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firstSheet="3" activeTab="3"/>
  </bookViews>
  <sheets>
    <sheet name="Прил.1" sheetId="1" state="hidden" r:id="rId1"/>
    <sheet name="изменение обеспеч в конце" sheetId="2" state="hidden" r:id="rId2"/>
    <sheet name="фин-е 0" sheetId="3" state="hidden" r:id="rId3"/>
    <sheet name="госпрограмма" sheetId="4" r:id="rId4"/>
    <sheet name="Лист1" sheetId="5" r:id="rId5"/>
  </sheets>
  <definedNames>
    <definedName name="_xlnm._FilterDatabase" localSheetId="0" hidden="1">'Прил.1'!$A$8:$T$197</definedName>
    <definedName name="_xlnm.Print_Titles" localSheetId="1">'изменение обеспеч в конце'!$6:$8</definedName>
    <definedName name="_xlnm.Print_Titles" localSheetId="0">'Прил.1'!$6:$8</definedName>
    <definedName name="_xlnm.Print_Area" localSheetId="3">'госпрограмма'!$A$1:$S$150</definedName>
    <definedName name="_xlnm.Print_Area" localSheetId="1">'изменение обеспеч в конце'!$A$1:$T$197</definedName>
    <definedName name="_xlnm.Print_Area" localSheetId="0">'Прил.1'!$A$1:$T$197</definedName>
    <definedName name="_xlnm.Print_Area" localSheetId="2">'фин-е 0'!$A$1:$T$197</definedName>
  </definedNames>
  <calcPr fullCalcOnLoad="1"/>
</workbook>
</file>

<file path=xl/sharedStrings.xml><?xml version="1.0" encoding="utf-8"?>
<sst xmlns="http://schemas.openxmlformats.org/spreadsheetml/2006/main" count="4641" uniqueCount="238">
  <si>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</si>
  <si>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</si>
  <si>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</si>
  <si>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</si>
  <si>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</si>
  <si>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</si>
  <si>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</si>
  <si>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краевого бюджета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</si>
  <si>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</si>
  <si>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</si>
  <si>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</si>
  <si>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1.</t>
  </si>
  <si>
    <t>1.1.</t>
  </si>
  <si>
    <t>Единица измерения показателя</t>
  </si>
  <si>
    <t>1.1.1.</t>
  </si>
  <si>
    <t>1.1.2.</t>
  </si>
  <si>
    <t>2.</t>
  </si>
  <si>
    <t>2.1.</t>
  </si>
  <si>
    <t>2.1.1.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</si>
  <si>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</si>
  <si>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</si>
  <si>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</si>
  <si>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</si>
  <si>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</si>
  <si>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</si>
  <si>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Приложение 1</t>
  </si>
  <si>
    <t>Коэффициент значимости</t>
  </si>
  <si>
    <t>финансирование за счет краевого бюджета, тыс.рублей</t>
  </si>
  <si>
    <t>кроме того, финансирование из других источников:</t>
  </si>
  <si>
    <t>%</t>
  </si>
  <si>
    <t>А/Б*100,                                 где А- количество населения, удовлетворенного качеством услуг в сфере культуры;                       Б-общая численность населения</t>
  </si>
  <si>
    <t>2014-2020 годы</t>
  </si>
  <si>
    <t>А/Б*100,                                 где А- средняя заработная плата работников учреждений культуры;                       Б-средняя заработная плата в Забайкальском крае</t>
  </si>
  <si>
    <t>Подпрограмма "Обеспечение многообразия услуг организаций культуры"</t>
  </si>
  <si>
    <t>Министерство культуры Забайкальского края</t>
  </si>
  <si>
    <t>Основное мероприятие "Организация деятельности музеев Забайкальского края"</t>
  </si>
  <si>
    <t>2014-2020</t>
  </si>
  <si>
    <t>Общее количество потребителей государственной услуги "Обеспечение оптимальных условий для сохранения, изучения и публичного представления культурных ценностей, хранящихся в государственных музеях"</t>
  </si>
  <si>
    <t>чел.</t>
  </si>
  <si>
    <t>Абсолютное значение</t>
  </si>
  <si>
    <t>Основное мероприятие "Организация библиотечного обслуживания в Забайкальском крае"</t>
  </si>
  <si>
    <t>1.1.3.</t>
  </si>
  <si>
    <t>1.1.4.</t>
  </si>
  <si>
    <t>Основное мероприятие "Организация кинообслуживания на территории Забайкальского края"</t>
  </si>
  <si>
    <t>Общее количество потребителей государственной услуги "Обеспечение кинообслуживания населения"</t>
  </si>
  <si>
    <t>1.1.5.</t>
  </si>
  <si>
    <t>Основное мероприятие "Организация деятельности театров, филаромонии и концертных организаций на территории Забайкальского края"</t>
  </si>
  <si>
    <t>1.1.6.</t>
  </si>
  <si>
    <t>Основное мероприятие "Развитие системы образования в сфере культуры"</t>
  </si>
  <si>
    <t>1.1.7.</t>
  </si>
  <si>
    <t>Подпрограмма "Обеспечение сохранности историко-культурного наследия Забайкальского края"</t>
  </si>
  <si>
    <t>А/Б*100,                                 где А- количество объектов культурного наследия, находящихся в удовлетворительном состоянии;                       Б-общее количество объектов культурного наследия</t>
  </si>
  <si>
    <t>Основное мероприятие "Сохранение объектов культурного наследия"</t>
  </si>
  <si>
    <t>ед.</t>
  </si>
  <si>
    <t>Исторические справки</t>
  </si>
  <si>
    <t>Обоснование предметов охраны</t>
  </si>
  <si>
    <t>Описание границ территории</t>
  </si>
  <si>
    <t>Подготовка учетных карт</t>
  </si>
  <si>
    <t>Мониторинг объектов</t>
  </si>
  <si>
    <t>2.1.2.</t>
  </si>
  <si>
    <t>Основное мероприятие "Сохранение нематериального культурного наследия народов Восточного Забайкалья"</t>
  </si>
  <si>
    <t>3.</t>
  </si>
  <si>
    <t>3.1.</t>
  </si>
  <si>
    <t>А/Б*100,                                 где А- количество специалистов отрасли, прошедших профессионаьнуюподготовку,переподготовку и повышение квалификации;                       Б-общий объем специалистов</t>
  </si>
  <si>
    <t>3.1.1.</t>
  </si>
  <si>
    <t>Основное мероприятие "Создание условий для сохранения культурного потенциала прочих учреждений, подведомственных Министерству культуры Забайкальского края"</t>
  </si>
  <si>
    <t>Общее количество потребителей государственной усуги "Формирование общественного мнения, пропаганда культуры и искусства средствами печатных изданий"</t>
  </si>
  <si>
    <t>3.1.3.</t>
  </si>
  <si>
    <t>посещений на одного жителя в год</t>
  </si>
  <si>
    <t>Основное мероприятие "Содействие деятельности культурно-досуговых учреждений на территории Забайкальского края"</t>
  </si>
  <si>
    <t>1.1.8</t>
  </si>
  <si>
    <t>Обеспечивающая подпрограмма</t>
  </si>
  <si>
    <t>0040804</t>
  </si>
  <si>
    <t>5222101</t>
  </si>
  <si>
    <t>612</t>
  </si>
  <si>
    <t>0040801</t>
  </si>
  <si>
    <t>4419900</t>
  </si>
  <si>
    <t>611</t>
  </si>
  <si>
    <t>4429900</t>
  </si>
  <si>
    <t>5222102</t>
  </si>
  <si>
    <t>521</t>
  </si>
  <si>
    <t>0040802</t>
  </si>
  <si>
    <t>4508500</t>
  </si>
  <si>
    <t>4439900</t>
  </si>
  <si>
    <t>621</t>
  </si>
  <si>
    <t>0040704</t>
  </si>
  <si>
    <t>4279900</t>
  </si>
  <si>
    <t>5222103</t>
  </si>
  <si>
    <t>4409900</t>
  </si>
  <si>
    <t>0020400</t>
  </si>
  <si>
    <t>120</t>
  </si>
  <si>
    <t>0015950</t>
  </si>
  <si>
    <t>240</t>
  </si>
  <si>
    <t>0040113</t>
  </si>
  <si>
    <t>0920300</t>
  </si>
  <si>
    <t>3.1.2.</t>
  </si>
  <si>
    <t>А/Б*100,                                 где А- количество музеев, имеющих сайт в информационно-телекоммуникационной сети «Интернет»;                       Б- общее количество музеев Забайкальского края</t>
  </si>
  <si>
    <t>А/Б*100,                                 где А- доли театров, имеющих сайт в информационно-телекоммуникационной сети «Интернет»;                       Б- общее количество театров Забайкальского края</t>
  </si>
  <si>
    <t>А/Б*100,                                 где А-  численность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(профессии);                       Б- общая численность выпусников</t>
  </si>
  <si>
    <t>А/Б*100,                                 где А-  численность детей, охваченных образовательными программами дополнительного образования детей в сфере культуры;                       Б- общая численностьдетей и молодежи 7-16 лет</t>
  </si>
  <si>
    <t>А/Б*100,                                 где А-  численность детей, привлекаемых к участию в творческих мероприятиях;                       Б- общая численностьдетей</t>
  </si>
  <si>
    <t>Целевой показатель "Увеличение доли объектов культурного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 федерального и регионального значения Забайкальского края"</t>
  </si>
  <si>
    <t xml:space="preserve"> Общее количество потребителей государственной услуги "Организация и методическое сопровождение культурно-досуговой деятельности, деятельности организаций дополнительного образования детей.
Сохранение и развитие самобытности культурных и национальных традиций"</t>
  </si>
  <si>
    <t xml:space="preserve"> Общее количество потребителей государственной работы "Сохранение, использование и популяризация объектов культурного наследия"</t>
  </si>
  <si>
    <t>Общее количество потребителей государственной услуги "Создание условий для сохранения, развития и осуществления театральной, концертной и филармонической деятельности"</t>
  </si>
  <si>
    <t>Общее количество потребителей государственной услуги "Обеспечение библиотечного обслуживания населения"</t>
  </si>
  <si>
    <t>Цель: Повышение качества и уровня жизни населения на основе сбалансированности развития отрасли культуры Забайкальского края</t>
  </si>
  <si>
    <t>А/Б*100,                                 где А- количество объектов культурного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Федерации;                       Б-общий объем объектов культурного наследия федерального и регионального значения Забайкальского края</t>
  </si>
  <si>
    <t>Задача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жителей Забайкальского края"</t>
  </si>
  <si>
    <t>Задача "Создание условий для сохранения культурного наследия и этнокультурного развития народов в Забайкальском крае"</t>
  </si>
  <si>
    <t>Задача "Создание организационных условий для реализации государственной программы Забайкальского края «Развитие культуры в Забайкальском крае (2014 –2020 годы)»"</t>
  </si>
  <si>
    <t>(Б-А)/А*100,                                 где Б- количество фольклорных и этнографических фондов на электронны ностителях в отчетном году;                       А- количество фольклорных и этнографических фондов на электронных носителях в предыдущем году</t>
  </si>
  <si>
    <t>А/Б*100,                                 где А- количество представленных (во всех формах) зрителю музейных предметов;                       Б- общее количество музейных предметов основного фонда</t>
  </si>
  <si>
    <t>(Б-А)/А*100,                                 где А- количество библиографических записей в сводном электронном каталоге библиотек России в предшествующем году;                       Б- библиографических записей в сводном электронном каталоге библиотек России в отчетном году</t>
  </si>
  <si>
    <t>А/Б*100,                                 где А- количество публичных общедоступных библиотек, подключенных к информационно-телекоммуникационной сети «Интернет»;                       Б- общее количество библиотек Забайкальского края</t>
  </si>
  <si>
    <t>(Б-А)/А*100,                                 где А- количество посещений театрально-концертных мероприятий в предшествующем году;                       Б- посещений театрально-концертных мероприятий в отчетном году</t>
  </si>
  <si>
    <t>(Б-А)/А*100,                                 где А- количество участников в культурно-досуговых мероприятиях  предшествующего года;                       Б-количество участников в культурно-досуговых мероприятиях отчетного года</t>
  </si>
  <si>
    <t>Целевой показатель  "Доля населения Забайкальского края, удовлетворенного качеством услуг в сфере культуры"</t>
  </si>
  <si>
    <t>Целевой показатель  "Соотношение средней заработной  платы  работников  учреждений  культуры, повышение  оплаты  труда   которых   предусмотрено   Указом   Президента Российской Федерации от 07.05.2012 N 597 "О мероприятиях  по  реализации государственной социальной  политики",  и  средней  заработной  платы  в Забайкальском крае"</t>
  </si>
  <si>
    <t>Целевой показатель  "Увеличение численности участников культурно-досуговых мероприятий ( по сравнению с предыдущим годом)"</t>
  </si>
  <si>
    <t>Целевой показатель  "Количество аттестованных специалистов учреждений культуры Забайкальского края с последующим их переводом на эффективный контракт"</t>
  </si>
  <si>
    <t>Целевой показатель  "Увеличение доли представленных (во всех формах) зрителю музейных предметов в общем количестве музейных предметов основного фонда"</t>
  </si>
  <si>
    <t>Целевой показатель  "Увеличение посещаемости музейных учреждений"</t>
  </si>
  <si>
    <t>Целевой показатель  "Увеличение доли музеев, имеющих сайт в информационно-телекоммуникационной сети «Интернет», в общем количестве музеев Забайкальского края"</t>
  </si>
  <si>
    <t>Целевой показатель  "Увеличение объема передвижного фонда государственных музеев   Забайкальского края для экспонирования в муниципальных образованиях                                     Забайкальского края"</t>
  </si>
  <si>
    <t>Целевой показатель  "Увеличение количества библиографических записей в сводном электронном каталоге библиотек России (по сравнению с предыдущим годом)"</t>
  </si>
  <si>
    <t>Целевой показатель  "Увеличение доли публичных общедоступных библиотек, подключенных к информационно-телекоммуникационной сети «Интернет», в общем количестве библиотек Забайкальского края"</t>
  </si>
  <si>
    <t>Целевой показатель   "Увеличение количества посещений театрально-концертных мероприятий (по сравнению с предыдущим годом)"</t>
  </si>
  <si>
    <t>Целевой показатель   "Увеличение доли театров, имеющих сайт в информационно-телекоммуникационной сети «Интернет», в общем количестве театров  Забайкальского края"</t>
  </si>
  <si>
    <t>Целевой показатель  "Удельный вес численности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(профессии), в общей численности"</t>
  </si>
  <si>
    <t>Целевой показатель   "Увеличение доли детей, охваченных образовательными программами дополнительного образования детей в сфере культуры, в общей численности детей и молодежи 7-16 лет"</t>
  </si>
  <si>
    <t>Целевой показатель   "Количество аттестованных преподавателей образовательных организаций сферы культуры Забайкальского края с последующим их переводом на эффективный контракт"</t>
  </si>
  <si>
    <t>Целевой показатель   "Увеличение доли детей, привлекаемых к участию в творческих мероприятиях, в общем числе детей"</t>
  </si>
  <si>
    <t>Целевой показатель  "Увеличение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 и регионального значения Забайкальского края"</t>
  </si>
  <si>
    <t>Целевой показатель  "Увеличение фольклорных и этнографических фондов на электронных носителях"</t>
  </si>
  <si>
    <t>Целевой показатель  "Количество специалистов, прошедших профессиональную подготовку, переподготовку и повышение квалификации"</t>
  </si>
  <si>
    <t>Основные мероприятия, мероприятия, показатели  и объемы финансирования государственной программы "Развитие культуры в Забайкальском крае (2014 –2020 годы)"</t>
  </si>
  <si>
    <t>Основное мероприятие "Поддержка учреждений культуры, работающих с детьми"</t>
  </si>
  <si>
    <t>Задача "Реставрация и восстановление историко-культурного и архитектурно-градостроительного наследия исторически населенных мест Забайкалья"</t>
  </si>
  <si>
    <t>4.</t>
  </si>
  <si>
    <t>4.1.1.</t>
  </si>
  <si>
    <t>Основное мероприятие "Возрождение исторического города Нерчинска "</t>
  </si>
  <si>
    <t>4.1.</t>
  </si>
  <si>
    <t>Подпрограмма "Возрождение исторических населенных мест Забайкалья"</t>
  </si>
  <si>
    <t>Целевой показатель "Количество предоставляемых дополнительных услуг учреждениями культуры"</t>
  </si>
  <si>
    <t>Основное мероприятие "Обеспечение деятельности Министерства культуры Забайкальского края "</t>
  </si>
  <si>
    <t>Количество юридических лиц - потребителей государственной усуги "Формирование общественного мнения, пропаганда культуры и искусства средствами печатных изданий"</t>
  </si>
  <si>
    <t>Общее количество потребителей государственной услуги "Образовательные услуги в сфере среднего профессионального образования отрасли культуры Забайкальского края."</t>
  </si>
  <si>
    <t>Основное мероприятие "Ремонт, реконструкция зданий учреждений культуры"</t>
  </si>
  <si>
    <t>Основное мероприятие "Профессиональная подготовка и повышение квалификации работников и руководителей в сфере культуры"</t>
  </si>
  <si>
    <t>Целевой показатель " «Степень достижения установленных значений целевых показателей государственной программы и входящих в нее подпрограмм с учетом фактического финансирования мероприятий программы за счет средств субъекта в полном объеме»</t>
  </si>
  <si>
    <t>А/Б*100,                                 где А- количество целевых показателей государственной программы "Развитие культуры в Забайкальском крае (2014-2020 годы)", которые выполнены на 100 %;                       Б-общее количество целевых показателей государственной программы "Развитие культуры в Забайкальском крае (2014-2020 годы)"</t>
  </si>
  <si>
    <t>Целевой показатель "Количество объектов зданий учреждений культуры, в которых проведен ремонт, реконструкция"</t>
  </si>
  <si>
    <t>850</t>
  </si>
  <si>
    <t>Целевой показатель  "Уменьшение доли объектов культурного наследия, состояние которых является неудовлетворительным, в общем количестве объектов культурного наследия, расположенных в г. Нерчинске"</t>
  </si>
  <si>
    <t>Целевой показатель  "Увеличение количества объектов культурного наследия федерального и регионального значения, по которым разрабатывается проектно-сметная документация и проводятся работы по сохранению объектов культурного наследия"</t>
  </si>
  <si>
    <t>А/Б*100,                                 где А-  количество объектов культурного наследия, состояние которых является неудовлетворительным;                       Б-общее количество объектов культурного наследия</t>
  </si>
  <si>
    <t>Целевой показатель "Количество муниципальных образований, получивших субсидии на ремонт, модернизацию и материально-техническое обеспечение муниципальных учреждений культуры"</t>
  </si>
  <si>
    <t>0041006</t>
  </si>
  <si>
    <t>5140100</t>
  </si>
  <si>
    <t>610</t>
  </si>
  <si>
    <t>4.1.2.</t>
  </si>
  <si>
    <t>4.1.3.</t>
  </si>
  <si>
    <t>Количество юридических лиц - потребителей государственной услуги "Формирование общественного мнения, пропаганда культуры и искусства средствами печатных изданий"</t>
  </si>
  <si>
    <t>Задача "Реставрация и восстановление историко-культурного наследия населенных мест Забайкалья и формирование механизма вовлечения объектов культурного наследия в хозяйственный оборот, эффективное использование объектов культуры и объектов культурного наследия в развитии туристического потенциала"</t>
  </si>
  <si>
    <t xml:space="preserve">Приложение </t>
  </si>
  <si>
    <t>Целевой показатель  "Повышение уровня удовлетворенности граждан Российской Федерации качеством предоставления государственных и муниципальных услуг в сфере культуры"</t>
  </si>
  <si>
    <t>А/Б*100,                                 где А- количество граждан, удовлетворенных качеством услуг в сфере культуры;                       Б-общая численность населения</t>
  </si>
  <si>
    <t>финансирование за счет краевого бюджета</t>
  </si>
  <si>
    <t>Государственная служба по охране объектов культурного наследия Забайкальского края</t>
  </si>
  <si>
    <t>X</t>
  </si>
  <si>
    <t>1.2.</t>
  </si>
  <si>
    <t>1.2.1.</t>
  </si>
  <si>
    <t>1.2.2.</t>
  </si>
  <si>
    <t>Основное мероприятие "Возрождение исторического города Нерчинска"</t>
  </si>
  <si>
    <t>Основное мероприятие "Содержание и обеспечение деятельности аппарата Государственной службы по охране объектов культурного наследия Забайкальского края"</t>
  </si>
  <si>
    <t>Задача "Создание условий для эффективной реализации государственной программы"</t>
  </si>
  <si>
    <t>Показатель "Разработка проекта зон охраны объектов культурного наследия"</t>
  </si>
  <si>
    <t>Показатель "Организация работ по определению  перечня координат характерных точек границ объектов культурного наследия в системе координат, установленной для ведения Единого государственного реестра недвижимости"</t>
  </si>
  <si>
    <t>Показатель "Обеспечение проведения историко-культурной экспертизы объектов  культурного наследия"</t>
  </si>
  <si>
    <t>Показатель  "Увеличение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 и регионального значения, расположенных на территории Забайкальского края"</t>
  </si>
  <si>
    <t>Показатель  "Увеличение доли объектов культурного наследия, информация о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 федерального и регионального значения, расположенных на территории Забайкальского края"</t>
  </si>
  <si>
    <t>Основное мероприятие "Обеспечение деятельности ГУК  "Центр охраны и  сохранения  объектов культурного наследия " Забайкальского края"</t>
  </si>
  <si>
    <t>Цель: Сохранение объектов культурного наследия, расположенных на территории Забайкальского края, их эффективное использование</t>
  </si>
  <si>
    <t xml:space="preserve">Основное мероприятие: "Государственная охрана и популяризация объектов культурного наследия, расположенных на территории Забайкалья" </t>
  </si>
  <si>
    <t>Подпрограмма "Обеспечивающая подпрограмма</t>
  </si>
  <si>
    <t>финансирование за счет краевого бюджета в том числе:</t>
  </si>
  <si>
    <t>0804</t>
  </si>
  <si>
    <t>3120129400</t>
  </si>
  <si>
    <t>3120149300</t>
  </si>
  <si>
    <t>800</t>
  </si>
  <si>
    <t>3120159502</t>
  </si>
  <si>
    <t xml:space="preserve"> - из федерального бюджета в том числе:</t>
  </si>
  <si>
    <t>финансирование за счет средств краевого бюджета, тыс. рублей</t>
  </si>
  <si>
    <t>финансирование за счет средств федерального бюджета, тыс. рублей</t>
  </si>
  <si>
    <t>0801</t>
  </si>
  <si>
    <t>3120219440</t>
  </si>
  <si>
    <r>
      <t xml:space="preserve">Основные мероприятия, </t>
    </r>
    <r>
      <rPr>
        <sz val="14"/>
        <color indexed="10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показатели  и объемы финансирования государственной программы Забайкальского края "Сохранение, использование, популяризация и государственная охрана объектов культурного наследия"</t>
    </r>
  </si>
  <si>
    <t>А/Б * 100,  где А - количество объектов культурного наследия, информация о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Федерации;   Б - общий объем объектов культурного наследия федерального и регионального значения, расположенных на территории Забайкальского края</t>
  </si>
  <si>
    <r>
      <t xml:space="preserve">Показатель "Доля объектов культурного наследия, состояние которых является неудовлетворительным, в общем количестве объектов культурного наследия, расположенных в </t>
    </r>
    <r>
      <rPr>
        <sz val="12"/>
        <rFont val="Times New Roman"/>
        <family val="1"/>
      </rPr>
      <t>исторических населенных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местах Забайкалья"</t>
    </r>
  </si>
  <si>
    <r>
      <t xml:space="preserve">Показатель  "Доля объектов культурного наследия федерального и регионального значения, расположенных в </t>
    </r>
    <r>
      <rPr>
        <sz val="12"/>
        <rFont val="Times New Roman"/>
        <family val="1"/>
      </rPr>
      <t xml:space="preserve">исторических населенных </t>
    </r>
    <r>
      <rPr>
        <sz val="12"/>
        <color indexed="8"/>
        <rFont val="Times New Roman"/>
        <family val="1"/>
      </rPr>
      <t>местах Забайкалья, по которым разрабатывается проектно-сметная документация и проводятся работы по сохранению объектов культурного наследия"</t>
    </r>
  </si>
  <si>
    <t>Основное мероприятие "Возрождение исторического города Читы"</t>
  </si>
  <si>
    <r>
      <t xml:space="preserve">Показатель  "Доля объектов культурного наследия федерального и регионального значения, расположенных в </t>
    </r>
    <r>
      <rPr>
        <sz val="12"/>
        <rFont val="Times New Roman"/>
        <family val="1"/>
      </rPr>
      <t>исторических населенн</t>
    </r>
    <r>
      <rPr>
        <sz val="12"/>
        <color indexed="8"/>
        <rFont val="Times New Roman"/>
        <family val="1"/>
      </rPr>
      <t>ых местах Забайкалья, по которым разрабатывается проектно-сметная документация и проводятся работы по сохранению объектов культурного наследия"</t>
    </r>
  </si>
  <si>
    <r>
      <t xml:space="preserve">Показатель  "Исполнение сметы по содержанию и обеспечению деятельности Государственной  службы по охране объектов культурного наследия Забайкальского края и </t>
    </r>
    <r>
      <rPr>
        <sz val="12"/>
        <rFont val="Times New Roman"/>
        <family val="1"/>
      </rPr>
      <t>подведомственного ему учреждения"</t>
    </r>
  </si>
  <si>
    <r>
      <t>Показатель "Доля объектов культурного наследия  федерального зна</t>
    </r>
    <r>
      <rPr>
        <sz val="12"/>
        <rFont val="Times New Roman"/>
        <family val="1"/>
      </rPr>
      <t>чения, в отно</t>
    </r>
    <r>
      <rPr>
        <sz val="12"/>
        <color indexed="8"/>
        <rFont val="Times New Roman"/>
        <family val="1"/>
      </rPr>
      <t>шении которых были осуществлены плановые мероприятия по контролю их состояния, в общем числе объектов культурного наследия федерального значения, расположенных на территории Забайкальского края"</t>
    </r>
  </si>
  <si>
    <r>
      <t>Показатель "Исполнен</t>
    </r>
    <r>
      <rPr>
        <sz val="12"/>
        <rFont val="Times New Roman"/>
        <family val="1"/>
      </rPr>
      <t>ие</t>
    </r>
    <r>
      <rPr>
        <sz val="12"/>
        <color indexed="8"/>
        <rFont val="Times New Roman"/>
        <family val="1"/>
      </rPr>
      <t xml:space="preserve"> сметы по содержанию и обеспечению деятельности аппарата Государственной службы по охране объектов культурного наследия Забайкальского края"</t>
    </r>
  </si>
  <si>
    <r>
      <t>А/Б * 100,   где А - количество показателей государственной программы, которые выполнены на 100 %;  Б - общее</t>
    </r>
    <r>
      <rPr>
        <sz val="12"/>
        <rFont val="Times New Roman"/>
        <family val="1"/>
      </rPr>
      <t xml:space="preserve"> количество </t>
    </r>
    <r>
      <rPr>
        <sz val="12"/>
        <color indexed="1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показателей государственной программы</t>
    </r>
  </si>
  <si>
    <r>
      <t xml:space="preserve">А/Б * 100,  где А - количество показателей государственной программы, которые выполнены на 100 %;   Б - общее </t>
    </r>
    <r>
      <rPr>
        <sz val="12"/>
        <rFont val="Times New Roman"/>
        <family val="1"/>
      </rPr>
      <t xml:space="preserve">количество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показателей государственной программы</t>
    </r>
  </si>
  <si>
    <r>
      <t xml:space="preserve">А/Б * 100, где А - количество показателей государственной программы, которые выполнены на 100 %;    Б - общее </t>
    </r>
    <r>
      <rPr>
        <sz val="12"/>
        <rFont val="Times New Roman"/>
        <family val="1"/>
      </rPr>
      <t>количество   показателей госуда</t>
    </r>
    <r>
      <rPr>
        <sz val="12"/>
        <color indexed="8"/>
        <rFont val="Times New Roman"/>
        <family val="1"/>
      </rPr>
      <t>рственной программы</t>
    </r>
  </si>
  <si>
    <t>Подпрограмма "Увековечение памяти погибших при защите Отечества"</t>
  </si>
  <si>
    <t>1.3.</t>
  </si>
  <si>
    <t>1.3.1.</t>
  </si>
  <si>
    <t>Показатель "Количество имен погибших при защите Отечества, нанесенных на мемориальные сооружения воинских захоронений по месту захоронения (единиц)"</t>
  </si>
  <si>
    <t>Показатель "Количество восстановленных воинских захоронений"</t>
  </si>
  <si>
    <t>Показатель "Количество установленных мемориальных знаков"</t>
  </si>
  <si>
    <t>1.3.1.1.</t>
  </si>
  <si>
    <t>1.3.1.2</t>
  </si>
  <si>
    <t xml:space="preserve">Мероприятие "Установка мемориальных знаков" </t>
  </si>
  <si>
    <t>1.3.1.3.</t>
  </si>
  <si>
    <t xml:space="preserve">Мероприятие "Нанесение имен (воинских званий, фамилий и инициалов) погибших при защите Отечества на мемориальные сооружения воинских захоронений по месту захоронения" </t>
  </si>
  <si>
    <t>Задача: "Сохранение и благоустройство воинских захоронений на территории Забайкальского края"</t>
  </si>
  <si>
    <t>Показатель "Доля восстановленных воинских захоронений  находящихся в удовлетворительном состоянии"</t>
  </si>
  <si>
    <t xml:space="preserve">Мероприятие "Проведение восстановительных работ" </t>
  </si>
  <si>
    <t>ПРИЛОЖЕНИЕ № 1</t>
  </si>
  <si>
    <t xml:space="preserve">к государственной программе  Забайкальского края  "Сохранение, использование, популяризация и государственная охрана объектов культурного наследия "
 </t>
  </si>
  <si>
    <t>2019-2024 годы</t>
  </si>
  <si>
    <t>Основное мероприятие "Реализация мероприятий федеральной целевой программы "Увековечение памяти погибших при защите Отечества на 2019 - 2024 годы"</t>
  </si>
  <si>
    <t>2 651,7</t>
  </si>
  <si>
    <t>2018-2025 годы</t>
  </si>
  <si>
    <t>2018-2025годы</t>
  </si>
  <si>
    <t>31301R2990</t>
  </si>
  <si>
    <t>0503</t>
  </si>
  <si>
    <t>Показатель "Увеличение  доли граждан, занимающихся волонтерской (добровольческой) деятельностью или вовлеченных в деятельность волонтерских (добровольческих) организаций в сфере сохранения объектов культурного наследия"</t>
  </si>
  <si>
    <t>2022-2030</t>
  </si>
  <si>
    <t>А/Б * 100,  где А -количество граждан, занимающихся волонтерской (добровольческой) деятельностью или вовлеченных в деятельность волонтерских (добровольческих) организаций;   Б - количество граждан, занимающихся волонтерской (добровольческой) деятельностью или вовлеченных в деятельность волонтерских (добровольческих) организаций в сфере сохранения объектов культурного наследия, расположенных на территории Забайкальского края</t>
  </si>
  <si>
    <t>Задача: "Сохранение исторического облика населенных мест Забайкалья и развитие исторических населенных мест Забайкалья как ресурса развития региона, поддержка самореализации граждан в сфере сохранения объектов культурного наследия"</t>
  </si>
  <si>
    <t>Показатель "Количество отремонтированных (отреставрированных) и благоустроенных воинских захоронений"</t>
  </si>
  <si>
    <t>А/Б * 100, где А - количество объектов культурного наследия, находящихся в удовлетворительном состоянии; Б - общее количество объектов культурного наследия, расположенных на территории Забайкальского края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</si>
</sst>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[$-F400]h:mm:ss\ AM/PM"/>
    <numFmt numFmtId="167" formatCode="#,##0.0_р_."/>
    <numFmt numFmtId="168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1" applyNumberFormat="0" applyAlignment="0" applyProtection="0"/>
    <xf numFmtId="0" fontId="40" fillId="41" borderId="2" applyNumberFormat="0" applyAlignment="0" applyProtection="0"/>
    <xf numFmtId="0" fontId="41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43" borderId="1" applyNumberFormat="0" applyAlignment="0" applyProtection="0"/>
    <xf numFmtId="0" fontId="47" fillId="0" borderId="6" applyNumberFormat="0" applyFill="0" applyAlignment="0" applyProtection="0"/>
    <xf numFmtId="0" fontId="48" fillId="44" borderId="0" applyNumberFormat="0" applyBorder="0" applyAlignment="0" applyProtection="0"/>
    <xf numFmtId="0" fontId="1" fillId="45" borderId="7" applyNumberFormat="0" applyFont="0" applyAlignment="0" applyProtection="0"/>
    <xf numFmtId="0" fontId="49" fillId="4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46" fillId="43" borderId="1" applyNumberFormat="0" applyAlignment="0" applyProtection="0"/>
    <xf numFmtId="0" fontId="49" fillId="40" borderId="8" applyNumberFormat="0" applyAlignment="0" applyProtection="0"/>
    <xf numFmtId="0" fontId="39" fillId="4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0" fillId="41" borderId="2" applyNumberFormat="0" applyAlignment="0" applyProtection="0"/>
    <xf numFmtId="0" fontId="50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38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5" borderId="7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46" borderId="14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46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9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64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center" vertical="top"/>
    </xf>
    <xf numFmtId="164" fontId="1" fillId="0" borderId="10" xfId="0" applyNumberFormat="1" applyFon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3" fillId="0" borderId="13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 vertical="top"/>
    </xf>
    <xf numFmtId="164" fontId="3" fillId="0" borderId="13" xfId="0" applyNumberFormat="1" applyFont="1" applyBorder="1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164" fontId="0" fillId="0" borderId="13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64" fontId="0" fillId="47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49" fontId="0" fillId="46" borderId="14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" fillId="0" borderId="13" xfId="0" applyNumberFormat="1" applyFont="1" applyBorder="1" applyAlignment="1">
      <alignment horizontal="right" vertical="top"/>
    </xf>
    <xf numFmtId="164" fontId="1" fillId="47" borderId="10" xfId="0" applyNumberFormat="1" applyFont="1" applyFill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center"/>
    </xf>
    <xf numFmtId="164" fontId="0" fillId="47" borderId="10" xfId="0" applyNumberFormat="1" applyFill="1" applyBorder="1" applyAlignment="1">
      <alignment horizontal="center" vertical="top"/>
    </xf>
    <xf numFmtId="164" fontId="0" fillId="48" borderId="10" xfId="0" applyNumberFormat="1" applyFill="1" applyBorder="1" applyAlignment="1">
      <alignment horizontal="right"/>
    </xf>
    <xf numFmtId="164" fontId="0" fillId="48" borderId="10" xfId="0" applyNumberFormat="1" applyFill="1" applyBorder="1" applyAlignment="1">
      <alignment/>
    </xf>
    <xf numFmtId="164" fontId="0" fillId="47" borderId="10" xfId="0" applyNumberForma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164" fontId="0" fillId="0" borderId="13" xfId="0" applyNumberFormat="1" applyFill="1" applyBorder="1" applyAlignment="1">
      <alignment vertical="top"/>
    </xf>
    <xf numFmtId="164" fontId="0" fillId="0" borderId="13" xfId="0" applyNumberFormat="1" applyFill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top"/>
    </xf>
    <xf numFmtId="3" fontId="0" fillId="0" borderId="10" xfId="0" applyNumberForma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right" vertical="top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64" fontId="0" fillId="47" borderId="10" xfId="0" applyNumberFormat="1" applyFill="1" applyBorder="1" applyAlignment="1">
      <alignment/>
    </xf>
    <xf numFmtId="164" fontId="0" fillId="47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ill="1" applyBorder="1" applyAlignment="1">
      <alignment/>
    </xf>
    <xf numFmtId="0" fontId="0" fillId="0" borderId="13" xfId="0" applyBorder="1" applyAlignment="1">
      <alignment vertical="top"/>
    </xf>
    <xf numFmtId="4" fontId="10" fillId="48" borderId="10" xfId="0" applyNumberFormat="1" applyFont="1" applyFill="1" applyBorder="1" applyAlignment="1">
      <alignment/>
    </xf>
    <xf numFmtId="0" fontId="10" fillId="48" borderId="10" xfId="0" applyFont="1" applyFill="1" applyBorder="1" applyAlignment="1">
      <alignment/>
    </xf>
    <xf numFmtId="4" fontId="10" fillId="48" borderId="13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0" fontId="9" fillId="46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49" borderId="0" xfId="0" applyFont="1" applyFill="1" applyAlignment="1">
      <alignment horizontal="center" vertical="center"/>
    </xf>
    <xf numFmtId="0" fontId="4" fillId="49" borderId="0" xfId="0" applyFont="1" applyFill="1" applyAlignment="1">
      <alignment horizontal="center" vertical="center" wrapText="1"/>
    </xf>
    <xf numFmtId="49" fontId="4" fillId="49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49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49" borderId="0" xfId="0" applyFont="1" applyFill="1" applyAlignment="1">
      <alignment vertical="center"/>
    </xf>
    <xf numFmtId="0" fontId="13" fillId="49" borderId="0" xfId="0" applyFont="1" applyFill="1" applyAlignment="1">
      <alignment vertical="center"/>
    </xf>
    <xf numFmtId="0" fontId="7" fillId="49" borderId="0" xfId="0" applyFont="1" applyFill="1" applyAlignment="1">
      <alignment vertical="center"/>
    </xf>
    <xf numFmtId="0" fontId="4" fillId="49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9" fontId="18" fillId="0" borderId="10" xfId="0" applyNumberFormat="1" applyFont="1" applyFill="1" applyBorder="1" applyAlignment="1">
      <alignment horizontal="center"/>
    </xf>
    <xf numFmtId="168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50" borderId="10" xfId="0" applyNumberFormat="1" applyFont="1" applyFill="1" applyBorder="1" applyAlignment="1">
      <alignment horizontal="center" vertical="center"/>
    </xf>
    <xf numFmtId="4" fontId="4" fillId="50" borderId="10" xfId="0" applyNumberFormat="1" applyFont="1" applyFill="1" applyBorder="1" applyAlignment="1">
      <alignment horizontal="center" vertical="center"/>
    </xf>
    <xf numFmtId="2" fontId="7" fillId="50" borderId="10" xfId="0" applyNumberFormat="1" applyFont="1" applyFill="1" applyBorder="1" applyAlignment="1">
      <alignment horizontal="center" vertical="center"/>
    </xf>
    <xf numFmtId="4" fontId="17" fillId="50" borderId="10" xfId="0" applyNumberFormat="1" applyFont="1" applyFill="1" applyBorder="1" applyAlignment="1">
      <alignment horizontal="center" vertical="center" wrapText="1"/>
    </xf>
    <xf numFmtId="167" fontId="17" fillId="50" borderId="10" xfId="0" applyNumberFormat="1" applyFont="1" applyFill="1" applyBorder="1" applyAlignment="1">
      <alignment horizontal="center" vertical="center" wrapText="1"/>
    </xf>
    <xf numFmtId="165" fontId="7" fillId="50" borderId="10" xfId="0" applyNumberFormat="1" applyFont="1" applyFill="1" applyBorder="1" applyAlignment="1">
      <alignment horizontal="center" vertical="center"/>
    </xf>
    <xf numFmtId="0" fontId="7" fillId="50" borderId="10" xfId="0" applyFont="1" applyFill="1" applyBorder="1" applyAlignment="1">
      <alignment horizontal="center" vertical="center"/>
    </xf>
    <xf numFmtId="3" fontId="7" fillId="50" borderId="10" xfId="0" applyNumberFormat="1" applyFont="1" applyFill="1" applyBorder="1" applyAlignment="1">
      <alignment horizontal="center" vertical="center"/>
    </xf>
    <xf numFmtId="4" fontId="17" fillId="50" borderId="10" xfId="0" applyNumberFormat="1" applyFont="1" applyFill="1" applyBorder="1" applyAlignment="1">
      <alignment horizontal="center" vertical="top" wrapText="1"/>
    </xf>
    <xf numFmtId="4" fontId="7" fillId="50" borderId="10" xfId="0" applyNumberFormat="1" applyFont="1" applyFill="1" applyBorder="1" applyAlignment="1">
      <alignment horizontal="center" vertical="top"/>
    </xf>
    <xf numFmtId="164" fontId="7" fillId="50" borderId="10" xfId="0" applyNumberFormat="1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6" borderId="14" xfId="0" applyFill="1" applyBorder="1" applyAlignment="1">
      <alignment horizontal="center" vertical="center"/>
    </xf>
    <xf numFmtId="0" fontId="0" fillId="46" borderId="15" xfId="0" applyFill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0" fillId="46" borderId="10" xfId="0" applyNumberFormat="1" applyFill="1" applyBorder="1" applyAlignment="1">
      <alignment horizontal="center" vertical="center" wrapText="1"/>
    </xf>
    <xf numFmtId="0" fontId="0" fillId="46" borderId="14" xfId="0" applyFill="1" applyBorder="1" applyAlignment="1">
      <alignment horizontal="center" vertical="center" wrapText="1"/>
    </xf>
    <xf numFmtId="0" fontId="0" fillId="46" borderId="15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5" fillId="46" borderId="13" xfId="0" applyFont="1" applyFill="1" applyBorder="1" applyAlignment="1">
      <alignment horizontal="center" wrapText="1"/>
    </xf>
    <xf numFmtId="0" fontId="15" fillId="46" borderId="16" xfId="0" applyFont="1" applyFill="1" applyBorder="1" applyAlignment="1">
      <alignment horizontal="center" wrapText="1"/>
    </xf>
    <xf numFmtId="0" fontId="15" fillId="46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view="pageBreakPreview" zoomScale="75" zoomScaleSheetLayoutView="75" zoomScalePageLayoutView="0" workbookViewId="0" topLeftCell="A1">
      <pane xSplit="2" ySplit="7" topLeftCell="G14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87" sqref="M187"/>
    </sheetView>
  </sheetViews>
  <sheetFormatPr defaultColWidth="9.140625" defaultRowHeight="15"/>
  <cols>
    <col min="1" max="1" width="5.8515625" style="0" customWidth="1"/>
    <col min="2" max="2" width="51.00390625" style="1" customWidth="1"/>
    <col min="3" max="3" width="13.8515625" style="1" customWidth="1"/>
    <col min="4" max="4" width="13.8515625" style="18" customWidth="1"/>
    <col min="5" max="5" width="24.00390625" style="0" customWidth="1"/>
    <col min="6" max="6" width="16.57421875" style="0" customWidth="1"/>
    <col min="7" max="7" width="21.140625" style="1" customWidth="1"/>
    <col min="8" max="9" width="9.140625" style="53" customWidth="1"/>
    <col min="10" max="10" width="9.8515625" style="53" customWidth="1"/>
    <col min="13" max="13" width="11.421875" style="0" bestFit="1" customWidth="1"/>
    <col min="14" max="14" width="10.57421875" style="0" customWidth="1"/>
    <col min="15" max="15" width="11.7109375" style="0" customWidth="1"/>
    <col min="16" max="16" width="10.28125" style="0" customWidth="1"/>
    <col min="17" max="17" width="10.421875" style="0" customWidth="1"/>
    <col min="18" max="18" width="9.8515625" style="0" customWidth="1"/>
    <col min="19" max="19" width="11.28125" style="0" customWidth="1"/>
    <col min="20" max="20" width="13.28125" style="0" customWidth="1"/>
  </cols>
  <sheetData>
    <row r="1" spans="18:20" ht="15">
      <c r="R1" s="233" t="s">
        <v>25</v>
      </c>
      <c r="S1" s="233"/>
      <c r="T1" s="233"/>
    </row>
    <row r="4" spans="2:19" ht="18.75">
      <c r="B4" s="237" t="s">
        <v>136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6" spans="1:20" ht="45" customHeight="1">
      <c r="A6" s="228" t="s">
        <v>22</v>
      </c>
      <c r="B6" s="235" t="s">
        <v>24</v>
      </c>
      <c r="C6" s="235" t="s">
        <v>13</v>
      </c>
      <c r="D6" s="235" t="s">
        <v>26</v>
      </c>
      <c r="E6" s="235" t="s">
        <v>21</v>
      </c>
      <c r="F6" s="235" t="s">
        <v>19</v>
      </c>
      <c r="G6" s="235" t="s">
        <v>20</v>
      </c>
      <c r="H6" s="234" t="s">
        <v>5</v>
      </c>
      <c r="I6" s="234"/>
      <c r="J6" s="234"/>
      <c r="K6" s="238" t="s">
        <v>4</v>
      </c>
      <c r="L6" s="238"/>
      <c r="M6" s="238"/>
      <c r="N6" s="238"/>
      <c r="O6" s="238"/>
      <c r="P6" s="238"/>
      <c r="Q6" s="238"/>
      <c r="R6" s="238"/>
      <c r="S6" s="238"/>
      <c r="T6" s="238"/>
    </row>
    <row r="7" spans="1:20" ht="60">
      <c r="A7" s="229"/>
      <c r="B7" s="236"/>
      <c r="C7" s="236"/>
      <c r="D7" s="236"/>
      <c r="E7" s="236"/>
      <c r="F7" s="236"/>
      <c r="G7" s="236"/>
      <c r="H7" s="54" t="s">
        <v>0</v>
      </c>
      <c r="I7" s="54" t="s">
        <v>1</v>
      </c>
      <c r="J7" s="54" t="s">
        <v>2</v>
      </c>
      <c r="K7" s="14">
        <v>2012</v>
      </c>
      <c r="L7" s="14">
        <v>2013</v>
      </c>
      <c r="M7" s="14">
        <v>2014</v>
      </c>
      <c r="N7" s="14">
        <v>2015</v>
      </c>
      <c r="O7" s="14">
        <v>2016</v>
      </c>
      <c r="P7" s="14">
        <v>2017</v>
      </c>
      <c r="Q7" s="14">
        <v>2018</v>
      </c>
      <c r="R7" s="14">
        <v>2019</v>
      </c>
      <c r="S7" s="14">
        <v>2020</v>
      </c>
      <c r="T7" s="14" t="s">
        <v>23</v>
      </c>
    </row>
    <row r="8" spans="1:20" s="23" customFormat="1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</row>
    <row r="9" spans="1:20" ht="57" customHeight="1">
      <c r="A9" s="16" t="s">
        <v>11</v>
      </c>
      <c r="B9" s="87" t="s">
        <v>106</v>
      </c>
      <c r="C9" s="15"/>
      <c r="D9" s="19" t="s">
        <v>3</v>
      </c>
      <c r="E9" s="16"/>
      <c r="F9" s="16"/>
      <c r="G9" s="88" t="s">
        <v>34</v>
      </c>
      <c r="H9" s="55"/>
      <c r="I9" s="55"/>
      <c r="J9" s="55"/>
      <c r="K9" s="6"/>
      <c r="L9" s="6"/>
      <c r="M9" s="6"/>
      <c r="N9" s="6"/>
      <c r="O9" s="6"/>
      <c r="P9" s="6"/>
      <c r="Q9" s="6"/>
      <c r="R9" s="6"/>
      <c r="S9" s="12"/>
      <c r="T9" s="6"/>
    </row>
    <row r="10" spans="1:20" s="9" customFormat="1" ht="30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8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aca="true" t="shared" si="0" ref="M10:S10">M20+M109+M143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 ht="15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 ht="15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0">
        <f aca="true" t="shared" si="1" ref="N12:S12">N194</f>
        <v>142020</v>
      </c>
      <c r="O12" s="102">
        <f t="shared" si="1"/>
        <v>177627</v>
      </c>
      <c r="P12" s="102">
        <f t="shared" si="1"/>
        <v>89790</v>
      </c>
      <c r="Q12" s="102">
        <f t="shared" si="1"/>
        <v>69640</v>
      </c>
      <c r="R12" s="102">
        <f t="shared" si="1"/>
        <v>90320</v>
      </c>
      <c r="S12" s="102">
        <f t="shared" si="1"/>
        <v>70380</v>
      </c>
      <c r="T12" s="24">
        <f>SUM(M12:S12)</f>
        <v>639777</v>
      </c>
    </row>
    <row r="13" spans="1:20" ht="15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 ht="15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35" customHeight="1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0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0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0" ht="30" customHeight="1">
      <c r="A19" s="3" t="s">
        <v>12</v>
      </c>
      <c r="B19" s="230" t="s">
        <v>33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2"/>
    </row>
    <row r="20" spans="1:21" ht="53.25" customHeight="1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aca="true" t="shared" si="2" ref="M20:S20">M27+M41+M52+M60+M68+M80+M92+M100</f>
        <v>421166.60000000003</v>
      </c>
      <c r="N20" s="64">
        <f t="shared" si="2"/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>
        <f>M20-418827</f>
        <v>2339.600000000035</v>
      </c>
    </row>
    <row r="21" spans="1:20" ht="15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0" ht="15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0" ht="15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0" ht="15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0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0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0" ht="30" customHeight="1">
      <c r="A27" s="222"/>
      <c r="B27" s="225" t="s">
        <v>27</v>
      </c>
      <c r="C27" s="225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aca="true" t="shared" si="3" ref="M27:S27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0" ht="15">
      <c r="A28" s="223"/>
      <c r="B28" s="227"/>
      <c r="C28" s="227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0" ht="15">
      <c r="A29" s="223"/>
      <c r="B29" s="227"/>
      <c r="C29" s="227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0" ht="15">
      <c r="A30" s="224"/>
      <c r="B30" s="226"/>
      <c r="C30" s="226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aca="true" t="shared" si="4" ref="M30:S30">20560.4</f>
        <v>20560.4</v>
      </c>
      <c r="N30" s="32">
        <f t="shared" si="4"/>
        <v>20560.4</v>
      </c>
      <c r="O30" s="32">
        <f t="shared" si="4"/>
        <v>20560.4</v>
      </c>
      <c r="P30" s="32">
        <f t="shared" si="4"/>
        <v>20560.4</v>
      </c>
      <c r="Q30" s="32">
        <f t="shared" si="4"/>
        <v>20560.4</v>
      </c>
      <c r="R30" s="32">
        <f t="shared" si="4"/>
        <v>20560.4</v>
      </c>
      <c r="S30" s="32">
        <f t="shared" si="4"/>
        <v>20560.4</v>
      </c>
      <c r="T30" s="52">
        <f>SUM(M30:S30)</f>
        <v>143922.8</v>
      </c>
    </row>
    <row r="31" spans="1:20" ht="15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0" ht="15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 ht="15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 ht="15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7.25" customHeight="1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1">
        <v>300</v>
      </c>
      <c r="L39" s="91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30" customHeight="1">
      <c r="A41" s="222"/>
      <c r="B41" s="225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aca="true" t="shared" si="5" ref="N41:S41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 ht="15">
      <c r="A42" s="223"/>
      <c r="B42" s="227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 ht="15">
      <c r="A43" s="224"/>
      <c r="B43" s="226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aca="true" t="shared" si="6" ref="N43:S43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 ht="15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 ht="15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 ht="15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 ht="15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8.75" customHeight="1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1.5" customHeight="1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4.1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49.25" customHeight="1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4">
        <v>70.3</v>
      </c>
      <c r="L50" s="4">
        <v>75</v>
      </c>
      <c r="M50" s="33">
        <v>79.7</v>
      </c>
      <c r="N50" s="33">
        <v>81.1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54.75" customHeight="1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24.75" customHeight="1">
      <c r="A52" s="222"/>
      <c r="B52" s="225" t="s">
        <v>27</v>
      </c>
      <c r="C52" s="225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aca="true" t="shared" si="7" ref="N52:S52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 ht="34.5" customHeight="1">
      <c r="A53" s="224"/>
      <c r="B53" s="226"/>
      <c r="C53" s="226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t="17.25" customHeight="1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t="17.25" customHeight="1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t="17.25" customHeight="1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t="17.25" customHeight="1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61.5" customHeight="1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4.25" customHeight="1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8.75" customHeight="1">
      <c r="A60" s="222"/>
      <c r="B60" s="225" t="s">
        <v>27</v>
      </c>
      <c r="C60" s="225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aca="true" t="shared" si="8" ref="N60:S60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 ht="29.25" customHeight="1">
      <c r="A61" s="224"/>
      <c r="B61" s="226"/>
      <c r="C61" s="226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3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 ht="18.75" customHeight="1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 ht="18.75" customHeight="1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 ht="18.75" customHeight="1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 ht="18.75" customHeight="1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4.5" customHeight="1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52.5" customHeight="1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8.75" customHeight="1">
      <c r="A68" s="222"/>
      <c r="B68" s="225" t="s">
        <v>27</v>
      </c>
      <c r="C68" s="225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aca="true" t="shared" si="9" ref="N68:S68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</v>
      </c>
    </row>
    <row r="69" spans="1:20" ht="18.75" customHeight="1">
      <c r="A69" s="223"/>
      <c r="B69" s="227"/>
      <c r="C69" s="227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4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 ht="18.75" customHeight="1">
      <c r="A70" s="223"/>
      <c r="B70" s="227"/>
      <c r="C70" s="227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4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 ht="18.75" customHeight="1">
      <c r="A71" s="224"/>
      <c r="B71" s="226"/>
      <c r="C71" s="226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4">
        <v>53408.8</v>
      </c>
      <c r="N71" s="35">
        <v>53408.8</v>
      </c>
      <c r="O71" s="35">
        <v>53408.8</v>
      </c>
      <c r="P71" s="35">
        <v>53408.8</v>
      </c>
      <c r="Q71" s="35">
        <v>53408.8</v>
      </c>
      <c r="R71" s="35">
        <v>53408.8</v>
      </c>
      <c r="S71" s="35">
        <v>53408.8</v>
      </c>
      <c r="T71" s="34">
        <f>SUM(M71:S71)</f>
        <v>373861.6</v>
      </c>
    </row>
    <row r="72" spans="1:20" ht="18.75" customHeight="1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t="18.75" customHeight="1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t="18.75" customHeight="1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t="18.75" customHeight="1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9.75" customHeight="1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27.5" customHeight="1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42.5" customHeight="1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6" customHeight="1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24" customHeight="1">
      <c r="A80" s="222"/>
      <c r="B80" s="225" t="s">
        <v>27</v>
      </c>
      <c r="C80" s="225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aca="true" t="shared" si="10" ref="N80:S8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 ht="16.5" customHeight="1">
      <c r="A81" s="223"/>
      <c r="B81" s="227"/>
      <c r="C81" s="227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4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 ht="18" customHeight="1">
      <c r="A82" s="224"/>
      <c r="B82" s="226"/>
      <c r="C82" s="226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4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616424.2</v>
      </c>
    </row>
    <row r="83" spans="1:20" ht="18.75" customHeight="1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 ht="18.75" customHeight="1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 ht="18.75" customHeight="1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 ht="18.75" customHeight="1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79.5" customHeight="1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37.75" customHeight="1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72" customHeight="1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8.2</v>
      </c>
      <c r="M89" s="29">
        <v>8.5</v>
      </c>
      <c r="N89" s="29">
        <v>8.7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9.5" customHeight="1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2.25" customHeight="1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24" customHeight="1">
      <c r="A92" s="222"/>
      <c r="B92" s="225" t="s">
        <v>27</v>
      </c>
      <c r="C92" s="225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aca="true" t="shared" si="11" ref="N92:S92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 ht="28.5" customHeight="1">
      <c r="A93" s="224"/>
      <c r="B93" s="226"/>
      <c r="C93" s="226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4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 ht="18.75" customHeight="1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 ht="18.75" customHeight="1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 ht="18.75" customHeight="1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0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0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0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0" ht="30" customHeight="1">
      <c r="A100" s="244"/>
      <c r="B100" s="225" t="s">
        <v>27</v>
      </c>
      <c r="C100" s="225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2596.2</v>
      </c>
      <c r="N100" s="32">
        <f aca="true" t="shared" si="12" ref="N100:S100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2596.2</v>
      </c>
    </row>
    <row r="101" spans="1:20" ht="15">
      <c r="A101" s="245"/>
      <c r="B101" s="227"/>
      <c r="C101" s="226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2596.2</v>
      </c>
      <c r="N101" s="32"/>
      <c r="O101" s="32"/>
      <c r="P101" s="32"/>
      <c r="Q101" s="32"/>
      <c r="R101" s="32"/>
      <c r="S101" s="49"/>
      <c r="T101" s="32">
        <f>SUM(M101:S101)</f>
        <v>2596.2</v>
      </c>
    </row>
    <row r="102" spans="1:20" ht="15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0" ht="15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0" ht="15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0" ht="15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0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0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0" ht="30" customHeight="1">
      <c r="A108" s="3" t="s">
        <v>17</v>
      </c>
      <c r="B108" s="230" t="s">
        <v>50</v>
      </c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2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22913.6</v>
      </c>
      <c r="N109" s="65">
        <f aca="true" t="shared" si="13" ref="N109:S109">N118+N133</f>
        <v>17113.6</v>
      </c>
      <c r="O109" s="65">
        <f t="shared" si="13"/>
        <v>17113.6</v>
      </c>
      <c r="P109" s="65">
        <f t="shared" si="13"/>
        <v>17113.6</v>
      </c>
      <c r="Q109" s="65">
        <f t="shared" si="13"/>
        <v>17113.6</v>
      </c>
      <c r="R109" s="65">
        <f t="shared" si="13"/>
        <v>17113.6</v>
      </c>
      <c r="S109" s="65">
        <f t="shared" si="13"/>
        <v>17113.6</v>
      </c>
      <c r="T109" s="65">
        <f>SUM(M109:S109)</f>
        <v>125595.20000000001</v>
      </c>
      <c r="V109" s="71"/>
    </row>
    <row r="110" spans="1:20" ht="15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0" ht="15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0" ht="15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 ht="15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 ht="15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6.5" customHeight="1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32.3</v>
      </c>
      <c r="O115" s="28">
        <v>33.08</v>
      </c>
      <c r="P115" s="28">
        <v>33.84</v>
      </c>
      <c r="Q115" s="28">
        <v>34.6</v>
      </c>
      <c r="R115" s="28">
        <v>35.3</v>
      </c>
      <c r="S115" s="28">
        <v>36</v>
      </c>
      <c r="T115" s="4" t="s">
        <v>3</v>
      </c>
    </row>
    <row r="116" spans="1:20" ht="168" customHeight="1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30" customHeight="1">
      <c r="A118" s="222"/>
      <c r="B118" s="241" t="s">
        <v>27</v>
      </c>
      <c r="C118" s="225" t="s">
        <v>6</v>
      </c>
      <c r="D118" s="30" t="s">
        <v>3</v>
      </c>
      <c r="E118" s="27" t="s">
        <v>3</v>
      </c>
      <c r="F118" s="27" t="s">
        <v>3</v>
      </c>
      <c r="G118" s="225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aca="true" t="shared" si="14" ref="N118:S118">N119+N120</f>
        <v>4256.6</v>
      </c>
      <c r="O118" s="66">
        <f t="shared" si="14"/>
        <v>4256.6</v>
      </c>
      <c r="P118" s="66">
        <f t="shared" si="14"/>
        <v>4256.6</v>
      </c>
      <c r="Q118" s="66">
        <f t="shared" si="14"/>
        <v>4256.6</v>
      </c>
      <c r="R118" s="66">
        <f t="shared" si="14"/>
        <v>4256.6</v>
      </c>
      <c r="S118" s="66">
        <f t="shared" si="14"/>
        <v>4256.6</v>
      </c>
      <c r="T118" s="66">
        <f>SUM(M118:S118)</f>
        <v>34296.2</v>
      </c>
    </row>
    <row r="119" spans="1:20" ht="15">
      <c r="A119" s="223"/>
      <c r="B119" s="242"/>
      <c r="C119" s="227"/>
      <c r="D119" s="30" t="s">
        <v>3</v>
      </c>
      <c r="E119" s="27" t="s">
        <v>3</v>
      </c>
      <c r="F119" s="27" t="s">
        <v>3</v>
      </c>
      <c r="G119" s="227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 ht="15">
      <c r="A120" s="224"/>
      <c r="B120" s="243"/>
      <c r="C120" s="226"/>
      <c r="D120" s="30" t="s">
        <v>3</v>
      </c>
      <c r="E120" s="27" t="s">
        <v>3</v>
      </c>
      <c r="F120" s="27" t="s">
        <v>3</v>
      </c>
      <c r="G120" s="226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</v>
      </c>
      <c r="N120" s="67">
        <v>4256.6</v>
      </c>
      <c r="O120" s="67">
        <v>4256.6</v>
      </c>
      <c r="P120" s="67">
        <v>4256.6</v>
      </c>
      <c r="Q120" s="67">
        <v>4256.6</v>
      </c>
      <c r="R120" s="67">
        <v>4256.6</v>
      </c>
      <c r="S120" s="67">
        <v>4256.6</v>
      </c>
      <c r="T120" s="67">
        <f>SUM(M120:S120)</f>
        <v>29796.199999999997</v>
      </c>
    </row>
    <row r="121" spans="1:20" ht="15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 ht="15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 ht="15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 ht="15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 ht="15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 ht="15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 ht="15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 ht="15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 ht="15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282" customHeight="1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 ht="22.5" customHeight="1">
      <c r="A133" s="222"/>
      <c r="B133" s="225" t="s">
        <v>27</v>
      </c>
      <c r="C133" s="225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aca="true" t="shared" si="15" ref="N133:S133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 ht="22.5" customHeight="1">
      <c r="A134" s="223"/>
      <c r="B134" s="227"/>
      <c r="C134" s="227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 ht="22.5" customHeight="1">
      <c r="A135" s="224"/>
      <c r="B135" s="226"/>
      <c r="C135" s="226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aca="true" t="shared" si="16" ref="M135:S135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 ht="15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 ht="15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 ht="15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 ht="15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105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60">
      <c r="A141" s="40" t="s">
        <v>61</v>
      </c>
      <c r="B141" s="84" t="s">
        <v>110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>
      <c r="A142" s="3" t="s">
        <v>62</v>
      </c>
      <c r="B142" s="230" t="s">
        <v>71</v>
      </c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</row>
    <row r="143" spans="1:21" ht="45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64">
        <f aca="true" t="shared" si="17" ref="M143:S143">M150+M164+M174</f>
        <v>46452.5</v>
      </c>
      <c r="N143" s="64">
        <f t="shared" si="17"/>
        <v>40240.8</v>
      </c>
      <c r="O143" s="64">
        <f t="shared" si="17"/>
        <v>40240.8</v>
      </c>
      <c r="P143" s="64">
        <f t="shared" si="17"/>
        <v>40240.8</v>
      </c>
      <c r="Q143" s="64">
        <f t="shared" si="17"/>
        <v>40240.8</v>
      </c>
      <c r="R143" s="64">
        <f t="shared" si="17"/>
        <v>40240.8</v>
      </c>
      <c r="S143" s="64">
        <f t="shared" si="17"/>
        <v>40240.8</v>
      </c>
      <c r="T143" s="64">
        <f>SUM(M143:S143)</f>
        <v>287897.3</v>
      </c>
      <c r="U143" s="71"/>
    </row>
    <row r="144" spans="1:20" ht="15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0" ht="15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3"/>
      <c r="N145" s="3"/>
      <c r="O145" s="3"/>
      <c r="P145" s="3"/>
      <c r="Q145" s="3"/>
      <c r="R145" s="3"/>
      <c r="S145" s="13"/>
      <c r="T145" s="3"/>
    </row>
    <row r="146" spans="1:20" ht="15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0" ht="15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0" ht="255">
      <c r="A148" s="3"/>
      <c r="B148" s="2" t="s">
        <v>150</v>
      </c>
      <c r="C148" s="2" t="s">
        <v>29</v>
      </c>
      <c r="D148" s="21"/>
      <c r="E148" s="30" t="s">
        <v>151</v>
      </c>
      <c r="F148" s="4"/>
      <c r="G148" s="21"/>
      <c r="H148" s="50"/>
      <c r="I148" s="50"/>
      <c r="J148" s="50"/>
      <c r="K148" s="4"/>
      <c r="L148" s="4"/>
      <c r="M148" s="3">
        <v>90</v>
      </c>
      <c r="N148" s="3">
        <v>90</v>
      </c>
      <c r="O148" s="3">
        <v>90</v>
      </c>
      <c r="P148" s="3">
        <v>90</v>
      </c>
      <c r="Q148" s="3">
        <v>100</v>
      </c>
      <c r="R148" s="3">
        <v>100</v>
      </c>
      <c r="S148" s="13">
        <v>100</v>
      </c>
      <c r="T148" s="3"/>
    </row>
    <row r="149" spans="1:20" ht="30">
      <c r="A149" s="3" t="s">
        <v>64</v>
      </c>
      <c r="B149" s="2" t="s">
        <v>145</v>
      </c>
      <c r="C149" s="2"/>
      <c r="D149" s="21">
        <v>0.1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/>
    </row>
    <row r="150" spans="1:20" ht="45" customHeight="1">
      <c r="A150" s="222"/>
      <c r="B150" s="225" t="s">
        <v>27</v>
      </c>
      <c r="C150" s="225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6">
        <f>M151+M152+M153+M154+M155+M157+M156</f>
        <v>33325</v>
      </c>
      <c r="N150" s="66">
        <f aca="true" t="shared" si="18" ref="N150:S150">N151+N152+N153+N154+N155+N157</f>
        <v>33278.100000000006</v>
      </c>
      <c r="O150" s="66">
        <f t="shared" si="18"/>
        <v>33278.100000000006</v>
      </c>
      <c r="P150" s="66">
        <f t="shared" si="18"/>
        <v>33278.100000000006</v>
      </c>
      <c r="Q150" s="66">
        <f t="shared" si="18"/>
        <v>33278.100000000006</v>
      </c>
      <c r="R150" s="66">
        <f t="shared" si="18"/>
        <v>33278.100000000006</v>
      </c>
      <c r="S150" s="66">
        <f t="shared" si="18"/>
        <v>33278.100000000006</v>
      </c>
      <c r="T150" s="66">
        <f>SUM(M150:S150)</f>
        <v>232993.60000000003</v>
      </c>
    </row>
    <row r="151" spans="1:20" ht="15">
      <c r="A151" s="223"/>
      <c r="B151" s="227"/>
      <c r="C151" s="227"/>
      <c r="D151" s="30" t="s">
        <v>3</v>
      </c>
      <c r="E151" s="27" t="s">
        <v>3</v>
      </c>
      <c r="F151" s="27" t="s">
        <v>3</v>
      </c>
      <c r="G151" s="72"/>
      <c r="H151" s="57" t="s">
        <v>72</v>
      </c>
      <c r="I151" s="57" t="s">
        <v>89</v>
      </c>
      <c r="J151" s="57" t="s">
        <v>90</v>
      </c>
      <c r="K151" s="27" t="s">
        <v>3</v>
      </c>
      <c r="L151" s="27" t="s">
        <v>3</v>
      </c>
      <c r="M151" s="67">
        <v>25437.9</v>
      </c>
      <c r="N151" s="36">
        <v>25437.9</v>
      </c>
      <c r="O151" s="36">
        <v>25437.9</v>
      </c>
      <c r="P151" s="36">
        <v>25437.9</v>
      </c>
      <c r="Q151" s="36">
        <v>25437.9</v>
      </c>
      <c r="R151" s="36">
        <v>25437.9</v>
      </c>
      <c r="S151" s="36">
        <v>25437.9</v>
      </c>
      <c r="T151" s="36">
        <f>SUM(M151:S151)</f>
        <v>178065.3</v>
      </c>
    </row>
    <row r="152" spans="1:20" ht="15">
      <c r="A152" s="223"/>
      <c r="B152" s="227"/>
      <c r="C152" s="227"/>
      <c r="D152" s="30" t="s">
        <v>3</v>
      </c>
      <c r="E152" s="27" t="s">
        <v>3</v>
      </c>
      <c r="F152" s="27" t="s">
        <v>3</v>
      </c>
      <c r="G152" s="72"/>
      <c r="H152" s="57" t="s">
        <v>72</v>
      </c>
      <c r="I152" s="57" t="s">
        <v>89</v>
      </c>
      <c r="J152" s="57" t="s">
        <v>92</v>
      </c>
      <c r="K152" s="27" t="s">
        <v>3</v>
      </c>
      <c r="L152" s="27" t="s">
        <v>3</v>
      </c>
      <c r="M152" s="67">
        <f aca="true" t="shared" si="19" ref="M152:S152">1284.1-24</f>
        <v>1260.1</v>
      </c>
      <c r="N152" s="36">
        <f t="shared" si="19"/>
        <v>1260.1</v>
      </c>
      <c r="O152" s="36">
        <f t="shared" si="19"/>
        <v>1260.1</v>
      </c>
      <c r="P152" s="36">
        <f t="shared" si="19"/>
        <v>1260.1</v>
      </c>
      <c r="Q152" s="36">
        <f t="shared" si="19"/>
        <v>1260.1</v>
      </c>
      <c r="R152" s="36">
        <f t="shared" si="19"/>
        <v>1260.1</v>
      </c>
      <c r="S152" s="36">
        <f t="shared" si="19"/>
        <v>1260.1</v>
      </c>
      <c r="T152" s="36">
        <f aca="true" t="shared" si="20" ref="T152:T157">SUM(M152:S152)</f>
        <v>8820.7</v>
      </c>
    </row>
    <row r="153" spans="1:20" ht="15">
      <c r="A153" s="223"/>
      <c r="B153" s="227"/>
      <c r="C153" s="227"/>
      <c r="D153" s="30"/>
      <c r="E153" s="27"/>
      <c r="F153" s="27"/>
      <c r="G153" s="72"/>
      <c r="H153" s="57" t="s">
        <v>72</v>
      </c>
      <c r="I153" s="57" t="s">
        <v>89</v>
      </c>
      <c r="J153" s="57" t="s">
        <v>153</v>
      </c>
      <c r="K153" s="27" t="s">
        <v>3</v>
      </c>
      <c r="L153" s="27" t="s">
        <v>3</v>
      </c>
      <c r="M153" s="67">
        <f>24</f>
        <v>24</v>
      </c>
      <c r="N153" s="36">
        <f>24</f>
        <v>24</v>
      </c>
      <c r="O153" s="36">
        <f>24</f>
        <v>24</v>
      </c>
      <c r="P153" s="36">
        <f>24</f>
        <v>24</v>
      </c>
      <c r="Q153" s="36">
        <f>24</f>
        <v>24</v>
      </c>
      <c r="R153" s="36">
        <f>24</f>
        <v>24</v>
      </c>
      <c r="S153" s="36">
        <f>24</f>
        <v>24</v>
      </c>
      <c r="T153" s="36">
        <f t="shared" si="20"/>
        <v>168</v>
      </c>
    </row>
    <row r="154" spans="1:20" ht="15">
      <c r="A154" s="223"/>
      <c r="B154" s="227"/>
      <c r="C154" s="227"/>
      <c r="D154" s="30" t="s">
        <v>3</v>
      </c>
      <c r="E154" s="27" t="s">
        <v>3</v>
      </c>
      <c r="F154" s="27" t="s">
        <v>3</v>
      </c>
      <c r="G154" s="72"/>
      <c r="H154" s="50" t="s">
        <v>72</v>
      </c>
      <c r="I154" s="57" t="s">
        <v>91</v>
      </c>
      <c r="J154" s="50" t="s">
        <v>90</v>
      </c>
      <c r="K154" s="27" t="s">
        <v>3</v>
      </c>
      <c r="L154" s="27" t="s">
        <v>3</v>
      </c>
      <c r="M154" s="105">
        <v>501</v>
      </c>
      <c r="N154" s="70">
        <v>500.9</v>
      </c>
      <c r="O154" s="70">
        <v>500.9</v>
      </c>
      <c r="P154" s="70">
        <v>500.9</v>
      </c>
      <c r="Q154" s="70">
        <v>500.9</v>
      </c>
      <c r="R154" s="70">
        <v>500.9</v>
      </c>
      <c r="S154" s="70">
        <v>500.9</v>
      </c>
      <c r="T154" s="36">
        <f t="shared" si="20"/>
        <v>3506.4</v>
      </c>
    </row>
    <row r="155" spans="1:20" ht="15">
      <c r="A155" s="223"/>
      <c r="B155" s="227"/>
      <c r="C155" s="227"/>
      <c r="D155" s="30" t="s">
        <v>3</v>
      </c>
      <c r="E155" s="27" t="s">
        <v>3</v>
      </c>
      <c r="F155" s="27" t="s">
        <v>3</v>
      </c>
      <c r="G155" s="72"/>
      <c r="H155" s="57" t="s">
        <v>72</v>
      </c>
      <c r="I155" s="57" t="s">
        <v>91</v>
      </c>
      <c r="J155" s="57" t="s">
        <v>92</v>
      </c>
      <c r="K155" s="27" t="s">
        <v>3</v>
      </c>
      <c r="L155" s="27" t="s">
        <v>3</v>
      </c>
      <c r="M155" s="67">
        <v>368.2</v>
      </c>
      <c r="N155" s="36">
        <v>391.4</v>
      </c>
      <c r="O155" s="36">
        <v>391.4</v>
      </c>
      <c r="P155" s="36">
        <v>391.4</v>
      </c>
      <c r="Q155" s="36">
        <v>391.4</v>
      </c>
      <c r="R155" s="36">
        <v>391.4</v>
      </c>
      <c r="S155" s="36">
        <v>391.4</v>
      </c>
      <c r="T155" s="36">
        <f t="shared" si="20"/>
        <v>2716.6000000000004</v>
      </c>
    </row>
    <row r="156" spans="1:20" ht="15">
      <c r="A156" s="223"/>
      <c r="B156" s="227"/>
      <c r="C156" s="227"/>
      <c r="D156" s="30"/>
      <c r="E156" s="27"/>
      <c r="F156" s="27"/>
      <c r="G156" s="72"/>
      <c r="H156" s="57" t="s">
        <v>158</v>
      </c>
      <c r="I156" s="57" t="s">
        <v>159</v>
      </c>
      <c r="J156" s="57" t="s">
        <v>160</v>
      </c>
      <c r="K156" s="27" t="s">
        <v>3</v>
      </c>
      <c r="L156" s="27" t="s">
        <v>3</v>
      </c>
      <c r="M156" s="67">
        <v>70</v>
      </c>
      <c r="N156" s="27" t="s">
        <v>3</v>
      </c>
      <c r="O156" s="27" t="s">
        <v>3</v>
      </c>
      <c r="P156" s="27" t="s">
        <v>3</v>
      </c>
      <c r="Q156" s="27" t="s">
        <v>3</v>
      </c>
      <c r="R156" s="27" t="s">
        <v>3</v>
      </c>
      <c r="S156" s="27" t="s">
        <v>3</v>
      </c>
      <c r="T156" s="36">
        <f t="shared" si="20"/>
        <v>70</v>
      </c>
    </row>
    <row r="157" spans="1:20" ht="15">
      <c r="A157" s="224"/>
      <c r="B157" s="226"/>
      <c r="C157" s="226"/>
      <c r="D157" s="30" t="s">
        <v>3</v>
      </c>
      <c r="E157" s="27" t="s">
        <v>3</v>
      </c>
      <c r="F157" s="27" t="s">
        <v>3</v>
      </c>
      <c r="G157" s="72"/>
      <c r="H157" s="57" t="s">
        <v>93</v>
      </c>
      <c r="I157" s="57" t="s">
        <v>94</v>
      </c>
      <c r="J157" s="57" t="s">
        <v>92</v>
      </c>
      <c r="K157" s="27" t="s">
        <v>3</v>
      </c>
      <c r="L157" s="27" t="s">
        <v>3</v>
      </c>
      <c r="M157" s="67">
        <v>5663.8</v>
      </c>
      <c r="N157" s="36">
        <v>5663.8</v>
      </c>
      <c r="O157" s="36">
        <v>5663.8</v>
      </c>
      <c r="P157" s="36">
        <v>5663.8</v>
      </c>
      <c r="Q157" s="36">
        <v>5663.8</v>
      </c>
      <c r="R157" s="36">
        <v>5663.8</v>
      </c>
      <c r="S157" s="36">
        <v>5663.8</v>
      </c>
      <c r="T157" s="36">
        <f t="shared" si="20"/>
        <v>39646.600000000006</v>
      </c>
    </row>
    <row r="158" spans="1:20" ht="15">
      <c r="A158" s="3"/>
      <c r="B158" s="5" t="s">
        <v>28</v>
      </c>
      <c r="C158" s="2"/>
      <c r="D158" s="21"/>
      <c r="E158" s="4"/>
      <c r="F158" s="4"/>
      <c r="G158" s="21"/>
      <c r="H158" s="50"/>
      <c r="I158" s="57"/>
      <c r="J158" s="50"/>
      <c r="K158" s="27"/>
      <c r="L158" s="27"/>
      <c r="M158" s="70"/>
      <c r="N158" s="70"/>
      <c r="O158" s="70"/>
      <c r="P158" s="70"/>
      <c r="Q158" s="70"/>
      <c r="R158" s="70"/>
      <c r="S158" s="70"/>
      <c r="T158" s="70"/>
    </row>
    <row r="159" spans="1:20" ht="15">
      <c r="A159" s="3"/>
      <c r="B159" s="2" t="s">
        <v>8</v>
      </c>
      <c r="C159" s="2" t="s">
        <v>6</v>
      </c>
      <c r="D159" s="21"/>
      <c r="E159" s="4" t="s">
        <v>3</v>
      </c>
      <c r="F159" s="4" t="s">
        <v>3</v>
      </c>
      <c r="G159" s="21"/>
      <c r="H159" s="50"/>
      <c r="I159" s="50"/>
      <c r="J159" s="50"/>
      <c r="K159" s="4" t="s">
        <v>3</v>
      </c>
      <c r="L159" s="4" t="s">
        <v>3</v>
      </c>
      <c r="M159" s="3"/>
      <c r="N159" s="3"/>
      <c r="O159" s="3"/>
      <c r="P159" s="3"/>
      <c r="Q159" s="3"/>
      <c r="R159" s="3"/>
      <c r="S159" s="13"/>
      <c r="T159" s="3"/>
    </row>
    <row r="160" spans="1:20" ht="15">
      <c r="A160" s="3"/>
      <c r="B160" s="2" t="s">
        <v>9</v>
      </c>
      <c r="C160" s="2" t="s">
        <v>6</v>
      </c>
      <c r="D160" s="21"/>
      <c r="E160" s="4" t="s">
        <v>3</v>
      </c>
      <c r="F160" s="4" t="s">
        <v>3</v>
      </c>
      <c r="G160" s="21"/>
      <c r="H160" s="50"/>
      <c r="I160" s="50"/>
      <c r="J160" s="50"/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 ht="15">
      <c r="A161" s="3"/>
      <c r="B161" s="2" t="s">
        <v>10</v>
      </c>
      <c r="C161" s="2" t="s">
        <v>6</v>
      </c>
      <c r="D161" s="21"/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 ht="120">
      <c r="A162" s="3"/>
      <c r="B162" s="25" t="s">
        <v>117</v>
      </c>
      <c r="C162" s="25" t="s">
        <v>29</v>
      </c>
      <c r="D162" s="21" t="s">
        <v>3</v>
      </c>
      <c r="E162" s="21" t="s">
        <v>30</v>
      </c>
      <c r="F162" s="27" t="s">
        <v>31</v>
      </c>
      <c r="G162" s="21" t="s">
        <v>3</v>
      </c>
      <c r="H162" s="50" t="s">
        <v>3</v>
      </c>
      <c r="I162" s="50" t="s">
        <v>3</v>
      </c>
      <c r="J162" s="50" t="s">
        <v>3</v>
      </c>
      <c r="K162" s="27">
        <v>70</v>
      </c>
      <c r="L162" s="27">
        <v>71</v>
      </c>
      <c r="M162" s="29">
        <v>74</v>
      </c>
      <c r="N162" s="29">
        <v>78</v>
      </c>
      <c r="O162" s="28">
        <v>83</v>
      </c>
      <c r="P162" s="28">
        <v>88</v>
      </c>
      <c r="Q162" s="28">
        <v>90</v>
      </c>
      <c r="R162" s="28">
        <v>90</v>
      </c>
      <c r="S162" s="28">
        <v>90</v>
      </c>
      <c r="T162" s="4" t="s">
        <v>3</v>
      </c>
    </row>
    <row r="163" spans="1:20" ht="60">
      <c r="A163" s="3" t="s">
        <v>95</v>
      </c>
      <c r="B163" s="2" t="s">
        <v>65</v>
      </c>
      <c r="C163" s="2"/>
      <c r="D163" s="21">
        <v>0.05</v>
      </c>
      <c r="E163" s="4"/>
      <c r="F163" s="4"/>
      <c r="G163" s="21"/>
      <c r="H163" s="50"/>
      <c r="I163" s="50"/>
      <c r="J163" s="50"/>
      <c r="K163" s="4"/>
      <c r="L163" s="4"/>
      <c r="M163" s="3"/>
      <c r="N163" s="3"/>
      <c r="O163" s="3"/>
      <c r="P163" s="3"/>
      <c r="Q163" s="3"/>
      <c r="R163" s="3"/>
      <c r="S163" s="13"/>
      <c r="T163" s="4" t="s">
        <v>3</v>
      </c>
    </row>
    <row r="164" spans="1:20" ht="30" customHeight="1">
      <c r="A164" s="222"/>
      <c r="B164" s="225" t="s">
        <v>27</v>
      </c>
      <c r="C164" s="225" t="s">
        <v>6</v>
      </c>
      <c r="D164" s="30" t="s">
        <v>3</v>
      </c>
      <c r="E164" s="27" t="s">
        <v>3</v>
      </c>
      <c r="F164" s="27" t="s">
        <v>3</v>
      </c>
      <c r="G164" s="2"/>
      <c r="H164" s="57" t="s">
        <v>3</v>
      </c>
      <c r="I164" s="57" t="s">
        <v>3</v>
      </c>
      <c r="J164" s="57" t="s">
        <v>3</v>
      </c>
      <c r="K164" s="27" t="s">
        <v>3</v>
      </c>
      <c r="L164" s="27" t="s">
        <v>3</v>
      </c>
      <c r="M164" s="66">
        <f>M165+M166</f>
        <v>10542.900000000001</v>
      </c>
      <c r="N164" s="66">
        <f aca="true" t="shared" si="21" ref="N164:S164">N165+N166</f>
        <v>4559.1</v>
      </c>
      <c r="O164" s="66">
        <f t="shared" si="21"/>
        <v>4559.1</v>
      </c>
      <c r="P164" s="66">
        <f t="shared" si="21"/>
        <v>4559.1</v>
      </c>
      <c r="Q164" s="66">
        <f t="shared" si="21"/>
        <v>4559.1</v>
      </c>
      <c r="R164" s="66">
        <f t="shared" si="21"/>
        <v>4559.1</v>
      </c>
      <c r="S164" s="66">
        <f t="shared" si="21"/>
        <v>4559.1</v>
      </c>
      <c r="T164" s="66">
        <f>SUM(M164:S164)</f>
        <v>37897.5</v>
      </c>
    </row>
    <row r="165" spans="1:20" ht="15">
      <c r="A165" s="223"/>
      <c r="B165" s="227"/>
      <c r="C165" s="227"/>
      <c r="D165" s="30" t="s">
        <v>3</v>
      </c>
      <c r="E165" s="27" t="s">
        <v>3</v>
      </c>
      <c r="F165" s="27" t="s">
        <v>3</v>
      </c>
      <c r="G165" s="2"/>
      <c r="H165" s="57" t="s">
        <v>72</v>
      </c>
      <c r="I165" s="57" t="s">
        <v>73</v>
      </c>
      <c r="J165" s="57" t="s">
        <v>74</v>
      </c>
      <c r="K165" s="27" t="s">
        <v>3</v>
      </c>
      <c r="L165" s="27" t="s">
        <v>3</v>
      </c>
      <c r="M165" s="67">
        <v>5983.8</v>
      </c>
      <c r="N165" s="67"/>
      <c r="O165" s="67"/>
      <c r="P165" s="67"/>
      <c r="Q165" s="67"/>
      <c r="R165" s="67"/>
      <c r="S165" s="68"/>
      <c r="T165" s="67">
        <f>SUM(M165:S165)</f>
        <v>5983.8</v>
      </c>
    </row>
    <row r="166" spans="1:20" ht="15">
      <c r="A166" s="224"/>
      <c r="B166" s="226"/>
      <c r="C166" s="226"/>
      <c r="D166" s="30" t="s">
        <v>3</v>
      </c>
      <c r="E166" s="27" t="s">
        <v>3</v>
      </c>
      <c r="F166" s="27" t="s">
        <v>3</v>
      </c>
      <c r="G166" s="2"/>
      <c r="H166" s="57" t="s">
        <v>75</v>
      </c>
      <c r="I166" s="57" t="s">
        <v>88</v>
      </c>
      <c r="J166" s="57" t="s">
        <v>77</v>
      </c>
      <c r="K166" s="27"/>
      <c r="L166" s="27"/>
      <c r="M166" s="67">
        <v>4559.1</v>
      </c>
      <c r="N166" s="67">
        <v>4559.1</v>
      </c>
      <c r="O166" s="67">
        <v>4559.1</v>
      </c>
      <c r="P166" s="67">
        <v>4559.1</v>
      </c>
      <c r="Q166" s="67">
        <v>4559.1</v>
      </c>
      <c r="R166" s="67">
        <v>4559.1</v>
      </c>
      <c r="S166" s="67">
        <v>4559.1</v>
      </c>
      <c r="T166" s="67">
        <f>SUM(M166:S166)</f>
        <v>31913.699999999997</v>
      </c>
    </row>
    <row r="167" spans="1:20" ht="15">
      <c r="A167" s="3"/>
      <c r="B167" s="5" t="s">
        <v>28</v>
      </c>
      <c r="C167" s="2"/>
      <c r="D167" s="21"/>
      <c r="E167" s="4"/>
      <c r="F167" s="4"/>
      <c r="G167" s="21"/>
      <c r="H167" s="50"/>
      <c r="I167" s="50"/>
      <c r="J167" s="50"/>
      <c r="K167" s="4"/>
      <c r="L167" s="4"/>
      <c r="M167" s="3"/>
      <c r="N167" s="3"/>
      <c r="O167" s="3"/>
      <c r="P167" s="3"/>
      <c r="Q167" s="3"/>
      <c r="R167" s="3"/>
      <c r="S167" s="13"/>
      <c r="T167" s="3"/>
    </row>
    <row r="168" spans="1:20" ht="15">
      <c r="A168" s="3"/>
      <c r="B168" s="2" t="s">
        <v>8</v>
      </c>
      <c r="C168" s="2" t="s">
        <v>6</v>
      </c>
      <c r="D168" s="21"/>
      <c r="E168" s="4" t="s">
        <v>3</v>
      </c>
      <c r="F168" s="4" t="s">
        <v>3</v>
      </c>
      <c r="G168" s="21"/>
      <c r="H168" s="50"/>
      <c r="I168" s="50"/>
      <c r="J168" s="50"/>
      <c r="K168" s="4" t="s">
        <v>3</v>
      </c>
      <c r="L168" s="4" t="s">
        <v>3</v>
      </c>
      <c r="M168" s="3"/>
      <c r="N168" s="3"/>
      <c r="O168" s="3"/>
      <c r="P168" s="3"/>
      <c r="Q168" s="3"/>
      <c r="R168" s="3"/>
      <c r="S168" s="13"/>
      <c r="T168" s="3"/>
    </row>
    <row r="169" spans="1:20" ht="15">
      <c r="A169" s="3"/>
      <c r="B169" s="2" t="s">
        <v>9</v>
      </c>
      <c r="C169" s="2" t="s">
        <v>6</v>
      </c>
      <c r="D169" s="21"/>
      <c r="E169" s="4" t="s">
        <v>3</v>
      </c>
      <c r="F169" s="4" t="s">
        <v>3</v>
      </c>
      <c r="G169" s="21"/>
      <c r="H169" s="50"/>
      <c r="I169" s="50"/>
      <c r="J169" s="50"/>
      <c r="K169" s="4" t="s">
        <v>3</v>
      </c>
      <c r="L169" s="4" t="s">
        <v>3</v>
      </c>
      <c r="M169" s="3"/>
      <c r="N169" s="3"/>
      <c r="O169" s="3"/>
      <c r="P169" s="3"/>
      <c r="Q169" s="3"/>
      <c r="R169" s="3"/>
      <c r="S169" s="13"/>
      <c r="T169" s="3"/>
    </row>
    <row r="170" spans="1:20" ht="15">
      <c r="A170" s="3"/>
      <c r="B170" s="2" t="s">
        <v>10</v>
      </c>
      <c r="C170" s="2" t="s">
        <v>6</v>
      </c>
      <c r="D170" s="21"/>
      <c r="E170" s="4" t="s">
        <v>3</v>
      </c>
      <c r="F170" s="4" t="s">
        <v>3</v>
      </c>
      <c r="G170" s="21"/>
      <c r="H170" s="50" t="s">
        <v>3</v>
      </c>
      <c r="I170" s="50" t="s">
        <v>3</v>
      </c>
      <c r="J170" s="50" t="s">
        <v>3</v>
      </c>
      <c r="K170" s="4" t="s">
        <v>3</v>
      </c>
      <c r="L170" s="4" t="s">
        <v>3</v>
      </c>
      <c r="M170" s="3"/>
      <c r="N170" s="3"/>
      <c r="O170" s="3"/>
      <c r="P170" s="3"/>
      <c r="Q170" s="3"/>
      <c r="R170" s="3"/>
      <c r="S170" s="13"/>
      <c r="T170" s="3"/>
    </row>
    <row r="171" spans="1:20" ht="60">
      <c r="A171" s="3"/>
      <c r="B171" s="2" t="s">
        <v>146</v>
      </c>
      <c r="C171" s="25" t="s">
        <v>53</v>
      </c>
      <c r="D171" s="30"/>
      <c r="E171" s="27" t="s">
        <v>39</v>
      </c>
      <c r="F171" s="4" t="s">
        <v>36</v>
      </c>
      <c r="G171" s="21" t="s">
        <v>3</v>
      </c>
      <c r="H171" s="50" t="s">
        <v>3</v>
      </c>
      <c r="I171" s="50" t="s">
        <v>3</v>
      </c>
      <c r="J171" s="50" t="s">
        <v>3</v>
      </c>
      <c r="K171" s="4">
        <v>45</v>
      </c>
      <c r="L171" s="4">
        <v>45</v>
      </c>
      <c r="M171" s="3">
        <v>45</v>
      </c>
      <c r="N171" s="3">
        <v>45</v>
      </c>
      <c r="O171" s="3">
        <v>45</v>
      </c>
      <c r="P171" s="3">
        <v>45</v>
      </c>
      <c r="Q171" s="3">
        <v>45</v>
      </c>
      <c r="R171" s="3">
        <v>45</v>
      </c>
      <c r="S171" s="3">
        <v>45</v>
      </c>
      <c r="T171" s="4" t="s">
        <v>3</v>
      </c>
    </row>
    <row r="172" spans="1:20" ht="60">
      <c r="A172" s="3"/>
      <c r="B172" s="2" t="s">
        <v>66</v>
      </c>
      <c r="C172" s="2" t="s">
        <v>38</v>
      </c>
      <c r="D172" s="21"/>
      <c r="E172" s="27" t="s">
        <v>39</v>
      </c>
      <c r="F172" s="4" t="s">
        <v>36</v>
      </c>
      <c r="G172" s="21" t="s">
        <v>3</v>
      </c>
      <c r="H172" s="50" t="s">
        <v>3</v>
      </c>
      <c r="I172" s="50" t="s">
        <v>3</v>
      </c>
      <c r="J172" s="50" t="s">
        <v>3</v>
      </c>
      <c r="K172" s="4">
        <v>500</v>
      </c>
      <c r="L172" s="4">
        <v>500</v>
      </c>
      <c r="M172" s="3">
        <v>500</v>
      </c>
      <c r="N172" s="3">
        <v>500</v>
      </c>
      <c r="O172" s="3">
        <v>500</v>
      </c>
      <c r="P172" s="3">
        <v>500</v>
      </c>
      <c r="Q172" s="3">
        <v>500</v>
      </c>
      <c r="R172" s="3">
        <v>500</v>
      </c>
      <c r="S172" s="3">
        <v>500</v>
      </c>
      <c r="T172" s="4" t="s">
        <v>3</v>
      </c>
    </row>
    <row r="173" spans="1:22" s="76" customFormat="1" ht="45">
      <c r="A173" s="40" t="s">
        <v>67</v>
      </c>
      <c r="B173" s="17" t="s">
        <v>149</v>
      </c>
      <c r="C173" s="17"/>
      <c r="D173" s="73"/>
      <c r="E173" s="47"/>
      <c r="F173" s="4" t="s">
        <v>36</v>
      </c>
      <c r="G173" s="73"/>
      <c r="H173" s="74"/>
      <c r="I173" s="74"/>
      <c r="J173" s="74"/>
      <c r="K173" s="47"/>
      <c r="L173" s="47"/>
      <c r="M173" s="40"/>
      <c r="N173" s="40"/>
      <c r="O173" s="40"/>
      <c r="P173" s="40"/>
      <c r="Q173" s="40"/>
      <c r="R173" s="40"/>
      <c r="S173" s="75"/>
      <c r="T173" s="47" t="s">
        <v>3</v>
      </c>
      <c r="U173" s="239"/>
      <c r="V173" s="240"/>
    </row>
    <row r="174" spans="1:22" s="76" customFormat="1" ht="15">
      <c r="A174" s="40"/>
      <c r="B174" s="94"/>
      <c r="C174" s="17"/>
      <c r="D174" s="73">
        <v>0.05</v>
      </c>
      <c r="E174" s="47"/>
      <c r="F174" s="4"/>
      <c r="G174" s="73"/>
      <c r="H174" s="50" t="s">
        <v>3</v>
      </c>
      <c r="I174" s="50" t="s">
        <v>3</v>
      </c>
      <c r="J174" s="50" t="s">
        <v>3</v>
      </c>
      <c r="K174" s="48" t="s">
        <v>3</v>
      </c>
      <c r="L174" s="48" t="s">
        <v>3</v>
      </c>
      <c r="M174" s="98">
        <f>M175+M176+M177</f>
        <v>2584.6</v>
      </c>
      <c r="N174" s="98">
        <f aca="true" t="shared" si="22" ref="N174:S174">N175+N176+N177</f>
        <v>2403.6</v>
      </c>
      <c r="O174" s="98">
        <f t="shared" si="22"/>
        <v>2403.6</v>
      </c>
      <c r="P174" s="98">
        <f t="shared" si="22"/>
        <v>2403.6</v>
      </c>
      <c r="Q174" s="98">
        <f t="shared" si="22"/>
        <v>2403.6</v>
      </c>
      <c r="R174" s="98">
        <f t="shared" si="22"/>
        <v>2403.6</v>
      </c>
      <c r="S174" s="98">
        <f t="shared" si="22"/>
        <v>2403.6</v>
      </c>
      <c r="T174" s="99">
        <f>SUM(M174:S174)</f>
        <v>17006.2</v>
      </c>
      <c r="U174" s="239"/>
      <c r="V174" s="240"/>
    </row>
    <row r="175" spans="1:22" s="76" customFormat="1" ht="30" customHeight="1">
      <c r="A175" s="40"/>
      <c r="B175" s="95" t="s">
        <v>27</v>
      </c>
      <c r="C175" s="77" t="s">
        <v>6</v>
      </c>
      <c r="D175" s="26" t="s">
        <v>3</v>
      </c>
      <c r="E175" s="48" t="s">
        <v>3</v>
      </c>
      <c r="F175" s="48" t="s">
        <v>3</v>
      </c>
      <c r="G175" s="73"/>
      <c r="H175" s="78" t="s">
        <v>75</v>
      </c>
      <c r="I175" s="78" t="s">
        <v>88</v>
      </c>
      <c r="J175" s="78" t="s">
        <v>77</v>
      </c>
      <c r="K175" s="48" t="s">
        <v>3</v>
      </c>
      <c r="L175" s="48" t="s">
        <v>3</v>
      </c>
      <c r="M175" s="67">
        <v>2328</v>
      </c>
      <c r="N175" s="67">
        <v>2328</v>
      </c>
      <c r="O175" s="67">
        <v>2328</v>
      </c>
      <c r="P175" s="67">
        <v>2328</v>
      </c>
      <c r="Q175" s="67">
        <v>2328</v>
      </c>
      <c r="R175" s="67">
        <v>2328</v>
      </c>
      <c r="S175" s="67">
        <v>2328</v>
      </c>
      <c r="T175" s="67">
        <f>SUM(M175:S175)</f>
        <v>16296</v>
      </c>
      <c r="U175" s="239"/>
      <c r="V175" s="240"/>
    </row>
    <row r="176" spans="1:22" s="76" customFormat="1" ht="15">
      <c r="A176" s="40"/>
      <c r="B176" s="96"/>
      <c r="C176" s="77" t="s">
        <v>6</v>
      </c>
      <c r="D176" s="26"/>
      <c r="E176" s="48"/>
      <c r="F176" s="48"/>
      <c r="G176" s="73"/>
      <c r="H176" s="78" t="s">
        <v>75</v>
      </c>
      <c r="I176" s="78" t="s">
        <v>78</v>
      </c>
      <c r="J176" s="78" t="s">
        <v>77</v>
      </c>
      <c r="K176" s="48" t="s">
        <v>3</v>
      </c>
      <c r="L176" s="48" t="s">
        <v>3</v>
      </c>
      <c r="M176" s="67">
        <v>75.6</v>
      </c>
      <c r="N176" s="67">
        <v>75.6</v>
      </c>
      <c r="O176" s="67">
        <v>75.6</v>
      </c>
      <c r="P176" s="67">
        <v>75.6</v>
      </c>
      <c r="Q176" s="67">
        <v>75.6</v>
      </c>
      <c r="R176" s="67">
        <v>75.6</v>
      </c>
      <c r="S176" s="67">
        <v>75.6</v>
      </c>
      <c r="T176" s="67">
        <f>SUM(M176:S176)</f>
        <v>529.2</v>
      </c>
      <c r="U176" s="239"/>
      <c r="V176" s="240"/>
    </row>
    <row r="177" spans="1:22" s="76" customFormat="1" ht="15">
      <c r="A177" s="40"/>
      <c r="B177" s="97"/>
      <c r="C177" s="77" t="s">
        <v>6</v>
      </c>
      <c r="D177" s="26"/>
      <c r="E177" s="48"/>
      <c r="F177" s="48"/>
      <c r="G177" s="73"/>
      <c r="H177" s="78" t="s">
        <v>72</v>
      </c>
      <c r="I177" s="78" t="s">
        <v>73</v>
      </c>
      <c r="J177" s="78" t="s">
        <v>77</v>
      </c>
      <c r="K177" s="48" t="s">
        <v>3</v>
      </c>
      <c r="L177" s="48" t="s">
        <v>3</v>
      </c>
      <c r="M177" s="67">
        <v>181</v>
      </c>
      <c r="N177" s="67"/>
      <c r="O177" s="67"/>
      <c r="P177" s="67"/>
      <c r="Q177" s="67"/>
      <c r="R177" s="67"/>
      <c r="S177" s="68"/>
      <c r="T177" s="67">
        <f>SUM(M177:S177)</f>
        <v>181</v>
      </c>
      <c r="U177" s="239"/>
      <c r="V177" s="240"/>
    </row>
    <row r="178" spans="1:22" s="76" customFormat="1" ht="15">
      <c r="A178" s="40"/>
      <c r="B178" s="79" t="s">
        <v>28</v>
      </c>
      <c r="C178" s="17"/>
      <c r="D178" s="73"/>
      <c r="E178" s="47"/>
      <c r="F178" s="47"/>
      <c r="G178" s="73"/>
      <c r="H178" s="74"/>
      <c r="I178" s="74"/>
      <c r="J178" s="74"/>
      <c r="K178" s="47"/>
      <c r="L178" s="47"/>
      <c r="M178" s="40"/>
      <c r="N178" s="40"/>
      <c r="O178" s="40"/>
      <c r="P178" s="40"/>
      <c r="Q178" s="40"/>
      <c r="R178" s="40"/>
      <c r="S178" s="75"/>
      <c r="T178" s="40"/>
      <c r="U178" s="239"/>
      <c r="V178" s="240"/>
    </row>
    <row r="179" spans="1:22" s="76" customFormat="1" ht="15">
      <c r="A179" s="40"/>
      <c r="B179" s="17" t="s">
        <v>8</v>
      </c>
      <c r="C179" s="17" t="s">
        <v>6</v>
      </c>
      <c r="D179" s="73"/>
      <c r="E179" s="47" t="s">
        <v>3</v>
      </c>
      <c r="F179" s="47" t="s">
        <v>3</v>
      </c>
      <c r="G179" s="73"/>
      <c r="H179" s="74"/>
      <c r="I179" s="74"/>
      <c r="J179" s="74"/>
      <c r="K179" s="47" t="s">
        <v>3</v>
      </c>
      <c r="L179" s="47" t="s">
        <v>3</v>
      </c>
      <c r="M179" s="40"/>
      <c r="N179" s="40"/>
      <c r="O179" s="40"/>
      <c r="P179" s="40"/>
      <c r="Q179" s="40"/>
      <c r="R179" s="40"/>
      <c r="S179" s="75"/>
      <c r="T179" s="40"/>
      <c r="U179" s="239"/>
      <c r="V179" s="240"/>
    </row>
    <row r="180" spans="1:22" s="76" customFormat="1" ht="15">
      <c r="A180" s="40"/>
      <c r="B180" s="17" t="s">
        <v>9</v>
      </c>
      <c r="C180" s="17" t="s">
        <v>6</v>
      </c>
      <c r="D180" s="73"/>
      <c r="E180" s="47" t="s">
        <v>3</v>
      </c>
      <c r="F180" s="47" t="s">
        <v>3</v>
      </c>
      <c r="G180" s="73"/>
      <c r="H180" s="74"/>
      <c r="I180" s="74"/>
      <c r="J180" s="74"/>
      <c r="K180" s="47" t="s">
        <v>3</v>
      </c>
      <c r="L180" s="47" t="s">
        <v>3</v>
      </c>
      <c r="M180" s="40"/>
      <c r="N180" s="40"/>
      <c r="O180" s="40"/>
      <c r="P180" s="40"/>
      <c r="Q180" s="40"/>
      <c r="R180" s="40"/>
      <c r="S180" s="75"/>
      <c r="T180" s="40"/>
      <c r="U180" s="239"/>
      <c r="V180" s="240"/>
    </row>
    <row r="181" spans="1:22" s="76" customFormat="1" ht="15">
      <c r="A181" s="40"/>
      <c r="B181" s="17" t="s">
        <v>10</v>
      </c>
      <c r="C181" s="17" t="s">
        <v>6</v>
      </c>
      <c r="D181" s="73"/>
      <c r="E181" s="47" t="s">
        <v>3</v>
      </c>
      <c r="F181" s="47" t="s">
        <v>3</v>
      </c>
      <c r="G181" s="73"/>
      <c r="H181" s="74" t="s">
        <v>3</v>
      </c>
      <c r="I181" s="74" t="s">
        <v>3</v>
      </c>
      <c r="J181" s="74" t="s">
        <v>3</v>
      </c>
      <c r="K181" s="47" t="s">
        <v>3</v>
      </c>
      <c r="L181" s="47" t="s">
        <v>3</v>
      </c>
      <c r="M181" s="40"/>
      <c r="N181" s="40"/>
      <c r="O181" s="40"/>
      <c r="P181" s="40"/>
      <c r="Q181" s="40"/>
      <c r="R181" s="40"/>
      <c r="S181" s="75"/>
      <c r="T181" s="40"/>
      <c r="U181" s="239"/>
      <c r="V181" s="240"/>
    </row>
    <row r="182" spans="1:22" s="76" customFormat="1" ht="150">
      <c r="A182" s="40"/>
      <c r="B182" s="25" t="s">
        <v>135</v>
      </c>
      <c r="C182" s="25" t="s">
        <v>29</v>
      </c>
      <c r="D182" s="21" t="s">
        <v>3</v>
      </c>
      <c r="E182" s="30" t="s">
        <v>63</v>
      </c>
      <c r="F182" s="27" t="s">
        <v>36</v>
      </c>
      <c r="G182" s="30" t="s">
        <v>3</v>
      </c>
      <c r="H182" s="57" t="s">
        <v>3</v>
      </c>
      <c r="I182" s="57" t="s">
        <v>3</v>
      </c>
      <c r="J182" s="57" t="s">
        <v>3</v>
      </c>
      <c r="K182" s="27" t="s">
        <v>3</v>
      </c>
      <c r="L182" s="27" t="s">
        <v>3</v>
      </c>
      <c r="M182" s="28">
        <v>15.1</v>
      </c>
      <c r="N182" s="28">
        <v>15.1</v>
      </c>
      <c r="O182" s="28">
        <v>15.1</v>
      </c>
      <c r="P182" s="28">
        <v>15.1</v>
      </c>
      <c r="Q182" s="28">
        <v>15.1</v>
      </c>
      <c r="R182" s="28">
        <v>15.1</v>
      </c>
      <c r="S182" s="28">
        <v>15.1</v>
      </c>
      <c r="T182" s="4" t="s">
        <v>3</v>
      </c>
      <c r="U182" s="90"/>
      <c r="V182" s="89"/>
    </row>
    <row r="183" spans="1:20" ht="60">
      <c r="A183" s="40" t="s">
        <v>139</v>
      </c>
      <c r="B183" s="84" t="s">
        <v>138</v>
      </c>
      <c r="C183" s="85"/>
      <c r="D183" s="86">
        <v>0.2</v>
      </c>
      <c r="E183" s="27"/>
      <c r="F183" s="4"/>
      <c r="G183" s="21"/>
      <c r="H183" s="50"/>
      <c r="I183" s="50"/>
      <c r="J183" s="50"/>
      <c r="K183" s="4"/>
      <c r="L183" s="4"/>
      <c r="M183" s="3"/>
      <c r="N183" s="3"/>
      <c r="O183" s="3"/>
      <c r="P183" s="3"/>
      <c r="Q183" s="3"/>
      <c r="R183" s="3"/>
      <c r="S183" s="13"/>
      <c r="T183" s="4"/>
    </row>
    <row r="184" spans="1:20" ht="18.75">
      <c r="A184" s="3" t="s">
        <v>142</v>
      </c>
      <c r="B184" s="230" t="s">
        <v>143</v>
      </c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2"/>
    </row>
    <row r="185" spans="1:20" ht="45">
      <c r="A185" s="3"/>
      <c r="B185" s="5" t="s">
        <v>27</v>
      </c>
      <c r="C185" s="2" t="s">
        <v>6</v>
      </c>
      <c r="D185" s="21" t="s">
        <v>3</v>
      </c>
      <c r="E185" s="4" t="s">
        <v>3</v>
      </c>
      <c r="F185" s="4" t="s">
        <v>3</v>
      </c>
      <c r="G185" s="30" t="s">
        <v>34</v>
      </c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52">
        <f>M192</f>
        <v>0</v>
      </c>
      <c r="N185" s="52">
        <f aca="true" t="shared" si="23" ref="N185:S185">N192</f>
        <v>0</v>
      </c>
      <c r="O185" s="52">
        <f t="shared" si="23"/>
        <v>0</v>
      </c>
      <c r="P185" s="52">
        <f t="shared" si="23"/>
        <v>0</v>
      </c>
      <c r="Q185" s="52">
        <f t="shared" si="23"/>
        <v>0</v>
      </c>
      <c r="R185" s="52">
        <f t="shared" si="23"/>
        <v>0</v>
      </c>
      <c r="S185" s="52">
        <f t="shared" si="23"/>
        <v>0</v>
      </c>
      <c r="T185" s="52">
        <f>SUM(M185:S185)</f>
        <v>0</v>
      </c>
    </row>
    <row r="186" spans="1:20" ht="15">
      <c r="A186" s="3"/>
      <c r="B186" s="5" t="s">
        <v>28</v>
      </c>
      <c r="C186" s="2"/>
      <c r="D186" s="21"/>
      <c r="E186" s="4"/>
      <c r="F186" s="4"/>
      <c r="G186" s="21"/>
      <c r="H186" s="50"/>
      <c r="I186" s="50"/>
      <c r="J186" s="50"/>
      <c r="K186" s="4"/>
      <c r="L186" s="4"/>
      <c r="M186" s="3"/>
      <c r="N186" s="3"/>
      <c r="O186" s="3"/>
      <c r="P186" s="3"/>
      <c r="Q186" s="3"/>
      <c r="R186" s="3"/>
      <c r="S186" s="13"/>
      <c r="T186" s="3"/>
    </row>
    <row r="187" spans="1:20" ht="15">
      <c r="A187" s="3"/>
      <c r="B187" s="2" t="s">
        <v>8</v>
      </c>
      <c r="C187" s="2" t="s">
        <v>6</v>
      </c>
      <c r="D187" s="21" t="s">
        <v>3</v>
      </c>
      <c r="E187" s="4" t="s">
        <v>3</v>
      </c>
      <c r="F187" s="4" t="s">
        <v>3</v>
      </c>
      <c r="G187" s="21"/>
      <c r="H187" s="50" t="s">
        <v>3</v>
      </c>
      <c r="I187" s="50" t="s">
        <v>3</v>
      </c>
      <c r="J187" s="50" t="s">
        <v>3</v>
      </c>
      <c r="K187" s="4" t="s">
        <v>3</v>
      </c>
      <c r="L187" s="4" t="s">
        <v>3</v>
      </c>
      <c r="M187" s="108">
        <v>0</v>
      </c>
      <c r="N187" s="107">
        <f aca="true" t="shared" si="24" ref="N187:S187">N194</f>
        <v>142020</v>
      </c>
      <c r="O187" s="107">
        <f t="shared" si="24"/>
        <v>177627</v>
      </c>
      <c r="P187" s="107">
        <f t="shared" si="24"/>
        <v>89790</v>
      </c>
      <c r="Q187" s="107">
        <f t="shared" si="24"/>
        <v>69640</v>
      </c>
      <c r="R187" s="107">
        <f t="shared" si="24"/>
        <v>90320</v>
      </c>
      <c r="S187" s="107">
        <f t="shared" si="24"/>
        <v>70380</v>
      </c>
      <c r="T187" s="107">
        <f>SUM(N187:S187)</f>
        <v>639777</v>
      </c>
    </row>
    <row r="188" spans="1:20" ht="15">
      <c r="A188" s="3"/>
      <c r="B188" s="2" t="s">
        <v>9</v>
      </c>
      <c r="C188" s="2" t="s">
        <v>6</v>
      </c>
      <c r="D188" s="21" t="s">
        <v>3</v>
      </c>
      <c r="E188" s="4" t="s">
        <v>3</v>
      </c>
      <c r="F188" s="4" t="s">
        <v>3</v>
      </c>
      <c r="G188" s="21"/>
      <c r="H188" s="50" t="s">
        <v>3</v>
      </c>
      <c r="I188" s="50" t="s">
        <v>3</v>
      </c>
      <c r="J188" s="50" t="s">
        <v>3</v>
      </c>
      <c r="K188" s="4" t="s">
        <v>3</v>
      </c>
      <c r="L188" s="4" t="s">
        <v>3</v>
      </c>
      <c r="M188" s="3"/>
      <c r="N188" s="3"/>
      <c r="O188" s="3"/>
      <c r="P188" s="3"/>
      <c r="Q188" s="3"/>
      <c r="R188" s="3"/>
      <c r="S188" s="13"/>
      <c r="T188" s="3"/>
    </row>
    <row r="189" spans="1:20" ht="15">
      <c r="A189" s="3"/>
      <c r="B189" s="2" t="s">
        <v>10</v>
      </c>
      <c r="C189" s="2" t="s">
        <v>6</v>
      </c>
      <c r="D189" s="21" t="s">
        <v>3</v>
      </c>
      <c r="E189" s="4" t="s">
        <v>3</v>
      </c>
      <c r="F189" s="4" t="s">
        <v>3</v>
      </c>
      <c r="G189" s="21"/>
      <c r="H189" s="50" t="s">
        <v>3</v>
      </c>
      <c r="I189" s="50" t="s">
        <v>3</v>
      </c>
      <c r="J189" s="50" t="s">
        <v>3</v>
      </c>
      <c r="K189" s="4" t="s">
        <v>3</v>
      </c>
      <c r="L189" s="4" t="s">
        <v>3</v>
      </c>
      <c r="M189" s="3"/>
      <c r="N189" s="3"/>
      <c r="O189" s="3"/>
      <c r="P189" s="3"/>
      <c r="Q189" s="3"/>
      <c r="R189" s="3"/>
      <c r="S189" s="13"/>
      <c r="T189" s="3"/>
    </row>
    <row r="190" spans="1:20" ht="135">
      <c r="A190" s="8"/>
      <c r="B190" s="25" t="s">
        <v>154</v>
      </c>
      <c r="C190" s="25" t="s">
        <v>29</v>
      </c>
      <c r="D190" s="21" t="s">
        <v>3</v>
      </c>
      <c r="E190" s="30" t="s">
        <v>156</v>
      </c>
      <c r="F190" s="27" t="s">
        <v>36</v>
      </c>
      <c r="G190" s="30" t="s">
        <v>3</v>
      </c>
      <c r="H190" s="57" t="s">
        <v>3</v>
      </c>
      <c r="I190" s="57" t="s">
        <v>3</v>
      </c>
      <c r="J190" s="57" t="s">
        <v>3</v>
      </c>
      <c r="K190" s="27">
        <v>57</v>
      </c>
      <c r="L190" s="27">
        <v>55</v>
      </c>
      <c r="M190" s="28">
        <v>51</v>
      </c>
      <c r="N190" s="28">
        <v>49</v>
      </c>
      <c r="O190" s="28">
        <v>46</v>
      </c>
      <c r="P190" s="28">
        <v>44</v>
      </c>
      <c r="Q190" s="28">
        <v>41</v>
      </c>
      <c r="R190" s="28">
        <v>38</v>
      </c>
      <c r="S190" s="28">
        <v>33</v>
      </c>
      <c r="T190" s="4" t="s">
        <v>3</v>
      </c>
    </row>
    <row r="191" spans="1:20" ht="30">
      <c r="A191" s="3" t="s">
        <v>140</v>
      </c>
      <c r="B191" s="2" t="s">
        <v>141</v>
      </c>
      <c r="C191" s="2"/>
      <c r="D191" s="21">
        <v>0.2</v>
      </c>
      <c r="E191" s="4"/>
      <c r="F191" s="4" t="s">
        <v>36</v>
      </c>
      <c r="G191" s="21"/>
      <c r="H191" s="50"/>
      <c r="I191" s="50"/>
      <c r="J191" s="50"/>
      <c r="K191" s="4"/>
      <c r="L191" s="4"/>
      <c r="M191" s="3"/>
      <c r="N191" s="3"/>
      <c r="O191" s="3"/>
      <c r="P191" s="3"/>
      <c r="Q191" s="3"/>
      <c r="R191" s="3"/>
      <c r="S191" s="13"/>
      <c r="T191" s="4" t="s">
        <v>3</v>
      </c>
    </row>
    <row r="192" spans="1:20" ht="15" customHeight="1">
      <c r="A192" s="93"/>
      <c r="B192" s="92" t="s">
        <v>27</v>
      </c>
      <c r="C192" s="92" t="s">
        <v>6</v>
      </c>
      <c r="D192" s="30" t="s">
        <v>3</v>
      </c>
      <c r="E192" s="27" t="s">
        <v>3</v>
      </c>
      <c r="F192" s="27" t="s">
        <v>3</v>
      </c>
      <c r="G192" s="72"/>
      <c r="H192" s="57" t="s">
        <v>3</v>
      </c>
      <c r="I192" s="57" t="s">
        <v>3</v>
      </c>
      <c r="J192" s="57" t="s">
        <v>3</v>
      </c>
      <c r="K192" s="27" t="s">
        <v>3</v>
      </c>
      <c r="L192" s="27" t="s">
        <v>3</v>
      </c>
      <c r="M192" s="67"/>
      <c r="N192" s="67"/>
      <c r="O192" s="67"/>
      <c r="P192" s="67"/>
      <c r="Q192" s="67"/>
      <c r="R192" s="67"/>
      <c r="S192" s="67"/>
      <c r="T192" s="67"/>
    </row>
    <row r="193" spans="1:20" ht="15">
      <c r="A193" s="3"/>
      <c r="B193" s="5" t="s">
        <v>28</v>
      </c>
      <c r="C193" s="2"/>
      <c r="D193" s="21"/>
      <c r="E193" s="4"/>
      <c r="F193" s="4"/>
      <c r="G193" s="21"/>
      <c r="H193" s="50"/>
      <c r="I193" s="57"/>
      <c r="J193" s="50"/>
      <c r="K193" s="27"/>
      <c r="L193" s="27"/>
      <c r="M193" s="70"/>
      <c r="N193" s="70"/>
      <c r="O193" s="70"/>
      <c r="P193" s="70"/>
      <c r="Q193" s="70"/>
      <c r="R193" s="70"/>
      <c r="S193" s="70"/>
      <c r="T193" s="70"/>
    </row>
    <row r="194" spans="1:20" ht="15">
      <c r="A194" s="3"/>
      <c r="B194" s="2" t="s">
        <v>8</v>
      </c>
      <c r="C194" s="2" t="s">
        <v>6</v>
      </c>
      <c r="D194" s="21"/>
      <c r="E194" s="4" t="s">
        <v>3</v>
      </c>
      <c r="F194" s="4" t="s">
        <v>3</v>
      </c>
      <c r="G194" s="21"/>
      <c r="H194" s="50" t="s">
        <v>3</v>
      </c>
      <c r="I194" s="50" t="s">
        <v>3</v>
      </c>
      <c r="J194" s="50" t="s">
        <v>3</v>
      </c>
      <c r="K194" s="4" t="s">
        <v>3</v>
      </c>
      <c r="L194" s="4" t="s">
        <v>3</v>
      </c>
      <c r="M194" s="108">
        <v>0</v>
      </c>
      <c r="N194" s="107">
        <v>142020</v>
      </c>
      <c r="O194" s="107">
        <v>177627</v>
      </c>
      <c r="P194" s="107">
        <v>89790</v>
      </c>
      <c r="Q194" s="107">
        <v>69640</v>
      </c>
      <c r="R194" s="107">
        <v>90320</v>
      </c>
      <c r="S194" s="109">
        <v>70380</v>
      </c>
      <c r="T194" s="107">
        <f>SUM(M194:S194)</f>
        <v>639777</v>
      </c>
    </row>
    <row r="195" spans="1:20" ht="15">
      <c r="A195" s="3"/>
      <c r="B195" s="2" t="s">
        <v>9</v>
      </c>
      <c r="C195" s="2" t="s">
        <v>6</v>
      </c>
      <c r="D195" s="21"/>
      <c r="E195" s="4" t="s">
        <v>3</v>
      </c>
      <c r="F195" s="4" t="s">
        <v>3</v>
      </c>
      <c r="G195" s="21"/>
      <c r="H195" s="50" t="s">
        <v>3</v>
      </c>
      <c r="I195" s="50" t="s">
        <v>3</v>
      </c>
      <c r="J195" s="50" t="s">
        <v>3</v>
      </c>
      <c r="K195" s="4" t="s">
        <v>3</v>
      </c>
      <c r="L195" s="4" t="s">
        <v>3</v>
      </c>
      <c r="M195" s="3"/>
      <c r="N195" s="100"/>
      <c r="O195" s="100"/>
      <c r="P195" s="100"/>
      <c r="Q195" s="100"/>
      <c r="R195" s="100"/>
      <c r="S195" s="101"/>
      <c r="T195" s="100"/>
    </row>
    <row r="196" spans="1:20" ht="15">
      <c r="A196" s="3"/>
      <c r="B196" s="2" t="s">
        <v>10</v>
      </c>
      <c r="C196" s="2" t="s">
        <v>6</v>
      </c>
      <c r="D196" s="21"/>
      <c r="E196" s="4" t="s">
        <v>3</v>
      </c>
      <c r="F196" s="4" t="s">
        <v>3</v>
      </c>
      <c r="G196" s="21"/>
      <c r="H196" s="50" t="s">
        <v>3</v>
      </c>
      <c r="I196" s="50" t="s">
        <v>3</v>
      </c>
      <c r="J196" s="50" t="s">
        <v>3</v>
      </c>
      <c r="K196" s="4" t="s">
        <v>3</v>
      </c>
      <c r="L196" s="4" t="s">
        <v>3</v>
      </c>
      <c r="M196" s="3"/>
      <c r="N196" s="100"/>
      <c r="O196" s="100"/>
      <c r="P196" s="100"/>
      <c r="Q196" s="100"/>
      <c r="R196" s="100"/>
      <c r="S196" s="101"/>
      <c r="T196" s="100"/>
    </row>
    <row r="197" spans="1:20" ht="90">
      <c r="A197" s="3"/>
      <c r="B197" s="25" t="s">
        <v>155</v>
      </c>
      <c r="C197" s="25" t="s">
        <v>53</v>
      </c>
      <c r="D197" s="21" t="s">
        <v>3</v>
      </c>
      <c r="E197" s="30" t="s">
        <v>39</v>
      </c>
      <c r="F197" s="4"/>
      <c r="G197" s="21"/>
      <c r="H197" s="50"/>
      <c r="I197" s="50"/>
      <c r="J197" s="50"/>
      <c r="K197" s="27">
        <v>0</v>
      </c>
      <c r="L197" s="27">
        <v>0</v>
      </c>
      <c r="M197" s="29">
        <v>1</v>
      </c>
      <c r="N197" s="29">
        <v>8</v>
      </c>
      <c r="O197" s="29">
        <v>12</v>
      </c>
      <c r="P197" s="29">
        <v>15</v>
      </c>
      <c r="Q197" s="29">
        <v>19</v>
      </c>
      <c r="R197" s="29">
        <v>23</v>
      </c>
      <c r="S197" s="106">
        <v>25</v>
      </c>
      <c r="T197" s="4" t="s">
        <v>3</v>
      </c>
    </row>
  </sheetData>
  <sheetProtection/>
  <autoFilter ref="A8:T197"/>
  <mergeCells count="52">
    <mergeCell ref="A133:A135"/>
    <mergeCell ref="B100:B101"/>
    <mergeCell ref="B80:B82"/>
    <mergeCell ref="B92:B93"/>
    <mergeCell ref="A80:A82"/>
    <mergeCell ref="B118:B120"/>
    <mergeCell ref="A100:A101"/>
    <mergeCell ref="A118:A120"/>
    <mergeCell ref="C80:C82"/>
    <mergeCell ref="C92:C93"/>
    <mergeCell ref="C100:C101"/>
    <mergeCell ref="A92:A93"/>
    <mergeCell ref="B108:T108"/>
    <mergeCell ref="B184:T184"/>
    <mergeCell ref="A164:A166"/>
    <mergeCell ref="B164:B166"/>
    <mergeCell ref="C164:C166"/>
    <mergeCell ref="A150:A157"/>
    <mergeCell ref="B150:B157"/>
    <mergeCell ref="C150:C157"/>
    <mergeCell ref="G118:G120"/>
    <mergeCell ref="C118:C120"/>
    <mergeCell ref="B133:B135"/>
    <mergeCell ref="U173:V181"/>
    <mergeCell ref="C133:C135"/>
    <mergeCell ref="B142:T142"/>
    <mergeCell ref="R1:T1"/>
    <mergeCell ref="H6:J6"/>
    <mergeCell ref="B6:B7"/>
    <mergeCell ref="C6:C7"/>
    <mergeCell ref="F6:F7"/>
    <mergeCell ref="D6:D7"/>
    <mergeCell ref="B4:S4"/>
    <mergeCell ref="K6:T6"/>
    <mergeCell ref="E6:E7"/>
    <mergeCell ref="G6:G7"/>
    <mergeCell ref="A6:A7"/>
    <mergeCell ref="B19:T19"/>
    <mergeCell ref="C27:C30"/>
    <mergeCell ref="B41:B43"/>
    <mergeCell ref="A27:A30"/>
    <mergeCell ref="A41:A43"/>
    <mergeCell ref="B27:B30"/>
    <mergeCell ref="A68:A71"/>
    <mergeCell ref="C52:C53"/>
    <mergeCell ref="B60:B61"/>
    <mergeCell ref="A52:A53"/>
    <mergeCell ref="A60:A61"/>
    <mergeCell ref="C68:C71"/>
    <mergeCell ref="B68:B71"/>
    <mergeCell ref="C60:C61"/>
    <mergeCell ref="B52:B53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zoomScale="60" zoomScalePageLayoutView="0" workbookViewId="0" topLeftCell="A71">
      <selection activeCell="A68" sqref="A1:IV16384"/>
    </sheetView>
  </sheetViews>
  <sheetFormatPr defaultColWidth="9.140625" defaultRowHeight="15"/>
  <cols>
    <col min="1" max="1" width="5.8515625" style="0" customWidth="1"/>
    <col min="2" max="2" width="51.00390625" style="1" customWidth="1"/>
    <col min="3" max="3" width="13.8515625" style="1" customWidth="1"/>
    <col min="4" max="4" width="13.8515625" style="18" customWidth="1"/>
    <col min="5" max="5" width="24.00390625" style="0" customWidth="1"/>
    <col min="6" max="6" width="16.57421875" style="0" customWidth="1"/>
    <col min="7" max="7" width="17.140625" style="1" customWidth="1"/>
    <col min="8" max="8" width="9.140625" style="53" customWidth="1"/>
    <col min="9" max="9" width="10.140625" style="53" customWidth="1"/>
    <col min="10" max="10" width="9.421875" style="53" customWidth="1"/>
    <col min="13" max="13" width="11.421875" style="0" bestFit="1" customWidth="1"/>
    <col min="14" max="14" width="10.57421875" style="0" customWidth="1"/>
    <col min="15" max="15" width="11.7109375" style="0" customWidth="1"/>
    <col min="16" max="16" width="11.28125" style="0" customWidth="1"/>
    <col min="17" max="17" width="10.421875" style="0" customWidth="1"/>
    <col min="18" max="18" width="10.8515625" style="0" customWidth="1"/>
    <col min="19" max="19" width="10.57421875" style="0" customWidth="1"/>
    <col min="20" max="20" width="12.8515625" style="0" customWidth="1"/>
  </cols>
  <sheetData>
    <row r="1" spans="18:20" ht="15">
      <c r="R1" s="233" t="s">
        <v>25</v>
      </c>
      <c r="S1" s="233"/>
      <c r="T1" s="233"/>
    </row>
    <row r="4" spans="2:19" ht="18.75">
      <c r="B4" s="237" t="s">
        <v>136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6" spans="1:20" ht="15">
      <c r="A6" s="228" t="s">
        <v>22</v>
      </c>
      <c r="B6" s="235" t="s">
        <v>24</v>
      </c>
      <c r="C6" s="235" t="s">
        <v>13</v>
      </c>
      <c r="D6" s="235" t="s">
        <v>26</v>
      </c>
      <c r="E6" s="235" t="s">
        <v>21</v>
      </c>
      <c r="F6" s="235" t="s">
        <v>19</v>
      </c>
      <c r="G6" s="235" t="s">
        <v>20</v>
      </c>
      <c r="H6" s="234" t="s">
        <v>5</v>
      </c>
      <c r="I6" s="234"/>
      <c r="J6" s="234"/>
      <c r="K6" s="238" t="s">
        <v>4</v>
      </c>
      <c r="L6" s="238"/>
      <c r="M6" s="238"/>
      <c r="N6" s="238"/>
      <c r="O6" s="238"/>
      <c r="P6" s="238"/>
      <c r="Q6" s="238"/>
      <c r="R6" s="238"/>
      <c r="S6" s="238"/>
      <c r="T6" s="238"/>
    </row>
    <row r="7" spans="1:20" ht="60">
      <c r="A7" s="229"/>
      <c r="B7" s="236"/>
      <c r="C7" s="236"/>
      <c r="D7" s="236"/>
      <c r="E7" s="236"/>
      <c r="F7" s="236"/>
      <c r="G7" s="236"/>
      <c r="H7" s="54" t="s">
        <v>0</v>
      </c>
      <c r="I7" s="54" t="s">
        <v>1</v>
      </c>
      <c r="J7" s="54" t="s">
        <v>2</v>
      </c>
      <c r="K7" s="14">
        <v>2012</v>
      </c>
      <c r="L7" s="14">
        <v>2013</v>
      </c>
      <c r="M7" s="14">
        <v>2014</v>
      </c>
      <c r="N7" s="14">
        <v>2015</v>
      </c>
      <c r="O7" s="14">
        <v>2016</v>
      </c>
      <c r="P7" s="14">
        <v>2017</v>
      </c>
      <c r="Q7" s="14">
        <v>2018</v>
      </c>
      <c r="R7" s="14">
        <v>2019</v>
      </c>
      <c r="S7" s="14">
        <v>2020</v>
      </c>
      <c r="T7" s="14" t="s">
        <v>23</v>
      </c>
    </row>
    <row r="8" spans="1:20" s="23" customFormat="1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</row>
    <row r="9" spans="1:20" ht="51">
      <c r="A9" s="16" t="s">
        <v>11</v>
      </c>
      <c r="B9" s="87" t="s">
        <v>106</v>
      </c>
      <c r="C9" s="15"/>
      <c r="D9" s="19" t="s">
        <v>3</v>
      </c>
      <c r="E9" s="16"/>
      <c r="F9" s="16"/>
      <c r="G9" s="88" t="s">
        <v>34</v>
      </c>
      <c r="H9" s="55"/>
      <c r="I9" s="55"/>
      <c r="J9" s="55"/>
      <c r="K9" s="6"/>
      <c r="L9" s="6"/>
      <c r="M9" s="6"/>
      <c r="N9" s="6"/>
      <c r="O9" s="6"/>
      <c r="P9" s="6"/>
      <c r="Q9" s="6"/>
      <c r="R9" s="6"/>
      <c r="S9" s="12"/>
      <c r="T9" s="6"/>
    </row>
    <row r="10" spans="1:20" s="9" customFormat="1" ht="51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8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aca="true" t="shared" si="0" ref="M10:S10">M20+M109+M158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 ht="15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 ht="15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0">
        <f aca="true" t="shared" si="1" ref="N12:S12">N152</f>
        <v>142020</v>
      </c>
      <c r="O12" s="102">
        <f t="shared" si="1"/>
        <v>177627</v>
      </c>
      <c r="P12" s="102">
        <f t="shared" si="1"/>
        <v>89790</v>
      </c>
      <c r="Q12" s="102">
        <f t="shared" si="1"/>
        <v>69640</v>
      </c>
      <c r="R12" s="102">
        <f t="shared" si="1"/>
        <v>90320</v>
      </c>
      <c r="S12" s="102">
        <f t="shared" si="1"/>
        <v>70380</v>
      </c>
      <c r="T12" s="24">
        <f>SUM(M12:S12)</f>
        <v>639777</v>
      </c>
    </row>
    <row r="13" spans="1:20" ht="15" hidden="1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 ht="15" hidden="1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65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0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0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0" ht="18.75">
      <c r="A19" s="111" t="s">
        <v>12</v>
      </c>
      <c r="B19" s="246" t="s">
        <v>33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</row>
    <row r="20" spans="1:21" ht="60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aca="true" t="shared" si="2" ref="M20:S20">M27+M41+M52+M60+M68+M80+M92+M100</f>
        <v>421166.60000000003</v>
      </c>
      <c r="N20" s="64">
        <f>N27+N41+N52+N60+N68+N80+N92+N100</f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>
        <f>M20-418827</f>
        <v>2339.600000000035</v>
      </c>
    </row>
    <row r="21" spans="1:20" ht="15" hidden="1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0" ht="15" hidden="1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0" ht="15" hidden="1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0" ht="15" hidden="1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0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0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0" ht="15">
      <c r="A27" s="222"/>
      <c r="B27" s="225" t="s">
        <v>27</v>
      </c>
      <c r="C27" s="225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aca="true" t="shared" si="3" ref="M27:S27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0" ht="15">
      <c r="A28" s="223"/>
      <c r="B28" s="227"/>
      <c r="C28" s="227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0" ht="15">
      <c r="A29" s="223"/>
      <c r="B29" s="227"/>
      <c r="C29" s="227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0" ht="15">
      <c r="A30" s="224"/>
      <c r="B30" s="226"/>
      <c r="C30" s="226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aca="true" t="shared" si="4" ref="M30:S30">20560.4</f>
        <v>20560.4</v>
      </c>
      <c r="N30" s="32">
        <f t="shared" si="4"/>
        <v>20560.4</v>
      </c>
      <c r="O30" s="32">
        <f t="shared" si="4"/>
        <v>20560.4</v>
      </c>
      <c r="P30" s="32">
        <f t="shared" si="4"/>
        <v>20560.4</v>
      </c>
      <c r="Q30" s="32">
        <f t="shared" si="4"/>
        <v>20560.4</v>
      </c>
      <c r="R30" s="32">
        <f t="shared" si="4"/>
        <v>20560.4</v>
      </c>
      <c r="S30" s="32">
        <f t="shared" si="4"/>
        <v>20560.4</v>
      </c>
      <c r="T30" s="52">
        <f>SUM(M30:S30)</f>
        <v>143922.8</v>
      </c>
    </row>
    <row r="31" spans="1:20" ht="15" hidden="1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0" ht="15" hidden="1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 ht="15" hidden="1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 ht="15" hidden="1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5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1">
        <v>300</v>
      </c>
      <c r="L39" s="91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15">
      <c r="A41" s="222"/>
      <c r="B41" s="225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aca="true" t="shared" si="5" ref="N41:S41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 ht="15">
      <c r="A42" s="223"/>
      <c r="B42" s="227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 ht="15">
      <c r="A43" s="224"/>
      <c r="B43" s="226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aca="true" t="shared" si="6" ref="N43:S43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 ht="15" hidden="1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 ht="15" hidden="1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 ht="15" hidden="1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 ht="15" hidden="1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5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0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4.1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80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27">
        <v>70.3</v>
      </c>
      <c r="L50" s="27">
        <v>75</v>
      </c>
      <c r="M50" s="33">
        <v>79.7</v>
      </c>
      <c r="N50" s="33">
        <v>81.1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45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15">
      <c r="A52" s="222"/>
      <c r="B52" s="225" t="s">
        <v>27</v>
      </c>
      <c r="C52" s="225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aca="true" t="shared" si="7" ref="N52:S52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 ht="15">
      <c r="A53" s="224"/>
      <c r="B53" s="226"/>
      <c r="C53" s="226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t="15" hidden="1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t="15" hidden="1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t="15" hidden="1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t="15" hidden="1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75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5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5">
      <c r="A60" s="222"/>
      <c r="B60" s="225" t="s">
        <v>27</v>
      </c>
      <c r="C60" s="225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aca="true" t="shared" si="8" ref="N60:S60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 ht="15">
      <c r="A61" s="224"/>
      <c r="B61" s="226"/>
      <c r="C61" s="226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3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 ht="15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 ht="15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 ht="15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 ht="15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0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45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5">
      <c r="A68" s="222"/>
      <c r="B68" s="225" t="s">
        <v>27</v>
      </c>
      <c r="C68" s="225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aca="true" t="shared" si="9" ref="N68:S68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</v>
      </c>
    </row>
    <row r="69" spans="1:20" ht="15">
      <c r="A69" s="223"/>
      <c r="B69" s="227"/>
      <c r="C69" s="227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4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 ht="15">
      <c r="A70" s="223"/>
      <c r="B70" s="227"/>
      <c r="C70" s="227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4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 ht="15">
      <c r="A71" s="224"/>
      <c r="B71" s="226"/>
      <c r="C71" s="226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4">
        <v>53408.8</v>
      </c>
      <c r="N71" s="35">
        <v>53408.8</v>
      </c>
      <c r="O71" s="35">
        <v>53408.8</v>
      </c>
      <c r="P71" s="35">
        <v>53408.8</v>
      </c>
      <c r="Q71" s="35">
        <v>53408.8</v>
      </c>
      <c r="R71" s="35">
        <v>53408.8</v>
      </c>
      <c r="S71" s="35">
        <v>53408.8</v>
      </c>
      <c r="T71" s="34">
        <f>SUM(M71:S71)</f>
        <v>373861.6</v>
      </c>
    </row>
    <row r="72" spans="1:20" ht="15" hidden="1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t="15" hidden="1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t="15" hidden="1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t="15" hidden="1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0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50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35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0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15">
      <c r="A80" s="222"/>
      <c r="B80" s="225" t="s">
        <v>27</v>
      </c>
      <c r="C80" s="225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aca="true" t="shared" si="10" ref="N80:S8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 ht="15">
      <c r="A81" s="223"/>
      <c r="B81" s="227"/>
      <c r="C81" s="227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4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 ht="15">
      <c r="A82" s="224"/>
      <c r="B82" s="226"/>
      <c r="C82" s="226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4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616424.2</v>
      </c>
    </row>
    <row r="83" spans="1:20" ht="15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 ht="15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 ht="15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 ht="15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60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40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165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8.2</v>
      </c>
      <c r="M89" s="29">
        <v>8.5</v>
      </c>
      <c r="N89" s="29">
        <v>8.7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5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0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15">
      <c r="A92" s="222"/>
      <c r="B92" s="225" t="s">
        <v>27</v>
      </c>
      <c r="C92" s="225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aca="true" t="shared" si="11" ref="N92:S92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 ht="15">
      <c r="A93" s="224"/>
      <c r="B93" s="226"/>
      <c r="C93" s="226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4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 ht="15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 ht="15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 ht="15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0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0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0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0" ht="30" customHeight="1">
      <c r="A100" s="244"/>
      <c r="B100" s="225" t="s">
        <v>27</v>
      </c>
      <c r="C100" s="225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2596.2</v>
      </c>
      <c r="N100" s="32">
        <f aca="true" t="shared" si="12" ref="N100:S100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2596.2</v>
      </c>
    </row>
    <row r="101" spans="1:20" ht="15">
      <c r="A101" s="245"/>
      <c r="B101" s="227"/>
      <c r="C101" s="226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2596.2</v>
      </c>
      <c r="N101" s="32"/>
      <c r="O101" s="32"/>
      <c r="P101" s="32"/>
      <c r="Q101" s="32"/>
      <c r="R101" s="32"/>
      <c r="S101" s="49"/>
      <c r="T101" s="32">
        <f>SUM(M101:S101)</f>
        <v>2596.2</v>
      </c>
    </row>
    <row r="102" spans="1:20" ht="15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0" ht="15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0" ht="15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0" ht="15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0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0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0" ht="30" customHeight="1">
      <c r="A108" s="3" t="s">
        <v>17</v>
      </c>
      <c r="B108" s="246" t="s">
        <v>50</v>
      </c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8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22913.6</v>
      </c>
      <c r="N109" s="65">
        <f aca="true" t="shared" si="13" ref="N109:S109">N118+N133</f>
        <v>17113.6</v>
      </c>
      <c r="O109" s="65">
        <f t="shared" si="13"/>
        <v>17113.6</v>
      </c>
      <c r="P109" s="65">
        <f t="shared" si="13"/>
        <v>17113.6</v>
      </c>
      <c r="Q109" s="65">
        <f t="shared" si="13"/>
        <v>17113.6</v>
      </c>
      <c r="R109" s="65">
        <f t="shared" si="13"/>
        <v>17113.6</v>
      </c>
      <c r="S109" s="65">
        <f t="shared" si="13"/>
        <v>17113.6</v>
      </c>
      <c r="T109" s="65">
        <f>SUM(M109:S109)</f>
        <v>125595.20000000001</v>
      </c>
      <c r="V109" s="71"/>
    </row>
    <row r="110" spans="1:20" ht="15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0" ht="15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0" ht="15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 ht="15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 ht="15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5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32.3</v>
      </c>
      <c r="O115" s="28">
        <v>33.08</v>
      </c>
      <c r="P115" s="28">
        <v>33.84</v>
      </c>
      <c r="Q115" s="28">
        <v>34.6</v>
      </c>
      <c r="R115" s="28">
        <v>35.3</v>
      </c>
      <c r="S115" s="28">
        <v>36</v>
      </c>
      <c r="T115" s="4" t="s">
        <v>3</v>
      </c>
    </row>
    <row r="116" spans="1:20" ht="195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15">
      <c r="A118" s="222"/>
      <c r="B118" s="241" t="s">
        <v>27</v>
      </c>
      <c r="C118" s="225" t="s">
        <v>6</v>
      </c>
      <c r="D118" s="30" t="s">
        <v>3</v>
      </c>
      <c r="E118" s="27" t="s">
        <v>3</v>
      </c>
      <c r="F118" s="27" t="s">
        <v>3</v>
      </c>
      <c r="G118" s="225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aca="true" t="shared" si="14" ref="N118:S118">N119+N120</f>
        <v>4256.6</v>
      </c>
      <c r="O118" s="66">
        <f t="shared" si="14"/>
        <v>4256.6</v>
      </c>
      <c r="P118" s="66">
        <f t="shared" si="14"/>
        <v>4256.6</v>
      </c>
      <c r="Q118" s="66">
        <f t="shared" si="14"/>
        <v>4256.6</v>
      </c>
      <c r="R118" s="66">
        <f t="shared" si="14"/>
        <v>4256.6</v>
      </c>
      <c r="S118" s="66">
        <f t="shared" si="14"/>
        <v>4256.6</v>
      </c>
      <c r="T118" s="66">
        <f>SUM(M118:S118)</f>
        <v>34296.2</v>
      </c>
    </row>
    <row r="119" spans="1:20" ht="15">
      <c r="A119" s="223"/>
      <c r="B119" s="242"/>
      <c r="C119" s="227"/>
      <c r="D119" s="30" t="s">
        <v>3</v>
      </c>
      <c r="E119" s="27" t="s">
        <v>3</v>
      </c>
      <c r="F119" s="27" t="s">
        <v>3</v>
      </c>
      <c r="G119" s="227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 ht="15">
      <c r="A120" s="224"/>
      <c r="B120" s="243"/>
      <c r="C120" s="226"/>
      <c r="D120" s="30" t="s">
        <v>3</v>
      </c>
      <c r="E120" s="27" t="s">
        <v>3</v>
      </c>
      <c r="F120" s="27" t="s">
        <v>3</v>
      </c>
      <c r="G120" s="226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</v>
      </c>
      <c r="N120" s="67">
        <v>4256.6</v>
      </c>
      <c r="O120" s="67">
        <v>4256.6</v>
      </c>
      <c r="P120" s="67">
        <v>4256.6</v>
      </c>
      <c r="Q120" s="67">
        <v>4256.6</v>
      </c>
      <c r="R120" s="67">
        <v>4256.6</v>
      </c>
      <c r="S120" s="67">
        <v>4256.6</v>
      </c>
      <c r="T120" s="67">
        <f>SUM(M120:S120)</f>
        <v>29796.199999999997</v>
      </c>
    </row>
    <row r="121" spans="1:20" ht="15" hidden="1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 ht="15" hidden="1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 ht="15" hidden="1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 ht="15" hidden="1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 ht="15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 ht="15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 ht="15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 ht="15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 ht="15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309.75" customHeight="1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 ht="15">
      <c r="A133" s="222"/>
      <c r="B133" s="225" t="s">
        <v>27</v>
      </c>
      <c r="C133" s="225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aca="true" t="shared" si="15" ref="N133:S133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 ht="15">
      <c r="A134" s="223"/>
      <c r="B134" s="227"/>
      <c r="C134" s="227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 ht="15">
      <c r="A135" s="224"/>
      <c r="B135" s="226"/>
      <c r="C135" s="226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aca="true" t="shared" si="16" ref="M135:S135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 ht="15" hidden="1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 ht="15" hidden="1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 ht="15" hidden="1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 ht="15" hidden="1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90" customHeight="1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105">
      <c r="A141" s="40" t="s">
        <v>61</v>
      </c>
      <c r="B141" s="84" t="s">
        <v>164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>
      <c r="A142" s="3" t="s">
        <v>62</v>
      </c>
      <c r="B142" s="246" t="s">
        <v>143</v>
      </c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8"/>
    </row>
    <row r="143" spans="1:20" ht="60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52">
        <f>M150</f>
        <v>0</v>
      </c>
      <c r="N143" s="52">
        <f aca="true" t="shared" si="17" ref="N143:S143">N150</f>
        <v>0</v>
      </c>
      <c r="O143" s="52">
        <f t="shared" si="17"/>
        <v>0</v>
      </c>
      <c r="P143" s="52">
        <f t="shared" si="17"/>
        <v>0</v>
      </c>
      <c r="Q143" s="52">
        <f t="shared" si="17"/>
        <v>0</v>
      </c>
      <c r="R143" s="52">
        <f t="shared" si="17"/>
        <v>0</v>
      </c>
      <c r="S143" s="52">
        <f t="shared" si="17"/>
        <v>0</v>
      </c>
      <c r="T143" s="52">
        <f>SUM(M143:S143)</f>
        <v>0</v>
      </c>
    </row>
    <row r="144" spans="1:20" ht="15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0" ht="15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108">
        <v>0</v>
      </c>
      <c r="N145" s="107">
        <f aca="true" t="shared" si="18" ref="N145:S145">N152</f>
        <v>142020</v>
      </c>
      <c r="O145" s="107">
        <f t="shared" si="18"/>
        <v>177627</v>
      </c>
      <c r="P145" s="107">
        <f t="shared" si="18"/>
        <v>89790</v>
      </c>
      <c r="Q145" s="107">
        <f t="shared" si="18"/>
        <v>69640</v>
      </c>
      <c r="R145" s="107">
        <f t="shared" si="18"/>
        <v>90320</v>
      </c>
      <c r="S145" s="107">
        <f t="shared" si="18"/>
        <v>70380</v>
      </c>
      <c r="T145" s="107">
        <f>SUM(M145:S145)</f>
        <v>639777</v>
      </c>
    </row>
    <row r="146" spans="1:20" ht="15" hidden="1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0" ht="15" hidden="1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0" ht="135">
      <c r="A148" s="8"/>
      <c r="B148" s="25" t="s">
        <v>154</v>
      </c>
      <c r="C148" s="25" t="s">
        <v>29</v>
      </c>
      <c r="D148" s="21" t="s">
        <v>3</v>
      </c>
      <c r="E148" s="30" t="s">
        <v>156</v>
      </c>
      <c r="F148" s="27" t="s">
        <v>36</v>
      </c>
      <c r="G148" s="30" t="s">
        <v>3</v>
      </c>
      <c r="H148" s="57" t="s">
        <v>3</v>
      </c>
      <c r="I148" s="57" t="s">
        <v>3</v>
      </c>
      <c r="J148" s="57" t="s">
        <v>3</v>
      </c>
      <c r="K148" s="27">
        <v>57</v>
      </c>
      <c r="L148" s="27">
        <v>55</v>
      </c>
      <c r="M148" s="28">
        <v>51</v>
      </c>
      <c r="N148" s="28">
        <v>49</v>
      </c>
      <c r="O148" s="28">
        <v>46</v>
      </c>
      <c r="P148" s="28">
        <v>44</v>
      </c>
      <c r="Q148" s="28">
        <v>41</v>
      </c>
      <c r="R148" s="28">
        <v>38</v>
      </c>
      <c r="S148" s="28">
        <v>33</v>
      </c>
      <c r="T148" s="4" t="s">
        <v>3</v>
      </c>
    </row>
    <row r="149" spans="1:20" ht="30">
      <c r="A149" s="3" t="s">
        <v>64</v>
      </c>
      <c r="B149" s="2" t="s">
        <v>141</v>
      </c>
      <c r="C149" s="2"/>
      <c r="D149" s="21">
        <v>0.2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 t="s">
        <v>3</v>
      </c>
    </row>
    <row r="150" spans="1:20" ht="15" customHeight="1">
      <c r="A150" s="93"/>
      <c r="B150" s="92" t="s">
        <v>27</v>
      </c>
      <c r="C150" s="92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7"/>
      <c r="N150" s="67"/>
      <c r="O150" s="67"/>
      <c r="P150" s="67"/>
      <c r="Q150" s="67"/>
      <c r="R150" s="67"/>
      <c r="S150" s="67"/>
      <c r="T150" s="67"/>
    </row>
    <row r="151" spans="1:20" ht="15">
      <c r="A151" s="3"/>
      <c r="B151" s="5" t="s">
        <v>28</v>
      </c>
      <c r="C151" s="2"/>
      <c r="D151" s="21"/>
      <c r="E151" s="4"/>
      <c r="F151" s="4"/>
      <c r="G151" s="21"/>
      <c r="H151" s="50"/>
      <c r="I151" s="57"/>
      <c r="J151" s="50"/>
      <c r="K151" s="27"/>
      <c r="L151" s="27"/>
      <c r="M151" s="70"/>
      <c r="N151" s="70"/>
      <c r="O151" s="70"/>
      <c r="P151" s="70"/>
      <c r="Q151" s="70"/>
      <c r="R151" s="70"/>
      <c r="S151" s="70"/>
      <c r="T151" s="70"/>
    </row>
    <row r="152" spans="1:20" ht="15">
      <c r="A152" s="3"/>
      <c r="B152" s="2" t="s">
        <v>8</v>
      </c>
      <c r="C152" s="2" t="s">
        <v>6</v>
      </c>
      <c r="D152" s="21"/>
      <c r="E152" s="4" t="s">
        <v>3</v>
      </c>
      <c r="F152" s="4" t="s">
        <v>3</v>
      </c>
      <c r="G152" s="21"/>
      <c r="H152" s="50" t="s">
        <v>3</v>
      </c>
      <c r="I152" s="50" t="s">
        <v>3</v>
      </c>
      <c r="J152" s="50" t="s">
        <v>3</v>
      </c>
      <c r="K152" s="4" t="s">
        <v>3</v>
      </c>
      <c r="L152" s="4" t="s">
        <v>3</v>
      </c>
      <c r="M152" s="108">
        <v>0</v>
      </c>
      <c r="N152" s="107">
        <v>142020</v>
      </c>
      <c r="O152" s="107">
        <v>177627</v>
      </c>
      <c r="P152" s="107">
        <v>89790</v>
      </c>
      <c r="Q152" s="107">
        <v>69640</v>
      </c>
      <c r="R152" s="107">
        <v>90320</v>
      </c>
      <c r="S152" s="109">
        <v>70380</v>
      </c>
      <c r="T152" s="107">
        <f>SUM(M152:S152)</f>
        <v>639777</v>
      </c>
    </row>
    <row r="153" spans="1:20" ht="15" hidden="1">
      <c r="A153" s="3"/>
      <c r="B153" s="2" t="s">
        <v>9</v>
      </c>
      <c r="C153" s="2" t="s">
        <v>6</v>
      </c>
      <c r="D153" s="21"/>
      <c r="E153" s="4" t="s">
        <v>3</v>
      </c>
      <c r="F153" s="4" t="s">
        <v>3</v>
      </c>
      <c r="G153" s="21"/>
      <c r="H153" s="50" t="s">
        <v>3</v>
      </c>
      <c r="I153" s="50" t="s">
        <v>3</v>
      </c>
      <c r="J153" s="50" t="s">
        <v>3</v>
      </c>
      <c r="K153" s="4" t="s">
        <v>3</v>
      </c>
      <c r="L153" s="4" t="s">
        <v>3</v>
      </c>
      <c r="M153" s="3"/>
      <c r="N153" s="100"/>
      <c r="O153" s="100"/>
      <c r="P153" s="100"/>
      <c r="Q153" s="100"/>
      <c r="R153" s="100"/>
      <c r="S153" s="101"/>
      <c r="T153" s="100"/>
    </row>
    <row r="154" spans="1:20" ht="15" hidden="1">
      <c r="A154" s="3"/>
      <c r="B154" s="2" t="s">
        <v>10</v>
      </c>
      <c r="C154" s="2" t="s">
        <v>6</v>
      </c>
      <c r="D154" s="21"/>
      <c r="E154" s="4" t="s">
        <v>3</v>
      </c>
      <c r="F154" s="4" t="s">
        <v>3</v>
      </c>
      <c r="G154" s="21"/>
      <c r="H154" s="50" t="s">
        <v>3</v>
      </c>
      <c r="I154" s="50" t="s">
        <v>3</v>
      </c>
      <c r="J154" s="50" t="s">
        <v>3</v>
      </c>
      <c r="K154" s="4" t="s">
        <v>3</v>
      </c>
      <c r="L154" s="4" t="s">
        <v>3</v>
      </c>
      <c r="M154" s="3"/>
      <c r="N154" s="100"/>
      <c r="O154" s="100"/>
      <c r="P154" s="100"/>
      <c r="Q154" s="100"/>
      <c r="R154" s="100"/>
      <c r="S154" s="101"/>
      <c r="T154" s="100"/>
    </row>
    <row r="155" spans="1:20" ht="90">
      <c r="A155" s="3"/>
      <c r="B155" s="25" t="s">
        <v>155</v>
      </c>
      <c r="C155" s="25" t="s">
        <v>53</v>
      </c>
      <c r="D155" s="21" t="s">
        <v>3</v>
      </c>
      <c r="E155" s="30" t="s">
        <v>39</v>
      </c>
      <c r="F155" s="4"/>
      <c r="G155" s="21"/>
      <c r="H155" s="50"/>
      <c r="I155" s="50"/>
      <c r="J155" s="50"/>
      <c r="K155" s="27">
        <v>0</v>
      </c>
      <c r="L155" s="27">
        <v>0</v>
      </c>
      <c r="M155" s="29">
        <v>1</v>
      </c>
      <c r="N155" s="29">
        <v>8</v>
      </c>
      <c r="O155" s="29">
        <v>12</v>
      </c>
      <c r="P155" s="29">
        <v>15</v>
      </c>
      <c r="Q155" s="29">
        <v>19</v>
      </c>
      <c r="R155" s="29">
        <v>23</v>
      </c>
      <c r="S155" s="106">
        <v>25</v>
      </c>
      <c r="T155" s="4" t="s">
        <v>3</v>
      </c>
    </row>
    <row r="156" spans="1:20" ht="60">
      <c r="A156" s="40" t="s">
        <v>139</v>
      </c>
      <c r="B156" s="84" t="s">
        <v>110</v>
      </c>
      <c r="C156" s="85"/>
      <c r="D156" s="86">
        <v>0.2</v>
      </c>
      <c r="E156" s="27"/>
      <c r="F156" s="4"/>
      <c r="G156" s="21"/>
      <c r="H156" s="50"/>
      <c r="I156" s="50"/>
      <c r="J156" s="50"/>
      <c r="K156" s="4"/>
      <c r="L156" s="4"/>
      <c r="M156" s="3"/>
      <c r="N156" s="3"/>
      <c r="O156" s="3"/>
      <c r="P156" s="3"/>
      <c r="Q156" s="3"/>
      <c r="R156" s="3"/>
      <c r="S156" s="13"/>
      <c r="T156" s="4"/>
    </row>
    <row r="157" spans="1:20" ht="18.75">
      <c r="A157" s="3" t="s">
        <v>142</v>
      </c>
      <c r="B157" s="246" t="s">
        <v>71</v>
      </c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8"/>
    </row>
    <row r="158" spans="1:21" ht="60">
      <c r="A158" s="3"/>
      <c r="B158" s="5" t="s">
        <v>27</v>
      </c>
      <c r="C158" s="2" t="s">
        <v>6</v>
      </c>
      <c r="D158" s="21" t="s">
        <v>3</v>
      </c>
      <c r="E158" s="4" t="s">
        <v>3</v>
      </c>
      <c r="F158" s="4" t="s">
        <v>3</v>
      </c>
      <c r="G158" s="30" t="s">
        <v>34</v>
      </c>
      <c r="H158" s="50" t="s">
        <v>3</v>
      </c>
      <c r="I158" s="50" t="s">
        <v>3</v>
      </c>
      <c r="J158" s="50" t="s">
        <v>3</v>
      </c>
      <c r="K158" s="4" t="s">
        <v>3</v>
      </c>
      <c r="L158" s="4" t="s">
        <v>3</v>
      </c>
      <c r="M158" s="64">
        <f>M165+M179+M189</f>
        <v>46452.5</v>
      </c>
      <c r="N158" s="64">
        <f aca="true" t="shared" si="19" ref="N158:S158">N165+N179+N189</f>
        <v>40240.8</v>
      </c>
      <c r="O158" s="64">
        <f t="shared" si="19"/>
        <v>40240.8</v>
      </c>
      <c r="P158" s="64">
        <f t="shared" si="19"/>
        <v>40240.8</v>
      </c>
      <c r="Q158" s="64">
        <f t="shared" si="19"/>
        <v>40240.8</v>
      </c>
      <c r="R158" s="64">
        <f t="shared" si="19"/>
        <v>40240.8</v>
      </c>
      <c r="S158" s="64">
        <f t="shared" si="19"/>
        <v>40240.8</v>
      </c>
      <c r="T158" s="64">
        <f>SUM(M158:S158)</f>
        <v>287897.3</v>
      </c>
      <c r="U158" s="71"/>
    </row>
    <row r="159" spans="1:20" ht="15" hidden="1">
      <c r="A159" s="3"/>
      <c r="B159" s="5" t="s">
        <v>28</v>
      </c>
      <c r="C159" s="2"/>
      <c r="D159" s="21"/>
      <c r="E159" s="4"/>
      <c r="F159" s="4"/>
      <c r="G159" s="21"/>
      <c r="H159" s="50"/>
      <c r="I159" s="50"/>
      <c r="J159" s="50"/>
      <c r="K159" s="4"/>
      <c r="L159" s="4"/>
      <c r="M159" s="3"/>
      <c r="N159" s="3"/>
      <c r="O159" s="3"/>
      <c r="P159" s="3"/>
      <c r="Q159" s="3"/>
      <c r="R159" s="3"/>
      <c r="S159" s="13"/>
      <c r="T159" s="3"/>
    </row>
    <row r="160" spans="1:20" ht="15" hidden="1">
      <c r="A160" s="3"/>
      <c r="B160" s="2" t="s">
        <v>8</v>
      </c>
      <c r="C160" s="2" t="s">
        <v>6</v>
      </c>
      <c r="D160" s="21" t="s">
        <v>3</v>
      </c>
      <c r="E160" s="4" t="s">
        <v>3</v>
      </c>
      <c r="F160" s="4" t="s">
        <v>3</v>
      </c>
      <c r="G160" s="21"/>
      <c r="H160" s="50" t="s">
        <v>3</v>
      </c>
      <c r="I160" s="50" t="s">
        <v>3</v>
      </c>
      <c r="J160" s="50" t="s">
        <v>3</v>
      </c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 ht="15" hidden="1">
      <c r="A161" s="3"/>
      <c r="B161" s="2" t="s">
        <v>9</v>
      </c>
      <c r="C161" s="2" t="s">
        <v>6</v>
      </c>
      <c r="D161" s="21" t="s">
        <v>3</v>
      </c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 ht="15" hidden="1">
      <c r="A162" s="3"/>
      <c r="B162" s="2" t="s">
        <v>10</v>
      </c>
      <c r="C162" s="2" t="s">
        <v>6</v>
      </c>
      <c r="D162" s="21" t="s">
        <v>3</v>
      </c>
      <c r="E162" s="4" t="s">
        <v>3</v>
      </c>
      <c r="F162" s="4" t="s">
        <v>3</v>
      </c>
      <c r="G162" s="21"/>
      <c r="H162" s="50" t="s">
        <v>3</v>
      </c>
      <c r="I162" s="50" t="s">
        <v>3</v>
      </c>
      <c r="J162" s="50" t="s">
        <v>3</v>
      </c>
      <c r="K162" s="4" t="s">
        <v>3</v>
      </c>
      <c r="L162" s="4" t="s">
        <v>3</v>
      </c>
      <c r="M162" s="3"/>
      <c r="N162" s="3"/>
      <c r="O162" s="3"/>
      <c r="P162" s="3"/>
      <c r="Q162" s="3"/>
      <c r="R162" s="3"/>
      <c r="S162" s="13"/>
      <c r="T162" s="3"/>
    </row>
    <row r="163" spans="1:20" ht="260.25" customHeight="1">
      <c r="A163" s="3"/>
      <c r="B163" s="2" t="s">
        <v>150</v>
      </c>
      <c r="C163" s="2" t="s">
        <v>29</v>
      </c>
      <c r="D163" s="21"/>
      <c r="E163" s="30" t="s">
        <v>151</v>
      </c>
      <c r="F163" s="4"/>
      <c r="G163" s="21"/>
      <c r="H163" s="50"/>
      <c r="I163" s="50"/>
      <c r="J163" s="50"/>
      <c r="K163" s="4"/>
      <c r="L163" s="4"/>
      <c r="M163" s="3">
        <v>90</v>
      </c>
      <c r="N163" s="3">
        <v>90</v>
      </c>
      <c r="O163" s="3">
        <v>90</v>
      </c>
      <c r="P163" s="3">
        <v>90</v>
      </c>
      <c r="Q163" s="3">
        <v>100</v>
      </c>
      <c r="R163" s="3">
        <v>100</v>
      </c>
      <c r="S163" s="13">
        <v>100</v>
      </c>
      <c r="T163" s="3"/>
    </row>
    <row r="164" spans="1:20" ht="41.25" customHeight="1">
      <c r="A164" s="3" t="s">
        <v>140</v>
      </c>
      <c r="B164" s="2" t="s">
        <v>145</v>
      </c>
      <c r="C164" s="2"/>
      <c r="D164" s="21">
        <v>0.1</v>
      </c>
      <c r="E164" s="4"/>
      <c r="F164" s="4" t="s">
        <v>36</v>
      </c>
      <c r="G164" s="21"/>
      <c r="H164" s="50"/>
      <c r="I164" s="50"/>
      <c r="J164" s="50"/>
      <c r="K164" s="4"/>
      <c r="L164" s="4"/>
      <c r="M164" s="3"/>
      <c r="N164" s="3"/>
      <c r="O164" s="3"/>
      <c r="P164" s="3"/>
      <c r="Q164" s="3"/>
      <c r="R164" s="3"/>
      <c r="S164" s="13"/>
      <c r="T164" s="4"/>
    </row>
    <row r="165" spans="1:20" ht="15">
      <c r="A165" s="222"/>
      <c r="B165" s="225" t="s">
        <v>27</v>
      </c>
      <c r="C165" s="225" t="s">
        <v>6</v>
      </c>
      <c r="D165" s="30" t="s">
        <v>3</v>
      </c>
      <c r="E165" s="27" t="s">
        <v>3</v>
      </c>
      <c r="F165" s="27" t="s">
        <v>3</v>
      </c>
      <c r="G165" s="72"/>
      <c r="H165" s="57" t="s">
        <v>3</v>
      </c>
      <c r="I165" s="57" t="s">
        <v>3</v>
      </c>
      <c r="J165" s="57" t="s">
        <v>3</v>
      </c>
      <c r="K165" s="27" t="s">
        <v>3</v>
      </c>
      <c r="L165" s="27" t="s">
        <v>3</v>
      </c>
      <c r="M165" s="66">
        <f>M166+M167+M168+M169+M170+M172+M171</f>
        <v>33325</v>
      </c>
      <c r="N165" s="66">
        <f aca="true" t="shared" si="20" ref="N165:S165">N166+N167+N168+N169+N170+N172</f>
        <v>33278.100000000006</v>
      </c>
      <c r="O165" s="66">
        <f t="shared" si="20"/>
        <v>33278.100000000006</v>
      </c>
      <c r="P165" s="66">
        <f t="shared" si="20"/>
        <v>33278.100000000006</v>
      </c>
      <c r="Q165" s="66">
        <f t="shared" si="20"/>
        <v>33278.100000000006</v>
      </c>
      <c r="R165" s="66">
        <f t="shared" si="20"/>
        <v>33278.100000000006</v>
      </c>
      <c r="S165" s="66">
        <f t="shared" si="20"/>
        <v>33278.100000000006</v>
      </c>
      <c r="T165" s="66">
        <f aca="true" t="shared" si="21" ref="T165:T172">SUM(M165:S165)</f>
        <v>232993.60000000003</v>
      </c>
    </row>
    <row r="166" spans="1:20" ht="15">
      <c r="A166" s="223"/>
      <c r="B166" s="227"/>
      <c r="C166" s="227"/>
      <c r="D166" s="30" t="s">
        <v>3</v>
      </c>
      <c r="E166" s="27" t="s">
        <v>3</v>
      </c>
      <c r="F166" s="27" t="s">
        <v>3</v>
      </c>
      <c r="G166" s="72"/>
      <c r="H166" s="57" t="s">
        <v>72</v>
      </c>
      <c r="I166" s="57" t="s">
        <v>89</v>
      </c>
      <c r="J166" s="57" t="s">
        <v>90</v>
      </c>
      <c r="K166" s="27" t="s">
        <v>3</v>
      </c>
      <c r="L166" s="27" t="s">
        <v>3</v>
      </c>
      <c r="M166" s="67">
        <v>25437.9</v>
      </c>
      <c r="N166" s="36">
        <v>25437.9</v>
      </c>
      <c r="O166" s="36">
        <v>25437.9</v>
      </c>
      <c r="P166" s="36">
        <v>25437.9</v>
      </c>
      <c r="Q166" s="36">
        <v>25437.9</v>
      </c>
      <c r="R166" s="36">
        <v>25437.9</v>
      </c>
      <c r="S166" s="36">
        <v>25437.9</v>
      </c>
      <c r="T166" s="36">
        <f t="shared" si="21"/>
        <v>178065.3</v>
      </c>
    </row>
    <row r="167" spans="1:20" ht="15">
      <c r="A167" s="223"/>
      <c r="B167" s="227"/>
      <c r="C167" s="227"/>
      <c r="D167" s="30" t="s">
        <v>3</v>
      </c>
      <c r="E167" s="27" t="s">
        <v>3</v>
      </c>
      <c r="F167" s="27" t="s">
        <v>3</v>
      </c>
      <c r="G167" s="72"/>
      <c r="H167" s="57" t="s">
        <v>72</v>
      </c>
      <c r="I167" s="57" t="s">
        <v>89</v>
      </c>
      <c r="J167" s="57" t="s">
        <v>92</v>
      </c>
      <c r="K167" s="27" t="s">
        <v>3</v>
      </c>
      <c r="L167" s="27" t="s">
        <v>3</v>
      </c>
      <c r="M167" s="67">
        <f aca="true" t="shared" si="22" ref="M167:S167">1284.1-24</f>
        <v>1260.1</v>
      </c>
      <c r="N167" s="36">
        <f t="shared" si="22"/>
        <v>1260.1</v>
      </c>
      <c r="O167" s="36">
        <f t="shared" si="22"/>
        <v>1260.1</v>
      </c>
      <c r="P167" s="36">
        <f t="shared" si="22"/>
        <v>1260.1</v>
      </c>
      <c r="Q167" s="36">
        <f t="shared" si="22"/>
        <v>1260.1</v>
      </c>
      <c r="R167" s="36">
        <f t="shared" si="22"/>
        <v>1260.1</v>
      </c>
      <c r="S167" s="36">
        <f t="shared" si="22"/>
        <v>1260.1</v>
      </c>
      <c r="T167" s="36">
        <f t="shared" si="21"/>
        <v>8820.7</v>
      </c>
    </row>
    <row r="168" spans="1:20" ht="15">
      <c r="A168" s="223"/>
      <c r="B168" s="227"/>
      <c r="C168" s="227"/>
      <c r="D168" s="30"/>
      <c r="E168" s="27"/>
      <c r="F168" s="27"/>
      <c r="G168" s="72"/>
      <c r="H168" s="57" t="s">
        <v>72</v>
      </c>
      <c r="I168" s="57" t="s">
        <v>89</v>
      </c>
      <c r="J168" s="57" t="s">
        <v>153</v>
      </c>
      <c r="K168" s="27" t="s">
        <v>3</v>
      </c>
      <c r="L168" s="27" t="s">
        <v>3</v>
      </c>
      <c r="M168" s="67">
        <f>24</f>
        <v>24</v>
      </c>
      <c r="N168" s="36">
        <f>24</f>
        <v>24</v>
      </c>
      <c r="O168" s="36">
        <f>24</f>
        <v>24</v>
      </c>
      <c r="P168" s="36">
        <f>24</f>
        <v>24</v>
      </c>
      <c r="Q168" s="36">
        <f>24</f>
        <v>24</v>
      </c>
      <c r="R168" s="36">
        <f>24</f>
        <v>24</v>
      </c>
      <c r="S168" s="36">
        <f>24</f>
        <v>24</v>
      </c>
      <c r="T168" s="36">
        <f t="shared" si="21"/>
        <v>168</v>
      </c>
    </row>
    <row r="169" spans="1:20" ht="15">
      <c r="A169" s="223"/>
      <c r="B169" s="227"/>
      <c r="C169" s="227"/>
      <c r="D169" s="30" t="s">
        <v>3</v>
      </c>
      <c r="E169" s="27" t="s">
        <v>3</v>
      </c>
      <c r="F169" s="27" t="s">
        <v>3</v>
      </c>
      <c r="G169" s="72"/>
      <c r="H169" s="50" t="s">
        <v>72</v>
      </c>
      <c r="I169" s="57" t="s">
        <v>91</v>
      </c>
      <c r="J169" s="50" t="s">
        <v>90</v>
      </c>
      <c r="K169" s="27" t="s">
        <v>3</v>
      </c>
      <c r="L169" s="27" t="s">
        <v>3</v>
      </c>
      <c r="M169" s="105">
        <v>501</v>
      </c>
      <c r="N169" s="70">
        <v>500.9</v>
      </c>
      <c r="O169" s="70">
        <v>500.9</v>
      </c>
      <c r="P169" s="70">
        <v>500.9</v>
      </c>
      <c r="Q169" s="70">
        <v>500.9</v>
      </c>
      <c r="R169" s="70">
        <v>500.9</v>
      </c>
      <c r="S169" s="70">
        <v>500.9</v>
      </c>
      <c r="T169" s="36">
        <f t="shared" si="21"/>
        <v>3506.4</v>
      </c>
    </row>
    <row r="170" spans="1:20" ht="15">
      <c r="A170" s="223"/>
      <c r="B170" s="227"/>
      <c r="C170" s="227"/>
      <c r="D170" s="30" t="s">
        <v>3</v>
      </c>
      <c r="E170" s="27" t="s">
        <v>3</v>
      </c>
      <c r="F170" s="27" t="s">
        <v>3</v>
      </c>
      <c r="G170" s="72"/>
      <c r="H170" s="57" t="s">
        <v>72</v>
      </c>
      <c r="I170" s="57" t="s">
        <v>91</v>
      </c>
      <c r="J170" s="57" t="s">
        <v>92</v>
      </c>
      <c r="K170" s="27" t="s">
        <v>3</v>
      </c>
      <c r="L170" s="27" t="s">
        <v>3</v>
      </c>
      <c r="M170" s="67">
        <v>368.2</v>
      </c>
      <c r="N170" s="36">
        <v>391.4</v>
      </c>
      <c r="O170" s="36">
        <v>391.4</v>
      </c>
      <c r="P170" s="36">
        <v>391.4</v>
      </c>
      <c r="Q170" s="36">
        <v>391.4</v>
      </c>
      <c r="R170" s="36">
        <v>391.4</v>
      </c>
      <c r="S170" s="36">
        <v>391.4</v>
      </c>
      <c r="T170" s="36">
        <f t="shared" si="21"/>
        <v>2716.6000000000004</v>
      </c>
    </row>
    <row r="171" spans="1:20" ht="15">
      <c r="A171" s="223"/>
      <c r="B171" s="227"/>
      <c r="C171" s="227"/>
      <c r="D171" s="30"/>
      <c r="E171" s="27"/>
      <c r="F171" s="27"/>
      <c r="G171" s="72"/>
      <c r="H171" s="57" t="s">
        <v>158</v>
      </c>
      <c r="I171" s="57" t="s">
        <v>159</v>
      </c>
      <c r="J171" s="57" t="s">
        <v>160</v>
      </c>
      <c r="K171" s="27" t="s">
        <v>3</v>
      </c>
      <c r="L171" s="27" t="s">
        <v>3</v>
      </c>
      <c r="M171" s="67">
        <v>70</v>
      </c>
      <c r="N171" s="27" t="s">
        <v>3</v>
      </c>
      <c r="O171" s="27" t="s">
        <v>3</v>
      </c>
      <c r="P171" s="27" t="s">
        <v>3</v>
      </c>
      <c r="Q171" s="27" t="s">
        <v>3</v>
      </c>
      <c r="R171" s="27" t="s">
        <v>3</v>
      </c>
      <c r="S171" s="27" t="s">
        <v>3</v>
      </c>
      <c r="T171" s="36">
        <f t="shared" si="21"/>
        <v>70</v>
      </c>
    </row>
    <row r="172" spans="1:20" ht="15">
      <c r="A172" s="224"/>
      <c r="B172" s="226"/>
      <c r="C172" s="226"/>
      <c r="D172" s="30" t="s">
        <v>3</v>
      </c>
      <c r="E172" s="27" t="s">
        <v>3</v>
      </c>
      <c r="F172" s="27" t="s">
        <v>3</v>
      </c>
      <c r="G172" s="72"/>
      <c r="H172" s="57" t="s">
        <v>93</v>
      </c>
      <c r="I172" s="57" t="s">
        <v>94</v>
      </c>
      <c r="J172" s="57" t="s">
        <v>92</v>
      </c>
      <c r="K172" s="27" t="s">
        <v>3</v>
      </c>
      <c r="L172" s="27" t="s">
        <v>3</v>
      </c>
      <c r="M172" s="67">
        <v>5663.8</v>
      </c>
      <c r="N172" s="36">
        <v>5663.8</v>
      </c>
      <c r="O172" s="36">
        <v>5663.8</v>
      </c>
      <c r="P172" s="36">
        <v>5663.8</v>
      </c>
      <c r="Q172" s="36">
        <v>5663.8</v>
      </c>
      <c r="R172" s="36">
        <v>5663.8</v>
      </c>
      <c r="S172" s="36">
        <v>5663.8</v>
      </c>
      <c r="T172" s="36">
        <f t="shared" si="21"/>
        <v>39646.600000000006</v>
      </c>
    </row>
    <row r="173" spans="1:20" ht="15">
      <c r="A173" s="3"/>
      <c r="B173" s="5" t="s">
        <v>28</v>
      </c>
      <c r="C173" s="2"/>
      <c r="D173" s="21"/>
      <c r="E173" s="4"/>
      <c r="F173" s="4"/>
      <c r="G173" s="21"/>
      <c r="H173" s="50"/>
      <c r="I173" s="57"/>
      <c r="J173" s="50"/>
      <c r="K173" s="27"/>
      <c r="L173" s="27"/>
      <c r="M173" s="70"/>
      <c r="N173" s="70"/>
      <c r="O173" s="70"/>
      <c r="P173" s="70"/>
      <c r="Q173" s="70"/>
      <c r="R173" s="70"/>
      <c r="S173" s="70"/>
      <c r="T173" s="70"/>
    </row>
    <row r="174" spans="1:20" ht="15">
      <c r="A174" s="3"/>
      <c r="B174" s="2" t="s">
        <v>8</v>
      </c>
      <c r="C174" s="2" t="s">
        <v>6</v>
      </c>
      <c r="D174" s="21"/>
      <c r="E174" s="4" t="s">
        <v>3</v>
      </c>
      <c r="F174" s="4" t="s">
        <v>3</v>
      </c>
      <c r="G174" s="21"/>
      <c r="H174" s="50"/>
      <c r="I174" s="50"/>
      <c r="J174" s="50"/>
      <c r="K174" s="4" t="s">
        <v>3</v>
      </c>
      <c r="L174" s="4" t="s">
        <v>3</v>
      </c>
      <c r="M174" s="3"/>
      <c r="N174" s="3"/>
      <c r="O174" s="3"/>
      <c r="P174" s="3"/>
      <c r="Q174" s="3"/>
      <c r="R174" s="3"/>
      <c r="S174" s="13"/>
      <c r="T174" s="3"/>
    </row>
    <row r="175" spans="1:20" ht="15">
      <c r="A175" s="3"/>
      <c r="B175" s="2" t="s">
        <v>9</v>
      </c>
      <c r="C175" s="2" t="s">
        <v>6</v>
      </c>
      <c r="D175" s="21"/>
      <c r="E175" s="4" t="s">
        <v>3</v>
      </c>
      <c r="F175" s="4" t="s">
        <v>3</v>
      </c>
      <c r="G175" s="21"/>
      <c r="H175" s="50"/>
      <c r="I175" s="50"/>
      <c r="J175" s="50"/>
      <c r="K175" s="4" t="s">
        <v>3</v>
      </c>
      <c r="L175" s="4" t="s">
        <v>3</v>
      </c>
      <c r="M175" s="3"/>
      <c r="N175" s="3"/>
      <c r="O175" s="3"/>
      <c r="P175" s="3"/>
      <c r="Q175" s="3"/>
      <c r="R175" s="3"/>
      <c r="S175" s="13"/>
      <c r="T175" s="3"/>
    </row>
    <row r="176" spans="1:20" ht="15">
      <c r="A176" s="3"/>
      <c r="B176" s="2" t="s">
        <v>10</v>
      </c>
      <c r="C176" s="2" t="s">
        <v>6</v>
      </c>
      <c r="D176" s="21"/>
      <c r="E176" s="4" t="s">
        <v>3</v>
      </c>
      <c r="F176" s="4" t="s">
        <v>3</v>
      </c>
      <c r="G176" s="21"/>
      <c r="H176" s="50" t="s">
        <v>3</v>
      </c>
      <c r="I176" s="50" t="s">
        <v>3</v>
      </c>
      <c r="J176" s="50" t="s">
        <v>3</v>
      </c>
      <c r="K176" s="4" t="s">
        <v>3</v>
      </c>
      <c r="L176" s="4" t="s">
        <v>3</v>
      </c>
      <c r="M176" s="3"/>
      <c r="N176" s="3"/>
      <c r="O176" s="3"/>
      <c r="P176" s="3"/>
      <c r="Q176" s="3"/>
      <c r="R176" s="3"/>
      <c r="S176" s="13"/>
      <c r="T176" s="3"/>
    </row>
    <row r="177" spans="1:20" ht="120">
      <c r="A177" s="3"/>
      <c r="B177" s="25" t="s">
        <v>117</v>
      </c>
      <c r="C177" s="25" t="s">
        <v>29</v>
      </c>
      <c r="D177" s="21" t="s">
        <v>3</v>
      </c>
      <c r="E177" s="21" t="s">
        <v>30</v>
      </c>
      <c r="F177" s="27" t="s">
        <v>31</v>
      </c>
      <c r="G177" s="21" t="s">
        <v>3</v>
      </c>
      <c r="H177" s="50" t="s">
        <v>3</v>
      </c>
      <c r="I177" s="50" t="s">
        <v>3</v>
      </c>
      <c r="J177" s="50" t="s">
        <v>3</v>
      </c>
      <c r="K177" s="27">
        <v>70</v>
      </c>
      <c r="L177" s="27">
        <v>71</v>
      </c>
      <c r="M177" s="29">
        <v>74</v>
      </c>
      <c r="N177" s="29">
        <v>78</v>
      </c>
      <c r="O177" s="28">
        <v>83</v>
      </c>
      <c r="P177" s="28">
        <v>88</v>
      </c>
      <c r="Q177" s="28">
        <v>90</v>
      </c>
      <c r="R177" s="28">
        <v>90</v>
      </c>
      <c r="S177" s="28">
        <v>90</v>
      </c>
      <c r="T177" s="4" t="s">
        <v>3</v>
      </c>
    </row>
    <row r="178" spans="1:20" ht="60">
      <c r="A178" s="3" t="s">
        <v>161</v>
      </c>
      <c r="B178" s="2" t="s">
        <v>65</v>
      </c>
      <c r="C178" s="2"/>
      <c r="D178" s="21">
        <v>0.05</v>
      </c>
      <c r="E178" s="4"/>
      <c r="F178" s="4"/>
      <c r="G178" s="21"/>
      <c r="H178" s="50"/>
      <c r="I178" s="50"/>
      <c r="J178" s="50"/>
      <c r="K178" s="4"/>
      <c r="L178" s="4"/>
      <c r="M178" s="3"/>
      <c r="N178" s="3"/>
      <c r="O178" s="3"/>
      <c r="P178" s="3"/>
      <c r="Q178" s="3"/>
      <c r="R178" s="3"/>
      <c r="S178" s="13"/>
      <c r="T178" s="4" t="s">
        <v>3</v>
      </c>
    </row>
    <row r="179" spans="1:20" ht="30" customHeight="1">
      <c r="A179" s="222"/>
      <c r="B179" s="225" t="s">
        <v>27</v>
      </c>
      <c r="C179" s="225" t="s">
        <v>6</v>
      </c>
      <c r="D179" s="30" t="s">
        <v>3</v>
      </c>
      <c r="E179" s="27" t="s">
        <v>3</v>
      </c>
      <c r="F179" s="27" t="s">
        <v>3</v>
      </c>
      <c r="G179" s="2"/>
      <c r="H179" s="57" t="s">
        <v>3</v>
      </c>
      <c r="I179" s="57" t="s">
        <v>3</v>
      </c>
      <c r="J179" s="57" t="s">
        <v>3</v>
      </c>
      <c r="K179" s="27" t="s">
        <v>3</v>
      </c>
      <c r="L179" s="27" t="s">
        <v>3</v>
      </c>
      <c r="M179" s="66">
        <f>M180+M181</f>
        <v>10542.900000000001</v>
      </c>
      <c r="N179" s="66">
        <f aca="true" t="shared" si="23" ref="N179:S179">N180+N181</f>
        <v>4559.1</v>
      </c>
      <c r="O179" s="66">
        <f t="shared" si="23"/>
        <v>4559.1</v>
      </c>
      <c r="P179" s="66">
        <f t="shared" si="23"/>
        <v>4559.1</v>
      </c>
      <c r="Q179" s="66">
        <f t="shared" si="23"/>
        <v>4559.1</v>
      </c>
      <c r="R179" s="66">
        <f t="shared" si="23"/>
        <v>4559.1</v>
      </c>
      <c r="S179" s="66">
        <f t="shared" si="23"/>
        <v>4559.1</v>
      </c>
      <c r="T179" s="66">
        <f>SUM(M179:S179)</f>
        <v>37897.5</v>
      </c>
    </row>
    <row r="180" spans="1:20" ht="15">
      <c r="A180" s="223"/>
      <c r="B180" s="227"/>
      <c r="C180" s="227"/>
      <c r="D180" s="30" t="s">
        <v>3</v>
      </c>
      <c r="E180" s="27" t="s">
        <v>3</v>
      </c>
      <c r="F180" s="27" t="s">
        <v>3</v>
      </c>
      <c r="G180" s="2"/>
      <c r="H180" s="57" t="s">
        <v>72</v>
      </c>
      <c r="I180" s="57" t="s">
        <v>73</v>
      </c>
      <c r="J180" s="57" t="s">
        <v>74</v>
      </c>
      <c r="K180" s="27" t="s">
        <v>3</v>
      </c>
      <c r="L180" s="27" t="s">
        <v>3</v>
      </c>
      <c r="M180" s="67">
        <v>5983.8</v>
      </c>
      <c r="N180" s="67"/>
      <c r="O180" s="67"/>
      <c r="P180" s="67"/>
      <c r="Q180" s="67"/>
      <c r="R180" s="67"/>
      <c r="S180" s="68"/>
      <c r="T180" s="67">
        <f>SUM(M180:S180)</f>
        <v>5983.8</v>
      </c>
    </row>
    <row r="181" spans="1:20" ht="15">
      <c r="A181" s="224"/>
      <c r="B181" s="226"/>
      <c r="C181" s="226"/>
      <c r="D181" s="30" t="s">
        <v>3</v>
      </c>
      <c r="E181" s="27" t="s">
        <v>3</v>
      </c>
      <c r="F181" s="27" t="s">
        <v>3</v>
      </c>
      <c r="G181" s="2"/>
      <c r="H181" s="57" t="s">
        <v>75</v>
      </c>
      <c r="I181" s="57" t="s">
        <v>88</v>
      </c>
      <c r="J181" s="57" t="s">
        <v>77</v>
      </c>
      <c r="K181" s="27"/>
      <c r="L181" s="27"/>
      <c r="M181" s="67">
        <v>4559.1</v>
      </c>
      <c r="N181" s="67">
        <v>4559.1</v>
      </c>
      <c r="O181" s="67">
        <v>4559.1</v>
      </c>
      <c r="P181" s="67">
        <v>4559.1</v>
      </c>
      <c r="Q181" s="67">
        <v>4559.1</v>
      </c>
      <c r="R181" s="67">
        <v>4559.1</v>
      </c>
      <c r="S181" s="67">
        <v>4559.1</v>
      </c>
      <c r="T181" s="67">
        <f>SUM(M181:S181)</f>
        <v>31913.699999999997</v>
      </c>
    </row>
    <row r="182" spans="1:20" ht="15" hidden="1">
      <c r="A182" s="3"/>
      <c r="B182" s="5" t="s">
        <v>28</v>
      </c>
      <c r="C182" s="2"/>
      <c r="D182" s="21"/>
      <c r="E182" s="4"/>
      <c r="F182" s="4"/>
      <c r="G182" s="21"/>
      <c r="H182" s="50"/>
      <c r="I182" s="50"/>
      <c r="J182" s="50"/>
      <c r="K182" s="4"/>
      <c r="L182" s="4"/>
      <c r="M182" s="3"/>
      <c r="N182" s="3"/>
      <c r="O182" s="3"/>
      <c r="P182" s="3"/>
      <c r="Q182" s="3"/>
      <c r="R182" s="3"/>
      <c r="S182" s="13"/>
      <c r="T182" s="3"/>
    </row>
    <row r="183" spans="1:20" ht="15" hidden="1">
      <c r="A183" s="3"/>
      <c r="B183" s="2" t="s">
        <v>8</v>
      </c>
      <c r="C183" s="2" t="s">
        <v>6</v>
      </c>
      <c r="D183" s="21"/>
      <c r="E183" s="4" t="s">
        <v>3</v>
      </c>
      <c r="F183" s="4" t="s">
        <v>3</v>
      </c>
      <c r="G183" s="21"/>
      <c r="H183" s="50"/>
      <c r="I183" s="50"/>
      <c r="J183" s="50"/>
      <c r="K183" s="4" t="s">
        <v>3</v>
      </c>
      <c r="L183" s="4" t="s">
        <v>3</v>
      </c>
      <c r="M183" s="3"/>
      <c r="N183" s="3"/>
      <c r="O183" s="3"/>
      <c r="P183" s="3"/>
      <c r="Q183" s="3"/>
      <c r="R183" s="3"/>
      <c r="S183" s="13"/>
      <c r="T183" s="3"/>
    </row>
    <row r="184" spans="1:20" ht="15" hidden="1">
      <c r="A184" s="3"/>
      <c r="B184" s="2" t="s">
        <v>9</v>
      </c>
      <c r="C184" s="2" t="s">
        <v>6</v>
      </c>
      <c r="D184" s="21"/>
      <c r="E184" s="4" t="s">
        <v>3</v>
      </c>
      <c r="F184" s="4" t="s">
        <v>3</v>
      </c>
      <c r="G184" s="21"/>
      <c r="H184" s="50"/>
      <c r="I184" s="50"/>
      <c r="J184" s="50"/>
      <c r="K184" s="4" t="s">
        <v>3</v>
      </c>
      <c r="L184" s="4" t="s">
        <v>3</v>
      </c>
      <c r="M184" s="3"/>
      <c r="N184" s="3"/>
      <c r="O184" s="3"/>
      <c r="P184" s="3"/>
      <c r="Q184" s="3"/>
      <c r="R184" s="3"/>
      <c r="S184" s="13"/>
      <c r="T184" s="3"/>
    </row>
    <row r="185" spans="1:20" ht="15" hidden="1">
      <c r="A185" s="3"/>
      <c r="B185" s="2" t="s">
        <v>10</v>
      </c>
      <c r="C185" s="2" t="s">
        <v>6</v>
      </c>
      <c r="D185" s="21"/>
      <c r="E185" s="4" t="s">
        <v>3</v>
      </c>
      <c r="F185" s="4" t="s">
        <v>3</v>
      </c>
      <c r="G185" s="21"/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3"/>
      <c r="N185" s="3"/>
      <c r="O185" s="3"/>
      <c r="P185" s="3"/>
      <c r="Q185" s="3"/>
      <c r="R185" s="3"/>
      <c r="S185" s="13"/>
      <c r="T185" s="3"/>
    </row>
    <row r="186" spans="1:20" ht="60">
      <c r="A186" s="3"/>
      <c r="B186" s="2" t="s">
        <v>163</v>
      </c>
      <c r="C186" s="25" t="s">
        <v>53</v>
      </c>
      <c r="D186" s="30"/>
      <c r="E186" s="27" t="s">
        <v>39</v>
      </c>
      <c r="F186" s="4" t="s">
        <v>36</v>
      </c>
      <c r="G186" s="21" t="s">
        <v>3</v>
      </c>
      <c r="H186" s="50" t="s">
        <v>3</v>
      </c>
      <c r="I186" s="50" t="s">
        <v>3</v>
      </c>
      <c r="J186" s="50" t="s">
        <v>3</v>
      </c>
      <c r="K186" s="4">
        <v>45</v>
      </c>
      <c r="L186" s="4">
        <v>45</v>
      </c>
      <c r="M186" s="3">
        <v>45</v>
      </c>
      <c r="N186" s="3">
        <v>45</v>
      </c>
      <c r="O186" s="3">
        <v>45</v>
      </c>
      <c r="P186" s="3">
        <v>45</v>
      </c>
      <c r="Q186" s="3">
        <v>45</v>
      </c>
      <c r="R186" s="3">
        <v>45</v>
      </c>
      <c r="S186" s="3">
        <v>45</v>
      </c>
      <c r="T186" s="4" t="s">
        <v>3</v>
      </c>
    </row>
    <row r="187" spans="1:20" ht="60">
      <c r="A187" s="3"/>
      <c r="B187" s="2" t="s">
        <v>66</v>
      </c>
      <c r="C187" s="2" t="s">
        <v>38</v>
      </c>
      <c r="D187" s="21"/>
      <c r="E187" s="27" t="s">
        <v>39</v>
      </c>
      <c r="F187" s="4" t="s">
        <v>36</v>
      </c>
      <c r="G187" s="21" t="s">
        <v>3</v>
      </c>
      <c r="H187" s="50" t="s">
        <v>3</v>
      </c>
      <c r="I187" s="50" t="s">
        <v>3</v>
      </c>
      <c r="J187" s="50" t="s">
        <v>3</v>
      </c>
      <c r="K187" s="4">
        <v>500</v>
      </c>
      <c r="L187" s="4">
        <v>500</v>
      </c>
      <c r="M187" s="3">
        <v>500</v>
      </c>
      <c r="N187" s="3">
        <v>500</v>
      </c>
      <c r="O187" s="3">
        <v>500</v>
      </c>
      <c r="P187" s="3">
        <v>500</v>
      </c>
      <c r="Q187" s="3">
        <v>500</v>
      </c>
      <c r="R187" s="3">
        <v>500</v>
      </c>
      <c r="S187" s="3">
        <v>500</v>
      </c>
      <c r="T187" s="4" t="s">
        <v>3</v>
      </c>
    </row>
    <row r="188" spans="1:22" s="76" customFormat="1" ht="45">
      <c r="A188" s="40" t="s">
        <v>162</v>
      </c>
      <c r="B188" s="17" t="s">
        <v>149</v>
      </c>
      <c r="C188" s="17"/>
      <c r="D188" s="73"/>
      <c r="E188" s="47"/>
      <c r="F188" s="4" t="s">
        <v>36</v>
      </c>
      <c r="G188" s="73"/>
      <c r="H188" s="74"/>
      <c r="I188" s="74"/>
      <c r="J188" s="74"/>
      <c r="K188" s="47"/>
      <c r="L188" s="47"/>
      <c r="M188" s="40"/>
      <c r="N188" s="40"/>
      <c r="O188" s="40"/>
      <c r="P188" s="40"/>
      <c r="Q188" s="40"/>
      <c r="R188" s="40"/>
      <c r="S188" s="75"/>
      <c r="T188" s="47" t="s">
        <v>3</v>
      </c>
      <c r="U188" s="239"/>
      <c r="V188" s="240"/>
    </row>
    <row r="189" spans="1:22" s="76" customFormat="1" ht="15">
      <c r="A189" s="40"/>
      <c r="B189" s="94"/>
      <c r="C189" s="17"/>
      <c r="D189" s="73">
        <v>0.05</v>
      </c>
      <c r="E189" s="47"/>
      <c r="F189" s="4"/>
      <c r="G189" s="73"/>
      <c r="H189" s="50" t="s">
        <v>3</v>
      </c>
      <c r="I189" s="50" t="s">
        <v>3</v>
      </c>
      <c r="J189" s="50" t="s">
        <v>3</v>
      </c>
      <c r="K189" s="48" t="s">
        <v>3</v>
      </c>
      <c r="L189" s="48" t="s">
        <v>3</v>
      </c>
      <c r="M189" s="98">
        <f>M190+M191+M192</f>
        <v>2584.6</v>
      </c>
      <c r="N189" s="98">
        <f aca="true" t="shared" si="24" ref="N189:S189">N190+N191+N192</f>
        <v>2403.6</v>
      </c>
      <c r="O189" s="98">
        <f t="shared" si="24"/>
        <v>2403.6</v>
      </c>
      <c r="P189" s="98">
        <f t="shared" si="24"/>
        <v>2403.6</v>
      </c>
      <c r="Q189" s="98">
        <f t="shared" si="24"/>
        <v>2403.6</v>
      </c>
      <c r="R189" s="98">
        <f t="shared" si="24"/>
        <v>2403.6</v>
      </c>
      <c r="S189" s="98">
        <f t="shared" si="24"/>
        <v>2403.6</v>
      </c>
      <c r="T189" s="99">
        <f>SUM(M189:S189)</f>
        <v>17006.2</v>
      </c>
      <c r="U189" s="239"/>
      <c r="V189" s="240"/>
    </row>
    <row r="190" spans="1:22" s="76" customFormat="1" ht="30" customHeight="1">
      <c r="A190" s="40"/>
      <c r="B190" s="95" t="s">
        <v>27</v>
      </c>
      <c r="C190" s="77" t="s">
        <v>6</v>
      </c>
      <c r="D190" s="26" t="s">
        <v>3</v>
      </c>
      <c r="E190" s="48" t="s">
        <v>3</v>
      </c>
      <c r="F190" s="48" t="s">
        <v>3</v>
      </c>
      <c r="G190" s="73"/>
      <c r="H190" s="78" t="s">
        <v>75</v>
      </c>
      <c r="I190" s="78" t="s">
        <v>88</v>
      </c>
      <c r="J190" s="78" t="s">
        <v>77</v>
      </c>
      <c r="K190" s="48" t="s">
        <v>3</v>
      </c>
      <c r="L190" s="48" t="s">
        <v>3</v>
      </c>
      <c r="M190" s="67">
        <v>2328</v>
      </c>
      <c r="N190" s="67">
        <v>2328</v>
      </c>
      <c r="O190" s="67">
        <v>2328</v>
      </c>
      <c r="P190" s="67">
        <v>2328</v>
      </c>
      <c r="Q190" s="67">
        <v>2328</v>
      </c>
      <c r="R190" s="67">
        <v>2328</v>
      </c>
      <c r="S190" s="67">
        <v>2328</v>
      </c>
      <c r="T190" s="67">
        <f>SUM(M190:S190)</f>
        <v>16296</v>
      </c>
      <c r="U190" s="239"/>
      <c r="V190" s="240"/>
    </row>
    <row r="191" spans="1:22" s="76" customFormat="1" ht="15">
      <c r="A191" s="40"/>
      <c r="B191" s="96"/>
      <c r="C191" s="77" t="s">
        <v>6</v>
      </c>
      <c r="D191" s="26"/>
      <c r="E191" s="48"/>
      <c r="F191" s="48"/>
      <c r="G191" s="73"/>
      <c r="H191" s="78" t="s">
        <v>75</v>
      </c>
      <c r="I191" s="78" t="s">
        <v>78</v>
      </c>
      <c r="J191" s="78" t="s">
        <v>77</v>
      </c>
      <c r="K191" s="48" t="s">
        <v>3</v>
      </c>
      <c r="L191" s="48" t="s">
        <v>3</v>
      </c>
      <c r="M191" s="67">
        <v>75.6</v>
      </c>
      <c r="N191" s="67">
        <v>75.6</v>
      </c>
      <c r="O191" s="67">
        <v>75.6</v>
      </c>
      <c r="P191" s="67">
        <v>75.6</v>
      </c>
      <c r="Q191" s="67">
        <v>75.6</v>
      </c>
      <c r="R191" s="67">
        <v>75.6</v>
      </c>
      <c r="S191" s="67">
        <v>75.6</v>
      </c>
      <c r="T191" s="67">
        <f>SUM(M191:S191)</f>
        <v>529.2</v>
      </c>
      <c r="U191" s="239"/>
      <c r="V191" s="240"/>
    </row>
    <row r="192" spans="1:22" s="76" customFormat="1" ht="15">
      <c r="A192" s="40"/>
      <c r="B192" s="97"/>
      <c r="C192" s="77" t="s">
        <v>6</v>
      </c>
      <c r="D192" s="26"/>
      <c r="E192" s="48"/>
      <c r="F192" s="48"/>
      <c r="G192" s="73"/>
      <c r="H192" s="78" t="s">
        <v>72</v>
      </c>
      <c r="I192" s="78" t="s">
        <v>73</v>
      </c>
      <c r="J192" s="78" t="s">
        <v>77</v>
      </c>
      <c r="K192" s="48" t="s">
        <v>3</v>
      </c>
      <c r="L192" s="48" t="s">
        <v>3</v>
      </c>
      <c r="M192" s="67">
        <v>181</v>
      </c>
      <c r="N192" s="67"/>
      <c r="O192" s="67"/>
      <c r="P192" s="67"/>
      <c r="Q192" s="67"/>
      <c r="R192" s="67"/>
      <c r="S192" s="68"/>
      <c r="T192" s="67">
        <f>SUM(M192:S192)</f>
        <v>181</v>
      </c>
      <c r="U192" s="239"/>
      <c r="V192" s="240"/>
    </row>
    <row r="193" spans="1:22" s="76" customFormat="1" ht="15">
      <c r="A193" s="40"/>
      <c r="B193" s="79" t="s">
        <v>28</v>
      </c>
      <c r="C193" s="17"/>
      <c r="D193" s="73"/>
      <c r="E193" s="47"/>
      <c r="F193" s="47"/>
      <c r="G193" s="73"/>
      <c r="H193" s="74"/>
      <c r="I193" s="74"/>
      <c r="J193" s="74"/>
      <c r="K193" s="47"/>
      <c r="L193" s="47"/>
      <c r="M193" s="40"/>
      <c r="N193" s="40"/>
      <c r="O193" s="40"/>
      <c r="P193" s="40"/>
      <c r="Q193" s="40"/>
      <c r="R193" s="40"/>
      <c r="S193" s="75"/>
      <c r="T193" s="40"/>
      <c r="U193" s="239"/>
      <c r="V193" s="240"/>
    </row>
    <row r="194" spans="1:22" s="76" customFormat="1" ht="15" hidden="1">
      <c r="A194" s="40"/>
      <c r="B194" s="17" t="s">
        <v>8</v>
      </c>
      <c r="C194" s="17" t="s">
        <v>6</v>
      </c>
      <c r="D194" s="73"/>
      <c r="E194" s="47" t="s">
        <v>3</v>
      </c>
      <c r="F194" s="47" t="s">
        <v>3</v>
      </c>
      <c r="G194" s="73"/>
      <c r="H194" s="74"/>
      <c r="I194" s="74"/>
      <c r="J194" s="74"/>
      <c r="K194" s="47" t="s">
        <v>3</v>
      </c>
      <c r="L194" s="47" t="s">
        <v>3</v>
      </c>
      <c r="M194" s="40"/>
      <c r="N194" s="40"/>
      <c r="O194" s="40"/>
      <c r="P194" s="40"/>
      <c r="Q194" s="40"/>
      <c r="R194" s="40"/>
      <c r="S194" s="75"/>
      <c r="T194" s="40"/>
      <c r="U194" s="239"/>
      <c r="V194" s="240"/>
    </row>
    <row r="195" spans="1:22" s="76" customFormat="1" ht="15" hidden="1">
      <c r="A195" s="40"/>
      <c r="B195" s="17" t="s">
        <v>9</v>
      </c>
      <c r="C195" s="17" t="s">
        <v>6</v>
      </c>
      <c r="D195" s="73"/>
      <c r="E195" s="47" t="s">
        <v>3</v>
      </c>
      <c r="F195" s="47" t="s">
        <v>3</v>
      </c>
      <c r="G195" s="73"/>
      <c r="H195" s="74"/>
      <c r="I195" s="74"/>
      <c r="J195" s="74"/>
      <c r="K195" s="47" t="s">
        <v>3</v>
      </c>
      <c r="L195" s="47" t="s">
        <v>3</v>
      </c>
      <c r="M195" s="40"/>
      <c r="N195" s="40"/>
      <c r="O195" s="40"/>
      <c r="P195" s="40"/>
      <c r="Q195" s="40"/>
      <c r="R195" s="40"/>
      <c r="S195" s="75"/>
      <c r="T195" s="40"/>
      <c r="U195" s="239"/>
      <c r="V195" s="240"/>
    </row>
    <row r="196" spans="1:22" s="76" customFormat="1" ht="15" hidden="1">
      <c r="A196" s="40"/>
      <c r="B196" s="17" t="s">
        <v>10</v>
      </c>
      <c r="C196" s="17" t="s">
        <v>6</v>
      </c>
      <c r="D196" s="73"/>
      <c r="E196" s="47" t="s">
        <v>3</v>
      </c>
      <c r="F196" s="47" t="s">
        <v>3</v>
      </c>
      <c r="G196" s="73"/>
      <c r="H196" s="74" t="s">
        <v>3</v>
      </c>
      <c r="I196" s="74" t="s">
        <v>3</v>
      </c>
      <c r="J196" s="74" t="s">
        <v>3</v>
      </c>
      <c r="K196" s="47" t="s">
        <v>3</v>
      </c>
      <c r="L196" s="47" t="s">
        <v>3</v>
      </c>
      <c r="M196" s="40"/>
      <c r="N196" s="40"/>
      <c r="O196" s="40"/>
      <c r="P196" s="40"/>
      <c r="Q196" s="40"/>
      <c r="R196" s="40"/>
      <c r="S196" s="75"/>
      <c r="T196" s="40"/>
      <c r="U196" s="239"/>
      <c r="V196" s="240"/>
    </row>
    <row r="197" spans="1:22" s="76" customFormat="1" ht="150">
      <c r="A197" s="40"/>
      <c r="B197" s="25" t="s">
        <v>135</v>
      </c>
      <c r="C197" s="25" t="s">
        <v>29</v>
      </c>
      <c r="D197" s="21" t="s">
        <v>3</v>
      </c>
      <c r="E197" s="30" t="s">
        <v>63</v>
      </c>
      <c r="F197" s="27" t="s">
        <v>36</v>
      </c>
      <c r="G197" s="30" t="s">
        <v>3</v>
      </c>
      <c r="H197" s="57" t="s">
        <v>3</v>
      </c>
      <c r="I197" s="57" t="s">
        <v>3</v>
      </c>
      <c r="J197" s="57" t="s">
        <v>3</v>
      </c>
      <c r="K197" s="27" t="s">
        <v>3</v>
      </c>
      <c r="L197" s="27" t="s">
        <v>3</v>
      </c>
      <c r="M197" s="28">
        <v>15.1</v>
      </c>
      <c r="N197" s="28">
        <v>15.1</v>
      </c>
      <c r="O197" s="28">
        <v>15.1</v>
      </c>
      <c r="P197" s="28">
        <v>15.1</v>
      </c>
      <c r="Q197" s="28">
        <v>15.1</v>
      </c>
      <c r="R197" s="28">
        <v>15.1</v>
      </c>
      <c r="S197" s="28">
        <v>15.1</v>
      </c>
      <c r="T197" s="4" t="s">
        <v>3</v>
      </c>
      <c r="U197" s="90"/>
      <c r="V197" s="89"/>
    </row>
  </sheetData>
  <sheetProtection/>
  <mergeCells count="52">
    <mergeCell ref="A165:A172"/>
    <mergeCell ref="B165:B172"/>
    <mergeCell ref="C165:C172"/>
    <mergeCell ref="A100:A101"/>
    <mergeCell ref="B108:T108"/>
    <mergeCell ref="A118:A120"/>
    <mergeCell ref="B118:B120"/>
    <mergeCell ref="G118:G120"/>
    <mergeCell ref="B100:B101"/>
    <mergeCell ref="C100:C101"/>
    <mergeCell ref="B157:T157"/>
    <mergeCell ref="A179:A181"/>
    <mergeCell ref="B179:B181"/>
    <mergeCell ref="C179:C181"/>
    <mergeCell ref="U188:V196"/>
    <mergeCell ref="A80:A82"/>
    <mergeCell ref="B80:B82"/>
    <mergeCell ref="C80:C82"/>
    <mergeCell ref="A133:A135"/>
    <mergeCell ref="B133:B135"/>
    <mergeCell ref="C68:C71"/>
    <mergeCell ref="A92:A93"/>
    <mergeCell ref="B92:B93"/>
    <mergeCell ref="C118:C120"/>
    <mergeCell ref="C92:C93"/>
    <mergeCell ref="B142:T142"/>
    <mergeCell ref="C133:C135"/>
    <mergeCell ref="A27:A30"/>
    <mergeCell ref="A41:A43"/>
    <mergeCell ref="B41:B43"/>
    <mergeCell ref="A68:A71"/>
    <mergeCell ref="B68:B71"/>
    <mergeCell ref="A52:A53"/>
    <mergeCell ref="A60:A61"/>
    <mergeCell ref="B60:B61"/>
    <mergeCell ref="B27:B30"/>
    <mergeCell ref="C27:C30"/>
    <mergeCell ref="B52:B53"/>
    <mergeCell ref="C52:C53"/>
    <mergeCell ref="C60:C61"/>
    <mergeCell ref="R1:T1"/>
    <mergeCell ref="B4:S4"/>
    <mergeCell ref="B19:T19"/>
    <mergeCell ref="A6:A7"/>
    <mergeCell ref="B6:B7"/>
    <mergeCell ref="C6:C7"/>
    <mergeCell ref="H6:J6"/>
    <mergeCell ref="K6:T6"/>
    <mergeCell ref="D6:D7"/>
    <mergeCell ref="E6:E7"/>
    <mergeCell ref="F6:F7"/>
    <mergeCell ref="G6:G7"/>
  </mergeCells>
  <printOptions/>
  <pageMargins left="0" right="0.11811023622047245" top="0.1968503937007874" bottom="0.1968503937007874" header="0.31496062992125984" footer="0.31496062992125984"/>
  <pageSetup horizontalDpi="600" verticalDpi="600" orientation="landscape" paperSize="9" scale="49" r:id="rId1"/>
  <rowBreaks count="5" manualBreakCount="5">
    <brk id="66" max="19" man="1"/>
    <brk id="89" max="19" man="1"/>
    <brk id="124" max="19" man="1"/>
    <brk id="149" max="19" man="1"/>
    <brk id="178" max="19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zoomScale="70" zoomScaleSheetLayoutView="70" zoomScalePageLayoutView="0" workbookViewId="0" topLeftCell="A1">
      <pane xSplit="2" ySplit="8" topLeftCell="C18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7" sqref="A87:IV87"/>
    </sheetView>
  </sheetViews>
  <sheetFormatPr defaultColWidth="9.140625" defaultRowHeight="15"/>
  <cols>
    <col min="1" max="1" width="5.8515625" style="0" customWidth="1"/>
    <col min="2" max="2" width="51.00390625" style="1" customWidth="1"/>
    <col min="3" max="3" width="13.8515625" style="1" customWidth="1"/>
    <col min="4" max="4" width="13.8515625" style="18" customWidth="1"/>
    <col min="5" max="5" width="24.00390625" style="0" customWidth="1"/>
    <col min="6" max="6" width="16.57421875" style="0" customWidth="1"/>
    <col min="7" max="7" width="17.140625" style="1" customWidth="1"/>
    <col min="8" max="8" width="9.140625" style="53" customWidth="1"/>
    <col min="9" max="9" width="10.140625" style="53" customWidth="1"/>
    <col min="10" max="10" width="9.421875" style="53" customWidth="1"/>
    <col min="13" max="13" width="11.421875" style="0" bestFit="1" customWidth="1"/>
    <col min="14" max="14" width="10.57421875" style="0" customWidth="1"/>
    <col min="15" max="15" width="11.7109375" style="0" customWidth="1"/>
    <col min="16" max="16" width="11.28125" style="0" customWidth="1"/>
    <col min="17" max="17" width="10.421875" style="0" customWidth="1"/>
    <col min="18" max="18" width="10.8515625" style="0" customWidth="1"/>
    <col min="19" max="19" width="10.57421875" style="0" customWidth="1"/>
    <col min="20" max="20" width="12.8515625" style="0" customWidth="1"/>
  </cols>
  <sheetData>
    <row r="1" spans="18:20" ht="15">
      <c r="R1" s="233" t="s">
        <v>165</v>
      </c>
      <c r="S1" s="233"/>
      <c r="T1" s="233"/>
    </row>
    <row r="4" spans="2:19" ht="18.75">
      <c r="B4" s="237" t="s">
        <v>136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</row>
    <row r="6" spans="1:20" ht="15" customHeight="1">
      <c r="A6" s="228" t="s">
        <v>22</v>
      </c>
      <c r="B6" s="235" t="s">
        <v>24</v>
      </c>
      <c r="C6" s="235" t="s">
        <v>13</v>
      </c>
      <c r="D6" s="235" t="s">
        <v>26</v>
      </c>
      <c r="E6" s="235" t="s">
        <v>21</v>
      </c>
      <c r="F6" s="235" t="s">
        <v>19</v>
      </c>
      <c r="G6" s="235" t="s">
        <v>20</v>
      </c>
      <c r="H6" s="234" t="s">
        <v>5</v>
      </c>
      <c r="I6" s="234"/>
      <c r="J6" s="234"/>
      <c r="K6" s="238" t="s">
        <v>4</v>
      </c>
      <c r="L6" s="238"/>
      <c r="M6" s="238"/>
      <c r="N6" s="238"/>
      <c r="O6" s="238"/>
      <c r="P6" s="238"/>
      <c r="Q6" s="238"/>
      <c r="R6" s="238"/>
      <c r="S6" s="238"/>
      <c r="T6" s="238"/>
    </row>
    <row r="7" spans="1:20" ht="60">
      <c r="A7" s="229"/>
      <c r="B7" s="236"/>
      <c r="C7" s="236"/>
      <c r="D7" s="236"/>
      <c r="E7" s="236"/>
      <c r="F7" s="236"/>
      <c r="G7" s="236"/>
      <c r="H7" s="54" t="s">
        <v>0</v>
      </c>
      <c r="I7" s="54" t="s">
        <v>1</v>
      </c>
      <c r="J7" s="54" t="s">
        <v>2</v>
      </c>
      <c r="K7" s="14">
        <v>2012</v>
      </c>
      <c r="L7" s="14">
        <v>2013</v>
      </c>
      <c r="M7" s="14">
        <v>2014</v>
      </c>
      <c r="N7" s="14">
        <v>2015</v>
      </c>
      <c r="O7" s="14">
        <v>2016</v>
      </c>
      <c r="P7" s="14">
        <v>2017</v>
      </c>
      <c r="Q7" s="14">
        <v>2018</v>
      </c>
      <c r="R7" s="14">
        <v>2019</v>
      </c>
      <c r="S7" s="14">
        <v>2020</v>
      </c>
      <c r="T7" s="14" t="s">
        <v>23</v>
      </c>
    </row>
    <row r="8" spans="1:20" s="23" customFormat="1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</row>
    <row r="9" spans="1:20" ht="51">
      <c r="A9" s="16" t="s">
        <v>11</v>
      </c>
      <c r="B9" s="87" t="s">
        <v>106</v>
      </c>
      <c r="C9" s="15"/>
      <c r="D9" s="19" t="s">
        <v>3</v>
      </c>
      <c r="E9" s="16"/>
      <c r="F9" s="16"/>
      <c r="G9" s="88" t="s">
        <v>34</v>
      </c>
      <c r="H9" s="55"/>
      <c r="I9" s="55"/>
      <c r="J9" s="55"/>
      <c r="K9" s="6"/>
      <c r="L9" s="6"/>
      <c r="M9" s="6"/>
      <c r="N9" s="6"/>
      <c r="O9" s="6"/>
      <c r="P9" s="6"/>
      <c r="Q9" s="6"/>
      <c r="R9" s="6"/>
      <c r="S9" s="12"/>
      <c r="T9" s="6"/>
    </row>
    <row r="10" spans="1:20" s="9" customFormat="1" ht="51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8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aca="true" t="shared" si="0" ref="M10:S10">M20+M109+M158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 ht="15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 ht="15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0">
        <f aca="true" t="shared" si="1" ref="N12:S12">N152</f>
        <v>0</v>
      </c>
      <c r="O12" s="102">
        <f t="shared" si="1"/>
        <v>0</v>
      </c>
      <c r="P12" s="102">
        <f t="shared" si="1"/>
        <v>0</v>
      </c>
      <c r="Q12" s="102">
        <f t="shared" si="1"/>
        <v>0</v>
      </c>
      <c r="R12" s="102">
        <f t="shared" si="1"/>
        <v>0</v>
      </c>
      <c r="S12" s="102">
        <f t="shared" si="1"/>
        <v>0</v>
      </c>
      <c r="T12" s="24">
        <f>SUM(M12:S12)</f>
        <v>0</v>
      </c>
    </row>
    <row r="13" spans="1:20" ht="15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 ht="15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65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0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0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0" ht="18.75" customHeight="1">
      <c r="A19" s="111" t="s">
        <v>12</v>
      </c>
      <c r="B19" s="246" t="s">
        <v>33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</row>
    <row r="20" spans="1:21" ht="60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aca="true" t="shared" si="2" ref="M20:S20">M27+M41+M52+M60+M68+M80+M92+M100</f>
        <v>421166.60000000003</v>
      </c>
      <c r="N20" s="64">
        <f>N27+N41+N52+N60+N68+N80+N92+N100</f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/>
    </row>
    <row r="21" spans="1:20" ht="15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0" ht="15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0" ht="15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0" ht="15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0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0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0" ht="15" customHeight="1">
      <c r="A27" s="222"/>
      <c r="B27" s="225" t="s">
        <v>27</v>
      </c>
      <c r="C27" s="225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aca="true" t="shared" si="3" ref="M27:S27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0" ht="15">
      <c r="A28" s="223"/>
      <c r="B28" s="227"/>
      <c r="C28" s="227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0" ht="15">
      <c r="A29" s="223"/>
      <c r="B29" s="227"/>
      <c r="C29" s="227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0" ht="15">
      <c r="A30" s="224"/>
      <c r="B30" s="226"/>
      <c r="C30" s="226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aca="true" t="shared" si="4" ref="M30:S30">20560.4</f>
        <v>20560.4</v>
      </c>
      <c r="N30" s="32">
        <f t="shared" si="4"/>
        <v>20560.4</v>
      </c>
      <c r="O30" s="32">
        <f t="shared" si="4"/>
        <v>20560.4</v>
      </c>
      <c r="P30" s="32">
        <f t="shared" si="4"/>
        <v>20560.4</v>
      </c>
      <c r="Q30" s="32">
        <f t="shared" si="4"/>
        <v>20560.4</v>
      </c>
      <c r="R30" s="32">
        <f t="shared" si="4"/>
        <v>20560.4</v>
      </c>
      <c r="S30" s="32">
        <f t="shared" si="4"/>
        <v>20560.4</v>
      </c>
      <c r="T30" s="52">
        <f>SUM(M30:S30)</f>
        <v>143922.8</v>
      </c>
    </row>
    <row r="31" spans="1:20" ht="15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0" ht="15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 ht="15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 ht="15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5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1">
        <v>300</v>
      </c>
      <c r="L39" s="91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15" customHeight="1">
      <c r="A41" s="222"/>
      <c r="B41" s="225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aca="true" t="shared" si="5" ref="N41:S41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 ht="15">
      <c r="A42" s="223"/>
      <c r="B42" s="227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 ht="15">
      <c r="A43" s="224"/>
      <c r="B43" s="226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aca="true" t="shared" si="6" ref="N43:S43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 ht="15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 ht="15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 ht="15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 ht="15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5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0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4.1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80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27">
        <v>70.3</v>
      </c>
      <c r="L50" s="27">
        <v>75</v>
      </c>
      <c r="M50" s="33">
        <v>79.7</v>
      </c>
      <c r="N50" s="33">
        <v>81.1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45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15" customHeight="1">
      <c r="A52" s="222"/>
      <c r="B52" s="225" t="s">
        <v>27</v>
      </c>
      <c r="C52" s="225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aca="true" t="shared" si="7" ref="N52:S52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 ht="15">
      <c r="A53" s="224"/>
      <c r="B53" s="226"/>
      <c r="C53" s="226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t="15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t="15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t="15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t="15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75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5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5" customHeight="1">
      <c r="A60" s="222"/>
      <c r="B60" s="225" t="s">
        <v>27</v>
      </c>
      <c r="C60" s="225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aca="true" t="shared" si="8" ref="N60:S60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 ht="15">
      <c r="A61" s="224"/>
      <c r="B61" s="226"/>
      <c r="C61" s="226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3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 ht="15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 ht="15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 ht="15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 ht="15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0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45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5" customHeight="1">
      <c r="A68" s="222"/>
      <c r="B68" s="225" t="s">
        <v>27</v>
      </c>
      <c r="C68" s="225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aca="true" t="shared" si="9" ref="N68:S68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</v>
      </c>
    </row>
    <row r="69" spans="1:20" ht="15">
      <c r="A69" s="223"/>
      <c r="B69" s="227"/>
      <c r="C69" s="227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4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 ht="15">
      <c r="A70" s="223"/>
      <c r="B70" s="227"/>
      <c r="C70" s="227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4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 ht="15">
      <c r="A71" s="224"/>
      <c r="B71" s="226"/>
      <c r="C71" s="226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4">
        <v>53408.8</v>
      </c>
      <c r="N71" s="35">
        <v>53408.8</v>
      </c>
      <c r="O71" s="35">
        <v>53408.8</v>
      </c>
      <c r="P71" s="35">
        <v>53408.8</v>
      </c>
      <c r="Q71" s="35">
        <v>53408.8</v>
      </c>
      <c r="R71" s="35">
        <v>53408.8</v>
      </c>
      <c r="S71" s="35">
        <v>53408.8</v>
      </c>
      <c r="T71" s="34">
        <f>SUM(M71:S71)</f>
        <v>373861.6</v>
      </c>
    </row>
    <row r="72" spans="1:20" ht="15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t="15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t="15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t="15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0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50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35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0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15" customHeight="1">
      <c r="A80" s="222"/>
      <c r="B80" s="225" t="s">
        <v>27</v>
      </c>
      <c r="C80" s="225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aca="true" t="shared" si="10" ref="N80:S8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 ht="15">
      <c r="A81" s="223"/>
      <c r="B81" s="227"/>
      <c r="C81" s="227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4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 ht="15">
      <c r="A82" s="224"/>
      <c r="B82" s="226"/>
      <c r="C82" s="226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4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616424.2</v>
      </c>
    </row>
    <row r="83" spans="1:20" ht="15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 ht="15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 ht="15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 ht="15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60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40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165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8.2</v>
      </c>
      <c r="M89" s="29">
        <v>8.5</v>
      </c>
      <c r="N89" s="29">
        <v>8.7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5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0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15" customHeight="1">
      <c r="A92" s="222"/>
      <c r="B92" s="225" t="s">
        <v>27</v>
      </c>
      <c r="C92" s="225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aca="true" t="shared" si="11" ref="N92:S92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 ht="15">
      <c r="A93" s="224"/>
      <c r="B93" s="226"/>
      <c r="C93" s="226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4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 ht="15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 ht="15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 ht="15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0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0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0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0" ht="30" customHeight="1">
      <c r="A100" s="244"/>
      <c r="B100" s="225" t="s">
        <v>27</v>
      </c>
      <c r="C100" s="225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2596.2</v>
      </c>
      <c r="N100" s="32">
        <f aca="true" t="shared" si="12" ref="N100:S100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2596.2</v>
      </c>
    </row>
    <row r="101" spans="1:20" ht="15">
      <c r="A101" s="245"/>
      <c r="B101" s="227"/>
      <c r="C101" s="226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2596.2</v>
      </c>
      <c r="N101" s="32"/>
      <c r="O101" s="32"/>
      <c r="P101" s="32"/>
      <c r="Q101" s="32"/>
      <c r="R101" s="32"/>
      <c r="S101" s="49"/>
      <c r="T101" s="32">
        <f>SUM(M101:S101)</f>
        <v>2596.2</v>
      </c>
    </row>
    <row r="102" spans="1:20" ht="15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0" ht="15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0" ht="15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0" ht="15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0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0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0" ht="30" customHeight="1">
      <c r="A108" s="3" t="s">
        <v>17</v>
      </c>
      <c r="B108" s="246" t="s">
        <v>50</v>
      </c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8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22913.6</v>
      </c>
      <c r="N109" s="65">
        <f aca="true" t="shared" si="13" ref="N109:S109">N118+N133</f>
        <v>17113.6</v>
      </c>
      <c r="O109" s="65">
        <f t="shared" si="13"/>
        <v>17113.6</v>
      </c>
      <c r="P109" s="65">
        <f t="shared" si="13"/>
        <v>17113.6</v>
      </c>
      <c r="Q109" s="65">
        <f t="shared" si="13"/>
        <v>17113.6</v>
      </c>
      <c r="R109" s="65">
        <f t="shared" si="13"/>
        <v>17113.6</v>
      </c>
      <c r="S109" s="65">
        <f t="shared" si="13"/>
        <v>17113.6</v>
      </c>
      <c r="T109" s="65">
        <f>SUM(M109:S109)</f>
        <v>125595.20000000001</v>
      </c>
      <c r="V109" s="71"/>
    </row>
    <row r="110" spans="1:20" ht="15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0" ht="15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0" ht="15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 ht="15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 ht="15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5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32.3</v>
      </c>
      <c r="O115" s="28">
        <v>33.08</v>
      </c>
      <c r="P115" s="28">
        <v>33.84</v>
      </c>
      <c r="Q115" s="28">
        <v>34.6</v>
      </c>
      <c r="R115" s="28">
        <v>35.3</v>
      </c>
      <c r="S115" s="28">
        <v>36</v>
      </c>
      <c r="T115" s="4" t="s">
        <v>3</v>
      </c>
    </row>
    <row r="116" spans="1:20" ht="195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15" customHeight="1">
      <c r="A118" s="222"/>
      <c r="B118" s="241" t="s">
        <v>27</v>
      </c>
      <c r="C118" s="225" t="s">
        <v>6</v>
      </c>
      <c r="D118" s="30" t="s">
        <v>3</v>
      </c>
      <c r="E118" s="27" t="s">
        <v>3</v>
      </c>
      <c r="F118" s="27" t="s">
        <v>3</v>
      </c>
      <c r="G118" s="225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aca="true" t="shared" si="14" ref="N118:S118">N119+N120</f>
        <v>4256.6</v>
      </c>
      <c r="O118" s="66">
        <f t="shared" si="14"/>
        <v>4256.6</v>
      </c>
      <c r="P118" s="66">
        <f t="shared" si="14"/>
        <v>4256.6</v>
      </c>
      <c r="Q118" s="66">
        <f t="shared" si="14"/>
        <v>4256.6</v>
      </c>
      <c r="R118" s="66">
        <f t="shared" si="14"/>
        <v>4256.6</v>
      </c>
      <c r="S118" s="66">
        <f t="shared" si="14"/>
        <v>4256.6</v>
      </c>
      <c r="T118" s="66">
        <f>SUM(M118:S118)</f>
        <v>34296.2</v>
      </c>
    </row>
    <row r="119" spans="1:20" ht="15">
      <c r="A119" s="223"/>
      <c r="B119" s="242"/>
      <c r="C119" s="227"/>
      <c r="D119" s="30" t="s">
        <v>3</v>
      </c>
      <c r="E119" s="27" t="s">
        <v>3</v>
      </c>
      <c r="F119" s="27" t="s">
        <v>3</v>
      </c>
      <c r="G119" s="227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 ht="15">
      <c r="A120" s="224"/>
      <c r="B120" s="243"/>
      <c r="C120" s="226"/>
      <c r="D120" s="30" t="s">
        <v>3</v>
      </c>
      <c r="E120" s="27" t="s">
        <v>3</v>
      </c>
      <c r="F120" s="27" t="s">
        <v>3</v>
      </c>
      <c r="G120" s="226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</v>
      </c>
      <c r="N120" s="67">
        <v>4256.6</v>
      </c>
      <c r="O120" s="67">
        <v>4256.6</v>
      </c>
      <c r="P120" s="67">
        <v>4256.6</v>
      </c>
      <c r="Q120" s="67">
        <v>4256.6</v>
      </c>
      <c r="R120" s="67">
        <v>4256.6</v>
      </c>
      <c r="S120" s="67">
        <v>4256.6</v>
      </c>
      <c r="T120" s="67">
        <f>SUM(M120:S120)</f>
        <v>29796.199999999997</v>
      </c>
    </row>
    <row r="121" spans="1:20" ht="15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 ht="15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 ht="15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 ht="15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 ht="15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 ht="15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 ht="15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 ht="15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 ht="15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315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 ht="15" customHeight="1">
      <c r="A133" s="222"/>
      <c r="B133" s="225" t="s">
        <v>27</v>
      </c>
      <c r="C133" s="225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aca="true" t="shared" si="15" ref="N133:S133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 ht="15">
      <c r="A134" s="223"/>
      <c r="B134" s="227"/>
      <c r="C134" s="227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 ht="15">
      <c r="A135" s="224"/>
      <c r="B135" s="226"/>
      <c r="C135" s="226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aca="true" t="shared" si="16" ref="M135:S135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 ht="15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 ht="15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 ht="15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 ht="15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105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105">
      <c r="A141" s="40" t="s">
        <v>61</v>
      </c>
      <c r="B141" s="84" t="s">
        <v>164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 customHeight="1">
      <c r="A142" s="3" t="s">
        <v>62</v>
      </c>
      <c r="B142" s="246" t="s">
        <v>143</v>
      </c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8"/>
    </row>
    <row r="143" spans="1:20" ht="60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52">
        <f>M150</f>
        <v>0</v>
      </c>
      <c r="N143" s="52">
        <f aca="true" t="shared" si="17" ref="N143:S143">N150</f>
        <v>0</v>
      </c>
      <c r="O143" s="52">
        <f t="shared" si="17"/>
        <v>0</v>
      </c>
      <c r="P143" s="52">
        <f t="shared" si="17"/>
        <v>0</v>
      </c>
      <c r="Q143" s="52">
        <f t="shared" si="17"/>
        <v>0</v>
      </c>
      <c r="R143" s="52">
        <f t="shared" si="17"/>
        <v>0</v>
      </c>
      <c r="S143" s="52">
        <f t="shared" si="17"/>
        <v>0</v>
      </c>
      <c r="T143" s="52">
        <f>SUM(M143:S143)</f>
        <v>0</v>
      </c>
    </row>
    <row r="144" spans="1:20" ht="15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0" ht="15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108">
        <v>0</v>
      </c>
      <c r="N145" s="107">
        <f aca="true" t="shared" si="18" ref="N145:S145">N152</f>
        <v>0</v>
      </c>
      <c r="O145" s="107">
        <f t="shared" si="18"/>
        <v>0</v>
      </c>
      <c r="P145" s="107">
        <f t="shared" si="18"/>
        <v>0</v>
      </c>
      <c r="Q145" s="107">
        <f t="shared" si="18"/>
        <v>0</v>
      </c>
      <c r="R145" s="107">
        <f t="shared" si="18"/>
        <v>0</v>
      </c>
      <c r="S145" s="107">
        <f t="shared" si="18"/>
        <v>0</v>
      </c>
      <c r="T145" s="107">
        <f>SUM(M145:S145)</f>
        <v>0</v>
      </c>
    </row>
    <row r="146" spans="1:20" ht="15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0" ht="12.75" customHeight="1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0" ht="137.25" customHeight="1">
      <c r="A148" s="8"/>
      <c r="B148" s="25" t="s">
        <v>154</v>
      </c>
      <c r="C148" s="25" t="s">
        <v>29</v>
      </c>
      <c r="D148" s="21" t="s">
        <v>3</v>
      </c>
      <c r="E148" s="30" t="s">
        <v>156</v>
      </c>
      <c r="F148" s="27" t="s">
        <v>36</v>
      </c>
      <c r="G148" s="30" t="s">
        <v>3</v>
      </c>
      <c r="H148" s="57" t="s">
        <v>3</v>
      </c>
      <c r="I148" s="57" t="s">
        <v>3</v>
      </c>
      <c r="J148" s="57" t="s">
        <v>3</v>
      </c>
      <c r="K148" s="27">
        <v>5</v>
      </c>
      <c r="L148" s="27">
        <v>5</v>
      </c>
      <c r="M148" s="28"/>
      <c r="N148" s="28"/>
      <c r="O148" s="28"/>
      <c r="P148" s="28"/>
      <c r="Q148" s="28"/>
      <c r="R148" s="28"/>
      <c r="S148" s="28"/>
      <c r="T148" s="4" t="s">
        <v>3</v>
      </c>
    </row>
    <row r="149" spans="1:20" ht="30">
      <c r="A149" s="3" t="s">
        <v>64</v>
      </c>
      <c r="B149" s="2" t="s">
        <v>141</v>
      </c>
      <c r="C149" s="2"/>
      <c r="D149" s="21">
        <v>0.2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 t="s">
        <v>3</v>
      </c>
    </row>
    <row r="150" spans="1:20" ht="30">
      <c r="A150" s="93"/>
      <c r="B150" s="92" t="s">
        <v>27</v>
      </c>
      <c r="C150" s="92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7"/>
      <c r="N150" s="67"/>
      <c r="O150" s="67"/>
      <c r="P150" s="67"/>
      <c r="Q150" s="67"/>
      <c r="R150" s="67"/>
      <c r="S150" s="67"/>
      <c r="T150" s="67"/>
    </row>
    <row r="151" spans="1:20" ht="15">
      <c r="A151" s="3"/>
      <c r="B151" s="5" t="s">
        <v>28</v>
      </c>
      <c r="C151" s="2"/>
      <c r="D151" s="21"/>
      <c r="E151" s="4"/>
      <c r="F151" s="4"/>
      <c r="G151" s="21"/>
      <c r="H151" s="50"/>
      <c r="I151" s="57"/>
      <c r="J151" s="50"/>
      <c r="K151" s="27"/>
      <c r="L151" s="27"/>
      <c r="M151" s="70"/>
      <c r="N151" s="70"/>
      <c r="O151" s="70"/>
      <c r="P151" s="70"/>
      <c r="Q151" s="70"/>
      <c r="R151" s="70"/>
      <c r="S151" s="70"/>
      <c r="T151" s="70"/>
    </row>
    <row r="152" spans="1:20" ht="15">
      <c r="A152" s="3"/>
      <c r="B152" s="2" t="s">
        <v>8</v>
      </c>
      <c r="C152" s="2" t="s">
        <v>6</v>
      </c>
      <c r="D152" s="21"/>
      <c r="E152" s="4" t="s">
        <v>3</v>
      </c>
      <c r="F152" s="4" t="s">
        <v>3</v>
      </c>
      <c r="G152" s="21"/>
      <c r="H152" s="50" t="s">
        <v>3</v>
      </c>
      <c r="I152" s="50" t="s">
        <v>3</v>
      </c>
      <c r="J152" s="50" t="s">
        <v>3</v>
      </c>
      <c r="K152" s="4" t="s">
        <v>3</v>
      </c>
      <c r="L152" s="4" t="s">
        <v>3</v>
      </c>
      <c r="M152" s="108">
        <v>0</v>
      </c>
      <c r="N152" s="107">
        <v>0</v>
      </c>
      <c r="O152" s="107">
        <v>0</v>
      </c>
      <c r="P152" s="107">
        <v>0</v>
      </c>
      <c r="Q152" s="107">
        <v>0</v>
      </c>
      <c r="R152" s="107">
        <v>0</v>
      </c>
      <c r="S152" s="109">
        <v>0</v>
      </c>
      <c r="T152" s="107">
        <f>SUM(M152:S152)</f>
        <v>0</v>
      </c>
    </row>
    <row r="153" spans="1:20" ht="15">
      <c r="A153" s="3"/>
      <c r="B153" s="2" t="s">
        <v>9</v>
      </c>
      <c r="C153" s="2" t="s">
        <v>6</v>
      </c>
      <c r="D153" s="21"/>
      <c r="E153" s="4" t="s">
        <v>3</v>
      </c>
      <c r="F153" s="4" t="s">
        <v>3</v>
      </c>
      <c r="G153" s="21"/>
      <c r="H153" s="50" t="s">
        <v>3</v>
      </c>
      <c r="I153" s="50" t="s">
        <v>3</v>
      </c>
      <c r="J153" s="50" t="s">
        <v>3</v>
      </c>
      <c r="K153" s="4" t="s">
        <v>3</v>
      </c>
      <c r="L153" s="4" t="s">
        <v>3</v>
      </c>
      <c r="M153" s="3"/>
      <c r="N153" s="100"/>
      <c r="O153" s="100"/>
      <c r="P153" s="100"/>
      <c r="Q153" s="100"/>
      <c r="R153" s="100"/>
      <c r="S153" s="101"/>
      <c r="T153" s="100"/>
    </row>
    <row r="154" spans="1:20" ht="15">
      <c r="A154" s="3"/>
      <c r="B154" s="2" t="s">
        <v>10</v>
      </c>
      <c r="C154" s="2" t="s">
        <v>6</v>
      </c>
      <c r="D154" s="21"/>
      <c r="E154" s="4" t="s">
        <v>3</v>
      </c>
      <c r="F154" s="4" t="s">
        <v>3</v>
      </c>
      <c r="G154" s="21"/>
      <c r="H154" s="50" t="s">
        <v>3</v>
      </c>
      <c r="I154" s="50" t="s">
        <v>3</v>
      </c>
      <c r="J154" s="50" t="s">
        <v>3</v>
      </c>
      <c r="K154" s="4" t="s">
        <v>3</v>
      </c>
      <c r="L154" s="4" t="s">
        <v>3</v>
      </c>
      <c r="M154" s="3"/>
      <c r="N154" s="100"/>
      <c r="O154" s="100"/>
      <c r="P154" s="100"/>
      <c r="Q154" s="100"/>
      <c r="R154" s="100"/>
      <c r="S154" s="101"/>
      <c r="T154" s="100"/>
    </row>
    <row r="155" spans="1:20" ht="90">
      <c r="A155" s="3"/>
      <c r="B155" s="25" t="s">
        <v>155</v>
      </c>
      <c r="C155" s="25" t="s">
        <v>53</v>
      </c>
      <c r="D155" s="21" t="s">
        <v>3</v>
      </c>
      <c r="E155" s="30" t="s">
        <v>39</v>
      </c>
      <c r="F155" s="4"/>
      <c r="G155" s="21"/>
      <c r="H155" s="50"/>
      <c r="I155" s="50"/>
      <c r="J155" s="50"/>
      <c r="K155" s="27">
        <v>2</v>
      </c>
      <c r="L155" s="27">
        <v>3</v>
      </c>
      <c r="M155" s="29"/>
      <c r="N155" s="29"/>
      <c r="O155" s="29"/>
      <c r="P155" s="29"/>
      <c r="Q155" s="29"/>
      <c r="R155" s="29"/>
      <c r="S155" s="106"/>
      <c r="T155" s="4" t="s">
        <v>3</v>
      </c>
    </row>
    <row r="156" spans="1:20" ht="60">
      <c r="A156" s="40" t="s">
        <v>139</v>
      </c>
      <c r="B156" s="84" t="s">
        <v>110</v>
      </c>
      <c r="C156" s="85"/>
      <c r="D156" s="86">
        <v>0.2</v>
      </c>
      <c r="E156" s="27"/>
      <c r="F156" s="4"/>
      <c r="G156" s="21"/>
      <c r="H156" s="50"/>
      <c r="I156" s="50"/>
      <c r="J156" s="50"/>
      <c r="K156" s="4"/>
      <c r="L156" s="4"/>
      <c r="M156" s="3"/>
      <c r="N156" s="3"/>
      <c r="O156" s="3"/>
      <c r="P156" s="3"/>
      <c r="Q156" s="3"/>
      <c r="R156" s="3"/>
      <c r="S156" s="13"/>
      <c r="T156" s="4"/>
    </row>
    <row r="157" spans="1:20" ht="18.75">
      <c r="A157" s="3" t="s">
        <v>142</v>
      </c>
      <c r="B157" s="246" t="s">
        <v>71</v>
      </c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8"/>
    </row>
    <row r="158" spans="1:21" ht="60">
      <c r="A158" s="3"/>
      <c r="B158" s="5" t="s">
        <v>27</v>
      </c>
      <c r="C158" s="2" t="s">
        <v>6</v>
      </c>
      <c r="D158" s="21" t="s">
        <v>3</v>
      </c>
      <c r="E158" s="4" t="s">
        <v>3</v>
      </c>
      <c r="F158" s="4" t="s">
        <v>3</v>
      </c>
      <c r="G158" s="30" t="s">
        <v>34</v>
      </c>
      <c r="H158" s="50" t="s">
        <v>3</v>
      </c>
      <c r="I158" s="50" t="s">
        <v>3</v>
      </c>
      <c r="J158" s="50" t="s">
        <v>3</v>
      </c>
      <c r="K158" s="4" t="s">
        <v>3</v>
      </c>
      <c r="L158" s="4" t="s">
        <v>3</v>
      </c>
      <c r="M158" s="64">
        <f>M165+M179+M189</f>
        <v>46452.5</v>
      </c>
      <c r="N158" s="64">
        <f aca="true" t="shared" si="19" ref="N158:S158">N165+N179+N189</f>
        <v>40240.8</v>
      </c>
      <c r="O158" s="64">
        <f t="shared" si="19"/>
        <v>40240.8</v>
      </c>
      <c r="P158" s="64">
        <f t="shared" si="19"/>
        <v>40240.8</v>
      </c>
      <c r="Q158" s="64">
        <f t="shared" si="19"/>
        <v>40240.8</v>
      </c>
      <c r="R158" s="64">
        <f t="shared" si="19"/>
        <v>40240.8</v>
      </c>
      <c r="S158" s="64">
        <f t="shared" si="19"/>
        <v>40240.8</v>
      </c>
      <c r="T158" s="64">
        <f>SUM(M158:S158)</f>
        <v>287897.3</v>
      </c>
      <c r="U158" s="71"/>
    </row>
    <row r="159" spans="1:20" ht="15">
      <c r="A159" s="3"/>
      <c r="B159" s="5" t="s">
        <v>28</v>
      </c>
      <c r="C159" s="2"/>
      <c r="D159" s="21"/>
      <c r="E159" s="4"/>
      <c r="F159" s="4"/>
      <c r="G159" s="21"/>
      <c r="H159" s="50"/>
      <c r="I159" s="50"/>
      <c r="J159" s="50"/>
      <c r="K159" s="4"/>
      <c r="L159" s="4"/>
      <c r="M159" s="3"/>
      <c r="N159" s="3"/>
      <c r="O159" s="3"/>
      <c r="P159" s="3"/>
      <c r="Q159" s="3"/>
      <c r="R159" s="3"/>
      <c r="S159" s="13"/>
      <c r="T159" s="3"/>
    </row>
    <row r="160" spans="1:20" ht="15">
      <c r="A160" s="3"/>
      <c r="B160" s="2" t="s">
        <v>8</v>
      </c>
      <c r="C160" s="2" t="s">
        <v>6</v>
      </c>
      <c r="D160" s="21" t="s">
        <v>3</v>
      </c>
      <c r="E160" s="4" t="s">
        <v>3</v>
      </c>
      <c r="F160" s="4" t="s">
        <v>3</v>
      </c>
      <c r="G160" s="21"/>
      <c r="H160" s="50" t="s">
        <v>3</v>
      </c>
      <c r="I160" s="50" t="s">
        <v>3</v>
      </c>
      <c r="J160" s="50" t="s">
        <v>3</v>
      </c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 ht="15">
      <c r="A161" s="3"/>
      <c r="B161" s="2" t="s">
        <v>9</v>
      </c>
      <c r="C161" s="2" t="s">
        <v>6</v>
      </c>
      <c r="D161" s="21" t="s">
        <v>3</v>
      </c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 ht="15">
      <c r="A162" s="3"/>
      <c r="B162" s="2" t="s">
        <v>10</v>
      </c>
      <c r="C162" s="2" t="s">
        <v>6</v>
      </c>
      <c r="D162" s="21" t="s">
        <v>3</v>
      </c>
      <c r="E162" s="4" t="s">
        <v>3</v>
      </c>
      <c r="F162" s="4" t="s">
        <v>3</v>
      </c>
      <c r="G162" s="21"/>
      <c r="H162" s="50" t="s">
        <v>3</v>
      </c>
      <c r="I162" s="50" t="s">
        <v>3</v>
      </c>
      <c r="J162" s="50" t="s">
        <v>3</v>
      </c>
      <c r="K162" s="4" t="s">
        <v>3</v>
      </c>
      <c r="L162" s="4" t="s">
        <v>3</v>
      </c>
      <c r="M162" s="3"/>
      <c r="N162" s="3"/>
      <c r="O162" s="3"/>
      <c r="P162" s="3"/>
      <c r="Q162" s="3"/>
      <c r="R162" s="3"/>
      <c r="S162" s="13"/>
      <c r="T162" s="3"/>
    </row>
    <row r="163" spans="1:20" ht="255">
      <c r="A163" s="3"/>
      <c r="B163" s="2" t="s">
        <v>150</v>
      </c>
      <c r="C163" s="2" t="s">
        <v>29</v>
      </c>
      <c r="D163" s="21"/>
      <c r="E163" s="30" t="s">
        <v>151</v>
      </c>
      <c r="F163" s="4"/>
      <c r="G163" s="21"/>
      <c r="H163" s="50"/>
      <c r="I163" s="50"/>
      <c r="J163" s="50"/>
      <c r="K163" s="4"/>
      <c r="L163" s="4"/>
      <c r="M163" s="3">
        <v>90</v>
      </c>
      <c r="N163" s="3">
        <v>90</v>
      </c>
      <c r="O163" s="3">
        <v>90</v>
      </c>
      <c r="P163" s="3">
        <v>90</v>
      </c>
      <c r="Q163" s="3">
        <v>100</v>
      </c>
      <c r="R163" s="3">
        <v>100</v>
      </c>
      <c r="S163" s="13">
        <v>100</v>
      </c>
      <c r="T163" s="3"/>
    </row>
    <row r="164" spans="1:20" ht="30">
      <c r="A164" s="3" t="s">
        <v>140</v>
      </c>
      <c r="B164" s="2" t="s">
        <v>145</v>
      </c>
      <c r="C164" s="2"/>
      <c r="D164" s="21">
        <v>0.1</v>
      </c>
      <c r="E164" s="4"/>
      <c r="F164" s="4" t="s">
        <v>36</v>
      </c>
      <c r="G164" s="21"/>
      <c r="H164" s="50"/>
      <c r="I164" s="50"/>
      <c r="J164" s="50"/>
      <c r="K164" s="4"/>
      <c r="L164" s="4"/>
      <c r="M164" s="3"/>
      <c r="N164" s="3"/>
      <c r="O164" s="3"/>
      <c r="P164" s="3"/>
      <c r="Q164" s="3"/>
      <c r="R164" s="3"/>
      <c r="S164" s="13"/>
      <c r="T164" s="4"/>
    </row>
    <row r="165" spans="1:20" ht="15" customHeight="1">
      <c r="A165" s="222"/>
      <c r="B165" s="225" t="s">
        <v>27</v>
      </c>
      <c r="C165" s="225" t="s">
        <v>6</v>
      </c>
      <c r="D165" s="30" t="s">
        <v>3</v>
      </c>
      <c r="E165" s="27" t="s">
        <v>3</v>
      </c>
      <c r="F165" s="27" t="s">
        <v>3</v>
      </c>
      <c r="G165" s="72"/>
      <c r="H165" s="57" t="s">
        <v>3</v>
      </c>
      <c r="I165" s="57" t="s">
        <v>3</v>
      </c>
      <c r="J165" s="57" t="s">
        <v>3</v>
      </c>
      <c r="K165" s="27" t="s">
        <v>3</v>
      </c>
      <c r="L165" s="27" t="s">
        <v>3</v>
      </c>
      <c r="M165" s="66">
        <f>M166+M167+M168+M169+M170+M172+M171</f>
        <v>33325</v>
      </c>
      <c r="N165" s="66">
        <f aca="true" t="shared" si="20" ref="N165:S165">N166+N167+N168+N169+N170+N172</f>
        <v>33278.100000000006</v>
      </c>
      <c r="O165" s="66">
        <f t="shared" si="20"/>
        <v>33278.100000000006</v>
      </c>
      <c r="P165" s="66">
        <f t="shared" si="20"/>
        <v>33278.100000000006</v>
      </c>
      <c r="Q165" s="66">
        <f t="shared" si="20"/>
        <v>33278.100000000006</v>
      </c>
      <c r="R165" s="66">
        <f t="shared" si="20"/>
        <v>33278.100000000006</v>
      </c>
      <c r="S165" s="66">
        <f t="shared" si="20"/>
        <v>33278.100000000006</v>
      </c>
      <c r="T165" s="66">
        <f aca="true" t="shared" si="21" ref="T165:T172">SUM(M165:S165)</f>
        <v>232993.60000000003</v>
      </c>
    </row>
    <row r="166" spans="1:20" ht="15">
      <c r="A166" s="223"/>
      <c r="B166" s="227"/>
      <c r="C166" s="227"/>
      <c r="D166" s="30" t="s">
        <v>3</v>
      </c>
      <c r="E166" s="27" t="s">
        <v>3</v>
      </c>
      <c r="F166" s="27" t="s">
        <v>3</v>
      </c>
      <c r="G166" s="72"/>
      <c r="H166" s="57" t="s">
        <v>72</v>
      </c>
      <c r="I166" s="57" t="s">
        <v>89</v>
      </c>
      <c r="J166" s="57" t="s">
        <v>90</v>
      </c>
      <c r="K166" s="27" t="s">
        <v>3</v>
      </c>
      <c r="L166" s="27" t="s">
        <v>3</v>
      </c>
      <c r="M166" s="67">
        <v>25437.9</v>
      </c>
      <c r="N166" s="36">
        <v>25437.9</v>
      </c>
      <c r="O166" s="36">
        <v>25437.9</v>
      </c>
      <c r="P166" s="36">
        <v>25437.9</v>
      </c>
      <c r="Q166" s="36">
        <v>25437.9</v>
      </c>
      <c r="R166" s="36">
        <v>25437.9</v>
      </c>
      <c r="S166" s="36">
        <v>25437.9</v>
      </c>
      <c r="T166" s="36">
        <f t="shared" si="21"/>
        <v>178065.3</v>
      </c>
    </row>
    <row r="167" spans="1:20" ht="15">
      <c r="A167" s="223"/>
      <c r="B167" s="227"/>
      <c r="C167" s="227"/>
      <c r="D167" s="30" t="s">
        <v>3</v>
      </c>
      <c r="E167" s="27" t="s">
        <v>3</v>
      </c>
      <c r="F167" s="27" t="s">
        <v>3</v>
      </c>
      <c r="G167" s="72"/>
      <c r="H167" s="57" t="s">
        <v>72</v>
      </c>
      <c r="I167" s="57" t="s">
        <v>89</v>
      </c>
      <c r="J167" s="57" t="s">
        <v>92</v>
      </c>
      <c r="K167" s="27" t="s">
        <v>3</v>
      </c>
      <c r="L167" s="27" t="s">
        <v>3</v>
      </c>
      <c r="M167" s="67">
        <f aca="true" t="shared" si="22" ref="M167:S167">1284.1-24</f>
        <v>1260.1</v>
      </c>
      <c r="N167" s="36">
        <f t="shared" si="22"/>
        <v>1260.1</v>
      </c>
      <c r="O167" s="36">
        <f t="shared" si="22"/>
        <v>1260.1</v>
      </c>
      <c r="P167" s="36">
        <f t="shared" si="22"/>
        <v>1260.1</v>
      </c>
      <c r="Q167" s="36">
        <f t="shared" si="22"/>
        <v>1260.1</v>
      </c>
      <c r="R167" s="36">
        <f t="shared" si="22"/>
        <v>1260.1</v>
      </c>
      <c r="S167" s="36">
        <f t="shared" si="22"/>
        <v>1260.1</v>
      </c>
      <c r="T167" s="36">
        <f t="shared" si="21"/>
        <v>8820.7</v>
      </c>
    </row>
    <row r="168" spans="1:20" ht="15">
      <c r="A168" s="223"/>
      <c r="B168" s="227"/>
      <c r="C168" s="227"/>
      <c r="D168" s="30"/>
      <c r="E168" s="27"/>
      <c r="F168" s="27"/>
      <c r="G168" s="72"/>
      <c r="H168" s="57" t="s">
        <v>72</v>
      </c>
      <c r="I168" s="57" t="s">
        <v>89</v>
      </c>
      <c r="J168" s="57" t="s">
        <v>153</v>
      </c>
      <c r="K168" s="27" t="s">
        <v>3</v>
      </c>
      <c r="L168" s="27" t="s">
        <v>3</v>
      </c>
      <c r="M168" s="67">
        <f>24</f>
        <v>24</v>
      </c>
      <c r="N168" s="36">
        <f>24</f>
        <v>24</v>
      </c>
      <c r="O168" s="36">
        <f>24</f>
        <v>24</v>
      </c>
      <c r="P168" s="36">
        <f>24</f>
        <v>24</v>
      </c>
      <c r="Q168" s="36">
        <f>24</f>
        <v>24</v>
      </c>
      <c r="R168" s="36">
        <f>24</f>
        <v>24</v>
      </c>
      <c r="S168" s="36">
        <f>24</f>
        <v>24</v>
      </c>
      <c r="T168" s="36">
        <f t="shared" si="21"/>
        <v>168</v>
      </c>
    </row>
    <row r="169" spans="1:20" ht="15">
      <c r="A169" s="223"/>
      <c r="B169" s="227"/>
      <c r="C169" s="227"/>
      <c r="D169" s="30" t="s">
        <v>3</v>
      </c>
      <c r="E169" s="27" t="s">
        <v>3</v>
      </c>
      <c r="F169" s="27" t="s">
        <v>3</v>
      </c>
      <c r="G169" s="72"/>
      <c r="H169" s="50" t="s">
        <v>72</v>
      </c>
      <c r="I169" s="57" t="s">
        <v>91</v>
      </c>
      <c r="J169" s="50" t="s">
        <v>90</v>
      </c>
      <c r="K169" s="27" t="s">
        <v>3</v>
      </c>
      <c r="L169" s="27" t="s">
        <v>3</v>
      </c>
      <c r="M169" s="105">
        <v>501</v>
      </c>
      <c r="N169" s="70">
        <v>500.9</v>
      </c>
      <c r="O169" s="70">
        <v>500.9</v>
      </c>
      <c r="P169" s="70">
        <v>500.9</v>
      </c>
      <c r="Q169" s="70">
        <v>500.9</v>
      </c>
      <c r="R169" s="70">
        <v>500.9</v>
      </c>
      <c r="S169" s="70">
        <v>500.9</v>
      </c>
      <c r="T169" s="36">
        <f t="shared" si="21"/>
        <v>3506.4</v>
      </c>
    </row>
    <row r="170" spans="1:20" ht="15">
      <c r="A170" s="223"/>
      <c r="B170" s="227"/>
      <c r="C170" s="227"/>
      <c r="D170" s="30" t="s">
        <v>3</v>
      </c>
      <c r="E170" s="27" t="s">
        <v>3</v>
      </c>
      <c r="F170" s="27" t="s">
        <v>3</v>
      </c>
      <c r="G170" s="72"/>
      <c r="H170" s="57" t="s">
        <v>72</v>
      </c>
      <c r="I170" s="57" t="s">
        <v>91</v>
      </c>
      <c r="J170" s="57" t="s">
        <v>92</v>
      </c>
      <c r="K170" s="27" t="s">
        <v>3</v>
      </c>
      <c r="L170" s="27" t="s">
        <v>3</v>
      </c>
      <c r="M170" s="67">
        <v>368.2</v>
      </c>
      <c r="N170" s="36">
        <v>391.4</v>
      </c>
      <c r="O170" s="36">
        <v>391.4</v>
      </c>
      <c r="P170" s="36">
        <v>391.4</v>
      </c>
      <c r="Q170" s="36">
        <v>391.4</v>
      </c>
      <c r="R170" s="36">
        <v>391.4</v>
      </c>
      <c r="S170" s="36">
        <v>391.4</v>
      </c>
      <c r="T170" s="36">
        <f t="shared" si="21"/>
        <v>2716.6000000000004</v>
      </c>
    </row>
    <row r="171" spans="1:20" ht="15">
      <c r="A171" s="223"/>
      <c r="B171" s="227"/>
      <c r="C171" s="227"/>
      <c r="D171" s="30"/>
      <c r="E171" s="27"/>
      <c r="F171" s="27"/>
      <c r="G171" s="72"/>
      <c r="H171" s="57" t="s">
        <v>158</v>
      </c>
      <c r="I171" s="57" t="s">
        <v>159</v>
      </c>
      <c r="J171" s="57" t="s">
        <v>160</v>
      </c>
      <c r="K171" s="27" t="s">
        <v>3</v>
      </c>
      <c r="L171" s="27" t="s">
        <v>3</v>
      </c>
      <c r="M171" s="67">
        <v>70</v>
      </c>
      <c r="N171" s="27" t="s">
        <v>3</v>
      </c>
      <c r="O171" s="27" t="s">
        <v>3</v>
      </c>
      <c r="P171" s="27" t="s">
        <v>3</v>
      </c>
      <c r="Q171" s="27" t="s">
        <v>3</v>
      </c>
      <c r="R171" s="27" t="s">
        <v>3</v>
      </c>
      <c r="S171" s="27" t="s">
        <v>3</v>
      </c>
      <c r="T171" s="36">
        <f t="shared" si="21"/>
        <v>70</v>
      </c>
    </row>
    <row r="172" spans="1:20" ht="15">
      <c r="A172" s="224"/>
      <c r="B172" s="226"/>
      <c r="C172" s="226"/>
      <c r="D172" s="30" t="s">
        <v>3</v>
      </c>
      <c r="E172" s="27" t="s">
        <v>3</v>
      </c>
      <c r="F172" s="27" t="s">
        <v>3</v>
      </c>
      <c r="G172" s="72"/>
      <c r="H172" s="57" t="s">
        <v>93</v>
      </c>
      <c r="I172" s="57" t="s">
        <v>94</v>
      </c>
      <c r="J172" s="57" t="s">
        <v>92</v>
      </c>
      <c r="K172" s="27" t="s">
        <v>3</v>
      </c>
      <c r="L172" s="27" t="s">
        <v>3</v>
      </c>
      <c r="M172" s="67">
        <v>5663.8</v>
      </c>
      <c r="N172" s="36">
        <v>5663.8</v>
      </c>
      <c r="O172" s="36">
        <v>5663.8</v>
      </c>
      <c r="P172" s="36">
        <v>5663.8</v>
      </c>
      <c r="Q172" s="36">
        <v>5663.8</v>
      </c>
      <c r="R172" s="36">
        <v>5663.8</v>
      </c>
      <c r="S172" s="36">
        <v>5663.8</v>
      </c>
      <c r="T172" s="36">
        <f t="shared" si="21"/>
        <v>39646.600000000006</v>
      </c>
    </row>
    <row r="173" spans="1:20" ht="15">
      <c r="A173" s="3"/>
      <c r="B173" s="5" t="s">
        <v>28</v>
      </c>
      <c r="C173" s="2"/>
      <c r="D173" s="21"/>
      <c r="E173" s="4"/>
      <c r="F173" s="4"/>
      <c r="G173" s="21"/>
      <c r="H173" s="50"/>
      <c r="I173" s="57"/>
      <c r="J173" s="50"/>
      <c r="K173" s="27"/>
      <c r="L173" s="27"/>
      <c r="M173" s="70"/>
      <c r="N173" s="70"/>
      <c r="O173" s="70"/>
      <c r="P173" s="70"/>
      <c r="Q173" s="70"/>
      <c r="R173" s="70"/>
      <c r="S173" s="70"/>
      <c r="T173" s="70"/>
    </row>
    <row r="174" spans="1:20" ht="15">
      <c r="A174" s="3"/>
      <c r="B174" s="2" t="s">
        <v>8</v>
      </c>
      <c r="C174" s="2" t="s">
        <v>6</v>
      </c>
      <c r="D174" s="21"/>
      <c r="E174" s="4" t="s">
        <v>3</v>
      </c>
      <c r="F174" s="4" t="s">
        <v>3</v>
      </c>
      <c r="G174" s="21"/>
      <c r="H174" s="50"/>
      <c r="I174" s="50"/>
      <c r="J174" s="50"/>
      <c r="K174" s="4" t="s">
        <v>3</v>
      </c>
      <c r="L174" s="4" t="s">
        <v>3</v>
      </c>
      <c r="M174" s="3"/>
      <c r="N174" s="3"/>
      <c r="O174" s="3"/>
      <c r="P174" s="3"/>
      <c r="Q174" s="3"/>
      <c r="R174" s="3"/>
      <c r="S174" s="13"/>
      <c r="T174" s="3"/>
    </row>
    <row r="175" spans="1:20" ht="15">
      <c r="A175" s="3"/>
      <c r="B175" s="2" t="s">
        <v>9</v>
      </c>
      <c r="C175" s="2" t="s">
        <v>6</v>
      </c>
      <c r="D175" s="21"/>
      <c r="E175" s="4" t="s">
        <v>3</v>
      </c>
      <c r="F175" s="4" t="s">
        <v>3</v>
      </c>
      <c r="G175" s="21"/>
      <c r="H175" s="50"/>
      <c r="I175" s="50"/>
      <c r="J175" s="50"/>
      <c r="K175" s="4" t="s">
        <v>3</v>
      </c>
      <c r="L175" s="4" t="s">
        <v>3</v>
      </c>
      <c r="M175" s="3"/>
      <c r="N175" s="3"/>
      <c r="O175" s="3"/>
      <c r="P175" s="3"/>
      <c r="Q175" s="3"/>
      <c r="R175" s="3"/>
      <c r="S175" s="13"/>
      <c r="T175" s="3"/>
    </row>
    <row r="176" spans="1:20" ht="15">
      <c r="A176" s="3"/>
      <c r="B176" s="2" t="s">
        <v>10</v>
      </c>
      <c r="C176" s="2" t="s">
        <v>6</v>
      </c>
      <c r="D176" s="21"/>
      <c r="E176" s="4" t="s">
        <v>3</v>
      </c>
      <c r="F176" s="4" t="s">
        <v>3</v>
      </c>
      <c r="G176" s="21"/>
      <c r="H176" s="50" t="s">
        <v>3</v>
      </c>
      <c r="I176" s="50" t="s">
        <v>3</v>
      </c>
      <c r="J176" s="50" t="s">
        <v>3</v>
      </c>
      <c r="K176" s="4" t="s">
        <v>3</v>
      </c>
      <c r="L176" s="4" t="s">
        <v>3</v>
      </c>
      <c r="M176" s="3"/>
      <c r="N176" s="3"/>
      <c r="O176" s="3"/>
      <c r="P176" s="3"/>
      <c r="Q176" s="3"/>
      <c r="R176" s="3"/>
      <c r="S176" s="13"/>
      <c r="T176" s="3"/>
    </row>
    <row r="177" spans="1:20" ht="120">
      <c r="A177" s="3"/>
      <c r="B177" s="25" t="s">
        <v>166</v>
      </c>
      <c r="C177" s="25" t="s">
        <v>29</v>
      </c>
      <c r="D177" s="21" t="s">
        <v>3</v>
      </c>
      <c r="E177" s="21" t="s">
        <v>167</v>
      </c>
      <c r="F177" s="27" t="s">
        <v>31</v>
      </c>
      <c r="G177" s="21" t="s">
        <v>3</v>
      </c>
      <c r="H177" s="50" t="s">
        <v>3</v>
      </c>
      <c r="I177" s="50" t="s">
        <v>3</v>
      </c>
      <c r="J177" s="50" t="s">
        <v>3</v>
      </c>
      <c r="K177" s="27">
        <v>70</v>
      </c>
      <c r="L177" s="27">
        <v>71</v>
      </c>
      <c r="M177" s="29">
        <v>74</v>
      </c>
      <c r="N177" s="29">
        <v>78</v>
      </c>
      <c r="O177" s="28">
        <v>83</v>
      </c>
      <c r="P177" s="28">
        <v>88</v>
      </c>
      <c r="Q177" s="28">
        <v>90</v>
      </c>
      <c r="R177" s="28">
        <v>90</v>
      </c>
      <c r="S177" s="28">
        <v>90</v>
      </c>
      <c r="T177" s="4" t="s">
        <v>3</v>
      </c>
    </row>
    <row r="178" spans="1:20" ht="60">
      <c r="A178" s="3" t="s">
        <v>161</v>
      </c>
      <c r="B178" s="2" t="s">
        <v>65</v>
      </c>
      <c r="C178" s="2"/>
      <c r="D178" s="21">
        <v>0.05</v>
      </c>
      <c r="E178" s="4"/>
      <c r="F178" s="4"/>
      <c r="G178" s="21"/>
      <c r="H178" s="50"/>
      <c r="I178" s="50"/>
      <c r="J178" s="50"/>
      <c r="K178" s="4"/>
      <c r="L178" s="4"/>
      <c r="M178" s="3"/>
      <c r="N178" s="3"/>
      <c r="O178" s="3"/>
      <c r="P178" s="3"/>
      <c r="Q178" s="3"/>
      <c r="R178" s="3"/>
      <c r="S178" s="13"/>
      <c r="T178" s="4" t="s">
        <v>3</v>
      </c>
    </row>
    <row r="179" spans="1:20" ht="30" customHeight="1">
      <c r="A179" s="222"/>
      <c r="B179" s="225" t="s">
        <v>27</v>
      </c>
      <c r="C179" s="225" t="s">
        <v>6</v>
      </c>
      <c r="D179" s="30" t="s">
        <v>3</v>
      </c>
      <c r="E179" s="27" t="s">
        <v>3</v>
      </c>
      <c r="F179" s="27" t="s">
        <v>3</v>
      </c>
      <c r="G179" s="2"/>
      <c r="H179" s="57" t="s">
        <v>3</v>
      </c>
      <c r="I179" s="57" t="s">
        <v>3</v>
      </c>
      <c r="J179" s="57" t="s">
        <v>3</v>
      </c>
      <c r="K179" s="27" t="s">
        <v>3</v>
      </c>
      <c r="L179" s="27" t="s">
        <v>3</v>
      </c>
      <c r="M179" s="66">
        <f>M180+M181</f>
        <v>10542.900000000001</v>
      </c>
      <c r="N179" s="66">
        <f aca="true" t="shared" si="23" ref="N179:S179">N180+N181</f>
        <v>4559.1</v>
      </c>
      <c r="O179" s="66">
        <f t="shared" si="23"/>
        <v>4559.1</v>
      </c>
      <c r="P179" s="66">
        <f t="shared" si="23"/>
        <v>4559.1</v>
      </c>
      <c r="Q179" s="66">
        <f t="shared" si="23"/>
        <v>4559.1</v>
      </c>
      <c r="R179" s="66">
        <f t="shared" si="23"/>
        <v>4559.1</v>
      </c>
      <c r="S179" s="66">
        <f t="shared" si="23"/>
        <v>4559.1</v>
      </c>
      <c r="T179" s="66">
        <f>SUM(M179:S179)</f>
        <v>37897.5</v>
      </c>
    </row>
    <row r="180" spans="1:20" ht="15">
      <c r="A180" s="223"/>
      <c r="B180" s="227"/>
      <c r="C180" s="227"/>
      <c r="D180" s="30" t="s">
        <v>3</v>
      </c>
      <c r="E180" s="27" t="s">
        <v>3</v>
      </c>
      <c r="F180" s="27" t="s">
        <v>3</v>
      </c>
      <c r="G180" s="2"/>
      <c r="H180" s="57" t="s">
        <v>72</v>
      </c>
      <c r="I180" s="57" t="s">
        <v>73</v>
      </c>
      <c r="J180" s="57" t="s">
        <v>74</v>
      </c>
      <c r="K180" s="27" t="s">
        <v>3</v>
      </c>
      <c r="L180" s="27" t="s">
        <v>3</v>
      </c>
      <c r="M180" s="67">
        <v>5983.8</v>
      </c>
      <c r="N180" s="67"/>
      <c r="O180" s="67"/>
      <c r="P180" s="67"/>
      <c r="Q180" s="67"/>
      <c r="R180" s="67"/>
      <c r="S180" s="68"/>
      <c r="T180" s="67">
        <f>SUM(M180:S180)</f>
        <v>5983.8</v>
      </c>
    </row>
    <row r="181" spans="1:20" ht="15">
      <c r="A181" s="224"/>
      <c r="B181" s="226"/>
      <c r="C181" s="226"/>
      <c r="D181" s="30" t="s">
        <v>3</v>
      </c>
      <c r="E181" s="27" t="s">
        <v>3</v>
      </c>
      <c r="F181" s="27" t="s">
        <v>3</v>
      </c>
      <c r="G181" s="2"/>
      <c r="H181" s="57" t="s">
        <v>75</v>
      </c>
      <c r="I181" s="57" t="s">
        <v>88</v>
      </c>
      <c r="J181" s="57" t="s">
        <v>77</v>
      </c>
      <c r="K181" s="27"/>
      <c r="L181" s="27"/>
      <c r="M181" s="67">
        <v>4559.1</v>
      </c>
      <c r="N181" s="67">
        <v>4559.1</v>
      </c>
      <c r="O181" s="67">
        <v>4559.1</v>
      </c>
      <c r="P181" s="67">
        <v>4559.1</v>
      </c>
      <c r="Q181" s="67">
        <v>4559.1</v>
      </c>
      <c r="R181" s="67">
        <v>4559.1</v>
      </c>
      <c r="S181" s="67">
        <v>4559.1</v>
      </c>
      <c r="T181" s="67">
        <f>SUM(M181:S181)</f>
        <v>31913.699999999997</v>
      </c>
    </row>
    <row r="182" spans="1:20" ht="15" hidden="1">
      <c r="A182" s="3"/>
      <c r="B182" s="5" t="s">
        <v>28</v>
      </c>
      <c r="C182" s="2"/>
      <c r="D182" s="21"/>
      <c r="E182" s="4"/>
      <c r="F182" s="4"/>
      <c r="G182" s="21"/>
      <c r="H182" s="50"/>
      <c r="I182" s="50"/>
      <c r="J182" s="50"/>
      <c r="K182" s="4"/>
      <c r="L182" s="4"/>
      <c r="M182" s="3"/>
      <c r="N182" s="3"/>
      <c r="O182" s="3"/>
      <c r="P182" s="3"/>
      <c r="Q182" s="3"/>
      <c r="R182" s="3"/>
      <c r="S182" s="13"/>
      <c r="T182" s="3"/>
    </row>
    <row r="183" spans="1:20" ht="15" hidden="1">
      <c r="A183" s="3"/>
      <c r="B183" s="2" t="s">
        <v>8</v>
      </c>
      <c r="C183" s="2" t="s">
        <v>6</v>
      </c>
      <c r="D183" s="21"/>
      <c r="E183" s="4" t="s">
        <v>3</v>
      </c>
      <c r="F183" s="4" t="s">
        <v>3</v>
      </c>
      <c r="G183" s="21"/>
      <c r="H183" s="50"/>
      <c r="I183" s="50"/>
      <c r="J183" s="50"/>
      <c r="K183" s="4" t="s">
        <v>3</v>
      </c>
      <c r="L183" s="4" t="s">
        <v>3</v>
      </c>
      <c r="M183" s="3"/>
      <c r="N183" s="3"/>
      <c r="O183" s="3"/>
      <c r="P183" s="3"/>
      <c r="Q183" s="3"/>
      <c r="R183" s="3"/>
      <c r="S183" s="13"/>
      <c r="T183" s="3"/>
    </row>
    <row r="184" spans="1:20" ht="15" hidden="1">
      <c r="A184" s="3"/>
      <c r="B184" s="2" t="s">
        <v>9</v>
      </c>
      <c r="C184" s="2" t="s">
        <v>6</v>
      </c>
      <c r="D184" s="21"/>
      <c r="E184" s="4" t="s">
        <v>3</v>
      </c>
      <c r="F184" s="4" t="s">
        <v>3</v>
      </c>
      <c r="G184" s="21"/>
      <c r="H184" s="50"/>
      <c r="I184" s="50"/>
      <c r="J184" s="50"/>
      <c r="K184" s="4" t="s">
        <v>3</v>
      </c>
      <c r="L184" s="4" t="s">
        <v>3</v>
      </c>
      <c r="M184" s="3"/>
      <c r="N184" s="3"/>
      <c r="O184" s="3"/>
      <c r="P184" s="3"/>
      <c r="Q184" s="3"/>
      <c r="R184" s="3"/>
      <c r="S184" s="13"/>
      <c r="T184" s="3"/>
    </row>
    <row r="185" spans="1:20" ht="15" hidden="1">
      <c r="A185" s="3"/>
      <c r="B185" s="2" t="s">
        <v>10</v>
      </c>
      <c r="C185" s="2" t="s">
        <v>6</v>
      </c>
      <c r="D185" s="21"/>
      <c r="E185" s="4" t="s">
        <v>3</v>
      </c>
      <c r="F185" s="4" t="s">
        <v>3</v>
      </c>
      <c r="G185" s="21"/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3"/>
      <c r="N185" s="3"/>
      <c r="O185" s="3"/>
      <c r="P185" s="3"/>
      <c r="Q185" s="3"/>
      <c r="R185" s="3"/>
      <c r="S185" s="13"/>
      <c r="T185" s="3"/>
    </row>
    <row r="186" spans="1:20" ht="60">
      <c r="A186" s="3"/>
      <c r="B186" s="2" t="s">
        <v>163</v>
      </c>
      <c r="C186" s="25" t="s">
        <v>53</v>
      </c>
      <c r="D186" s="30"/>
      <c r="E186" s="27" t="s">
        <v>39</v>
      </c>
      <c r="F186" s="4" t="s">
        <v>36</v>
      </c>
      <c r="G186" s="21" t="s">
        <v>3</v>
      </c>
      <c r="H186" s="50" t="s">
        <v>3</v>
      </c>
      <c r="I186" s="50" t="s">
        <v>3</v>
      </c>
      <c r="J186" s="50" t="s">
        <v>3</v>
      </c>
      <c r="K186" s="4">
        <v>45</v>
      </c>
      <c r="L186" s="4">
        <v>45</v>
      </c>
      <c r="M186" s="3">
        <v>45</v>
      </c>
      <c r="N186" s="3">
        <v>45</v>
      </c>
      <c r="O186" s="3">
        <v>45</v>
      </c>
      <c r="P186" s="3">
        <v>45</v>
      </c>
      <c r="Q186" s="3">
        <v>45</v>
      </c>
      <c r="R186" s="3">
        <v>45</v>
      </c>
      <c r="S186" s="3">
        <v>45</v>
      </c>
      <c r="T186" s="4" t="s">
        <v>3</v>
      </c>
    </row>
    <row r="187" spans="1:20" ht="60">
      <c r="A187" s="3"/>
      <c r="B187" s="2" t="s">
        <v>66</v>
      </c>
      <c r="C187" s="2" t="s">
        <v>38</v>
      </c>
      <c r="D187" s="21"/>
      <c r="E187" s="27" t="s">
        <v>39</v>
      </c>
      <c r="F187" s="4" t="s">
        <v>36</v>
      </c>
      <c r="G187" s="21" t="s">
        <v>3</v>
      </c>
      <c r="H187" s="50" t="s">
        <v>3</v>
      </c>
      <c r="I187" s="50" t="s">
        <v>3</v>
      </c>
      <c r="J187" s="50" t="s">
        <v>3</v>
      </c>
      <c r="K187" s="4">
        <v>500</v>
      </c>
      <c r="L187" s="4">
        <v>500</v>
      </c>
      <c r="M187" s="3">
        <v>500</v>
      </c>
      <c r="N187" s="3">
        <v>500</v>
      </c>
      <c r="O187" s="3">
        <v>500</v>
      </c>
      <c r="P187" s="3">
        <v>500</v>
      </c>
      <c r="Q187" s="3">
        <v>500</v>
      </c>
      <c r="R187" s="3">
        <v>500</v>
      </c>
      <c r="S187" s="3">
        <v>500</v>
      </c>
      <c r="T187" s="4" t="s">
        <v>3</v>
      </c>
    </row>
    <row r="188" spans="1:22" s="76" customFormat="1" ht="45">
      <c r="A188" s="40" t="s">
        <v>162</v>
      </c>
      <c r="B188" s="17" t="s">
        <v>149</v>
      </c>
      <c r="C188" s="17"/>
      <c r="D188" s="73"/>
      <c r="E188" s="47"/>
      <c r="F188" s="4" t="s">
        <v>36</v>
      </c>
      <c r="G188" s="73"/>
      <c r="H188" s="74"/>
      <c r="I188" s="74"/>
      <c r="J188" s="74"/>
      <c r="K188" s="47"/>
      <c r="L188" s="47"/>
      <c r="M188" s="40"/>
      <c r="N188" s="40"/>
      <c r="O188" s="40"/>
      <c r="P188" s="40"/>
      <c r="Q188" s="40"/>
      <c r="R188" s="40"/>
      <c r="S188" s="75"/>
      <c r="T188" s="47" t="s">
        <v>3</v>
      </c>
      <c r="U188" s="239"/>
      <c r="V188" s="240"/>
    </row>
    <row r="189" spans="1:22" s="76" customFormat="1" ht="15">
      <c r="A189" s="40"/>
      <c r="B189" s="94"/>
      <c r="C189" s="17"/>
      <c r="D189" s="73">
        <v>0.05</v>
      </c>
      <c r="E189" s="47"/>
      <c r="F189" s="4"/>
      <c r="G189" s="73"/>
      <c r="H189" s="50" t="s">
        <v>3</v>
      </c>
      <c r="I189" s="50" t="s">
        <v>3</v>
      </c>
      <c r="J189" s="50" t="s">
        <v>3</v>
      </c>
      <c r="K189" s="48" t="s">
        <v>3</v>
      </c>
      <c r="L189" s="48" t="s">
        <v>3</v>
      </c>
      <c r="M189" s="98">
        <f>M190+M191+M192</f>
        <v>2584.6</v>
      </c>
      <c r="N189" s="98">
        <f aca="true" t="shared" si="24" ref="N189:S189">N190+N191+N192</f>
        <v>2403.6</v>
      </c>
      <c r="O189" s="98">
        <f t="shared" si="24"/>
        <v>2403.6</v>
      </c>
      <c r="P189" s="98">
        <f t="shared" si="24"/>
        <v>2403.6</v>
      </c>
      <c r="Q189" s="98">
        <f t="shared" si="24"/>
        <v>2403.6</v>
      </c>
      <c r="R189" s="98">
        <f t="shared" si="24"/>
        <v>2403.6</v>
      </c>
      <c r="S189" s="98">
        <f t="shared" si="24"/>
        <v>2403.6</v>
      </c>
      <c r="T189" s="99">
        <f>SUM(M189:S189)</f>
        <v>17006.2</v>
      </c>
      <c r="U189" s="239"/>
      <c r="V189" s="240"/>
    </row>
    <row r="190" spans="1:22" s="76" customFormat="1" ht="30" customHeight="1">
      <c r="A190" s="40"/>
      <c r="B190" s="95" t="s">
        <v>27</v>
      </c>
      <c r="C190" s="77" t="s">
        <v>6</v>
      </c>
      <c r="D190" s="26" t="s">
        <v>3</v>
      </c>
      <c r="E190" s="48" t="s">
        <v>3</v>
      </c>
      <c r="F190" s="48" t="s">
        <v>3</v>
      </c>
      <c r="G190" s="73"/>
      <c r="H190" s="78" t="s">
        <v>75</v>
      </c>
      <c r="I190" s="78" t="s">
        <v>88</v>
      </c>
      <c r="J190" s="78" t="s">
        <v>77</v>
      </c>
      <c r="K190" s="48" t="s">
        <v>3</v>
      </c>
      <c r="L190" s="48" t="s">
        <v>3</v>
      </c>
      <c r="M190" s="67">
        <v>2328</v>
      </c>
      <c r="N190" s="67">
        <v>2328</v>
      </c>
      <c r="O190" s="67">
        <v>2328</v>
      </c>
      <c r="P190" s="67">
        <v>2328</v>
      </c>
      <c r="Q190" s="67">
        <v>2328</v>
      </c>
      <c r="R190" s="67">
        <v>2328</v>
      </c>
      <c r="S190" s="67">
        <v>2328</v>
      </c>
      <c r="T190" s="67">
        <f>SUM(M190:S190)</f>
        <v>16296</v>
      </c>
      <c r="U190" s="239"/>
      <c r="V190" s="240"/>
    </row>
    <row r="191" spans="1:22" s="76" customFormat="1" ht="15">
      <c r="A191" s="40"/>
      <c r="B191" s="96"/>
      <c r="C191" s="77" t="s">
        <v>6</v>
      </c>
      <c r="D191" s="26"/>
      <c r="E191" s="48"/>
      <c r="F191" s="48"/>
      <c r="G191" s="73"/>
      <c r="H191" s="78" t="s">
        <v>75</v>
      </c>
      <c r="I191" s="78" t="s">
        <v>78</v>
      </c>
      <c r="J191" s="78" t="s">
        <v>77</v>
      </c>
      <c r="K191" s="48" t="s">
        <v>3</v>
      </c>
      <c r="L191" s="48" t="s">
        <v>3</v>
      </c>
      <c r="M191" s="67">
        <v>75.6</v>
      </c>
      <c r="N191" s="67">
        <v>75.6</v>
      </c>
      <c r="O191" s="67">
        <v>75.6</v>
      </c>
      <c r="P191" s="67">
        <v>75.6</v>
      </c>
      <c r="Q191" s="67">
        <v>75.6</v>
      </c>
      <c r="R191" s="67">
        <v>75.6</v>
      </c>
      <c r="S191" s="67">
        <v>75.6</v>
      </c>
      <c r="T191" s="67">
        <f>SUM(M191:S191)</f>
        <v>529.2</v>
      </c>
      <c r="U191" s="239"/>
      <c r="V191" s="240"/>
    </row>
    <row r="192" spans="1:22" s="76" customFormat="1" ht="15">
      <c r="A192" s="40"/>
      <c r="B192" s="97"/>
      <c r="C192" s="77" t="s">
        <v>6</v>
      </c>
      <c r="D192" s="26"/>
      <c r="E192" s="48"/>
      <c r="F192" s="48"/>
      <c r="G192" s="73"/>
      <c r="H192" s="78" t="s">
        <v>72</v>
      </c>
      <c r="I192" s="78" t="s">
        <v>73</v>
      </c>
      <c r="J192" s="78" t="s">
        <v>77</v>
      </c>
      <c r="K192" s="48" t="s">
        <v>3</v>
      </c>
      <c r="L192" s="48" t="s">
        <v>3</v>
      </c>
      <c r="M192" s="67">
        <v>181</v>
      </c>
      <c r="N192" s="67"/>
      <c r="O192" s="67"/>
      <c r="P192" s="67"/>
      <c r="Q192" s="67"/>
      <c r="R192" s="67"/>
      <c r="S192" s="68"/>
      <c r="T192" s="67">
        <f>SUM(M192:S192)</f>
        <v>181</v>
      </c>
      <c r="U192" s="239"/>
      <c r="V192" s="240"/>
    </row>
    <row r="193" spans="1:22" s="76" customFormat="1" ht="15">
      <c r="A193" s="40"/>
      <c r="B193" s="79" t="s">
        <v>28</v>
      </c>
      <c r="C193" s="17"/>
      <c r="D193" s="73"/>
      <c r="E193" s="47"/>
      <c r="F193" s="47"/>
      <c r="G193" s="73"/>
      <c r="H193" s="74"/>
      <c r="I193" s="74"/>
      <c r="J193" s="74"/>
      <c r="K193" s="47"/>
      <c r="L193" s="47"/>
      <c r="M193" s="40"/>
      <c r="N193" s="40"/>
      <c r="O193" s="40"/>
      <c r="P193" s="40"/>
      <c r="Q193" s="40"/>
      <c r="R193" s="40"/>
      <c r="S193" s="75"/>
      <c r="T193" s="40"/>
      <c r="U193" s="239"/>
      <c r="V193" s="240"/>
    </row>
    <row r="194" spans="1:22" s="76" customFormat="1" ht="15" hidden="1">
      <c r="A194" s="40"/>
      <c r="B194" s="17" t="s">
        <v>8</v>
      </c>
      <c r="C194" s="17" t="s">
        <v>6</v>
      </c>
      <c r="D194" s="73"/>
      <c r="E194" s="47" t="s">
        <v>3</v>
      </c>
      <c r="F194" s="47" t="s">
        <v>3</v>
      </c>
      <c r="G194" s="73"/>
      <c r="H194" s="74"/>
      <c r="I194" s="74"/>
      <c r="J194" s="74"/>
      <c r="K194" s="47" t="s">
        <v>3</v>
      </c>
      <c r="L194" s="47" t="s">
        <v>3</v>
      </c>
      <c r="M194" s="40"/>
      <c r="N194" s="40"/>
      <c r="O194" s="40"/>
      <c r="P194" s="40"/>
      <c r="Q194" s="40"/>
      <c r="R194" s="40"/>
      <c r="S194" s="75"/>
      <c r="T194" s="40"/>
      <c r="U194" s="239"/>
      <c r="V194" s="240"/>
    </row>
    <row r="195" spans="1:22" s="76" customFormat="1" ht="15" hidden="1">
      <c r="A195" s="40"/>
      <c r="B195" s="17" t="s">
        <v>9</v>
      </c>
      <c r="C195" s="17" t="s">
        <v>6</v>
      </c>
      <c r="D195" s="73"/>
      <c r="E195" s="47" t="s">
        <v>3</v>
      </c>
      <c r="F195" s="47" t="s">
        <v>3</v>
      </c>
      <c r="G195" s="73"/>
      <c r="H195" s="74"/>
      <c r="I195" s="74"/>
      <c r="J195" s="74"/>
      <c r="K195" s="47" t="s">
        <v>3</v>
      </c>
      <c r="L195" s="47" t="s">
        <v>3</v>
      </c>
      <c r="M195" s="40"/>
      <c r="N195" s="40"/>
      <c r="O195" s="40"/>
      <c r="P195" s="40"/>
      <c r="Q195" s="40"/>
      <c r="R195" s="40"/>
      <c r="S195" s="75"/>
      <c r="T195" s="40"/>
      <c r="U195" s="239"/>
      <c r="V195" s="240"/>
    </row>
    <row r="196" spans="1:22" s="76" customFormat="1" ht="15" hidden="1">
      <c r="A196" s="40"/>
      <c r="B196" s="17" t="s">
        <v>10</v>
      </c>
      <c r="C196" s="17" t="s">
        <v>6</v>
      </c>
      <c r="D196" s="73"/>
      <c r="E196" s="47" t="s">
        <v>3</v>
      </c>
      <c r="F196" s="47" t="s">
        <v>3</v>
      </c>
      <c r="G196" s="73"/>
      <c r="H196" s="74" t="s">
        <v>3</v>
      </c>
      <c r="I196" s="74" t="s">
        <v>3</v>
      </c>
      <c r="J196" s="74" t="s">
        <v>3</v>
      </c>
      <c r="K196" s="47" t="s">
        <v>3</v>
      </c>
      <c r="L196" s="47" t="s">
        <v>3</v>
      </c>
      <c r="M196" s="40"/>
      <c r="N196" s="40"/>
      <c r="O196" s="40"/>
      <c r="P196" s="40"/>
      <c r="Q196" s="40"/>
      <c r="R196" s="40"/>
      <c r="S196" s="75"/>
      <c r="T196" s="40"/>
      <c r="U196" s="239"/>
      <c r="V196" s="240"/>
    </row>
    <row r="197" spans="1:22" s="76" customFormat="1" ht="150">
      <c r="A197" s="40"/>
      <c r="B197" s="25" t="s">
        <v>135</v>
      </c>
      <c r="C197" s="25" t="s">
        <v>29</v>
      </c>
      <c r="D197" s="21" t="s">
        <v>3</v>
      </c>
      <c r="E197" s="30" t="s">
        <v>63</v>
      </c>
      <c r="F197" s="27" t="s">
        <v>36</v>
      </c>
      <c r="G197" s="30" t="s">
        <v>3</v>
      </c>
      <c r="H197" s="57" t="s">
        <v>3</v>
      </c>
      <c r="I197" s="57" t="s">
        <v>3</v>
      </c>
      <c r="J197" s="57" t="s">
        <v>3</v>
      </c>
      <c r="K197" s="27" t="s">
        <v>3</v>
      </c>
      <c r="L197" s="27" t="s">
        <v>3</v>
      </c>
      <c r="M197" s="28">
        <v>15.1</v>
      </c>
      <c r="N197" s="28">
        <v>15.1</v>
      </c>
      <c r="O197" s="28">
        <v>15.1</v>
      </c>
      <c r="P197" s="28">
        <v>15.1</v>
      </c>
      <c r="Q197" s="28">
        <v>15.1</v>
      </c>
      <c r="R197" s="28">
        <v>15.1</v>
      </c>
      <c r="S197" s="28">
        <v>15.1</v>
      </c>
      <c r="T197" s="4" t="s">
        <v>3</v>
      </c>
      <c r="U197" s="90"/>
      <c r="V197" s="89"/>
    </row>
  </sheetData>
  <sheetProtection/>
  <mergeCells count="52">
    <mergeCell ref="R1:T1"/>
    <mergeCell ref="B4:S4"/>
    <mergeCell ref="A6:A7"/>
    <mergeCell ref="B6:B7"/>
    <mergeCell ref="C6:C7"/>
    <mergeCell ref="D6:D7"/>
    <mergeCell ref="E6:E7"/>
    <mergeCell ref="F6:F7"/>
    <mergeCell ref="G6:G7"/>
    <mergeCell ref="H6:J6"/>
    <mergeCell ref="K6:T6"/>
    <mergeCell ref="C27:C30"/>
    <mergeCell ref="A41:A43"/>
    <mergeCell ref="B41:B43"/>
    <mergeCell ref="B19:T19"/>
    <mergeCell ref="A27:A30"/>
    <mergeCell ref="B27:B30"/>
    <mergeCell ref="A68:A71"/>
    <mergeCell ref="B68:B71"/>
    <mergeCell ref="C68:C71"/>
    <mergeCell ref="A52:A53"/>
    <mergeCell ref="B52:B53"/>
    <mergeCell ref="C52:C53"/>
    <mergeCell ref="A60:A61"/>
    <mergeCell ref="B60:B61"/>
    <mergeCell ref="C60:C61"/>
    <mergeCell ref="A80:A82"/>
    <mergeCell ref="B80:B82"/>
    <mergeCell ref="C80:C82"/>
    <mergeCell ref="A133:A135"/>
    <mergeCell ref="B133:B135"/>
    <mergeCell ref="C133:C135"/>
    <mergeCell ref="A92:A93"/>
    <mergeCell ref="B92:B93"/>
    <mergeCell ref="C92:C93"/>
    <mergeCell ref="A100:A101"/>
    <mergeCell ref="B100:B101"/>
    <mergeCell ref="C100:C101"/>
    <mergeCell ref="B108:T108"/>
    <mergeCell ref="A118:A120"/>
    <mergeCell ref="B118:B120"/>
    <mergeCell ref="C118:C120"/>
    <mergeCell ref="G118:G120"/>
    <mergeCell ref="U188:V196"/>
    <mergeCell ref="B142:T142"/>
    <mergeCell ref="B157:T157"/>
    <mergeCell ref="A165:A172"/>
    <mergeCell ref="B165:B172"/>
    <mergeCell ref="C165:C172"/>
    <mergeCell ref="A179:A181"/>
    <mergeCell ref="B179:B181"/>
    <mergeCell ref="C179:C181"/>
  </mergeCells>
  <printOptions/>
  <pageMargins left="0" right="0" top="0" bottom="0" header="0.31496062992125984" footer="0.31496062992125984"/>
  <pageSetup horizontalDpi="600" verticalDpi="600" orientation="landscape" paperSize="9" scale="51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tabSelected="1" view="pageLayout" zoomScale="55" zoomScaleNormal="91" zoomScaleSheetLayoutView="70" zoomScalePageLayoutView="55" workbookViewId="0" topLeftCell="A28">
      <selection activeCell="A73" sqref="A73:IV73"/>
    </sheetView>
  </sheetViews>
  <sheetFormatPr defaultColWidth="9.140625" defaultRowHeight="15"/>
  <cols>
    <col min="1" max="1" width="8.140625" style="120" customWidth="1"/>
    <col min="2" max="2" width="95.57421875" style="118" customWidth="1"/>
    <col min="3" max="3" width="17.140625" style="121" customWidth="1"/>
    <col min="4" max="4" width="24.28125" style="113" customWidth="1"/>
    <col min="5" max="5" width="33.57421875" style="120" customWidth="1"/>
    <col min="6" max="6" width="17.28125" style="112" customWidth="1"/>
    <col min="7" max="7" width="22.28125" style="113" customWidth="1"/>
    <col min="8" max="9" width="17.140625" style="114" customWidth="1"/>
    <col min="10" max="10" width="17.00390625" style="114" customWidth="1"/>
    <col min="11" max="11" width="16.7109375" style="112" customWidth="1"/>
    <col min="12" max="12" width="17.28125" style="112" customWidth="1"/>
    <col min="13" max="13" width="17.00390625" style="112" customWidth="1"/>
    <col min="14" max="14" width="16.8515625" style="112" customWidth="1"/>
    <col min="15" max="18" width="17.28125" style="112" customWidth="1"/>
    <col min="19" max="19" width="17.00390625" style="112" customWidth="1"/>
    <col min="20" max="16384" width="9.140625" style="120" customWidth="1"/>
  </cols>
  <sheetData>
    <row r="1" spans="1:19" ht="15.75">
      <c r="A1" s="172"/>
      <c r="B1" s="173"/>
      <c r="C1" s="174"/>
      <c r="D1" s="175"/>
      <c r="E1" s="172"/>
      <c r="F1" s="176"/>
      <c r="G1" s="175"/>
      <c r="H1" s="177"/>
      <c r="I1" s="177"/>
      <c r="J1" s="177"/>
      <c r="K1" s="176"/>
      <c r="L1" s="176"/>
      <c r="M1" s="259" t="s">
        <v>223</v>
      </c>
      <c r="N1" s="260"/>
      <c r="O1" s="260"/>
      <c r="P1" s="260"/>
      <c r="Q1" s="260"/>
      <c r="R1" s="260"/>
      <c r="S1" s="260"/>
    </row>
    <row r="2" spans="1:19" ht="86.25" customHeight="1">
      <c r="A2" s="172"/>
      <c r="B2" s="173"/>
      <c r="C2" s="174"/>
      <c r="D2" s="175"/>
      <c r="E2" s="172"/>
      <c r="F2" s="176"/>
      <c r="G2" s="175"/>
      <c r="H2" s="177"/>
      <c r="I2" s="177"/>
      <c r="J2" s="177"/>
      <c r="K2" s="176"/>
      <c r="L2" s="176"/>
      <c r="M2" s="261" t="s">
        <v>224</v>
      </c>
      <c r="N2" s="262"/>
      <c r="O2" s="262"/>
      <c r="P2" s="262"/>
      <c r="Q2" s="262"/>
      <c r="R2" s="262"/>
      <c r="S2" s="262"/>
    </row>
    <row r="3" spans="1:19" ht="14.25" customHeight="1">
      <c r="A3" s="172"/>
      <c r="B3" s="173"/>
      <c r="C3" s="174"/>
      <c r="D3" s="175"/>
      <c r="E3" s="172"/>
      <c r="F3" s="176"/>
      <c r="G3" s="175"/>
      <c r="H3" s="177"/>
      <c r="I3" s="177"/>
      <c r="J3" s="177"/>
      <c r="K3" s="176"/>
      <c r="L3" s="176"/>
      <c r="M3" s="176"/>
      <c r="N3" s="176"/>
      <c r="O3" s="176"/>
      <c r="P3" s="176"/>
      <c r="Q3" s="176"/>
      <c r="R3" s="176"/>
      <c r="S3" s="176"/>
    </row>
    <row r="4" spans="1:19" s="122" customFormat="1" ht="22.5" customHeight="1">
      <c r="A4" s="178"/>
      <c r="B4" s="263" t="s">
        <v>197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178"/>
      <c r="Q4" s="178"/>
      <c r="R4" s="178"/>
      <c r="S4" s="179"/>
    </row>
    <row r="5" spans="1:19" ht="15.75">
      <c r="A5" s="172"/>
      <c r="B5" s="173"/>
      <c r="C5" s="174"/>
      <c r="D5" s="175"/>
      <c r="E5" s="172"/>
      <c r="F5" s="176"/>
      <c r="G5" s="175"/>
      <c r="H5" s="177"/>
      <c r="I5" s="177"/>
      <c r="J5" s="177"/>
      <c r="K5" s="176"/>
      <c r="L5" s="176"/>
      <c r="M5" s="176"/>
      <c r="N5" s="176"/>
      <c r="O5" s="176"/>
      <c r="P5" s="176"/>
      <c r="Q5" s="176"/>
      <c r="R5" s="176"/>
      <c r="S5" s="176"/>
    </row>
    <row r="6" spans="1:19" s="123" customFormat="1" ht="15" customHeight="1">
      <c r="A6" s="255" t="s">
        <v>22</v>
      </c>
      <c r="B6" s="256" t="s">
        <v>24</v>
      </c>
      <c r="C6" s="256" t="s">
        <v>13</v>
      </c>
      <c r="D6" s="256" t="s">
        <v>26</v>
      </c>
      <c r="E6" s="256" t="s">
        <v>21</v>
      </c>
      <c r="F6" s="256" t="s">
        <v>19</v>
      </c>
      <c r="G6" s="256" t="s">
        <v>20</v>
      </c>
      <c r="H6" s="265" t="s">
        <v>5</v>
      </c>
      <c r="I6" s="265"/>
      <c r="J6" s="265"/>
      <c r="K6" s="255" t="s">
        <v>4</v>
      </c>
      <c r="L6" s="255"/>
      <c r="M6" s="255"/>
      <c r="N6" s="255"/>
      <c r="O6" s="255"/>
      <c r="P6" s="255"/>
      <c r="Q6" s="255"/>
      <c r="R6" s="255"/>
      <c r="S6" s="255"/>
    </row>
    <row r="7" spans="1:19" s="123" customFormat="1" ht="64.5" customHeight="1">
      <c r="A7" s="255"/>
      <c r="B7" s="256"/>
      <c r="C7" s="256"/>
      <c r="D7" s="256"/>
      <c r="E7" s="256"/>
      <c r="F7" s="256"/>
      <c r="G7" s="256"/>
      <c r="H7" s="180" t="s">
        <v>0</v>
      </c>
      <c r="I7" s="180" t="s">
        <v>1</v>
      </c>
      <c r="J7" s="180" t="s">
        <v>2</v>
      </c>
      <c r="K7" s="140">
        <v>2018</v>
      </c>
      <c r="L7" s="140">
        <v>2019</v>
      </c>
      <c r="M7" s="140">
        <v>2020</v>
      </c>
      <c r="N7" s="140">
        <v>2021</v>
      </c>
      <c r="O7" s="140">
        <v>2022</v>
      </c>
      <c r="P7" s="140">
        <v>2023</v>
      </c>
      <c r="Q7" s="140">
        <v>2024</v>
      </c>
      <c r="R7" s="140">
        <v>2025</v>
      </c>
      <c r="S7" s="140" t="s">
        <v>23</v>
      </c>
    </row>
    <row r="8" spans="1:19" s="171" customFormat="1" ht="15.75">
      <c r="A8" s="140">
        <v>1</v>
      </c>
      <c r="B8" s="181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</row>
    <row r="9" spans="1:19" s="123" customFormat="1" ht="123.75" customHeight="1">
      <c r="A9" s="182" t="s">
        <v>11</v>
      </c>
      <c r="B9" s="151" t="s">
        <v>183</v>
      </c>
      <c r="C9" s="146"/>
      <c r="D9" s="147" t="s">
        <v>3</v>
      </c>
      <c r="E9" s="183"/>
      <c r="F9" s="140"/>
      <c r="G9" s="147" t="s">
        <v>169</v>
      </c>
      <c r="H9" s="141"/>
      <c r="I9" s="141"/>
      <c r="J9" s="141"/>
      <c r="K9" s="140"/>
      <c r="L9" s="140"/>
      <c r="M9" s="140"/>
      <c r="N9" s="140"/>
      <c r="O9" s="140"/>
      <c r="P9" s="140"/>
      <c r="Q9" s="140"/>
      <c r="R9" s="140"/>
      <c r="S9" s="140"/>
    </row>
    <row r="10" spans="1:19" s="124" customFormat="1" ht="117.75" customHeight="1">
      <c r="A10" s="182"/>
      <c r="B10" s="145" t="s">
        <v>168</v>
      </c>
      <c r="C10" s="146" t="s">
        <v>6</v>
      </c>
      <c r="D10" s="147" t="s">
        <v>3</v>
      </c>
      <c r="E10" s="140" t="s">
        <v>3</v>
      </c>
      <c r="F10" s="140" t="s">
        <v>3</v>
      </c>
      <c r="G10" s="147" t="s">
        <v>169</v>
      </c>
      <c r="H10" s="141" t="s">
        <v>3</v>
      </c>
      <c r="I10" s="141" t="s">
        <v>3</v>
      </c>
      <c r="J10" s="141" t="s">
        <v>3</v>
      </c>
      <c r="K10" s="142">
        <f>SUM(K58,K73)</f>
        <v>11644.6</v>
      </c>
      <c r="L10" s="134">
        <f aca="true" t="shared" si="0" ref="L10:Q10">SUM(L58,L73,L81)</f>
        <v>10564.4</v>
      </c>
      <c r="M10" s="134">
        <f t="shared" si="0"/>
        <v>11525.2</v>
      </c>
      <c r="N10" s="134">
        <f t="shared" si="0"/>
        <v>9783</v>
      </c>
      <c r="O10" s="134">
        <f t="shared" si="0"/>
        <v>9368.87</v>
      </c>
      <c r="P10" s="134">
        <f t="shared" si="0"/>
        <v>7314.8</v>
      </c>
      <c r="Q10" s="134">
        <f t="shared" si="0"/>
        <v>7362.78</v>
      </c>
      <c r="R10" s="134">
        <f>R58+R73+R81</f>
        <v>7260.7</v>
      </c>
      <c r="S10" s="134">
        <f>SUM(K10:R10)</f>
        <v>74824.35</v>
      </c>
    </row>
    <row r="11" spans="1:19" s="123" customFormat="1" ht="15.75">
      <c r="A11" s="183"/>
      <c r="B11" s="145" t="s">
        <v>28</v>
      </c>
      <c r="C11" s="146"/>
      <c r="D11" s="147"/>
      <c r="E11" s="140"/>
      <c r="F11" s="140"/>
      <c r="G11" s="147"/>
      <c r="H11" s="141"/>
      <c r="I11" s="141"/>
      <c r="J11" s="141"/>
      <c r="K11" s="140"/>
      <c r="L11" s="130"/>
      <c r="M11" s="130"/>
      <c r="N11" s="130"/>
      <c r="O11" s="130"/>
      <c r="P11" s="130"/>
      <c r="Q11" s="130"/>
      <c r="R11" s="130"/>
      <c r="S11" s="134"/>
    </row>
    <row r="12" spans="1:19" s="123" customFormat="1" ht="15.75">
      <c r="A12" s="183"/>
      <c r="B12" s="145" t="s">
        <v>8</v>
      </c>
      <c r="C12" s="146" t="s">
        <v>6</v>
      </c>
      <c r="D12" s="147" t="s">
        <v>3</v>
      </c>
      <c r="E12" s="140" t="s">
        <v>3</v>
      </c>
      <c r="F12" s="140" t="s">
        <v>3</v>
      </c>
      <c r="G12" s="147"/>
      <c r="H12" s="141" t="s">
        <v>3</v>
      </c>
      <c r="I12" s="141" t="s">
        <v>3</v>
      </c>
      <c r="J12" s="141" t="s">
        <v>3</v>
      </c>
      <c r="K12" s="142">
        <v>836.3</v>
      </c>
      <c r="L12" s="134">
        <f aca="true" t="shared" si="1" ref="L12:Q12">SUM(L53,L83)</f>
        <v>1934.5</v>
      </c>
      <c r="M12" s="134">
        <f t="shared" si="1"/>
        <v>3127.8</v>
      </c>
      <c r="N12" s="134">
        <f t="shared" si="1"/>
        <v>4012.9</v>
      </c>
      <c r="O12" s="134">
        <f t="shared" si="1"/>
        <v>3208.7999999999997</v>
      </c>
      <c r="P12" s="134">
        <f t="shared" si="1"/>
        <v>3728.6</v>
      </c>
      <c r="Q12" s="134">
        <f t="shared" si="1"/>
        <v>2834.2</v>
      </c>
      <c r="R12" s="134">
        <f>SUM(R53+R83)</f>
        <v>1802.1</v>
      </c>
      <c r="S12" s="134">
        <f>SUM(K12:R12)</f>
        <v>21485.199999999997</v>
      </c>
    </row>
    <row r="13" spans="1:19" s="123" customFormat="1" ht="15.75">
      <c r="A13" s="183"/>
      <c r="B13" s="145" t="s">
        <v>9</v>
      </c>
      <c r="C13" s="146" t="s">
        <v>6</v>
      </c>
      <c r="D13" s="147" t="s">
        <v>3</v>
      </c>
      <c r="E13" s="140" t="s">
        <v>3</v>
      </c>
      <c r="F13" s="140" t="s">
        <v>3</v>
      </c>
      <c r="G13" s="147"/>
      <c r="H13" s="141" t="s">
        <v>3</v>
      </c>
      <c r="I13" s="141" t="s">
        <v>3</v>
      </c>
      <c r="J13" s="141" t="s">
        <v>3</v>
      </c>
      <c r="K13" s="140" t="s">
        <v>3</v>
      </c>
      <c r="L13" s="140" t="s">
        <v>3</v>
      </c>
      <c r="M13" s="140" t="s">
        <v>3</v>
      </c>
      <c r="N13" s="140" t="s">
        <v>3</v>
      </c>
      <c r="O13" s="140" t="s">
        <v>3</v>
      </c>
      <c r="P13" s="140" t="s">
        <v>3</v>
      </c>
      <c r="Q13" s="140" t="s">
        <v>3</v>
      </c>
      <c r="R13" s="130" t="s">
        <v>3</v>
      </c>
      <c r="S13" s="140" t="s">
        <v>3</v>
      </c>
    </row>
    <row r="14" spans="1:19" s="123" customFormat="1" ht="15.75">
      <c r="A14" s="183"/>
      <c r="B14" s="145" t="s">
        <v>10</v>
      </c>
      <c r="C14" s="146" t="s">
        <v>6</v>
      </c>
      <c r="D14" s="147" t="s">
        <v>3</v>
      </c>
      <c r="E14" s="140" t="s">
        <v>3</v>
      </c>
      <c r="F14" s="140" t="s">
        <v>3</v>
      </c>
      <c r="G14" s="147"/>
      <c r="H14" s="141" t="s">
        <v>3</v>
      </c>
      <c r="I14" s="141" t="s">
        <v>3</v>
      </c>
      <c r="J14" s="141" t="s">
        <v>3</v>
      </c>
      <c r="K14" s="140" t="s">
        <v>3</v>
      </c>
      <c r="L14" s="140" t="s">
        <v>3</v>
      </c>
      <c r="M14" s="140" t="s">
        <v>3</v>
      </c>
      <c r="N14" s="140" t="s">
        <v>3</v>
      </c>
      <c r="O14" s="140" t="s">
        <v>3</v>
      </c>
      <c r="P14" s="140" t="s">
        <v>3</v>
      </c>
      <c r="Q14" s="140" t="s">
        <v>3</v>
      </c>
      <c r="R14" s="130" t="s">
        <v>3</v>
      </c>
      <c r="S14" s="140" t="s">
        <v>3</v>
      </c>
    </row>
    <row r="15" spans="1:19" s="123" customFormat="1" ht="188.25" customHeight="1">
      <c r="A15" s="183"/>
      <c r="B15" s="148" t="s">
        <v>180</v>
      </c>
      <c r="C15" s="146" t="s">
        <v>29</v>
      </c>
      <c r="D15" s="147" t="s">
        <v>3</v>
      </c>
      <c r="E15" s="149" t="s">
        <v>237</v>
      </c>
      <c r="F15" s="149" t="s">
        <v>229</v>
      </c>
      <c r="G15" s="147"/>
      <c r="H15" s="141" t="s">
        <v>3</v>
      </c>
      <c r="I15" s="141" t="s">
        <v>3</v>
      </c>
      <c r="J15" s="141" t="s">
        <v>3</v>
      </c>
      <c r="K15" s="202">
        <v>30</v>
      </c>
      <c r="L15" s="202">
        <v>30.8</v>
      </c>
      <c r="M15" s="203">
        <v>31.56</v>
      </c>
      <c r="N15" s="203">
        <v>32.3</v>
      </c>
      <c r="O15" s="203">
        <v>33.08</v>
      </c>
      <c r="P15" s="203">
        <v>33.86</v>
      </c>
      <c r="Q15" s="203">
        <v>34.64</v>
      </c>
      <c r="R15" s="150">
        <v>34.8</v>
      </c>
      <c r="S15" s="140" t="s">
        <v>3</v>
      </c>
    </row>
    <row r="16" spans="1:19" s="123" customFormat="1" ht="316.5" customHeight="1">
      <c r="A16" s="183"/>
      <c r="B16" s="148" t="s">
        <v>181</v>
      </c>
      <c r="C16" s="167" t="s">
        <v>29</v>
      </c>
      <c r="D16" s="147" t="s">
        <v>170</v>
      </c>
      <c r="E16" s="149" t="s">
        <v>198</v>
      </c>
      <c r="F16" s="130" t="s">
        <v>228</v>
      </c>
      <c r="G16" s="147"/>
      <c r="H16" s="140" t="s">
        <v>3</v>
      </c>
      <c r="I16" s="140" t="s">
        <v>3</v>
      </c>
      <c r="J16" s="140" t="s">
        <v>3</v>
      </c>
      <c r="K16" s="140">
        <v>20</v>
      </c>
      <c r="L16" s="140">
        <v>40</v>
      </c>
      <c r="M16" s="140">
        <v>60</v>
      </c>
      <c r="N16" s="140">
        <v>80</v>
      </c>
      <c r="O16" s="140">
        <v>85</v>
      </c>
      <c r="P16" s="130">
        <v>90</v>
      </c>
      <c r="Q16" s="130">
        <v>95</v>
      </c>
      <c r="R16" s="130">
        <v>100</v>
      </c>
      <c r="S16" s="140" t="s">
        <v>3</v>
      </c>
    </row>
    <row r="17" spans="1:19" s="123" customFormat="1" ht="75" customHeight="1">
      <c r="A17" s="182"/>
      <c r="B17" s="151" t="s">
        <v>235</v>
      </c>
      <c r="C17" s="152"/>
      <c r="D17" s="147">
        <v>0.4</v>
      </c>
      <c r="E17" s="140"/>
      <c r="F17" s="140"/>
      <c r="G17" s="147"/>
      <c r="H17" s="141"/>
      <c r="I17" s="141"/>
      <c r="J17" s="141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s="123" customFormat="1" ht="18" customHeight="1">
      <c r="A18" s="182" t="s">
        <v>12</v>
      </c>
      <c r="B18" s="252" t="s">
        <v>143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4"/>
    </row>
    <row r="19" spans="1:19" s="123" customFormat="1" ht="127.5" customHeight="1">
      <c r="A19" s="183"/>
      <c r="B19" s="145" t="s">
        <v>168</v>
      </c>
      <c r="C19" s="146" t="s">
        <v>6</v>
      </c>
      <c r="D19" s="147" t="s">
        <v>3</v>
      </c>
      <c r="E19" s="140" t="s">
        <v>3</v>
      </c>
      <c r="F19" s="140" t="s">
        <v>3</v>
      </c>
      <c r="G19" s="147" t="s">
        <v>169</v>
      </c>
      <c r="H19" s="141" t="s">
        <v>3</v>
      </c>
      <c r="I19" s="141" t="s">
        <v>3</v>
      </c>
      <c r="J19" s="141" t="s">
        <v>3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</row>
    <row r="20" spans="1:19" s="123" customFormat="1" ht="22.5" customHeight="1">
      <c r="A20" s="183"/>
      <c r="B20" s="145" t="s">
        <v>28</v>
      </c>
      <c r="C20" s="146"/>
      <c r="D20" s="147"/>
      <c r="E20" s="140"/>
      <c r="F20" s="140"/>
      <c r="G20" s="147"/>
      <c r="H20" s="141"/>
      <c r="I20" s="141"/>
      <c r="J20" s="141"/>
      <c r="K20" s="140"/>
      <c r="L20" s="140"/>
      <c r="M20" s="140"/>
      <c r="N20" s="140"/>
      <c r="O20" s="140"/>
      <c r="P20" s="140"/>
      <c r="Q20" s="140"/>
      <c r="R20" s="140"/>
      <c r="S20" s="140"/>
    </row>
    <row r="21" spans="1:19" s="123" customFormat="1" ht="24" customHeight="1">
      <c r="A21" s="183"/>
      <c r="B21" s="145" t="s">
        <v>8</v>
      </c>
      <c r="C21" s="146" t="s">
        <v>6</v>
      </c>
      <c r="D21" s="147" t="s">
        <v>3</v>
      </c>
      <c r="E21" s="140" t="s">
        <v>3</v>
      </c>
      <c r="F21" s="140" t="s">
        <v>3</v>
      </c>
      <c r="G21" s="147"/>
      <c r="H21" s="141" t="s">
        <v>3</v>
      </c>
      <c r="I21" s="141" t="s">
        <v>3</v>
      </c>
      <c r="J21" s="141" t="s">
        <v>3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</row>
    <row r="22" spans="1:19" s="123" customFormat="1" ht="27" customHeight="1">
      <c r="A22" s="183"/>
      <c r="B22" s="145" t="s">
        <v>9</v>
      </c>
      <c r="C22" s="146" t="s">
        <v>6</v>
      </c>
      <c r="D22" s="147" t="s">
        <v>3</v>
      </c>
      <c r="E22" s="140" t="s">
        <v>3</v>
      </c>
      <c r="F22" s="140" t="s">
        <v>3</v>
      </c>
      <c r="G22" s="147"/>
      <c r="H22" s="141" t="s">
        <v>3</v>
      </c>
      <c r="I22" s="141" t="s">
        <v>3</v>
      </c>
      <c r="J22" s="141" t="s">
        <v>3</v>
      </c>
      <c r="K22" s="140" t="s">
        <v>3</v>
      </c>
      <c r="L22" s="140" t="s">
        <v>3</v>
      </c>
      <c r="M22" s="140" t="s">
        <v>3</v>
      </c>
      <c r="N22" s="140" t="s">
        <v>3</v>
      </c>
      <c r="O22" s="140" t="s">
        <v>3</v>
      </c>
      <c r="P22" s="140" t="s">
        <v>3</v>
      </c>
      <c r="Q22" s="140" t="s">
        <v>3</v>
      </c>
      <c r="R22" s="130" t="s">
        <v>3</v>
      </c>
      <c r="S22" s="140" t="s">
        <v>3</v>
      </c>
    </row>
    <row r="23" spans="1:19" s="123" customFormat="1" ht="33" customHeight="1">
      <c r="A23" s="183"/>
      <c r="B23" s="145" t="s">
        <v>10</v>
      </c>
      <c r="C23" s="146" t="s">
        <v>6</v>
      </c>
      <c r="D23" s="147" t="s">
        <v>3</v>
      </c>
      <c r="E23" s="140" t="s">
        <v>3</v>
      </c>
      <c r="F23" s="140" t="s">
        <v>3</v>
      </c>
      <c r="G23" s="147"/>
      <c r="H23" s="141" t="s">
        <v>3</v>
      </c>
      <c r="I23" s="141" t="s">
        <v>3</v>
      </c>
      <c r="J23" s="141" t="s">
        <v>3</v>
      </c>
      <c r="K23" s="140" t="s">
        <v>3</v>
      </c>
      <c r="L23" s="140" t="s">
        <v>3</v>
      </c>
      <c r="M23" s="140" t="s">
        <v>3</v>
      </c>
      <c r="N23" s="140" t="s">
        <v>3</v>
      </c>
      <c r="O23" s="140" t="s">
        <v>3</v>
      </c>
      <c r="P23" s="140" t="s">
        <v>3</v>
      </c>
      <c r="Q23" s="140" t="s">
        <v>3</v>
      </c>
      <c r="R23" s="130" t="s">
        <v>3</v>
      </c>
      <c r="S23" s="140" t="s">
        <v>3</v>
      </c>
    </row>
    <row r="24" spans="1:19" s="123" customFormat="1" ht="68.25" customHeight="1">
      <c r="A24" s="183"/>
      <c r="B24" s="145" t="s">
        <v>199</v>
      </c>
      <c r="C24" s="146" t="s">
        <v>29</v>
      </c>
      <c r="D24" s="147"/>
      <c r="E24" s="147" t="s">
        <v>39</v>
      </c>
      <c r="F24" s="149" t="s">
        <v>228</v>
      </c>
      <c r="G24" s="147"/>
      <c r="H24" s="141" t="s">
        <v>3</v>
      </c>
      <c r="I24" s="141" t="s">
        <v>3</v>
      </c>
      <c r="J24" s="141" t="s">
        <v>3</v>
      </c>
      <c r="K24" s="140">
        <v>5</v>
      </c>
      <c r="L24" s="140">
        <v>5</v>
      </c>
      <c r="M24" s="140">
        <v>5</v>
      </c>
      <c r="N24" s="140">
        <v>5</v>
      </c>
      <c r="O24" s="140">
        <v>5</v>
      </c>
      <c r="P24" s="140">
        <v>5</v>
      </c>
      <c r="Q24" s="140">
        <v>5</v>
      </c>
      <c r="R24" s="140">
        <v>5</v>
      </c>
      <c r="S24" s="140" t="s">
        <v>3</v>
      </c>
    </row>
    <row r="25" spans="1:19" s="123" customFormat="1" ht="48" customHeight="1">
      <c r="A25" s="183" t="s">
        <v>14</v>
      </c>
      <c r="B25" s="145" t="s">
        <v>174</v>
      </c>
      <c r="C25" s="146"/>
      <c r="D25" s="147">
        <v>0.05</v>
      </c>
      <c r="E25" s="140"/>
      <c r="F25" s="130" t="s">
        <v>228</v>
      </c>
      <c r="G25" s="147"/>
      <c r="H25" s="141"/>
      <c r="I25" s="141"/>
      <c r="J25" s="141"/>
      <c r="K25" s="140"/>
      <c r="L25" s="140"/>
      <c r="M25" s="140"/>
      <c r="N25" s="140"/>
      <c r="O25" s="140"/>
      <c r="P25" s="140"/>
      <c r="Q25" s="140"/>
      <c r="R25" s="140"/>
      <c r="S25" s="140" t="s">
        <v>3</v>
      </c>
    </row>
    <row r="26" spans="1:19" s="123" customFormat="1" ht="24" customHeight="1">
      <c r="A26" s="131"/>
      <c r="B26" s="145" t="s">
        <v>168</v>
      </c>
      <c r="C26" s="146" t="s">
        <v>6</v>
      </c>
      <c r="D26" s="147" t="s">
        <v>3</v>
      </c>
      <c r="E26" s="140" t="s">
        <v>3</v>
      </c>
      <c r="F26" s="140" t="s">
        <v>3</v>
      </c>
      <c r="G26" s="147"/>
      <c r="H26" s="141" t="s">
        <v>3</v>
      </c>
      <c r="I26" s="141" t="s">
        <v>3</v>
      </c>
      <c r="J26" s="141" t="s">
        <v>3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129">
        <v>0</v>
      </c>
      <c r="S26" s="154" t="s">
        <v>3</v>
      </c>
    </row>
    <row r="27" spans="1:19" s="123" customFormat="1" ht="33" customHeight="1">
      <c r="A27" s="182"/>
      <c r="B27" s="145" t="s">
        <v>28</v>
      </c>
      <c r="C27" s="146"/>
      <c r="D27" s="147"/>
      <c r="E27" s="140"/>
      <c r="F27" s="140"/>
      <c r="G27" s="147"/>
      <c r="H27" s="141"/>
      <c r="I27" s="141"/>
      <c r="J27" s="141"/>
      <c r="K27" s="202"/>
      <c r="L27" s="202"/>
      <c r="M27" s="202"/>
      <c r="N27" s="202"/>
      <c r="O27" s="202"/>
      <c r="P27" s="202"/>
      <c r="Q27" s="202"/>
      <c r="R27" s="142"/>
      <c r="S27" s="142"/>
    </row>
    <row r="28" spans="1:19" s="123" customFormat="1" ht="28.5" customHeight="1">
      <c r="A28" s="131"/>
      <c r="B28" s="145" t="s">
        <v>8</v>
      </c>
      <c r="C28" s="145" t="s">
        <v>6</v>
      </c>
      <c r="D28" s="147" t="s">
        <v>3</v>
      </c>
      <c r="E28" s="140" t="s">
        <v>3</v>
      </c>
      <c r="F28" s="140" t="s">
        <v>3</v>
      </c>
      <c r="G28" s="147"/>
      <c r="H28" s="141" t="s">
        <v>3</v>
      </c>
      <c r="I28" s="141" t="s">
        <v>3</v>
      </c>
      <c r="J28" s="141" t="s">
        <v>3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129">
        <v>0</v>
      </c>
      <c r="S28" s="129" t="s">
        <v>3</v>
      </c>
    </row>
    <row r="29" spans="1:19" s="123" customFormat="1" ht="28.5" customHeight="1">
      <c r="A29" s="182"/>
      <c r="B29" s="145" t="s">
        <v>9</v>
      </c>
      <c r="C29" s="146" t="s">
        <v>6</v>
      </c>
      <c r="D29" s="147" t="s">
        <v>3</v>
      </c>
      <c r="E29" s="140" t="s">
        <v>3</v>
      </c>
      <c r="F29" s="140" t="s">
        <v>3</v>
      </c>
      <c r="G29" s="147"/>
      <c r="H29" s="140" t="s">
        <v>3</v>
      </c>
      <c r="I29" s="140" t="s">
        <v>3</v>
      </c>
      <c r="J29" s="140" t="s">
        <v>3</v>
      </c>
      <c r="K29" s="140" t="s">
        <v>3</v>
      </c>
      <c r="L29" s="140" t="s">
        <v>3</v>
      </c>
      <c r="M29" s="140" t="s">
        <v>3</v>
      </c>
      <c r="N29" s="140" t="s">
        <v>3</v>
      </c>
      <c r="O29" s="140" t="s">
        <v>3</v>
      </c>
      <c r="P29" s="140" t="s">
        <v>3</v>
      </c>
      <c r="Q29" s="140" t="s">
        <v>3</v>
      </c>
      <c r="R29" s="130" t="s">
        <v>3</v>
      </c>
      <c r="S29" s="140" t="s">
        <v>3</v>
      </c>
    </row>
    <row r="30" spans="1:19" s="123" customFormat="1" ht="36.75" customHeight="1">
      <c r="A30" s="182"/>
      <c r="B30" s="145" t="s">
        <v>10</v>
      </c>
      <c r="C30" s="146" t="s">
        <v>6</v>
      </c>
      <c r="D30" s="147" t="s">
        <v>3</v>
      </c>
      <c r="E30" s="140" t="s">
        <v>3</v>
      </c>
      <c r="F30" s="140" t="s">
        <v>3</v>
      </c>
      <c r="G30" s="147"/>
      <c r="H30" s="140" t="s">
        <v>3</v>
      </c>
      <c r="I30" s="140" t="s">
        <v>3</v>
      </c>
      <c r="J30" s="140" t="s">
        <v>3</v>
      </c>
      <c r="K30" s="140" t="s">
        <v>3</v>
      </c>
      <c r="L30" s="140" t="s">
        <v>3</v>
      </c>
      <c r="M30" s="140" t="s">
        <v>3</v>
      </c>
      <c r="N30" s="140" t="s">
        <v>3</v>
      </c>
      <c r="O30" s="140" t="s">
        <v>3</v>
      </c>
      <c r="P30" s="140" t="s">
        <v>3</v>
      </c>
      <c r="Q30" s="140" t="s">
        <v>3</v>
      </c>
      <c r="R30" s="130" t="s">
        <v>3</v>
      </c>
      <c r="S30" s="140" t="s">
        <v>3</v>
      </c>
    </row>
    <row r="31" spans="1:19" s="123" customFormat="1" ht="70.5" customHeight="1">
      <c r="A31" s="182"/>
      <c r="B31" s="145" t="s">
        <v>200</v>
      </c>
      <c r="C31" s="146" t="s">
        <v>29</v>
      </c>
      <c r="D31" s="147" t="s">
        <v>3</v>
      </c>
      <c r="E31" s="147" t="s">
        <v>39</v>
      </c>
      <c r="F31" s="149" t="s">
        <v>228</v>
      </c>
      <c r="G31" s="147"/>
      <c r="H31" s="141" t="s">
        <v>3</v>
      </c>
      <c r="I31" s="141" t="s">
        <v>3</v>
      </c>
      <c r="J31" s="141" t="s">
        <v>3</v>
      </c>
      <c r="K31" s="155">
        <v>5</v>
      </c>
      <c r="L31" s="155">
        <v>5</v>
      </c>
      <c r="M31" s="155">
        <v>5</v>
      </c>
      <c r="N31" s="155">
        <v>5</v>
      </c>
      <c r="O31" s="155">
        <v>5</v>
      </c>
      <c r="P31" s="155">
        <v>5</v>
      </c>
      <c r="Q31" s="155">
        <v>5</v>
      </c>
      <c r="R31" s="155">
        <v>5</v>
      </c>
      <c r="S31" s="140" t="s">
        <v>3</v>
      </c>
    </row>
    <row r="32" spans="1:19" s="123" customFormat="1" ht="45.75" customHeight="1">
      <c r="A32" s="183" t="s">
        <v>15</v>
      </c>
      <c r="B32" s="145" t="s">
        <v>201</v>
      </c>
      <c r="C32" s="146"/>
      <c r="D32" s="147" t="s">
        <v>3</v>
      </c>
      <c r="E32" s="147"/>
      <c r="F32" s="149" t="s">
        <v>228</v>
      </c>
      <c r="G32" s="147"/>
      <c r="H32" s="141"/>
      <c r="I32" s="141"/>
      <c r="J32" s="141"/>
      <c r="K32" s="140"/>
      <c r="L32" s="140"/>
      <c r="M32" s="156"/>
      <c r="N32" s="156"/>
      <c r="O32" s="156"/>
      <c r="P32" s="156"/>
      <c r="Q32" s="156"/>
      <c r="R32" s="156"/>
      <c r="S32" s="140"/>
    </row>
    <row r="33" spans="1:19" s="123" customFormat="1" ht="36.75" customHeight="1">
      <c r="A33" s="131"/>
      <c r="B33" s="145" t="s">
        <v>168</v>
      </c>
      <c r="C33" s="146" t="s">
        <v>6</v>
      </c>
      <c r="D33" s="147" t="s">
        <v>3</v>
      </c>
      <c r="E33" s="140" t="s">
        <v>3</v>
      </c>
      <c r="F33" s="140" t="s">
        <v>3</v>
      </c>
      <c r="G33" s="147"/>
      <c r="H33" s="141" t="s">
        <v>3</v>
      </c>
      <c r="I33" s="141" t="s">
        <v>3</v>
      </c>
      <c r="J33" s="141" t="s">
        <v>3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202">
        <v>0</v>
      </c>
      <c r="R33" s="129">
        <v>0</v>
      </c>
      <c r="S33" s="129" t="s">
        <v>3</v>
      </c>
    </row>
    <row r="34" spans="1:19" s="123" customFormat="1" ht="30.75" customHeight="1">
      <c r="A34" s="182"/>
      <c r="B34" s="145" t="s">
        <v>28</v>
      </c>
      <c r="C34" s="146"/>
      <c r="D34" s="147"/>
      <c r="E34" s="140"/>
      <c r="F34" s="140"/>
      <c r="G34" s="147"/>
      <c r="H34" s="141"/>
      <c r="I34" s="141"/>
      <c r="J34" s="141"/>
      <c r="K34" s="202"/>
      <c r="L34" s="202"/>
      <c r="M34" s="202"/>
      <c r="N34" s="202"/>
      <c r="O34" s="202"/>
      <c r="P34" s="202"/>
      <c r="Q34" s="202"/>
      <c r="R34" s="142"/>
      <c r="S34" s="142"/>
    </row>
    <row r="35" spans="1:19" s="123" customFormat="1" ht="39" customHeight="1">
      <c r="A35" s="131"/>
      <c r="B35" s="145" t="s">
        <v>8</v>
      </c>
      <c r="C35" s="145" t="s">
        <v>6</v>
      </c>
      <c r="D35" s="147" t="s">
        <v>3</v>
      </c>
      <c r="E35" s="140" t="s">
        <v>3</v>
      </c>
      <c r="F35" s="140" t="s">
        <v>3</v>
      </c>
      <c r="G35" s="147"/>
      <c r="H35" s="140" t="s">
        <v>3</v>
      </c>
      <c r="I35" s="140" t="s">
        <v>3</v>
      </c>
      <c r="J35" s="140" t="s">
        <v>3</v>
      </c>
      <c r="K35" s="202">
        <v>0</v>
      </c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2">
        <v>0</v>
      </c>
      <c r="R35" s="129">
        <v>0</v>
      </c>
      <c r="S35" s="129" t="s">
        <v>3</v>
      </c>
    </row>
    <row r="36" spans="1:19" s="123" customFormat="1" ht="21.75" customHeight="1">
      <c r="A36" s="182"/>
      <c r="B36" s="145" t="s">
        <v>9</v>
      </c>
      <c r="C36" s="146" t="s">
        <v>6</v>
      </c>
      <c r="D36" s="147" t="s">
        <v>3</v>
      </c>
      <c r="E36" s="140" t="s">
        <v>3</v>
      </c>
      <c r="F36" s="140" t="s">
        <v>3</v>
      </c>
      <c r="G36" s="147"/>
      <c r="H36" s="140" t="s">
        <v>3</v>
      </c>
      <c r="I36" s="140" t="s">
        <v>3</v>
      </c>
      <c r="J36" s="140" t="s">
        <v>3</v>
      </c>
      <c r="K36" s="140" t="s">
        <v>3</v>
      </c>
      <c r="L36" s="140" t="s">
        <v>3</v>
      </c>
      <c r="M36" s="140" t="s">
        <v>3</v>
      </c>
      <c r="N36" s="140" t="s">
        <v>3</v>
      </c>
      <c r="O36" s="140" t="s">
        <v>3</v>
      </c>
      <c r="P36" s="140" t="s">
        <v>3</v>
      </c>
      <c r="Q36" s="140" t="s">
        <v>3</v>
      </c>
      <c r="R36" s="130" t="s">
        <v>3</v>
      </c>
      <c r="S36" s="130" t="s">
        <v>3</v>
      </c>
    </row>
    <row r="37" spans="1:19" s="123" customFormat="1" ht="35.25" customHeight="1">
      <c r="A37" s="182"/>
      <c r="B37" s="145" t="s">
        <v>10</v>
      </c>
      <c r="C37" s="146"/>
      <c r="D37" s="147" t="s">
        <v>3</v>
      </c>
      <c r="E37" s="140" t="s">
        <v>3</v>
      </c>
      <c r="F37" s="140" t="s">
        <v>3</v>
      </c>
      <c r="G37" s="147"/>
      <c r="H37" s="140" t="s">
        <v>3</v>
      </c>
      <c r="I37" s="140" t="s">
        <v>3</v>
      </c>
      <c r="J37" s="140" t="s">
        <v>3</v>
      </c>
      <c r="K37" s="140" t="s">
        <v>3</v>
      </c>
      <c r="L37" s="140" t="s">
        <v>3</v>
      </c>
      <c r="M37" s="140" t="s">
        <v>3</v>
      </c>
      <c r="N37" s="140" t="s">
        <v>3</v>
      </c>
      <c r="O37" s="140" t="s">
        <v>3</v>
      </c>
      <c r="P37" s="140" t="s">
        <v>3</v>
      </c>
      <c r="Q37" s="140" t="s">
        <v>3</v>
      </c>
      <c r="R37" s="130" t="s">
        <v>3</v>
      </c>
      <c r="S37" s="140" t="s">
        <v>3</v>
      </c>
    </row>
    <row r="38" spans="1:19" s="123" customFormat="1" ht="74.25" customHeight="1">
      <c r="A38" s="182"/>
      <c r="B38" s="145" t="s">
        <v>202</v>
      </c>
      <c r="C38" s="146" t="s">
        <v>29</v>
      </c>
      <c r="D38" s="147" t="s">
        <v>3</v>
      </c>
      <c r="E38" s="140" t="s">
        <v>39</v>
      </c>
      <c r="F38" s="149" t="s">
        <v>228</v>
      </c>
      <c r="G38" s="147"/>
      <c r="H38" s="141" t="s">
        <v>3</v>
      </c>
      <c r="I38" s="141" t="s">
        <v>3</v>
      </c>
      <c r="J38" s="157" t="s">
        <v>3</v>
      </c>
      <c r="K38" s="155">
        <v>5</v>
      </c>
      <c r="L38" s="155">
        <v>5</v>
      </c>
      <c r="M38" s="155">
        <v>5</v>
      </c>
      <c r="N38" s="155">
        <v>5</v>
      </c>
      <c r="O38" s="155">
        <v>5</v>
      </c>
      <c r="P38" s="155">
        <v>5</v>
      </c>
      <c r="Q38" s="155">
        <v>5</v>
      </c>
      <c r="R38" s="155">
        <v>5</v>
      </c>
      <c r="S38" s="141" t="s">
        <v>3</v>
      </c>
    </row>
    <row r="39" spans="1:19" s="125" customFormat="1" ht="45.75" customHeight="1">
      <c r="A39" s="184" t="s">
        <v>41</v>
      </c>
      <c r="B39" s="158" t="s">
        <v>184</v>
      </c>
      <c r="C39" s="159" t="s">
        <v>29</v>
      </c>
      <c r="D39" s="160">
        <v>0.05</v>
      </c>
      <c r="E39" s="160"/>
      <c r="F39" s="160" t="s">
        <v>228</v>
      </c>
      <c r="G39" s="160"/>
      <c r="H39" s="127"/>
      <c r="I39" s="127"/>
      <c r="J39" s="127"/>
      <c r="K39" s="135"/>
      <c r="L39" s="135"/>
      <c r="M39" s="135"/>
      <c r="N39" s="135"/>
      <c r="O39" s="135"/>
      <c r="P39" s="135"/>
      <c r="Q39" s="135"/>
      <c r="R39" s="135"/>
      <c r="S39" s="135"/>
    </row>
    <row r="40" spans="1:19" s="125" customFormat="1" ht="116.25" customHeight="1">
      <c r="A40" s="184"/>
      <c r="B40" s="158" t="s">
        <v>27</v>
      </c>
      <c r="C40" s="158" t="s">
        <v>6</v>
      </c>
      <c r="D40" s="160" t="s">
        <v>3</v>
      </c>
      <c r="E40" s="160" t="s">
        <v>3</v>
      </c>
      <c r="F40" s="135" t="s">
        <v>3</v>
      </c>
      <c r="G40" s="160" t="s">
        <v>169</v>
      </c>
      <c r="H40" s="127"/>
      <c r="I40" s="127"/>
      <c r="J40" s="127"/>
      <c r="K40" s="128"/>
      <c r="L40" s="135"/>
      <c r="M40" s="135"/>
      <c r="N40" s="135"/>
      <c r="O40" s="135"/>
      <c r="P40" s="135"/>
      <c r="Q40" s="135"/>
      <c r="R40" s="135"/>
      <c r="S40" s="128"/>
    </row>
    <row r="41" spans="1:19" s="125" customFormat="1" ht="35.25" customHeight="1">
      <c r="A41" s="184"/>
      <c r="B41" s="158" t="s">
        <v>28</v>
      </c>
      <c r="C41" s="158" t="s">
        <v>6</v>
      </c>
      <c r="D41" s="160" t="s">
        <v>3</v>
      </c>
      <c r="E41" s="160" t="s">
        <v>3</v>
      </c>
      <c r="F41" s="135" t="s">
        <v>3</v>
      </c>
      <c r="G41" s="160"/>
      <c r="H41" s="127"/>
      <c r="I41" s="127"/>
      <c r="J41" s="127"/>
      <c r="K41" s="135"/>
      <c r="L41" s="135"/>
      <c r="M41" s="135"/>
      <c r="N41" s="135"/>
      <c r="O41" s="135"/>
      <c r="P41" s="135"/>
      <c r="Q41" s="135"/>
      <c r="R41" s="135"/>
      <c r="S41" s="135"/>
    </row>
    <row r="42" spans="1:19" s="125" customFormat="1" ht="37.5" customHeight="1">
      <c r="A42" s="184"/>
      <c r="B42" s="158" t="s">
        <v>8</v>
      </c>
      <c r="C42" s="158" t="s">
        <v>6</v>
      </c>
      <c r="D42" s="160" t="s">
        <v>3</v>
      </c>
      <c r="E42" s="160" t="s">
        <v>3</v>
      </c>
      <c r="F42" s="135" t="s">
        <v>3</v>
      </c>
      <c r="G42" s="160"/>
      <c r="H42" s="143"/>
      <c r="I42" s="143"/>
      <c r="J42" s="143"/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28">
        <v>0</v>
      </c>
      <c r="S42" s="128" t="s">
        <v>3</v>
      </c>
    </row>
    <row r="43" spans="1:19" s="125" customFormat="1" ht="31.5" customHeight="1">
      <c r="A43" s="184"/>
      <c r="B43" s="158" t="s">
        <v>9</v>
      </c>
      <c r="C43" s="158" t="s">
        <v>6</v>
      </c>
      <c r="D43" s="160" t="s">
        <v>3</v>
      </c>
      <c r="E43" s="160" t="s">
        <v>3</v>
      </c>
      <c r="F43" s="135" t="s">
        <v>3</v>
      </c>
      <c r="G43" s="160"/>
      <c r="H43" s="143"/>
      <c r="I43" s="143"/>
      <c r="J43" s="143"/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28">
        <v>0</v>
      </c>
      <c r="S43" s="128" t="s">
        <v>3</v>
      </c>
    </row>
    <row r="44" spans="1:19" s="125" customFormat="1" ht="35.25" customHeight="1">
      <c r="A44" s="184"/>
      <c r="B44" s="158" t="s">
        <v>10</v>
      </c>
      <c r="C44" s="158" t="s">
        <v>6</v>
      </c>
      <c r="D44" s="160" t="s">
        <v>3</v>
      </c>
      <c r="E44" s="160" t="s">
        <v>3</v>
      </c>
      <c r="F44" s="135" t="s">
        <v>3</v>
      </c>
      <c r="G44" s="160"/>
      <c r="H44" s="143"/>
      <c r="I44" s="143"/>
      <c r="J44" s="143"/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28">
        <v>0</v>
      </c>
      <c r="S44" s="128" t="s">
        <v>3</v>
      </c>
    </row>
    <row r="45" spans="1:19" s="125" customFormat="1" ht="33.75" customHeight="1">
      <c r="A45" s="184"/>
      <c r="B45" s="158" t="s">
        <v>179</v>
      </c>
      <c r="C45" s="159" t="s">
        <v>53</v>
      </c>
      <c r="D45" s="160" t="s">
        <v>3</v>
      </c>
      <c r="E45" s="160" t="s">
        <v>39</v>
      </c>
      <c r="F45" s="135" t="s">
        <v>3</v>
      </c>
      <c r="G45" s="160"/>
      <c r="H45" s="143" t="s">
        <v>3</v>
      </c>
      <c r="I45" s="143" t="s">
        <v>3</v>
      </c>
      <c r="J45" s="143" t="s">
        <v>3</v>
      </c>
      <c r="K45" s="170">
        <v>52</v>
      </c>
      <c r="L45" s="170">
        <v>52</v>
      </c>
      <c r="M45" s="170">
        <v>52</v>
      </c>
      <c r="N45" s="170">
        <v>52</v>
      </c>
      <c r="O45" s="170">
        <v>52</v>
      </c>
      <c r="P45" s="170">
        <v>52</v>
      </c>
      <c r="Q45" s="170">
        <v>52</v>
      </c>
      <c r="R45" s="170">
        <v>52</v>
      </c>
      <c r="S45" s="138" t="s">
        <v>3</v>
      </c>
    </row>
    <row r="46" spans="1:19" s="125" customFormat="1" ht="35.25" customHeight="1">
      <c r="A46" s="184"/>
      <c r="B46" s="158" t="s">
        <v>177</v>
      </c>
      <c r="C46" s="159" t="s">
        <v>53</v>
      </c>
      <c r="D46" s="160" t="s">
        <v>3</v>
      </c>
      <c r="E46" s="160" t="s">
        <v>39</v>
      </c>
      <c r="F46" s="135" t="s">
        <v>3</v>
      </c>
      <c r="G46" s="160"/>
      <c r="H46" s="143" t="s">
        <v>3</v>
      </c>
      <c r="I46" s="143" t="s">
        <v>3</v>
      </c>
      <c r="J46" s="143" t="s">
        <v>3</v>
      </c>
      <c r="K46" s="170">
        <v>3</v>
      </c>
      <c r="L46" s="170">
        <v>3</v>
      </c>
      <c r="M46" s="170">
        <v>3</v>
      </c>
      <c r="N46" s="170">
        <v>3</v>
      </c>
      <c r="O46" s="170">
        <v>4</v>
      </c>
      <c r="P46" s="170">
        <v>5</v>
      </c>
      <c r="Q46" s="170">
        <v>7</v>
      </c>
      <c r="R46" s="170">
        <v>10</v>
      </c>
      <c r="S46" s="138" t="s">
        <v>3</v>
      </c>
    </row>
    <row r="47" spans="1:19" s="125" customFormat="1" ht="54.75" customHeight="1">
      <c r="A47" s="184"/>
      <c r="B47" s="158" t="s">
        <v>178</v>
      </c>
      <c r="C47" s="159" t="s">
        <v>53</v>
      </c>
      <c r="D47" s="160" t="s">
        <v>3</v>
      </c>
      <c r="E47" s="160" t="s">
        <v>39</v>
      </c>
      <c r="F47" s="135" t="s">
        <v>3</v>
      </c>
      <c r="G47" s="160"/>
      <c r="H47" s="143" t="s">
        <v>3</v>
      </c>
      <c r="I47" s="143" t="s">
        <v>3</v>
      </c>
      <c r="J47" s="143" t="s">
        <v>3</v>
      </c>
      <c r="K47" s="170">
        <v>144</v>
      </c>
      <c r="L47" s="170">
        <v>144</v>
      </c>
      <c r="M47" s="170">
        <v>144</v>
      </c>
      <c r="N47" s="170">
        <v>144</v>
      </c>
      <c r="O47" s="170">
        <v>144</v>
      </c>
      <c r="P47" s="170">
        <v>144</v>
      </c>
      <c r="Q47" s="170">
        <v>144</v>
      </c>
      <c r="R47" s="135">
        <v>144</v>
      </c>
      <c r="S47" s="138" t="s">
        <v>3</v>
      </c>
    </row>
    <row r="48" spans="1:19" s="125" customFormat="1" ht="375" customHeight="1">
      <c r="A48" s="184"/>
      <c r="B48" s="158" t="s">
        <v>232</v>
      </c>
      <c r="C48" s="159" t="s">
        <v>29</v>
      </c>
      <c r="D48" s="160"/>
      <c r="E48" s="207" t="s">
        <v>234</v>
      </c>
      <c r="F48" s="130" t="s">
        <v>233</v>
      </c>
      <c r="G48" s="149"/>
      <c r="H48" s="130" t="s">
        <v>3</v>
      </c>
      <c r="I48" s="130" t="s">
        <v>3</v>
      </c>
      <c r="J48" s="130" t="s">
        <v>3</v>
      </c>
      <c r="K48" s="130" t="s">
        <v>3</v>
      </c>
      <c r="L48" s="130" t="s">
        <v>3</v>
      </c>
      <c r="M48" s="130" t="s">
        <v>3</v>
      </c>
      <c r="N48" s="130" t="s">
        <v>3</v>
      </c>
      <c r="O48" s="140">
        <v>8.1</v>
      </c>
      <c r="P48" s="140">
        <v>9</v>
      </c>
      <c r="Q48" s="130">
        <v>9.9</v>
      </c>
      <c r="R48" s="130">
        <v>10</v>
      </c>
      <c r="S48" s="208" t="s">
        <v>3</v>
      </c>
    </row>
    <row r="49" spans="1:19" s="123" customFormat="1" ht="44.25" customHeight="1">
      <c r="A49" s="182"/>
      <c r="B49" s="161" t="s">
        <v>176</v>
      </c>
      <c r="C49" s="162"/>
      <c r="D49" s="153"/>
      <c r="E49" s="163"/>
      <c r="F49" s="163"/>
      <c r="G49" s="164"/>
      <c r="H49" s="165"/>
      <c r="I49" s="165"/>
      <c r="J49" s="165"/>
      <c r="K49" s="163"/>
      <c r="L49" s="163"/>
      <c r="M49" s="163"/>
      <c r="N49" s="163"/>
      <c r="O49" s="163"/>
      <c r="P49" s="163"/>
      <c r="Q49" s="163"/>
      <c r="R49" s="163"/>
      <c r="S49" s="166"/>
    </row>
    <row r="50" spans="1:19" s="123" customFormat="1" ht="15.75">
      <c r="A50" s="182" t="s">
        <v>171</v>
      </c>
      <c r="B50" s="252" t="s">
        <v>185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8"/>
    </row>
    <row r="51" spans="1:19" s="123" customFormat="1" ht="115.5" customHeight="1">
      <c r="A51" s="183"/>
      <c r="B51" s="145" t="s">
        <v>168</v>
      </c>
      <c r="C51" s="146" t="s">
        <v>6</v>
      </c>
      <c r="D51" s="147" t="s">
        <v>3</v>
      </c>
      <c r="E51" s="140" t="s">
        <v>3</v>
      </c>
      <c r="F51" s="140"/>
      <c r="G51" s="147" t="s">
        <v>169</v>
      </c>
      <c r="H51" s="141" t="s">
        <v>3</v>
      </c>
      <c r="I51" s="141" t="s">
        <v>3</v>
      </c>
      <c r="J51" s="141" t="s">
        <v>3</v>
      </c>
      <c r="K51" s="142">
        <f>K58+K73</f>
        <v>11644.6</v>
      </c>
      <c r="L51" s="142">
        <f aca="true" t="shared" si="2" ref="L51:Q51">L58+L73</f>
        <v>10533.1</v>
      </c>
      <c r="M51" s="142">
        <f t="shared" si="2"/>
        <v>11421.300000000001</v>
      </c>
      <c r="N51" s="142">
        <f t="shared" si="2"/>
        <v>9625.7</v>
      </c>
      <c r="O51" s="142">
        <f t="shared" si="2"/>
        <v>9207.6</v>
      </c>
      <c r="P51" s="142">
        <f>P58+P73</f>
        <v>7117.8</v>
      </c>
      <c r="Q51" s="142">
        <f t="shared" si="2"/>
        <v>7260.7</v>
      </c>
      <c r="R51" s="134">
        <f>R58+R73</f>
        <v>7260.7</v>
      </c>
      <c r="S51" s="134">
        <f>SUM(K51:R51)</f>
        <v>74071.5</v>
      </c>
    </row>
    <row r="52" spans="1:19" s="123" customFormat="1" ht="15.75">
      <c r="A52" s="183"/>
      <c r="B52" s="145" t="s">
        <v>28</v>
      </c>
      <c r="C52" s="146"/>
      <c r="D52" s="147" t="s">
        <v>3</v>
      </c>
      <c r="E52" s="140"/>
      <c r="F52" s="140"/>
      <c r="G52" s="147"/>
      <c r="H52" s="141"/>
      <c r="I52" s="141"/>
      <c r="J52" s="141"/>
      <c r="K52" s="140"/>
      <c r="L52" s="130"/>
      <c r="M52" s="130"/>
      <c r="N52" s="130"/>
      <c r="O52" s="130"/>
      <c r="P52" s="130"/>
      <c r="Q52" s="130"/>
      <c r="R52" s="130"/>
      <c r="S52" s="133"/>
    </row>
    <row r="53" spans="1:19" s="123" customFormat="1" ht="15.75">
      <c r="A53" s="183"/>
      <c r="B53" s="145" t="s">
        <v>8</v>
      </c>
      <c r="C53" s="146" t="s">
        <v>6</v>
      </c>
      <c r="D53" s="147" t="s">
        <v>3</v>
      </c>
      <c r="E53" s="140" t="s">
        <v>3</v>
      </c>
      <c r="F53" s="140" t="s">
        <v>3</v>
      </c>
      <c r="G53" s="147"/>
      <c r="H53" s="141" t="s">
        <v>3</v>
      </c>
      <c r="I53" s="141" t="s">
        <v>3</v>
      </c>
      <c r="J53" s="141" t="s">
        <v>3</v>
      </c>
      <c r="K53" s="142">
        <v>836.3</v>
      </c>
      <c r="L53" s="134">
        <f aca="true" t="shared" si="3" ref="L53:Q53">L64</f>
        <v>1444.5</v>
      </c>
      <c r="M53" s="134">
        <f t="shared" si="3"/>
        <v>1499.4</v>
      </c>
      <c r="N53" s="134">
        <f t="shared" si="3"/>
        <v>1548.6</v>
      </c>
      <c r="O53" s="134">
        <f t="shared" si="3"/>
        <v>1578.1999999999998</v>
      </c>
      <c r="P53" s="134">
        <f t="shared" si="3"/>
        <v>1736.5</v>
      </c>
      <c r="Q53" s="134">
        <f t="shared" si="3"/>
        <v>1802.1</v>
      </c>
      <c r="R53" s="134">
        <f>R64</f>
        <v>1802.1</v>
      </c>
      <c r="S53" s="134">
        <f>SUM(K53:R53)</f>
        <v>12247.7</v>
      </c>
    </row>
    <row r="54" spans="1:19" s="123" customFormat="1" ht="15" customHeight="1">
      <c r="A54" s="183"/>
      <c r="B54" s="145" t="s">
        <v>9</v>
      </c>
      <c r="C54" s="146" t="s">
        <v>6</v>
      </c>
      <c r="D54" s="147" t="s">
        <v>3</v>
      </c>
      <c r="E54" s="140" t="s">
        <v>3</v>
      </c>
      <c r="F54" s="140" t="s">
        <v>3</v>
      </c>
      <c r="G54" s="147"/>
      <c r="H54" s="141" t="s">
        <v>3</v>
      </c>
      <c r="I54" s="141" t="s">
        <v>3</v>
      </c>
      <c r="J54" s="141" t="s">
        <v>3</v>
      </c>
      <c r="K54" s="140" t="s">
        <v>3</v>
      </c>
      <c r="L54" s="140" t="s">
        <v>3</v>
      </c>
      <c r="M54" s="140" t="s">
        <v>3</v>
      </c>
      <c r="N54" s="140" t="s">
        <v>3</v>
      </c>
      <c r="O54" s="130" t="s">
        <v>3</v>
      </c>
      <c r="P54" s="140" t="s">
        <v>3</v>
      </c>
      <c r="Q54" s="140" t="s">
        <v>3</v>
      </c>
      <c r="R54" s="140" t="s">
        <v>3</v>
      </c>
      <c r="S54" s="130" t="s">
        <v>3</v>
      </c>
    </row>
    <row r="55" spans="1:19" s="123" customFormat="1" ht="15.75">
      <c r="A55" s="183"/>
      <c r="B55" s="145" t="s">
        <v>10</v>
      </c>
      <c r="C55" s="146" t="s">
        <v>6</v>
      </c>
      <c r="D55" s="147" t="s">
        <v>3</v>
      </c>
      <c r="E55" s="140" t="s">
        <v>3</v>
      </c>
      <c r="F55" s="140" t="s">
        <v>3</v>
      </c>
      <c r="G55" s="147"/>
      <c r="H55" s="141" t="s">
        <v>3</v>
      </c>
      <c r="I55" s="141" t="s">
        <v>3</v>
      </c>
      <c r="J55" s="141" t="s">
        <v>3</v>
      </c>
      <c r="K55" s="140" t="s">
        <v>3</v>
      </c>
      <c r="L55" s="140" t="s">
        <v>3</v>
      </c>
      <c r="M55" s="140" t="s">
        <v>3</v>
      </c>
      <c r="N55" s="140" t="s">
        <v>3</v>
      </c>
      <c r="O55" s="140" t="s">
        <v>3</v>
      </c>
      <c r="P55" s="140" t="s">
        <v>3</v>
      </c>
      <c r="Q55" s="140" t="s">
        <v>3</v>
      </c>
      <c r="R55" s="140" t="s">
        <v>3</v>
      </c>
      <c r="S55" s="140" t="s">
        <v>3</v>
      </c>
    </row>
    <row r="56" spans="1:19" s="123" customFormat="1" ht="150" customHeight="1">
      <c r="A56" s="183"/>
      <c r="B56" s="145" t="s">
        <v>203</v>
      </c>
      <c r="C56" s="146" t="s">
        <v>29</v>
      </c>
      <c r="D56" s="147" t="s">
        <v>3</v>
      </c>
      <c r="E56" s="147" t="s">
        <v>206</v>
      </c>
      <c r="F56" s="149" t="s">
        <v>228</v>
      </c>
      <c r="G56" s="147"/>
      <c r="H56" s="141" t="s">
        <v>3</v>
      </c>
      <c r="I56" s="141" t="s">
        <v>3</v>
      </c>
      <c r="J56" s="141" t="s">
        <v>3</v>
      </c>
      <c r="K56" s="140">
        <v>100</v>
      </c>
      <c r="L56" s="140">
        <v>100</v>
      </c>
      <c r="M56" s="140">
        <v>100</v>
      </c>
      <c r="N56" s="140">
        <v>100</v>
      </c>
      <c r="O56" s="140">
        <v>100</v>
      </c>
      <c r="P56" s="140">
        <v>100</v>
      </c>
      <c r="Q56" s="140">
        <v>100</v>
      </c>
      <c r="R56" s="140">
        <v>100</v>
      </c>
      <c r="S56" s="140"/>
    </row>
    <row r="57" spans="1:19" s="123" customFormat="1" ht="31.5">
      <c r="A57" s="182" t="s">
        <v>172</v>
      </c>
      <c r="B57" s="145" t="s">
        <v>175</v>
      </c>
      <c r="C57" s="146"/>
      <c r="D57" s="147">
        <v>0.05</v>
      </c>
      <c r="E57" s="140"/>
      <c r="F57" s="149" t="s">
        <v>228</v>
      </c>
      <c r="G57" s="147"/>
      <c r="H57" s="141"/>
      <c r="I57" s="141"/>
      <c r="J57" s="141"/>
      <c r="K57" s="140"/>
      <c r="L57" s="140"/>
      <c r="M57" s="140"/>
      <c r="N57" s="140"/>
      <c r="O57" s="140"/>
      <c r="P57" s="140"/>
      <c r="Q57" s="140"/>
      <c r="R57" s="140"/>
      <c r="S57" s="140"/>
    </row>
    <row r="58" spans="1:19" s="123" customFormat="1" ht="15.75">
      <c r="A58" s="140"/>
      <c r="B58" s="145" t="s">
        <v>186</v>
      </c>
      <c r="C58" s="147" t="s">
        <v>6</v>
      </c>
      <c r="D58" s="147" t="s">
        <v>3</v>
      </c>
      <c r="E58" s="140" t="s">
        <v>3</v>
      </c>
      <c r="F58" s="140" t="s">
        <v>3</v>
      </c>
      <c r="G58" s="147"/>
      <c r="H58" s="141" t="s">
        <v>3</v>
      </c>
      <c r="I58" s="141" t="s">
        <v>3</v>
      </c>
      <c r="J58" s="141" t="s">
        <v>3</v>
      </c>
      <c r="K58" s="192">
        <f aca="true" t="shared" si="4" ref="K58:R58">SUM(K59:K63)</f>
        <v>7087.5</v>
      </c>
      <c r="L58" s="192">
        <f t="shared" si="4"/>
        <v>5928.200000000001</v>
      </c>
      <c r="M58" s="192">
        <f t="shared" si="4"/>
        <v>7092.700000000001</v>
      </c>
      <c r="N58" s="192">
        <f t="shared" si="4"/>
        <v>5427.4</v>
      </c>
      <c r="O58" s="192">
        <f t="shared" si="4"/>
        <v>3808.7999999999997</v>
      </c>
      <c r="P58" s="192">
        <v>2651.7</v>
      </c>
      <c r="Q58" s="192">
        <f t="shared" si="4"/>
        <v>2705</v>
      </c>
      <c r="R58" s="192">
        <f t="shared" si="4"/>
        <v>2705</v>
      </c>
      <c r="S58" s="192">
        <f aca="true" t="shared" si="5" ref="S58:S67">SUM(K58:R58)</f>
        <v>37406.3</v>
      </c>
    </row>
    <row r="59" spans="1:19" s="123" customFormat="1" ht="15.75">
      <c r="A59" s="140"/>
      <c r="B59" s="249" t="s">
        <v>193</v>
      </c>
      <c r="C59" s="147"/>
      <c r="D59" s="147"/>
      <c r="E59" s="140"/>
      <c r="F59" s="140"/>
      <c r="G59" s="147"/>
      <c r="H59" s="141" t="s">
        <v>187</v>
      </c>
      <c r="I59" s="141" t="s">
        <v>188</v>
      </c>
      <c r="J59" s="141" t="s">
        <v>90</v>
      </c>
      <c r="K59" s="142">
        <v>4352.9</v>
      </c>
      <c r="L59" s="132">
        <v>4342.6</v>
      </c>
      <c r="M59" s="134">
        <v>4623.1</v>
      </c>
      <c r="N59" s="134">
        <v>3997.7</v>
      </c>
      <c r="O59" s="134">
        <v>3671.7</v>
      </c>
      <c r="P59" s="205" t="s">
        <v>227</v>
      </c>
      <c r="Q59" s="134">
        <v>2705</v>
      </c>
      <c r="R59" s="134">
        <v>2705</v>
      </c>
      <c r="S59" s="192">
        <f t="shared" si="5"/>
        <v>26398</v>
      </c>
    </row>
    <row r="60" spans="1:19" s="123" customFormat="1" ht="15.75">
      <c r="A60" s="140"/>
      <c r="B60" s="250"/>
      <c r="C60" s="147"/>
      <c r="D60" s="147"/>
      <c r="E60" s="140"/>
      <c r="F60" s="140"/>
      <c r="G60" s="147"/>
      <c r="H60" s="141" t="s">
        <v>187</v>
      </c>
      <c r="I60" s="141" t="s">
        <v>188</v>
      </c>
      <c r="J60" s="141" t="s">
        <v>92</v>
      </c>
      <c r="K60" s="142">
        <v>56.7</v>
      </c>
      <c r="L60" s="134">
        <v>0</v>
      </c>
      <c r="M60" s="134">
        <v>36</v>
      </c>
      <c r="N60" s="134">
        <v>0</v>
      </c>
      <c r="O60" s="134">
        <v>27.1</v>
      </c>
      <c r="P60" s="134">
        <v>0</v>
      </c>
      <c r="Q60" s="134">
        <v>0</v>
      </c>
      <c r="R60" s="134">
        <v>0</v>
      </c>
      <c r="S60" s="192">
        <f t="shared" si="5"/>
        <v>119.80000000000001</v>
      </c>
    </row>
    <row r="61" spans="1:19" s="123" customFormat="1" ht="15.75">
      <c r="A61" s="140"/>
      <c r="B61" s="250"/>
      <c r="C61" s="147"/>
      <c r="D61" s="147"/>
      <c r="E61" s="140"/>
      <c r="F61" s="140"/>
      <c r="G61" s="147"/>
      <c r="H61" s="127" t="s">
        <v>187</v>
      </c>
      <c r="I61" s="127" t="s">
        <v>188</v>
      </c>
      <c r="J61" s="127" t="s">
        <v>190</v>
      </c>
      <c r="K61" s="193">
        <v>0.6</v>
      </c>
      <c r="L61" s="193">
        <v>0.3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92">
        <f t="shared" si="5"/>
        <v>0.8999999999999999</v>
      </c>
    </row>
    <row r="62" spans="1:19" s="123" customFormat="1" ht="15.75">
      <c r="A62" s="140"/>
      <c r="B62" s="250"/>
      <c r="C62" s="147"/>
      <c r="D62" s="147"/>
      <c r="E62" s="140"/>
      <c r="F62" s="140"/>
      <c r="G62" s="147"/>
      <c r="H62" s="127" t="s">
        <v>187</v>
      </c>
      <c r="I62" s="127" t="s">
        <v>189</v>
      </c>
      <c r="J62" s="127" t="s">
        <v>92</v>
      </c>
      <c r="K62" s="193">
        <v>2662.9</v>
      </c>
      <c r="L62" s="193">
        <v>1585.3</v>
      </c>
      <c r="M62" s="134">
        <v>2433.6</v>
      </c>
      <c r="N62" s="134">
        <v>1429.7</v>
      </c>
      <c r="O62" s="134">
        <v>110</v>
      </c>
      <c r="P62" s="134">
        <v>0</v>
      </c>
      <c r="Q62" s="134">
        <v>0</v>
      </c>
      <c r="R62" s="134">
        <v>0</v>
      </c>
      <c r="S62" s="192">
        <f t="shared" si="5"/>
        <v>8221.5</v>
      </c>
    </row>
    <row r="63" spans="1:19" s="123" customFormat="1" ht="15.75">
      <c r="A63" s="183"/>
      <c r="B63" s="251"/>
      <c r="C63" s="146"/>
      <c r="D63" s="147"/>
      <c r="E63" s="140"/>
      <c r="F63" s="140"/>
      <c r="G63" s="147"/>
      <c r="H63" s="127" t="s">
        <v>187</v>
      </c>
      <c r="I63" s="127" t="s">
        <v>189</v>
      </c>
      <c r="J63" s="127" t="s">
        <v>190</v>
      </c>
      <c r="K63" s="193">
        <v>14.4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2">
        <f t="shared" si="5"/>
        <v>14.4</v>
      </c>
    </row>
    <row r="64" spans="1:19" s="123" customFormat="1" ht="15.75">
      <c r="A64" s="183"/>
      <c r="B64" s="145" t="s">
        <v>192</v>
      </c>
      <c r="C64" s="146" t="s">
        <v>6</v>
      </c>
      <c r="D64" s="147"/>
      <c r="E64" s="140" t="s">
        <v>3</v>
      </c>
      <c r="F64" s="140" t="s">
        <v>3</v>
      </c>
      <c r="G64" s="147"/>
      <c r="H64" s="141" t="s">
        <v>3</v>
      </c>
      <c r="I64" s="141" t="s">
        <v>3</v>
      </c>
      <c r="J64" s="141"/>
      <c r="K64" s="192">
        <f aca="true" t="shared" si="6" ref="K64:R64">K65+K66</f>
        <v>836.3</v>
      </c>
      <c r="L64" s="192">
        <f t="shared" si="6"/>
        <v>1444.5</v>
      </c>
      <c r="M64" s="192">
        <f t="shared" si="6"/>
        <v>1499.4</v>
      </c>
      <c r="N64" s="192">
        <f t="shared" si="6"/>
        <v>1548.6</v>
      </c>
      <c r="O64" s="192">
        <f t="shared" si="6"/>
        <v>1578.1999999999998</v>
      </c>
      <c r="P64" s="192">
        <f t="shared" si="6"/>
        <v>1736.5</v>
      </c>
      <c r="Q64" s="192">
        <f t="shared" si="6"/>
        <v>1802.1</v>
      </c>
      <c r="R64" s="192">
        <f t="shared" si="6"/>
        <v>1802.1</v>
      </c>
      <c r="S64" s="192">
        <f t="shared" si="5"/>
        <v>12247.7</v>
      </c>
    </row>
    <row r="65" spans="1:19" s="123" customFormat="1" ht="15.75">
      <c r="A65" s="183"/>
      <c r="B65" s="249" t="s">
        <v>194</v>
      </c>
      <c r="C65" s="146"/>
      <c r="D65" s="147"/>
      <c r="E65" s="140"/>
      <c r="F65" s="140"/>
      <c r="G65" s="147"/>
      <c r="H65" s="141" t="s">
        <v>187</v>
      </c>
      <c r="I65" s="141" t="s">
        <v>191</v>
      </c>
      <c r="J65" s="141" t="s">
        <v>90</v>
      </c>
      <c r="K65" s="194">
        <v>682.4</v>
      </c>
      <c r="L65" s="134">
        <v>475.1</v>
      </c>
      <c r="M65" s="136">
        <v>842.1</v>
      </c>
      <c r="N65" s="191">
        <v>861.3</v>
      </c>
      <c r="O65" s="195">
        <v>861.3</v>
      </c>
      <c r="P65" s="195">
        <v>861.3</v>
      </c>
      <c r="Q65" s="195">
        <v>861.3</v>
      </c>
      <c r="R65" s="195">
        <v>861.3</v>
      </c>
      <c r="S65" s="192">
        <f t="shared" si="5"/>
        <v>6306.1</v>
      </c>
    </row>
    <row r="66" spans="1:19" s="123" customFormat="1" ht="15.75">
      <c r="A66" s="183"/>
      <c r="B66" s="250"/>
      <c r="C66" s="146"/>
      <c r="D66" s="147"/>
      <c r="E66" s="140"/>
      <c r="F66" s="140"/>
      <c r="G66" s="147"/>
      <c r="H66" s="141" t="s">
        <v>187</v>
      </c>
      <c r="I66" s="141" t="s">
        <v>191</v>
      </c>
      <c r="J66" s="141" t="s">
        <v>92</v>
      </c>
      <c r="K66" s="142">
        <v>153.9</v>
      </c>
      <c r="L66" s="196">
        <v>969.4</v>
      </c>
      <c r="M66" s="197">
        <v>657.3</v>
      </c>
      <c r="N66" s="198">
        <v>687.3</v>
      </c>
      <c r="O66" s="134">
        <v>716.9</v>
      </c>
      <c r="P66" s="134">
        <v>875.2</v>
      </c>
      <c r="Q66" s="134">
        <v>940.8</v>
      </c>
      <c r="R66" s="134">
        <v>940.8</v>
      </c>
      <c r="S66" s="192">
        <f t="shared" si="5"/>
        <v>5941.6</v>
      </c>
    </row>
    <row r="67" spans="1:19" s="123" customFormat="1" ht="15.75">
      <c r="A67" s="183"/>
      <c r="B67" s="251"/>
      <c r="C67" s="146"/>
      <c r="D67" s="147"/>
      <c r="E67" s="140"/>
      <c r="F67" s="140"/>
      <c r="G67" s="147"/>
      <c r="H67" s="141"/>
      <c r="I67" s="141"/>
      <c r="J67" s="141"/>
      <c r="K67" s="199" t="s">
        <v>3</v>
      </c>
      <c r="L67" s="136">
        <v>0</v>
      </c>
      <c r="M67" s="137">
        <v>0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2">
        <f t="shared" si="5"/>
        <v>0</v>
      </c>
    </row>
    <row r="68" spans="1:19" s="123" customFormat="1" ht="15" customHeight="1">
      <c r="A68" s="183"/>
      <c r="B68" s="145" t="s">
        <v>9</v>
      </c>
      <c r="C68" s="146" t="s">
        <v>6</v>
      </c>
      <c r="D68" s="147"/>
      <c r="E68" s="140" t="s">
        <v>3</v>
      </c>
      <c r="F68" s="140" t="s">
        <v>3</v>
      </c>
      <c r="G68" s="147"/>
      <c r="H68" s="141"/>
      <c r="I68" s="141"/>
      <c r="J68" s="141"/>
      <c r="K68" s="130" t="s">
        <v>3</v>
      </c>
      <c r="L68" s="139" t="s">
        <v>3</v>
      </c>
      <c r="M68" s="140" t="s">
        <v>3</v>
      </c>
      <c r="N68" s="140" t="s">
        <v>3</v>
      </c>
      <c r="O68" s="140" t="s">
        <v>3</v>
      </c>
      <c r="P68" s="140" t="s">
        <v>3</v>
      </c>
      <c r="Q68" s="130" t="s">
        <v>3</v>
      </c>
      <c r="R68" s="140" t="s">
        <v>3</v>
      </c>
      <c r="S68" s="140" t="s">
        <v>3</v>
      </c>
    </row>
    <row r="69" spans="1:19" s="123" customFormat="1" ht="21.75" customHeight="1">
      <c r="A69" s="183"/>
      <c r="B69" s="145" t="s">
        <v>10</v>
      </c>
      <c r="C69" s="146" t="s">
        <v>6</v>
      </c>
      <c r="D69" s="147"/>
      <c r="E69" s="140" t="s">
        <v>3</v>
      </c>
      <c r="F69" s="140" t="s">
        <v>3</v>
      </c>
      <c r="G69" s="147"/>
      <c r="H69" s="141" t="s">
        <v>3</v>
      </c>
      <c r="I69" s="141" t="s">
        <v>3</v>
      </c>
      <c r="J69" s="141" t="s">
        <v>3</v>
      </c>
      <c r="K69" s="140" t="s">
        <v>3</v>
      </c>
      <c r="L69" s="140" t="s">
        <v>3</v>
      </c>
      <c r="M69" s="141" t="s">
        <v>3</v>
      </c>
      <c r="N69" s="141" t="s">
        <v>3</v>
      </c>
      <c r="O69" s="141" t="s">
        <v>3</v>
      </c>
      <c r="P69" s="141" t="s">
        <v>3</v>
      </c>
      <c r="Q69" s="141" t="s">
        <v>3</v>
      </c>
      <c r="R69" s="141" t="s">
        <v>3</v>
      </c>
      <c r="S69" s="140" t="s">
        <v>3</v>
      </c>
    </row>
    <row r="70" spans="1:19" s="123" customFormat="1" ht="80.25" customHeight="1">
      <c r="A70" s="183"/>
      <c r="B70" s="145" t="s">
        <v>204</v>
      </c>
      <c r="C70" s="146" t="s">
        <v>29</v>
      </c>
      <c r="D70" s="147"/>
      <c r="E70" s="140"/>
      <c r="F70" s="140"/>
      <c r="G70" s="147"/>
      <c r="H70" s="141" t="s">
        <v>3</v>
      </c>
      <c r="I70" s="141" t="s">
        <v>3</v>
      </c>
      <c r="J70" s="141" t="s">
        <v>3</v>
      </c>
      <c r="K70" s="140">
        <v>20</v>
      </c>
      <c r="L70" s="140">
        <v>20</v>
      </c>
      <c r="M70" s="140">
        <v>20</v>
      </c>
      <c r="N70" s="140">
        <v>20</v>
      </c>
      <c r="O70" s="140">
        <v>20</v>
      </c>
      <c r="P70" s="140">
        <v>20</v>
      </c>
      <c r="Q70" s="140">
        <v>20</v>
      </c>
      <c r="R70" s="140">
        <v>20</v>
      </c>
      <c r="S70" s="140" t="s">
        <v>3</v>
      </c>
    </row>
    <row r="71" spans="1:19" s="123" customFormat="1" ht="157.5" customHeight="1">
      <c r="A71" s="183"/>
      <c r="B71" s="145" t="s">
        <v>205</v>
      </c>
      <c r="C71" s="146" t="s">
        <v>29</v>
      </c>
      <c r="D71" s="147" t="s">
        <v>3</v>
      </c>
      <c r="E71" s="147" t="s">
        <v>207</v>
      </c>
      <c r="F71" s="149" t="s">
        <v>228</v>
      </c>
      <c r="G71" s="147"/>
      <c r="H71" s="141" t="s">
        <v>3</v>
      </c>
      <c r="I71" s="141" t="s">
        <v>3</v>
      </c>
      <c r="J71" s="157" t="s">
        <v>3</v>
      </c>
      <c r="K71" s="140">
        <v>100</v>
      </c>
      <c r="L71" s="140">
        <v>100</v>
      </c>
      <c r="M71" s="140">
        <v>100</v>
      </c>
      <c r="N71" s="140">
        <v>100</v>
      </c>
      <c r="O71" s="140">
        <v>100</v>
      </c>
      <c r="P71" s="140">
        <v>100</v>
      </c>
      <c r="Q71" s="140">
        <v>100</v>
      </c>
      <c r="R71" s="140">
        <v>100</v>
      </c>
      <c r="S71" s="140" t="s">
        <v>3</v>
      </c>
    </row>
    <row r="72" spans="1:19" s="123" customFormat="1" ht="44.25" customHeight="1">
      <c r="A72" s="182" t="s">
        <v>173</v>
      </c>
      <c r="B72" s="145" t="s">
        <v>182</v>
      </c>
      <c r="C72" s="146"/>
      <c r="D72" s="147">
        <v>0.05</v>
      </c>
      <c r="E72" s="147"/>
      <c r="F72" s="149" t="s">
        <v>228</v>
      </c>
      <c r="G72" s="147"/>
      <c r="H72" s="141"/>
      <c r="I72" s="141"/>
      <c r="J72" s="141"/>
      <c r="K72" s="140"/>
      <c r="L72" s="140"/>
      <c r="M72" s="140"/>
      <c r="N72" s="140"/>
      <c r="O72" s="140"/>
      <c r="P72" s="140"/>
      <c r="Q72" s="140"/>
      <c r="R72" s="140"/>
      <c r="S72" s="140"/>
    </row>
    <row r="73" spans="1:19" s="123" customFormat="1" ht="15.75">
      <c r="A73" s="140"/>
      <c r="B73" s="145" t="s">
        <v>168</v>
      </c>
      <c r="C73" s="147" t="s">
        <v>6</v>
      </c>
      <c r="D73" s="147" t="s">
        <v>3</v>
      </c>
      <c r="E73" s="140" t="s">
        <v>3</v>
      </c>
      <c r="F73" s="140" t="s">
        <v>3</v>
      </c>
      <c r="G73" s="147"/>
      <c r="H73" s="141" t="s">
        <v>195</v>
      </c>
      <c r="I73" s="141" t="s">
        <v>196</v>
      </c>
      <c r="J73" s="141" t="s">
        <v>77</v>
      </c>
      <c r="K73" s="142">
        <v>4557.1</v>
      </c>
      <c r="L73" s="142">
        <v>4604.9</v>
      </c>
      <c r="M73" s="132">
        <v>4328.6</v>
      </c>
      <c r="N73" s="190">
        <v>4198.3</v>
      </c>
      <c r="O73" s="190">
        <v>5398.8</v>
      </c>
      <c r="P73" s="204">
        <v>4466.1</v>
      </c>
      <c r="Q73" s="190">
        <v>4555.7</v>
      </c>
      <c r="R73" s="190">
        <v>4555.7</v>
      </c>
      <c r="S73" s="142">
        <f>SUM(K73:R73)</f>
        <v>36665.200000000004</v>
      </c>
    </row>
    <row r="74" spans="1:19" s="123" customFormat="1" ht="15.75">
      <c r="A74" s="183"/>
      <c r="B74" s="145" t="s">
        <v>28</v>
      </c>
      <c r="C74" s="146"/>
      <c r="D74" s="147"/>
      <c r="E74" s="140"/>
      <c r="F74" s="140"/>
      <c r="G74" s="147"/>
      <c r="H74" s="141"/>
      <c r="I74" s="141"/>
      <c r="J74" s="141"/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:19" s="123" customFormat="1" ht="15.75">
      <c r="A75" s="183"/>
      <c r="B75" s="145" t="s">
        <v>8</v>
      </c>
      <c r="C75" s="146" t="s">
        <v>6</v>
      </c>
      <c r="D75" s="147"/>
      <c r="E75" s="140" t="s">
        <v>3</v>
      </c>
      <c r="F75" s="140" t="s">
        <v>3</v>
      </c>
      <c r="G75" s="147"/>
      <c r="H75" s="141" t="s">
        <v>3</v>
      </c>
      <c r="I75" s="141" t="s">
        <v>3</v>
      </c>
      <c r="J75" s="141" t="s">
        <v>3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0</v>
      </c>
      <c r="Q75" s="154">
        <v>0</v>
      </c>
      <c r="R75" s="154">
        <v>0</v>
      </c>
      <c r="S75" s="140"/>
    </row>
    <row r="76" spans="1:19" s="123" customFormat="1" ht="15" customHeight="1">
      <c r="A76" s="183"/>
      <c r="B76" s="145" t="s">
        <v>9</v>
      </c>
      <c r="C76" s="146" t="s">
        <v>6</v>
      </c>
      <c r="D76" s="147"/>
      <c r="E76" s="140" t="s">
        <v>3</v>
      </c>
      <c r="F76" s="140" t="s">
        <v>3</v>
      </c>
      <c r="G76" s="141" t="s">
        <v>3</v>
      </c>
      <c r="H76" s="141" t="s">
        <v>3</v>
      </c>
      <c r="I76" s="141" t="s">
        <v>3</v>
      </c>
      <c r="J76" s="140" t="s">
        <v>3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54">
        <v>0</v>
      </c>
      <c r="Q76" s="154">
        <v>0</v>
      </c>
      <c r="R76" s="154">
        <v>0</v>
      </c>
      <c r="S76" s="140"/>
    </row>
    <row r="77" spans="1:19" s="123" customFormat="1" ht="19.5" customHeight="1">
      <c r="A77" s="183"/>
      <c r="B77" s="158" t="s">
        <v>10</v>
      </c>
      <c r="C77" s="146" t="s">
        <v>6</v>
      </c>
      <c r="D77" s="147"/>
      <c r="E77" s="140" t="s">
        <v>3</v>
      </c>
      <c r="F77" s="140" t="s">
        <v>3</v>
      </c>
      <c r="G77" s="147"/>
      <c r="H77" s="141" t="s">
        <v>3</v>
      </c>
      <c r="I77" s="141" t="s">
        <v>3</v>
      </c>
      <c r="J77" s="141" t="s">
        <v>3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4">
        <v>0</v>
      </c>
      <c r="Q77" s="154">
        <v>0</v>
      </c>
      <c r="R77" s="154">
        <v>0</v>
      </c>
      <c r="S77" s="140"/>
    </row>
    <row r="78" spans="1:19" s="125" customFormat="1" ht="134.25" customHeight="1">
      <c r="A78" s="183"/>
      <c r="B78" s="145" t="str">
        <f>B15</f>
        <v>Показатель  "Увеличение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 и регионального значения, расположенных на территории Забайкальского края"</v>
      </c>
      <c r="C78" s="146" t="s">
        <v>29</v>
      </c>
      <c r="D78" s="147" t="s">
        <v>3</v>
      </c>
      <c r="E78" s="147" t="s">
        <v>208</v>
      </c>
      <c r="F78" s="149" t="s">
        <v>228</v>
      </c>
      <c r="G78" s="147"/>
      <c r="H78" s="141" t="s">
        <v>3</v>
      </c>
      <c r="I78" s="141" t="s">
        <v>3</v>
      </c>
      <c r="J78" s="141" t="s">
        <v>3</v>
      </c>
      <c r="K78" s="140">
        <v>100</v>
      </c>
      <c r="L78" s="140">
        <v>100</v>
      </c>
      <c r="M78" s="140">
        <v>100</v>
      </c>
      <c r="N78" s="140">
        <v>100</v>
      </c>
      <c r="O78" s="140">
        <v>100</v>
      </c>
      <c r="P78" s="140">
        <v>100</v>
      </c>
      <c r="Q78" s="140">
        <v>100</v>
      </c>
      <c r="R78" s="140">
        <v>100</v>
      </c>
      <c r="S78" s="140" t="s">
        <v>3</v>
      </c>
    </row>
    <row r="79" spans="1:19" s="125" customFormat="1" ht="34.5" customHeight="1">
      <c r="A79" s="184"/>
      <c r="B79" s="151" t="s">
        <v>220</v>
      </c>
      <c r="C79" s="159"/>
      <c r="D79" s="160"/>
      <c r="E79" s="160"/>
      <c r="F79" s="135"/>
      <c r="G79" s="160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8"/>
    </row>
    <row r="80" spans="1:19" s="125" customFormat="1" ht="19.5" customHeight="1">
      <c r="A80" s="185" t="s">
        <v>210</v>
      </c>
      <c r="B80" s="252" t="s">
        <v>209</v>
      </c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4"/>
    </row>
    <row r="81" spans="1:19" s="125" customFormat="1" ht="120" customHeight="1">
      <c r="A81" s="184"/>
      <c r="B81" s="145" t="s">
        <v>168</v>
      </c>
      <c r="C81" s="146" t="s">
        <v>6</v>
      </c>
      <c r="D81" s="147" t="s">
        <v>3</v>
      </c>
      <c r="E81" s="140" t="s">
        <v>3</v>
      </c>
      <c r="F81" s="140" t="s">
        <v>3</v>
      </c>
      <c r="G81" s="147" t="s">
        <v>169</v>
      </c>
      <c r="H81" s="157" t="s">
        <v>231</v>
      </c>
      <c r="I81" s="157" t="s">
        <v>230</v>
      </c>
      <c r="J81" s="157" t="s">
        <v>80</v>
      </c>
      <c r="K81" s="142">
        <v>0</v>
      </c>
      <c r="L81" s="134">
        <f>L95+L102+L109</f>
        <v>31.299999999999997</v>
      </c>
      <c r="M81" s="134">
        <f>M95+M102+M109</f>
        <v>103.9</v>
      </c>
      <c r="N81" s="134">
        <f>N95+N102+N109</f>
        <v>157.29999999999998</v>
      </c>
      <c r="O81" s="134">
        <v>161.27</v>
      </c>
      <c r="P81" s="134">
        <v>197</v>
      </c>
      <c r="Q81" s="134">
        <v>102.08</v>
      </c>
      <c r="R81" s="134">
        <v>0</v>
      </c>
      <c r="S81" s="134">
        <f>SUM(K81:Q81)</f>
        <v>752.85</v>
      </c>
    </row>
    <row r="82" spans="1:19" s="125" customFormat="1" ht="18.75" customHeight="1">
      <c r="A82" s="184"/>
      <c r="B82" s="145" t="s">
        <v>28</v>
      </c>
      <c r="C82" s="146"/>
      <c r="D82" s="147"/>
      <c r="E82" s="140"/>
      <c r="F82" s="140"/>
      <c r="G82" s="147"/>
      <c r="H82" s="141"/>
      <c r="I82" s="141"/>
      <c r="J82" s="141"/>
      <c r="K82" s="142"/>
      <c r="L82" s="134"/>
      <c r="M82" s="134"/>
      <c r="N82" s="134"/>
      <c r="O82" s="134"/>
      <c r="P82" s="134"/>
      <c r="Q82" s="134"/>
      <c r="R82" s="134"/>
      <c r="S82" s="134"/>
    </row>
    <row r="83" spans="1:19" s="125" customFormat="1" ht="19.5" customHeight="1">
      <c r="A83" s="184"/>
      <c r="B83" s="145" t="s">
        <v>8</v>
      </c>
      <c r="C83" s="146" t="s">
        <v>6</v>
      </c>
      <c r="D83" s="147" t="s">
        <v>3</v>
      </c>
      <c r="E83" s="140" t="s">
        <v>3</v>
      </c>
      <c r="F83" s="140" t="s">
        <v>3</v>
      </c>
      <c r="G83" s="147"/>
      <c r="H83" s="157" t="s">
        <v>231</v>
      </c>
      <c r="I83" s="157" t="s">
        <v>230</v>
      </c>
      <c r="J83" s="206">
        <v>521</v>
      </c>
      <c r="K83" s="142">
        <v>0</v>
      </c>
      <c r="L83" s="134">
        <f>L97+L104+L111</f>
        <v>490</v>
      </c>
      <c r="M83" s="134">
        <f>M97+M104+M111</f>
        <v>1628.3999999999999</v>
      </c>
      <c r="N83" s="134">
        <f>N97+N104+N111</f>
        <v>2464.3</v>
      </c>
      <c r="O83" s="210">
        <v>1630.6</v>
      </c>
      <c r="P83" s="134">
        <v>1992.1</v>
      </c>
      <c r="Q83" s="134">
        <v>1032.1</v>
      </c>
      <c r="R83" s="134">
        <v>0</v>
      </c>
      <c r="S83" s="211">
        <f>SUM(K83:Q83)</f>
        <v>9237.5</v>
      </c>
    </row>
    <row r="84" spans="1:19" s="125" customFormat="1" ht="20.25" customHeight="1">
      <c r="A84" s="184"/>
      <c r="B84" s="145" t="s">
        <v>9</v>
      </c>
      <c r="C84" s="146" t="s">
        <v>6</v>
      </c>
      <c r="D84" s="147" t="s">
        <v>3</v>
      </c>
      <c r="E84" s="140" t="s">
        <v>3</v>
      </c>
      <c r="F84" s="140" t="s">
        <v>3</v>
      </c>
      <c r="G84" s="147"/>
      <c r="H84" s="141" t="s">
        <v>3</v>
      </c>
      <c r="I84" s="141" t="s">
        <v>3</v>
      </c>
      <c r="J84" s="141" t="s">
        <v>3</v>
      </c>
      <c r="K84" s="140" t="s">
        <v>3</v>
      </c>
      <c r="L84" s="130" t="s">
        <v>3</v>
      </c>
      <c r="M84" s="130" t="s">
        <v>3</v>
      </c>
      <c r="N84" s="130" t="s">
        <v>3</v>
      </c>
      <c r="O84" s="130" t="s">
        <v>3</v>
      </c>
      <c r="P84" s="130" t="s">
        <v>3</v>
      </c>
      <c r="Q84" s="130" t="s">
        <v>3</v>
      </c>
      <c r="R84" s="130" t="s">
        <v>3</v>
      </c>
      <c r="S84" s="130" t="s">
        <v>3</v>
      </c>
    </row>
    <row r="85" spans="1:19" s="125" customFormat="1" ht="20.25" customHeight="1">
      <c r="A85" s="184"/>
      <c r="B85" s="145" t="s">
        <v>10</v>
      </c>
      <c r="C85" s="146" t="s">
        <v>6</v>
      </c>
      <c r="D85" s="147" t="s">
        <v>3</v>
      </c>
      <c r="E85" s="140" t="s">
        <v>3</v>
      </c>
      <c r="F85" s="140" t="s">
        <v>3</v>
      </c>
      <c r="G85" s="147"/>
      <c r="H85" s="141" t="s">
        <v>3</v>
      </c>
      <c r="I85" s="141" t="s">
        <v>3</v>
      </c>
      <c r="J85" s="141" t="s">
        <v>3</v>
      </c>
      <c r="K85" s="140" t="s">
        <v>3</v>
      </c>
      <c r="L85" s="130" t="s">
        <v>3</v>
      </c>
      <c r="M85" s="130" t="s">
        <v>3</v>
      </c>
      <c r="N85" s="130" t="s">
        <v>3</v>
      </c>
      <c r="O85" s="130" t="s">
        <v>3</v>
      </c>
      <c r="P85" s="130" t="s">
        <v>3</v>
      </c>
      <c r="Q85" s="130" t="s">
        <v>3</v>
      </c>
      <c r="R85" s="130" t="s">
        <v>3</v>
      </c>
      <c r="S85" s="130" t="s">
        <v>3</v>
      </c>
    </row>
    <row r="86" spans="1:19" s="125" customFormat="1" ht="42.75" customHeight="1">
      <c r="A86" s="184"/>
      <c r="B86" s="158" t="s">
        <v>221</v>
      </c>
      <c r="C86" s="167" t="s">
        <v>29</v>
      </c>
      <c r="D86" s="147"/>
      <c r="E86" s="147"/>
      <c r="F86" s="149" t="s">
        <v>225</v>
      </c>
      <c r="G86" s="147"/>
      <c r="H86" s="141" t="s">
        <v>3</v>
      </c>
      <c r="I86" s="141" t="s">
        <v>3</v>
      </c>
      <c r="J86" s="141" t="s">
        <v>3</v>
      </c>
      <c r="K86" s="138" t="s">
        <v>3</v>
      </c>
      <c r="L86" s="135" t="s">
        <v>3</v>
      </c>
      <c r="M86" s="135">
        <v>100</v>
      </c>
      <c r="N86" s="135">
        <v>100</v>
      </c>
      <c r="O86" s="135">
        <v>100</v>
      </c>
      <c r="P86" s="135">
        <v>100</v>
      </c>
      <c r="Q86" s="135">
        <v>100</v>
      </c>
      <c r="R86" s="135" t="s">
        <v>3</v>
      </c>
      <c r="S86" s="144" t="s">
        <v>3</v>
      </c>
    </row>
    <row r="87" spans="1:19" s="125" customFormat="1" ht="39.75" customHeight="1">
      <c r="A87" s="184" t="s">
        <v>211</v>
      </c>
      <c r="B87" s="158" t="s">
        <v>226</v>
      </c>
      <c r="C87" s="146"/>
      <c r="D87" s="147"/>
      <c r="E87" s="147"/>
      <c r="F87" s="149"/>
      <c r="G87" s="147"/>
      <c r="H87" s="157"/>
      <c r="I87" s="141"/>
      <c r="J87" s="141"/>
      <c r="K87" s="168"/>
      <c r="L87" s="135"/>
      <c r="M87" s="135"/>
      <c r="N87" s="135"/>
      <c r="O87" s="135"/>
      <c r="P87" s="135"/>
      <c r="Q87" s="135"/>
      <c r="R87" s="135"/>
      <c r="S87" s="144"/>
    </row>
    <row r="88" spans="1:19" s="125" customFormat="1" ht="25.5" customHeight="1">
      <c r="A88" s="184"/>
      <c r="B88" s="158" t="s">
        <v>27</v>
      </c>
      <c r="C88" s="146"/>
      <c r="D88" s="147"/>
      <c r="E88" s="147"/>
      <c r="F88" s="149"/>
      <c r="G88" s="147"/>
      <c r="H88" s="157" t="s">
        <v>231</v>
      </c>
      <c r="I88" s="157" t="s">
        <v>230</v>
      </c>
      <c r="J88" s="157" t="s">
        <v>80</v>
      </c>
      <c r="K88" s="193">
        <v>0</v>
      </c>
      <c r="L88" s="143">
        <v>31.3</v>
      </c>
      <c r="M88" s="209">
        <v>103.9</v>
      </c>
      <c r="N88" s="209">
        <v>157.3</v>
      </c>
      <c r="O88" s="209">
        <v>161.27</v>
      </c>
      <c r="P88" s="213">
        <v>197.02</v>
      </c>
      <c r="Q88" s="213">
        <v>102.08</v>
      </c>
      <c r="R88" s="214" t="s">
        <v>3</v>
      </c>
      <c r="S88" s="212">
        <v>752.87</v>
      </c>
    </row>
    <row r="89" spans="1:19" s="125" customFormat="1" ht="27" customHeight="1">
      <c r="A89" s="184"/>
      <c r="B89" s="158" t="s">
        <v>28</v>
      </c>
      <c r="C89" s="146"/>
      <c r="D89" s="147"/>
      <c r="E89" s="147"/>
      <c r="F89" s="149"/>
      <c r="G89" s="147"/>
      <c r="H89" s="141"/>
      <c r="I89" s="141"/>
      <c r="J89" s="141"/>
      <c r="K89" s="138"/>
      <c r="L89" s="135"/>
      <c r="M89" s="128"/>
      <c r="N89" s="128"/>
      <c r="O89" s="128"/>
      <c r="P89" s="215"/>
      <c r="Q89" s="215"/>
      <c r="R89" s="215"/>
      <c r="S89" s="215"/>
    </row>
    <row r="90" spans="1:19" s="125" customFormat="1" ht="25.5" customHeight="1">
      <c r="A90" s="184"/>
      <c r="B90" s="158" t="s">
        <v>8</v>
      </c>
      <c r="C90" s="146"/>
      <c r="D90" s="147"/>
      <c r="E90" s="147"/>
      <c r="F90" s="149"/>
      <c r="G90" s="147"/>
      <c r="H90" s="157" t="s">
        <v>231</v>
      </c>
      <c r="I90" s="157" t="s">
        <v>230</v>
      </c>
      <c r="J90" s="157" t="s">
        <v>80</v>
      </c>
      <c r="K90" s="193">
        <v>0</v>
      </c>
      <c r="L90" s="143">
        <v>490</v>
      </c>
      <c r="M90" s="143">
        <v>1628.4</v>
      </c>
      <c r="N90" s="143">
        <v>2464.3</v>
      </c>
      <c r="O90" s="212">
        <v>1630.6</v>
      </c>
      <c r="P90" s="212">
        <v>1992.1</v>
      </c>
      <c r="Q90" s="212">
        <v>1032.1</v>
      </c>
      <c r="R90" s="215">
        <v>0</v>
      </c>
      <c r="S90" s="212">
        <v>9237.52</v>
      </c>
    </row>
    <row r="91" spans="1:19" s="125" customFormat="1" ht="27" customHeight="1">
      <c r="A91" s="184"/>
      <c r="B91" s="158" t="s">
        <v>9</v>
      </c>
      <c r="C91" s="146"/>
      <c r="D91" s="147"/>
      <c r="E91" s="147"/>
      <c r="F91" s="149"/>
      <c r="G91" s="147"/>
      <c r="H91" s="141"/>
      <c r="I91" s="141"/>
      <c r="J91" s="141"/>
      <c r="K91" s="138" t="s">
        <v>3</v>
      </c>
      <c r="L91" s="135" t="s">
        <v>3</v>
      </c>
      <c r="M91" s="128" t="s">
        <v>3</v>
      </c>
      <c r="N91" s="128" t="s">
        <v>3</v>
      </c>
      <c r="O91" s="128" t="s">
        <v>3</v>
      </c>
      <c r="P91" s="215" t="s">
        <v>3</v>
      </c>
      <c r="Q91" s="215" t="s">
        <v>3</v>
      </c>
      <c r="R91" s="215" t="s">
        <v>3</v>
      </c>
      <c r="S91" s="215" t="s">
        <v>3</v>
      </c>
    </row>
    <row r="92" spans="1:19" s="125" customFormat="1" ht="24.75" customHeight="1">
      <c r="A92" s="184"/>
      <c r="B92" s="158" t="s">
        <v>10</v>
      </c>
      <c r="C92" s="146"/>
      <c r="D92" s="147"/>
      <c r="E92" s="147"/>
      <c r="F92" s="149"/>
      <c r="G92" s="147"/>
      <c r="H92" s="141"/>
      <c r="I92" s="141"/>
      <c r="J92" s="141"/>
      <c r="K92" s="138" t="s">
        <v>3</v>
      </c>
      <c r="L92" s="135" t="s">
        <v>3</v>
      </c>
      <c r="M92" s="135" t="s">
        <v>3</v>
      </c>
      <c r="N92" s="135" t="s">
        <v>3</v>
      </c>
      <c r="O92" s="135" t="s">
        <v>3</v>
      </c>
      <c r="P92" s="216" t="s">
        <v>3</v>
      </c>
      <c r="Q92" s="216" t="s">
        <v>3</v>
      </c>
      <c r="R92" s="216" t="s">
        <v>3</v>
      </c>
      <c r="S92" s="217" t="s">
        <v>3</v>
      </c>
    </row>
    <row r="93" spans="1:19" s="125" customFormat="1" ht="24.75" customHeight="1">
      <c r="A93" s="184"/>
      <c r="B93" s="158" t="s">
        <v>213</v>
      </c>
      <c r="C93" s="146"/>
      <c r="D93" s="147"/>
      <c r="E93" s="147"/>
      <c r="F93" s="149"/>
      <c r="G93" s="147"/>
      <c r="H93" s="141"/>
      <c r="I93" s="141"/>
      <c r="J93" s="141"/>
      <c r="K93" s="138" t="s">
        <v>3</v>
      </c>
      <c r="L93" s="135">
        <v>19</v>
      </c>
      <c r="M93" s="135">
        <v>21</v>
      </c>
      <c r="N93" s="135">
        <v>4</v>
      </c>
      <c r="O93" s="135">
        <v>7</v>
      </c>
      <c r="P93" s="216">
        <v>3</v>
      </c>
      <c r="Q93" s="216">
        <v>3</v>
      </c>
      <c r="R93" s="216" t="s">
        <v>3</v>
      </c>
      <c r="S93" s="217">
        <f>SUM(L93:Q93)</f>
        <v>57</v>
      </c>
    </row>
    <row r="94" spans="1:19" s="125" customFormat="1" ht="33.75" customHeight="1">
      <c r="A94" s="186" t="s">
        <v>215</v>
      </c>
      <c r="B94" s="158" t="s">
        <v>222</v>
      </c>
      <c r="C94" s="159"/>
      <c r="D94" s="160">
        <v>0.05</v>
      </c>
      <c r="E94" s="160"/>
      <c r="F94" s="160" t="s">
        <v>225</v>
      </c>
      <c r="G94" s="160"/>
      <c r="H94" s="127" t="s">
        <v>3</v>
      </c>
      <c r="I94" s="127" t="s">
        <v>3</v>
      </c>
      <c r="J94" s="127" t="s">
        <v>3</v>
      </c>
      <c r="K94" s="155"/>
      <c r="L94" s="135"/>
      <c r="M94" s="135"/>
      <c r="N94" s="135"/>
      <c r="O94" s="135"/>
      <c r="P94" s="216"/>
      <c r="Q94" s="216"/>
      <c r="R94" s="216"/>
      <c r="S94" s="216"/>
    </row>
    <row r="95" spans="1:19" s="125" customFormat="1" ht="117" customHeight="1">
      <c r="A95" s="184"/>
      <c r="B95" s="158" t="s">
        <v>27</v>
      </c>
      <c r="C95" s="158" t="s">
        <v>6</v>
      </c>
      <c r="D95" s="160" t="s">
        <v>3</v>
      </c>
      <c r="E95" s="160" t="s">
        <v>3</v>
      </c>
      <c r="F95" s="135" t="s">
        <v>3</v>
      </c>
      <c r="G95" s="160" t="s">
        <v>169</v>
      </c>
      <c r="H95" s="127"/>
      <c r="I95" s="127"/>
      <c r="J95" s="127"/>
      <c r="K95" s="142">
        <v>0</v>
      </c>
      <c r="L95" s="193">
        <v>20.4</v>
      </c>
      <c r="M95" s="193">
        <v>96.2</v>
      </c>
      <c r="N95" s="193">
        <v>147.1</v>
      </c>
      <c r="O95" s="193">
        <v>141.75</v>
      </c>
      <c r="P95" s="210">
        <v>155.7</v>
      </c>
      <c r="Q95" s="210">
        <v>60.75</v>
      </c>
      <c r="R95" s="210">
        <v>0</v>
      </c>
      <c r="S95" s="210">
        <f>SUM(K95:R95)</f>
        <v>621.9</v>
      </c>
    </row>
    <row r="96" spans="1:19" s="125" customFormat="1" ht="25.5" customHeight="1">
      <c r="A96" s="184"/>
      <c r="B96" s="158" t="s">
        <v>28</v>
      </c>
      <c r="C96" s="158" t="s">
        <v>6</v>
      </c>
      <c r="D96" s="160" t="s">
        <v>3</v>
      </c>
      <c r="E96" s="160"/>
      <c r="F96" s="135" t="s">
        <v>3</v>
      </c>
      <c r="G96" s="160"/>
      <c r="H96" s="127"/>
      <c r="I96" s="127"/>
      <c r="J96" s="127"/>
      <c r="K96" s="135"/>
      <c r="L96" s="135"/>
      <c r="M96" s="135"/>
      <c r="N96" s="135"/>
      <c r="O96" s="135"/>
      <c r="P96" s="216"/>
      <c r="Q96" s="216"/>
      <c r="R96" s="216"/>
      <c r="S96" s="216"/>
    </row>
    <row r="97" spans="1:19" s="125" customFormat="1" ht="24.75" customHeight="1">
      <c r="A97" s="184"/>
      <c r="B97" s="158" t="s">
        <v>8</v>
      </c>
      <c r="C97" s="158" t="s">
        <v>6</v>
      </c>
      <c r="D97" s="160" t="s">
        <v>3</v>
      </c>
      <c r="E97" s="160" t="s">
        <v>3</v>
      </c>
      <c r="F97" s="135" t="s">
        <v>3</v>
      </c>
      <c r="G97" s="160"/>
      <c r="H97" s="127"/>
      <c r="I97" s="127"/>
      <c r="J97" s="127"/>
      <c r="K97" s="200">
        <v>0</v>
      </c>
      <c r="L97" s="201">
        <v>320</v>
      </c>
      <c r="M97" s="201">
        <v>1507.7</v>
      </c>
      <c r="N97" s="201">
        <v>2303.8</v>
      </c>
      <c r="O97" s="201">
        <v>1433.25</v>
      </c>
      <c r="P97" s="218">
        <v>1574.3</v>
      </c>
      <c r="Q97" s="218">
        <v>614.25</v>
      </c>
      <c r="R97" s="218">
        <v>0</v>
      </c>
      <c r="S97" s="219">
        <f>SUM(K97:R97)</f>
        <v>7753.3</v>
      </c>
    </row>
    <row r="98" spans="1:19" s="125" customFormat="1" ht="21.75" customHeight="1">
      <c r="A98" s="184"/>
      <c r="B98" s="158" t="s">
        <v>9</v>
      </c>
      <c r="C98" s="158" t="s">
        <v>6</v>
      </c>
      <c r="D98" s="160" t="s">
        <v>3</v>
      </c>
      <c r="E98" s="160" t="s">
        <v>3</v>
      </c>
      <c r="F98" s="135" t="s">
        <v>3</v>
      </c>
      <c r="G98" s="160"/>
      <c r="H98" s="127"/>
      <c r="I98" s="127"/>
      <c r="J98" s="127"/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210">
        <v>0</v>
      </c>
      <c r="Q98" s="210">
        <v>0</v>
      </c>
      <c r="R98" s="210">
        <v>0</v>
      </c>
      <c r="S98" s="210">
        <v>0</v>
      </c>
    </row>
    <row r="99" spans="1:19" s="125" customFormat="1" ht="25.5" customHeight="1">
      <c r="A99" s="184"/>
      <c r="B99" s="158" t="s">
        <v>10</v>
      </c>
      <c r="C99" s="158" t="s">
        <v>6</v>
      </c>
      <c r="D99" s="160" t="s">
        <v>3</v>
      </c>
      <c r="E99" s="160" t="s">
        <v>3</v>
      </c>
      <c r="F99" s="135" t="s">
        <v>3</v>
      </c>
      <c r="G99" s="160"/>
      <c r="H99" s="127"/>
      <c r="I99" s="127"/>
      <c r="J99" s="127"/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210">
        <v>0</v>
      </c>
      <c r="Q99" s="210">
        <v>0</v>
      </c>
      <c r="R99" s="210">
        <v>0</v>
      </c>
      <c r="S99" s="210">
        <v>0</v>
      </c>
    </row>
    <row r="100" spans="1:19" s="125" customFormat="1" ht="36" customHeight="1">
      <c r="A100" s="184"/>
      <c r="B100" s="158" t="s">
        <v>236</v>
      </c>
      <c r="C100" s="159" t="s">
        <v>53</v>
      </c>
      <c r="D100" s="160" t="s">
        <v>3</v>
      </c>
      <c r="E100" s="160" t="s">
        <v>39</v>
      </c>
      <c r="F100" s="135" t="s">
        <v>225</v>
      </c>
      <c r="G100" s="160"/>
      <c r="H100" s="135" t="s">
        <v>3</v>
      </c>
      <c r="I100" s="135" t="s">
        <v>3</v>
      </c>
      <c r="J100" s="135" t="s">
        <v>3</v>
      </c>
      <c r="K100" s="135" t="s">
        <v>3</v>
      </c>
      <c r="L100" s="135">
        <v>19</v>
      </c>
      <c r="M100" s="135">
        <v>21</v>
      </c>
      <c r="N100" s="135">
        <v>4</v>
      </c>
      <c r="O100" s="135">
        <v>7</v>
      </c>
      <c r="P100" s="216">
        <v>3</v>
      </c>
      <c r="Q100" s="216">
        <v>3</v>
      </c>
      <c r="R100" s="216" t="s">
        <v>3</v>
      </c>
      <c r="S100" s="217">
        <f>SUM(L100:Q100)</f>
        <v>57</v>
      </c>
    </row>
    <row r="101" spans="1:19" s="125" customFormat="1" ht="27" customHeight="1">
      <c r="A101" s="184" t="s">
        <v>216</v>
      </c>
      <c r="B101" s="158" t="s">
        <v>217</v>
      </c>
      <c r="C101" s="159" t="s">
        <v>53</v>
      </c>
      <c r="D101" s="160" t="s">
        <v>3</v>
      </c>
      <c r="E101" s="160"/>
      <c r="F101" s="135" t="s">
        <v>225</v>
      </c>
      <c r="G101" s="160"/>
      <c r="H101" s="135" t="s">
        <v>3</v>
      </c>
      <c r="I101" s="135" t="s">
        <v>3</v>
      </c>
      <c r="J101" s="135" t="s">
        <v>3</v>
      </c>
      <c r="K101" s="135"/>
      <c r="L101" s="135"/>
      <c r="M101" s="135"/>
      <c r="N101" s="135"/>
      <c r="O101" s="135"/>
      <c r="P101" s="216"/>
      <c r="Q101" s="216"/>
      <c r="R101" s="216"/>
      <c r="S101" s="220"/>
    </row>
    <row r="102" spans="1:19" s="125" customFormat="1" ht="126.75" customHeight="1">
      <c r="A102" s="184"/>
      <c r="B102" s="158" t="s">
        <v>27</v>
      </c>
      <c r="C102" s="158" t="s">
        <v>6</v>
      </c>
      <c r="D102" s="160" t="s">
        <v>3</v>
      </c>
      <c r="E102" s="160" t="s">
        <v>3</v>
      </c>
      <c r="F102" s="135" t="s">
        <v>3</v>
      </c>
      <c r="G102" s="160" t="s">
        <v>169</v>
      </c>
      <c r="H102" s="127"/>
      <c r="I102" s="127"/>
      <c r="J102" s="127"/>
      <c r="K102" s="193">
        <v>0</v>
      </c>
      <c r="L102" s="193">
        <v>1.9</v>
      </c>
      <c r="M102" s="193">
        <v>0.4</v>
      </c>
      <c r="N102" s="193">
        <v>3.6</v>
      </c>
      <c r="O102" s="193">
        <v>9.45</v>
      </c>
      <c r="P102" s="210">
        <v>31.05</v>
      </c>
      <c r="Q102" s="210">
        <v>31.05</v>
      </c>
      <c r="R102" s="210">
        <v>0</v>
      </c>
      <c r="S102" s="210">
        <f>SUM(K102:R102)</f>
        <v>77.45</v>
      </c>
    </row>
    <row r="103" spans="1:19" s="125" customFormat="1" ht="25.5" customHeight="1">
      <c r="A103" s="184"/>
      <c r="B103" s="158" t="s">
        <v>28</v>
      </c>
      <c r="C103" s="158" t="s">
        <v>6</v>
      </c>
      <c r="D103" s="160" t="s">
        <v>3</v>
      </c>
      <c r="E103" s="160" t="s">
        <v>3</v>
      </c>
      <c r="F103" s="135" t="s">
        <v>3</v>
      </c>
      <c r="G103" s="160"/>
      <c r="H103" s="127"/>
      <c r="I103" s="127"/>
      <c r="J103" s="127"/>
      <c r="K103" s="135"/>
      <c r="L103" s="135"/>
      <c r="M103" s="135"/>
      <c r="N103" s="135"/>
      <c r="O103" s="135"/>
      <c r="P103" s="216"/>
      <c r="Q103" s="216"/>
      <c r="R103" s="216"/>
      <c r="S103" s="216"/>
    </row>
    <row r="104" spans="1:19" s="125" customFormat="1" ht="24.75" customHeight="1">
      <c r="A104" s="184"/>
      <c r="B104" s="158" t="s">
        <v>8</v>
      </c>
      <c r="C104" s="158" t="s">
        <v>6</v>
      </c>
      <c r="D104" s="160" t="s">
        <v>3</v>
      </c>
      <c r="E104" s="160" t="s">
        <v>3</v>
      </c>
      <c r="F104" s="135" t="s">
        <v>3</v>
      </c>
      <c r="G104" s="160"/>
      <c r="H104" s="127"/>
      <c r="I104" s="127"/>
      <c r="J104" s="127"/>
      <c r="K104" s="193">
        <v>0</v>
      </c>
      <c r="L104" s="193">
        <v>30</v>
      </c>
      <c r="M104" s="193">
        <v>5.6</v>
      </c>
      <c r="N104" s="193">
        <v>56.4</v>
      </c>
      <c r="O104" s="193">
        <v>95.55</v>
      </c>
      <c r="P104" s="210">
        <v>313.95</v>
      </c>
      <c r="Q104" s="210">
        <v>313.95</v>
      </c>
      <c r="R104" s="210">
        <v>0</v>
      </c>
      <c r="S104" s="210">
        <f>SUM(K104:R104)</f>
        <v>815.45</v>
      </c>
    </row>
    <row r="105" spans="1:19" s="125" customFormat="1" ht="21.75" customHeight="1">
      <c r="A105" s="184"/>
      <c r="B105" s="158" t="s">
        <v>9</v>
      </c>
      <c r="C105" s="158" t="s">
        <v>6</v>
      </c>
      <c r="D105" s="160" t="s">
        <v>3</v>
      </c>
      <c r="E105" s="160" t="s">
        <v>3</v>
      </c>
      <c r="F105" s="135" t="s">
        <v>3</v>
      </c>
      <c r="G105" s="160"/>
      <c r="H105" s="127"/>
      <c r="I105" s="127"/>
      <c r="J105" s="127"/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210">
        <v>0</v>
      </c>
      <c r="Q105" s="210">
        <v>0</v>
      </c>
      <c r="R105" s="210">
        <v>0</v>
      </c>
      <c r="S105" s="210">
        <v>0</v>
      </c>
    </row>
    <row r="106" spans="1:19" s="125" customFormat="1" ht="25.5" customHeight="1">
      <c r="A106" s="184"/>
      <c r="B106" s="158" t="s">
        <v>10</v>
      </c>
      <c r="C106" s="158" t="s">
        <v>6</v>
      </c>
      <c r="D106" s="160" t="s">
        <v>3</v>
      </c>
      <c r="E106" s="160" t="s">
        <v>3</v>
      </c>
      <c r="F106" s="135" t="s">
        <v>3</v>
      </c>
      <c r="G106" s="160"/>
      <c r="H106" s="127"/>
      <c r="I106" s="127"/>
      <c r="J106" s="127"/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210">
        <v>0</v>
      </c>
      <c r="Q106" s="210">
        <v>0</v>
      </c>
      <c r="R106" s="210">
        <v>0</v>
      </c>
      <c r="S106" s="210">
        <v>0</v>
      </c>
    </row>
    <row r="107" spans="1:19" s="125" customFormat="1" ht="32.25" customHeight="1">
      <c r="A107" s="184"/>
      <c r="B107" s="158" t="s">
        <v>214</v>
      </c>
      <c r="C107" s="159" t="s">
        <v>53</v>
      </c>
      <c r="D107" s="160" t="s">
        <v>3</v>
      </c>
      <c r="E107" s="160" t="s">
        <v>39</v>
      </c>
      <c r="F107" s="135" t="s">
        <v>225</v>
      </c>
      <c r="G107" s="160"/>
      <c r="H107" s="135" t="s">
        <v>3</v>
      </c>
      <c r="I107" s="135" t="s">
        <v>3</v>
      </c>
      <c r="J107" s="135" t="s">
        <v>3</v>
      </c>
      <c r="K107" s="135" t="s">
        <v>3</v>
      </c>
      <c r="L107" s="135">
        <v>2</v>
      </c>
      <c r="M107" s="135">
        <v>3</v>
      </c>
      <c r="N107" s="135">
        <v>4</v>
      </c>
      <c r="O107" s="135">
        <v>7</v>
      </c>
      <c r="P107" s="216">
        <v>10</v>
      </c>
      <c r="Q107" s="216">
        <v>2</v>
      </c>
      <c r="R107" s="216" t="s">
        <v>3</v>
      </c>
      <c r="S107" s="217"/>
    </row>
    <row r="108" spans="1:19" s="125" customFormat="1" ht="51.75" customHeight="1">
      <c r="A108" s="184" t="s">
        <v>218</v>
      </c>
      <c r="B108" s="148" t="s">
        <v>219</v>
      </c>
      <c r="C108" s="146"/>
      <c r="D108" s="147" t="s">
        <v>3</v>
      </c>
      <c r="E108" s="147" t="s">
        <v>3</v>
      </c>
      <c r="F108" s="149" t="s">
        <v>225</v>
      </c>
      <c r="G108" s="147"/>
      <c r="H108" s="141" t="s">
        <v>3</v>
      </c>
      <c r="I108" s="141" t="s">
        <v>3</v>
      </c>
      <c r="J108" s="141" t="s">
        <v>3</v>
      </c>
      <c r="K108" s="140"/>
      <c r="L108" s="130"/>
      <c r="M108" s="130"/>
      <c r="N108" s="130"/>
      <c r="O108" s="130"/>
      <c r="P108" s="221"/>
      <c r="Q108" s="221"/>
      <c r="R108" s="221"/>
      <c r="S108" s="221"/>
    </row>
    <row r="109" spans="1:19" s="125" customFormat="1" ht="118.5" customHeight="1">
      <c r="A109" s="184"/>
      <c r="B109" s="148" t="s">
        <v>27</v>
      </c>
      <c r="C109" s="146"/>
      <c r="D109" s="147" t="s">
        <v>3</v>
      </c>
      <c r="E109" s="147" t="s">
        <v>3</v>
      </c>
      <c r="F109" s="147" t="s">
        <v>3</v>
      </c>
      <c r="G109" s="149" t="s">
        <v>169</v>
      </c>
      <c r="H109" s="141"/>
      <c r="I109" s="141"/>
      <c r="J109" s="141"/>
      <c r="K109" s="193">
        <v>0</v>
      </c>
      <c r="L109" s="193">
        <v>9</v>
      </c>
      <c r="M109" s="193">
        <v>7.3</v>
      </c>
      <c r="N109" s="193">
        <v>6.6</v>
      </c>
      <c r="O109" s="193">
        <v>10.07</v>
      </c>
      <c r="P109" s="210">
        <v>10.27</v>
      </c>
      <c r="Q109" s="210">
        <v>10.28</v>
      </c>
      <c r="R109" s="210">
        <v>0</v>
      </c>
      <c r="S109" s="210">
        <f>SUM(K109:R109)</f>
        <v>53.519999999999996</v>
      </c>
    </row>
    <row r="110" spans="1:19" s="125" customFormat="1" ht="25.5" customHeight="1">
      <c r="A110" s="184"/>
      <c r="B110" s="158" t="s">
        <v>28</v>
      </c>
      <c r="C110" s="158" t="s">
        <v>6</v>
      </c>
      <c r="D110" s="160" t="s">
        <v>3</v>
      </c>
      <c r="E110" s="160" t="s">
        <v>3</v>
      </c>
      <c r="F110" s="135" t="s">
        <v>3</v>
      </c>
      <c r="G110" s="160"/>
      <c r="H110" s="127"/>
      <c r="I110" s="127"/>
      <c r="J110" s="127"/>
      <c r="K110" s="193"/>
      <c r="L110" s="193"/>
      <c r="M110" s="193"/>
      <c r="N110" s="193"/>
      <c r="O110" s="193"/>
      <c r="P110" s="210"/>
      <c r="Q110" s="210"/>
      <c r="R110" s="210"/>
      <c r="S110" s="210"/>
    </row>
    <row r="111" spans="1:19" s="125" customFormat="1" ht="24.75" customHeight="1">
      <c r="A111" s="184"/>
      <c r="B111" s="158" t="s">
        <v>8</v>
      </c>
      <c r="C111" s="158" t="s">
        <v>6</v>
      </c>
      <c r="D111" s="160" t="s">
        <v>3</v>
      </c>
      <c r="E111" s="160" t="s">
        <v>3</v>
      </c>
      <c r="F111" s="135" t="s">
        <v>3</v>
      </c>
      <c r="G111" s="160"/>
      <c r="H111" s="127"/>
      <c r="I111" s="127"/>
      <c r="J111" s="127"/>
      <c r="K111" s="193">
        <v>0</v>
      </c>
      <c r="L111" s="193">
        <v>140</v>
      </c>
      <c r="M111" s="193">
        <v>115.1</v>
      </c>
      <c r="N111" s="193">
        <v>104.1</v>
      </c>
      <c r="O111" s="193">
        <v>101.8</v>
      </c>
      <c r="P111" s="210">
        <v>103.85</v>
      </c>
      <c r="Q111" s="210">
        <v>103.9</v>
      </c>
      <c r="R111" s="210">
        <v>0</v>
      </c>
      <c r="S111" s="210">
        <f>SUM(K111:R111)</f>
        <v>668.75</v>
      </c>
    </row>
    <row r="112" spans="1:19" s="125" customFormat="1" ht="21.75" customHeight="1">
      <c r="A112" s="184"/>
      <c r="B112" s="158" t="s">
        <v>9</v>
      </c>
      <c r="C112" s="158" t="s">
        <v>6</v>
      </c>
      <c r="D112" s="160" t="s">
        <v>3</v>
      </c>
      <c r="E112" s="160" t="s">
        <v>3</v>
      </c>
      <c r="F112" s="135" t="s">
        <v>3</v>
      </c>
      <c r="G112" s="160"/>
      <c r="H112" s="127"/>
      <c r="I112" s="127"/>
      <c r="J112" s="127"/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0</v>
      </c>
    </row>
    <row r="113" spans="1:19" s="125" customFormat="1" ht="25.5" customHeight="1">
      <c r="A113" s="184"/>
      <c r="B113" s="158" t="s">
        <v>10</v>
      </c>
      <c r="C113" s="158" t="s">
        <v>6</v>
      </c>
      <c r="D113" s="160" t="s">
        <v>3</v>
      </c>
      <c r="E113" s="160" t="s">
        <v>3</v>
      </c>
      <c r="F113" s="135" t="s">
        <v>3</v>
      </c>
      <c r="G113" s="160"/>
      <c r="H113" s="127"/>
      <c r="I113" s="127"/>
      <c r="J113" s="127"/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  <c r="R113" s="193">
        <v>0</v>
      </c>
      <c r="S113" s="193">
        <v>0</v>
      </c>
    </row>
    <row r="114" spans="1:19" s="123" customFormat="1" ht="34.5" customHeight="1">
      <c r="A114" s="182"/>
      <c r="B114" s="148" t="s">
        <v>212</v>
      </c>
      <c r="C114" s="167" t="s">
        <v>53</v>
      </c>
      <c r="D114" s="169" t="s">
        <v>3</v>
      </c>
      <c r="E114" s="140" t="s">
        <v>39</v>
      </c>
      <c r="F114" s="130" t="s">
        <v>225</v>
      </c>
      <c r="G114" s="147"/>
      <c r="H114" s="141"/>
      <c r="I114" s="141"/>
      <c r="J114" s="141"/>
      <c r="K114" s="140" t="s">
        <v>3</v>
      </c>
      <c r="L114" s="130">
        <v>102</v>
      </c>
      <c r="M114" s="130">
        <v>105</v>
      </c>
      <c r="N114" s="130">
        <v>101</v>
      </c>
      <c r="O114" s="130">
        <v>101</v>
      </c>
      <c r="P114" s="130">
        <v>101</v>
      </c>
      <c r="Q114" s="130">
        <v>101</v>
      </c>
      <c r="R114" s="130" t="s">
        <v>3</v>
      </c>
      <c r="S114" s="130">
        <f>SUM(L114:Q114)</f>
        <v>611</v>
      </c>
    </row>
    <row r="117" spans="6:10" ht="15.75">
      <c r="F117" s="187"/>
      <c r="G117" s="188"/>
      <c r="H117" s="189"/>
      <c r="I117" s="189"/>
      <c r="J117" s="189"/>
    </row>
    <row r="144" spans="1:19" s="125" customFormat="1" ht="15.75">
      <c r="A144" s="123"/>
      <c r="B144" s="119"/>
      <c r="C144" s="126"/>
      <c r="D144" s="116"/>
      <c r="E144" s="123"/>
      <c r="F144" s="115"/>
      <c r="G144" s="116"/>
      <c r="H144" s="117"/>
      <c r="I144" s="117"/>
      <c r="J144" s="117"/>
      <c r="K144" s="115"/>
      <c r="L144" s="115"/>
      <c r="M144" s="115"/>
      <c r="N144" s="115"/>
      <c r="O144" s="115"/>
      <c r="P144" s="115"/>
      <c r="Q144" s="115"/>
      <c r="R144" s="115"/>
      <c r="S144" s="115"/>
    </row>
    <row r="145" spans="1:19" s="125" customFormat="1" ht="15.75">
      <c r="A145" s="120"/>
      <c r="B145" s="118"/>
      <c r="C145" s="121"/>
      <c r="D145" s="113"/>
      <c r="E145" s="120"/>
      <c r="F145" s="112"/>
      <c r="G145" s="113"/>
      <c r="H145" s="114"/>
      <c r="I145" s="114"/>
      <c r="J145" s="114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1:19" s="125" customFormat="1" ht="15.75">
      <c r="A146" s="120"/>
      <c r="B146" s="118"/>
      <c r="C146" s="121"/>
      <c r="D146" s="113"/>
      <c r="E146" s="120"/>
      <c r="F146" s="112"/>
      <c r="G146" s="113"/>
      <c r="H146" s="114"/>
      <c r="I146" s="114"/>
      <c r="J146" s="114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1:19" s="125" customFormat="1" ht="17.25" customHeight="1">
      <c r="A147" s="120"/>
      <c r="B147" s="118"/>
      <c r="C147" s="121"/>
      <c r="D147" s="113"/>
      <c r="E147" s="120"/>
      <c r="F147" s="112"/>
      <c r="G147" s="113"/>
      <c r="H147" s="114"/>
      <c r="I147" s="114"/>
      <c r="J147" s="114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1:19" s="123" customFormat="1" ht="179.25" customHeight="1">
      <c r="A148" s="120"/>
      <c r="B148" s="118"/>
      <c r="C148" s="121"/>
      <c r="D148" s="113"/>
      <c r="E148" s="120"/>
      <c r="F148" s="112"/>
      <c r="G148" s="113"/>
      <c r="H148" s="114"/>
      <c r="I148" s="114"/>
      <c r="J148" s="114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1:19" s="123" customFormat="1" ht="45" customHeight="1">
      <c r="A149" s="120"/>
      <c r="B149" s="118"/>
      <c r="C149" s="121"/>
      <c r="D149" s="113"/>
      <c r="E149" s="120"/>
      <c r="F149" s="112"/>
      <c r="G149" s="113"/>
      <c r="H149" s="114"/>
      <c r="I149" s="114"/>
      <c r="J149" s="114"/>
      <c r="K149" s="112"/>
      <c r="L149" s="112"/>
      <c r="M149" s="112"/>
      <c r="N149" s="112"/>
      <c r="O149" s="112"/>
      <c r="P149" s="112"/>
      <c r="Q149" s="112"/>
      <c r="R149" s="112"/>
      <c r="S149" s="112"/>
    </row>
  </sheetData>
  <sheetProtection/>
  <mergeCells count="17">
    <mergeCell ref="M1:S1"/>
    <mergeCell ref="M2:S2"/>
    <mergeCell ref="B4:O4"/>
    <mergeCell ref="F6:F7"/>
    <mergeCell ref="G6:G7"/>
    <mergeCell ref="H6:J6"/>
    <mergeCell ref="K6:S6"/>
    <mergeCell ref="B65:B67"/>
    <mergeCell ref="B80:S80"/>
    <mergeCell ref="B18:S18"/>
    <mergeCell ref="A6:A7"/>
    <mergeCell ref="B6:B7"/>
    <mergeCell ref="C6:C7"/>
    <mergeCell ref="D6:D7"/>
    <mergeCell ref="E6:E7"/>
    <mergeCell ref="B50:S50"/>
    <mergeCell ref="B59:B63"/>
  </mergeCells>
  <printOptions/>
  <pageMargins left="0.7874015748031497" right="0.7874015748031497" top="0.7874015748031497" bottom="0.5905511811023623" header="0.31496062992125984" footer="0.31496062992125984"/>
  <pageSetup firstPageNumber="8" useFirstPageNumber="1" fitToHeight="8" horizontalDpi="600" verticalDpi="600" orientation="landscape" paperSize="9" scale="30" r:id="rId1"/>
  <headerFooter>
    <oddHeader>&amp;C&amp;P</oddHeader>
  </headerFooter>
  <rowBreaks count="2" manualBreakCount="2">
    <brk id="25" max="19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1</cp:lastModifiedBy>
  <cp:lastPrinted>2022-12-02T01:41:48Z</cp:lastPrinted>
  <dcterms:created xsi:type="dcterms:W3CDTF">2013-11-22T11:49:29Z</dcterms:created>
  <dcterms:modified xsi:type="dcterms:W3CDTF">2023-02-09T03:07:05Z</dcterms:modified>
  <cp:category/>
  <cp:version/>
  <cp:contentType/>
  <cp:contentStatus/>
</cp:coreProperties>
</file>