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1570" windowHeight="9315"/>
  </bookViews>
  <sheets>
    <sheet name="Лист1" sheetId="1" r:id="rId1"/>
  </sheets>
  <definedNames>
    <definedName name="_xlnm._FilterDatabase" localSheetId="0" hidden="1">Лист1!$A$6:$P$6</definedName>
    <definedName name="_xlnm.Print_Titles" localSheetId="0">Лист1!$4:$6</definedName>
    <definedName name="_xlnm.Print_Area" localSheetId="0">Лист1!$A$1:$P$268</definedName>
  </definedNames>
  <calcPr calcId="162913"/>
</workbook>
</file>

<file path=xl/calcChain.xml><?xml version="1.0" encoding="utf-8"?>
<calcChain xmlns="http://schemas.openxmlformats.org/spreadsheetml/2006/main">
  <c r="P229" i="1" l="1"/>
  <c r="P228" i="1"/>
  <c r="M106" i="1"/>
  <c r="L108" i="1"/>
  <c r="L111" i="1"/>
  <c r="M107" i="1"/>
  <c r="L106" i="1"/>
  <c r="L103" i="1" l="1"/>
  <c r="K103" i="1"/>
  <c r="L101" i="1"/>
  <c r="K101" i="1"/>
  <c r="K199" i="1" l="1"/>
  <c r="L158" i="1"/>
  <c r="M27" i="1"/>
  <c r="N27" i="1"/>
  <c r="O27" i="1"/>
  <c r="L151" i="1" l="1"/>
  <c r="M151" i="1"/>
  <c r="N151" i="1"/>
  <c r="O151" i="1"/>
  <c r="P151" i="1"/>
  <c r="K151" i="1"/>
  <c r="K147" i="1" l="1"/>
  <c r="K13" i="1" s="1"/>
  <c r="N252" i="1" l="1"/>
  <c r="N246" i="1"/>
  <c r="N31" i="1"/>
  <c r="N47" i="1"/>
  <c r="K41" i="1"/>
  <c r="K194" i="1" l="1"/>
  <c r="K184" i="1" s="1"/>
  <c r="P204" i="1" l="1"/>
  <c r="K200" i="1"/>
  <c r="L200" i="1"/>
  <c r="M200" i="1"/>
  <c r="N200" i="1"/>
  <c r="O200" i="1"/>
  <c r="L210" i="1"/>
  <c r="K29" i="1" l="1"/>
  <c r="L29" i="1"/>
  <c r="M29" i="1"/>
  <c r="N29" i="1"/>
  <c r="O29" i="1"/>
  <c r="K144" i="1"/>
  <c r="L196" i="1"/>
  <c r="L175" i="1"/>
  <c r="M175" i="1"/>
  <c r="N175" i="1"/>
  <c r="O175" i="1"/>
  <c r="K205" i="1"/>
  <c r="K195" i="1" s="1"/>
  <c r="K59" i="1"/>
  <c r="L198" i="1"/>
  <c r="K175" i="1"/>
  <c r="K221" i="1"/>
  <c r="M185" i="1"/>
  <c r="P209" i="1"/>
  <c r="K47" i="1"/>
  <c r="M47" i="1"/>
  <c r="L54" i="1"/>
  <c r="M36" i="1"/>
  <c r="L36" i="1"/>
  <c r="L144" i="1"/>
  <c r="M144" i="1"/>
  <c r="N144" i="1"/>
  <c r="O144" i="1"/>
  <c r="L145" i="1"/>
  <c r="M145" i="1"/>
  <c r="N145" i="1"/>
  <c r="O145" i="1"/>
  <c r="K145" i="1"/>
  <c r="L146" i="1"/>
  <c r="M146" i="1"/>
  <c r="N146" i="1"/>
  <c r="O146" i="1"/>
  <c r="K146" i="1"/>
  <c r="P219" i="1"/>
  <c r="P218" i="1"/>
  <c r="P217" i="1"/>
  <c r="P216" i="1"/>
  <c r="O215" i="1"/>
  <c r="N215" i="1"/>
  <c r="M215" i="1"/>
  <c r="L215" i="1"/>
  <c r="K215" i="1"/>
  <c r="L205" i="1"/>
  <c r="L195" i="1" s="1"/>
  <c r="M205" i="1"/>
  <c r="M195" i="1" s="1"/>
  <c r="N205" i="1"/>
  <c r="N195" i="1" s="1"/>
  <c r="O205" i="1"/>
  <c r="O195" i="1" s="1"/>
  <c r="M210" i="1"/>
  <c r="N210" i="1"/>
  <c r="O210" i="1"/>
  <c r="K210" i="1"/>
  <c r="P214" i="1"/>
  <c r="P213" i="1"/>
  <c r="P212" i="1"/>
  <c r="P211" i="1"/>
  <c r="L199" i="1"/>
  <c r="M199" i="1"/>
  <c r="N199" i="1"/>
  <c r="O199" i="1"/>
  <c r="N198" i="1"/>
  <c r="O198" i="1"/>
  <c r="N196" i="1"/>
  <c r="O196" i="1"/>
  <c r="P202" i="1"/>
  <c r="P207" i="1"/>
  <c r="P208" i="1"/>
  <c r="P197" i="1"/>
  <c r="P150" i="1"/>
  <c r="P149" i="1"/>
  <c r="P148" i="1"/>
  <c r="K49" i="1"/>
  <c r="L49" i="1"/>
  <c r="M49" i="1"/>
  <c r="N49" i="1"/>
  <c r="O49" i="1"/>
  <c r="K50" i="1"/>
  <c r="L50" i="1"/>
  <c r="M50" i="1"/>
  <c r="N50" i="1"/>
  <c r="O50" i="1"/>
  <c r="P112" i="1"/>
  <c r="P113" i="1"/>
  <c r="P28" i="1"/>
  <c r="K65" i="1"/>
  <c r="L181" i="1"/>
  <c r="O22" i="1"/>
  <c r="O23" i="1"/>
  <c r="O24" i="1"/>
  <c r="O25" i="1"/>
  <c r="O26" i="1"/>
  <c r="O31" i="1"/>
  <c r="O30" i="1" s="1"/>
  <c r="O36" i="1"/>
  <c r="O47" i="1"/>
  <c r="O54" i="1"/>
  <c r="O59" i="1"/>
  <c r="O65" i="1"/>
  <c r="O67" i="1"/>
  <c r="O68" i="1"/>
  <c r="O72" i="1"/>
  <c r="O77" i="1"/>
  <c r="O82" i="1"/>
  <c r="O92" i="1"/>
  <c r="O93" i="1"/>
  <c r="O94" i="1"/>
  <c r="O95" i="1"/>
  <c r="O96" i="1"/>
  <c r="O97" i="1"/>
  <c r="O98" i="1"/>
  <c r="O99" i="1"/>
  <c r="O101" i="1"/>
  <c r="O88" i="1" s="1"/>
  <c r="O103" i="1"/>
  <c r="O90" i="1" s="1"/>
  <c r="O118" i="1"/>
  <c r="O123" i="1"/>
  <c r="O119" i="1" s="1"/>
  <c r="O124" i="1"/>
  <c r="O129" i="1"/>
  <c r="O134" i="1"/>
  <c r="O147" i="1"/>
  <c r="O148" i="1"/>
  <c r="O149" i="1"/>
  <c r="O150" i="1"/>
  <c r="O183" i="1"/>
  <c r="O173" i="1" s="1"/>
  <c r="O155" i="1" s="1"/>
  <c r="O186" i="1"/>
  <c r="O185" i="1" s="1"/>
  <c r="O194" i="1"/>
  <c r="O190" i="1" s="1"/>
  <c r="O221" i="1"/>
  <c r="O223" i="1"/>
  <c r="O224" i="1"/>
  <c r="O230" i="1"/>
  <c r="O235" i="1"/>
  <c r="O240" i="1"/>
  <c r="O246" i="1"/>
  <c r="O248" i="1"/>
  <c r="O249" i="1"/>
  <c r="O250" i="1"/>
  <c r="O251" i="1"/>
  <c r="O252" i="1"/>
  <c r="O258" i="1"/>
  <c r="P33" i="1"/>
  <c r="P34" i="1"/>
  <c r="P39" i="1"/>
  <c r="P40" i="1"/>
  <c r="P42" i="1"/>
  <c r="P45" i="1"/>
  <c r="P51" i="1"/>
  <c r="P52" i="1"/>
  <c r="P53" i="1"/>
  <c r="P57" i="1"/>
  <c r="P58" i="1"/>
  <c r="P60" i="1"/>
  <c r="P62" i="1"/>
  <c r="P63" i="1"/>
  <c r="P69" i="1"/>
  <c r="P70" i="1"/>
  <c r="P71" i="1"/>
  <c r="P73" i="1"/>
  <c r="P75" i="1"/>
  <c r="P76" i="1"/>
  <c r="P78" i="1"/>
  <c r="P80" i="1"/>
  <c r="P81" i="1"/>
  <c r="P83" i="1"/>
  <c r="P85" i="1"/>
  <c r="P86" i="1"/>
  <c r="P105" i="1"/>
  <c r="P106" i="1"/>
  <c r="P107" i="1"/>
  <c r="P108" i="1"/>
  <c r="P109" i="1"/>
  <c r="P110" i="1"/>
  <c r="P111" i="1"/>
  <c r="P115" i="1"/>
  <c r="P117" i="1"/>
  <c r="P120" i="1"/>
  <c r="P122" i="1"/>
  <c r="P125" i="1"/>
  <c r="P127" i="1"/>
  <c r="P128" i="1"/>
  <c r="P130" i="1"/>
  <c r="P132" i="1"/>
  <c r="P133" i="1"/>
  <c r="P135" i="1"/>
  <c r="P137" i="1"/>
  <c r="P138" i="1"/>
  <c r="P157" i="1"/>
  <c r="P159" i="1"/>
  <c r="P160" i="1"/>
  <c r="P161" i="1"/>
  <c r="P162" i="1"/>
  <c r="P179" i="1"/>
  <c r="P188" i="1"/>
  <c r="P189" i="1"/>
  <c r="P191" i="1"/>
  <c r="P193" i="1"/>
  <c r="P231" i="1"/>
  <c r="P233" i="1"/>
  <c r="P234" i="1"/>
  <c r="P236" i="1"/>
  <c r="P238" i="1"/>
  <c r="P239" i="1"/>
  <c r="P241" i="1"/>
  <c r="P243" i="1"/>
  <c r="P244" i="1"/>
  <c r="P253" i="1"/>
  <c r="P255" i="1"/>
  <c r="P256" i="1"/>
  <c r="P259" i="1"/>
  <c r="P261" i="1"/>
  <c r="P262" i="1"/>
  <c r="P263" i="1"/>
  <c r="K251" i="1"/>
  <c r="L251" i="1"/>
  <c r="M251" i="1"/>
  <c r="N251" i="1"/>
  <c r="K250" i="1"/>
  <c r="L250" i="1"/>
  <c r="M250" i="1"/>
  <c r="N250" i="1"/>
  <c r="K149" i="1"/>
  <c r="L149" i="1"/>
  <c r="M149" i="1"/>
  <c r="N149" i="1"/>
  <c r="K150" i="1"/>
  <c r="L150" i="1"/>
  <c r="M150" i="1"/>
  <c r="N150" i="1"/>
  <c r="K148" i="1"/>
  <c r="L148" i="1"/>
  <c r="M148" i="1"/>
  <c r="N148" i="1"/>
  <c r="L147" i="1"/>
  <c r="L13" i="1" s="1"/>
  <c r="M147" i="1"/>
  <c r="M13" i="1" s="1"/>
  <c r="N147" i="1"/>
  <c r="K92" i="1"/>
  <c r="L92" i="1"/>
  <c r="M92" i="1"/>
  <c r="N92" i="1"/>
  <c r="K93" i="1"/>
  <c r="L93" i="1"/>
  <c r="M93" i="1"/>
  <c r="N93" i="1"/>
  <c r="K94" i="1"/>
  <c r="L94" i="1"/>
  <c r="M94" i="1"/>
  <c r="N94" i="1"/>
  <c r="K95" i="1"/>
  <c r="L95" i="1"/>
  <c r="M95" i="1"/>
  <c r="N95" i="1"/>
  <c r="K96" i="1"/>
  <c r="L96" i="1"/>
  <c r="M96" i="1"/>
  <c r="N96" i="1"/>
  <c r="K97" i="1"/>
  <c r="L97" i="1"/>
  <c r="M97" i="1"/>
  <c r="N97" i="1"/>
  <c r="K98" i="1"/>
  <c r="L98" i="1"/>
  <c r="M98" i="1"/>
  <c r="N98" i="1"/>
  <c r="K99" i="1"/>
  <c r="L99" i="1"/>
  <c r="M99" i="1"/>
  <c r="N99" i="1"/>
  <c r="K27" i="1"/>
  <c r="L27" i="1"/>
  <c r="K26" i="1"/>
  <c r="L26" i="1"/>
  <c r="M26" i="1"/>
  <c r="N26" i="1"/>
  <c r="K25" i="1"/>
  <c r="L25" i="1"/>
  <c r="M25" i="1"/>
  <c r="N25" i="1"/>
  <c r="K24" i="1"/>
  <c r="L24" i="1"/>
  <c r="M24" i="1"/>
  <c r="N24" i="1"/>
  <c r="K23" i="1"/>
  <c r="L23" i="1"/>
  <c r="M23" i="1"/>
  <c r="N23" i="1"/>
  <c r="K22" i="1"/>
  <c r="L22" i="1"/>
  <c r="M22" i="1"/>
  <c r="N22" i="1"/>
  <c r="K90" i="1"/>
  <c r="L90" i="1"/>
  <c r="M103" i="1"/>
  <c r="M90" i="1" s="1"/>
  <c r="N103" i="1"/>
  <c r="N90" i="1" s="1"/>
  <c r="K88" i="1"/>
  <c r="L88" i="1"/>
  <c r="M101" i="1"/>
  <c r="M88" i="1" s="1"/>
  <c r="N101" i="1"/>
  <c r="N88" i="1" s="1"/>
  <c r="O41" i="1"/>
  <c r="N30" i="1"/>
  <c r="N185" i="1"/>
  <c r="N134" i="1"/>
  <c r="M134" i="1"/>
  <c r="L134" i="1"/>
  <c r="K134" i="1"/>
  <c r="N194" i="1"/>
  <c r="N184" i="1" s="1"/>
  <c r="L194" i="1"/>
  <c r="L184" i="1" s="1"/>
  <c r="K185" i="1"/>
  <c r="K190" i="1"/>
  <c r="M194" i="1"/>
  <c r="M181" i="1"/>
  <c r="K183" i="1"/>
  <c r="L183" i="1"/>
  <c r="M183" i="1"/>
  <c r="N183" i="1"/>
  <c r="K258" i="1"/>
  <c r="L258" i="1"/>
  <c r="M258" i="1"/>
  <c r="N258" i="1"/>
  <c r="K252" i="1"/>
  <c r="K245" i="1" s="1"/>
  <c r="L252" i="1"/>
  <c r="M252" i="1"/>
  <c r="K246" i="1"/>
  <c r="L246" i="1"/>
  <c r="M246" i="1"/>
  <c r="K248" i="1"/>
  <c r="L248" i="1"/>
  <c r="M248" i="1"/>
  <c r="N248" i="1"/>
  <c r="K249" i="1"/>
  <c r="L249" i="1"/>
  <c r="M249" i="1"/>
  <c r="N249" i="1"/>
  <c r="K240" i="1"/>
  <c r="L240" i="1"/>
  <c r="M240" i="1"/>
  <c r="N240" i="1"/>
  <c r="K235" i="1"/>
  <c r="L235" i="1"/>
  <c r="M235" i="1"/>
  <c r="N235" i="1"/>
  <c r="K230" i="1"/>
  <c r="L230" i="1"/>
  <c r="M230" i="1"/>
  <c r="N230" i="1"/>
  <c r="L221" i="1"/>
  <c r="M221" i="1"/>
  <c r="N221" i="1"/>
  <c r="K223" i="1"/>
  <c r="L223" i="1"/>
  <c r="M223" i="1"/>
  <c r="N223" i="1"/>
  <c r="K224" i="1"/>
  <c r="L224" i="1"/>
  <c r="M224" i="1"/>
  <c r="N224" i="1"/>
  <c r="L185" i="1"/>
  <c r="K129" i="1"/>
  <c r="L129" i="1"/>
  <c r="M129" i="1"/>
  <c r="N129" i="1"/>
  <c r="M124" i="1"/>
  <c r="N124" i="1"/>
  <c r="K123" i="1"/>
  <c r="K119" i="1" s="1"/>
  <c r="L123" i="1"/>
  <c r="L119" i="1" s="1"/>
  <c r="M123" i="1"/>
  <c r="N123" i="1"/>
  <c r="N119" i="1" s="1"/>
  <c r="K118" i="1"/>
  <c r="K104" i="1" s="1"/>
  <c r="L118" i="1"/>
  <c r="M118" i="1"/>
  <c r="M114" i="1" s="1"/>
  <c r="N118" i="1"/>
  <c r="N104" i="1" s="1"/>
  <c r="N91" i="1" s="1"/>
  <c r="N36" i="1"/>
  <c r="K181" i="1"/>
  <c r="L65" i="1"/>
  <c r="M65" i="1"/>
  <c r="N65" i="1"/>
  <c r="L41" i="1"/>
  <c r="P44" i="1"/>
  <c r="N41" i="1"/>
  <c r="M41" i="1"/>
  <c r="K67" i="1"/>
  <c r="L67" i="1"/>
  <c r="M67" i="1"/>
  <c r="N67" i="1"/>
  <c r="K68" i="1"/>
  <c r="L68" i="1"/>
  <c r="M68" i="1"/>
  <c r="N68" i="1"/>
  <c r="K82" i="1"/>
  <c r="L82" i="1"/>
  <c r="M82" i="1"/>
  <c r="N82" i="1"/>
  <c r="K77" i="1"/>
  <c r="L77" i="1"/>
  <c r="M77" i="1"/>
  <c r="N77" i="1"/>
  <c r="K72" i="1"/>
  <c r="L72" i="1"/>
  <c r="M72" i="1"/>
  <c r="N72" i="1"/>
  <c r="L59" i="1"/>
  <c r="M59" i="1"/>
  <c r="N59" i="1"/>
  <c r="K54" i="1"/>
  <c r="N54" i="1"/>
  <c r="M54" i="1"/>
  <c r="P55" i="1"/>
  <c r="L47" i="1"/>
  <c r="M31" i="1"/>
  <c r="M30" i="1" s="1"/>
  <c r="P37" i="1"/>
  <c r="L31" i="1"/>
  <c r="K31" i="1"/>
  <c r="K30" i="1" s="1"/>
  <c r="K36" i="1"/>
  <c r="P176" i="1"/>
  <c r="P203" i="1"/>
  <c r="M198" i="1"/>
  <c r="P178" i="1"/>
  <c r="K198" i="1"/>
  <c r="M196" i="1"/>
  <c r="K196" i="1"/>
  <c r="P201" i="1"/>
  <c r="P206" i="1"/>
  <c r="O114" i="1"/>
  <c r="O184" i="1"/>
  <c r="P186" i="1"/>
  <c r="N181" i="1"/>
  <c r="M245" i="1" l="1"/>
  <c r="O142" i="1"/>
  <c r="L114" i="1"/>
  <c r="L100" i="1" s="1"/>
  <c r="L87" i="1" s="1"/>
  <c r="L104" i="1"/>
  <c r="K21" i="1"/>
  <c r="K12" i="1"/>
  <c r="M20" i="1"/>
  <c r="P124" i="1"/>
  <c r="N21" i="1"/>
  <c r="O174" i="1"/>
  <c r="O156" i="1" s="1"/>
  <c r="O143" i="1" s="1"/>
  <c r="M171" i="1"/>
  <c r="M153" i="1" s="1"/>
  <c r="M140" i="1" s="1"/>
  <c r="M173" i="1"/>
  <c r="M155" i="1" s="1"/>
  <c r="M142" i="1" s="1"/>
  <c r="P59" i="1"/>
  <c r="P72" i="1"/>
  <c r="P68" i="1"/>
  <c r="L173" i="1"/>
  <c r="L155" i="1" s="1"/>
  <c r="L142" i="1" s="1"/>
  <c r="O20" i="1"/>
  <c r="M46" i="1"/>
  <c r="L171" i="1"/>
  <c r="L153" i="1" s="1"/>
  <c r="L140" i="1" s="1"/>
  <c r="N190" i="1"/>
  <c r="P118" i="1"/>
  <c r="O245" i="1"/>
  <c r="L91" i="1"/>
  <c r="P249" i="1"/>
  <c r="L245" i="1"/>
  <c r="N171" i="1"/>
  <c r="N153" i="1" s="1"/>
  <c r="N174" i="1"/>
  <c r="N156" i="1" s="1"/>
  <c r="N143" i="1" s="1"/>
  <c r="P27" i="1"/>
  <c r="P49" i="1"/>
  <c r="P47" i="1"/>
  <c r="P175" i="1"/>
  <c r="N180" i="1"/>
  <c r="L190" i="1"/>
  <c r="L180" i="1" s="1"/>
  <c r="L170" i="1" s="1"/>
  <c r="L152" i="1" s="1"/>
  <c r="K171" i="1"/>
  <c r="K153" i="1" s="1"/>
  <c r="K140" i="1" s="1"/>
  <c r="L46" i="1"/>
  <c r="N114" i="1"/>
  <c r="N100" i="1" s="1"/>
  <c r="N87" i="1" s="1"/>
  <c r="P194" i="1"/>
  <c r="P101" i="1"/>
  <c r="P199" i="1"/>
  <c r="O180" i="1"/>
  <c r="O170" i="1" s="1"/>
  <c r="O152" i="1" s="1"/>
  <c r="K64" i="1"/>
  <c r="K18" i="1" s="1"/>
  <c r="P103" i="1"/>
  <c r="O181" i="1"/>
  <c r="P181" i="1" s="1"/>
  <c r="P198" i="1"/>
  <c r="N64" i="1"/>
  <c r="N18" i="1" s="1"/>
  <c r="L12" i="1"/>
  <c r="P26" i="1"/>
  <c r="P99" i="1"/>
  <c r="O46" i="1"/>
  <c r="P210" i="1"/>
  <c r="K174" i="1"/>
  <c r="K156" i="1" s="1"/>
  <c r="K143" i="1" s="1"/>
  <c r="N173" i="1"/>
  <c r="N155" i="1" s="1"/>
  <c r="N142" i="1" s="1"/>
  <c r="L174" i="1"/>
  <c r="L156" i="1" s="1"/>
  <c r="L143" i="1" s="1"/>
  <c r="P95" i="1"/>
  <c r="O64" i="1"/>
  <c r="O18" i="1" s="1"/>
  <c r="N170" i="1"/>
  <c r="N152" i="1" s="1"/>
  <c r="P90" i="1"/>
  <c r="P77" i="1"/>
  <c r="P129" i="1"/>
  <c r="O100" i="1"/>
  <c r="O87" i="1" s="1"/>
  <c r="K20" i="1"/>
  <c r="P145" i="1"/>
  <c r="P144" i="1"/>
  <c r="P183" i="1"/>
  <c r="P23" i="1"/>
  <c r="O220" i="1"/>
  <c r="M21" i="1"/>
  <c r="P41" i="1"/>
  <c r="P36" i="1"/>
  <c r="P248" i="1"/>
  <c r="P22" i="1"/>
  <c r="P98" i="1"/>
  <c r="P251" i="1"/>
  <c r="O12" i="1"/>
  <c r="P50" i="1"/>
  <c r="O10" i="1"/>
  <c r="P88" i="1"/>
  <c r="P82" i="1"/>
  <c r="P67" i="1"/>
  <c r="P65" i="1"/>
  <c r="N245" i="1"/>
  <c r="P24" i="1"/>
  <c r="O21" i="1"/>
  <c r="P146" i="1"/>
  <c r="P205" i="1"/>
  <c r="P200" i="1"/>
  <c r="P215" i="1"/>
  <c r="P235" i="1"/>
  <c r="K220" i="1"/>
  <c r="P252" i="1"/>
  <c r="P258" i="1"/>
  <c r="P230" i="1"/>
  <c r="N220" i="1"/>
  <c r="P223" i="1"/>
  <c r="P240" i="1"/>
  <c r="P246" i="1"/>
  <c r="M184" i="1"/>
  <c r="M174" i="1" s="1"/>
  <c r="M156" i="1" s="1"/>
  <c r="M143" i="1" s="1"/>
  <c r="M190" i="1"/>
  <c r="P221" i="1"/>
  <c r="L21" i="1"/>
  <c r="L20" i="1"/>
  <c r="P196" i="1"/>
  <c r="L30" i="1"/>
  <c r="P30" i="1" s="1"/>
  <c r="P31" i="1"/>
  <c r="P54" i="1"/>
  <c r="L64" i="1"/>
  <c r="L18" i="1" s="1"/>
  <c r="L8" i="1" s="1"/>
  <c r="M119" i="1"/>
  <c r="P119" i="1" s="1"/>
  <c r="P123" i="1"/>
  <c r="P134" i="1"/>
  <c r="P97" i="1"/>
  <c r="P96" i="1"/>
  <c r="P93" i="1"/>
  <c r="P92" i="1"/>
  <c r="N46" i="1"/>
  <c r="P224" i="1"/>
  <c r="P94" i="1"/>
  <c r="P195" i="1"/>
  <c r="K114" i="1"/>
  <c r="K100" i="1" s="1"/>
  <c r="P185" i="1"/>
  <c r="K180" i="1"/>
  <c r="K170" i="1" s="1"/>
  <c r="N12" i="1"/>
  <c r="P25" i="1"/>
  <c r="N20" i="1"/>
  <c r="K46" i="1"/>
  <c r="P158" i="1"/>
  <c r="O104" i="1"/>
  <c r="O91" i="1" s="1"/>
  <c r="L220" i="1"/>
  <c r="M104" i="1"/>
  <c r="M91" i="1" s="1"/>
  <c r="M220" i="1"/>
  <c r="K173" i="1"/>
  <c r="M12" i="1"/>
  <c r="M64" i="1"/>
  <c r="M18" i="1" s="1"/>
  <c r="M10" i="1" l="1"/>
  <c r="N11" i="1"/>
  <c r="L10" i="1"/>
  <c r="O171" i="1"/>
  <c r="O153" i="1" s="1"/>
  <c r="O140" i="1" s="1"/>
  <c r="O8" i="1" s="1"/>
  <c r="M8" i="1"/>
  <c r="P12" i="1"/>
  <c r="L11" i="1"/>
  <c r="O139" i="1"/>
  <c r="P245" i="1"/>
  <c r="N17" i="1"/>
  <c r="O17" i="1"/>
  <c r="K17" i="1"/>
  <c r="O11" i="1"/>
  <c r="N10" i="1"/>
  <c r="N139" i="1"/>
  <c r="L139" i="1"/>
  <c r="P143" i="1"/>
  <c r="L17" i="1"/>
  <c r="P18" i="1"/>
  <c r="P20" i="1"/>
  <c r="P156" i="1"/>
  <c r="P64" i="1"/>
  <c r="M100" i="1"/>
  <c r="M87" i="1" s="1"/>
  <c r="M17" i="1"/>
  <c r="M11" i="1"/>
  <c r="P104" i="1"/>
  <c r="K91" i="1"/>
  <c r="P21" i="1"/>
  <c r="P174" i="1"/>
  <c r="P173" i="1"/>
  <c r="K155" i="1"/>
  <c r="K152" i="1"/>
  <c r="P220" i="1"/>
  <c r="P46" i="1"/>
  <c r="P114" i="1"/>
  <c r="P184" i="1"/>
  <c r="M180" i="1"/>
  <c r="M170" i="1" s="1"/>
  <c r="M152" i="1" s="1"/>
  <c r="M139" i="1" s="1"/>
  <c r="P190" i="1"/>
  <c r="K8" i="1"/>
  <c r="P171" i="1" l="1"/>
  <c r="O7" i="1"/>
  <c r="P180" i="1"/>
  <c r="N7" i="1"/>
  <c r="P155" i="1"/>
  <c r="K142" i="1"/>
  <c r="K10" i="1" s="1"/>
  <c r="K87" i="1"/>
  <c r="P100" i="1"/>
  <c r="P91" i="1"/>
  <c r="P11" i="1" s="1"/>
  <c r="K11" i="1"/>
  <c r="M7" i="1"/>
  <c r="P152" i="1"/>
  <c r="K139" i="1"/>
  <c r="P139" i="1" s="1"/>
  <c r="P170" i="1"/>
  <c r="N140" i="1"/>
  <c r="P153" i="1"/>
  <c r="L7" i="1"/>
  <c r="P17" i="1"/>
  <c r="P87" i="1" l="1"/>
  <c r="P7" i="1" s="1"/>
  <c r="K7" i="1"/>
  <c r="N8" i="1"/>
  <c r="P140" i="1"/>
  <c r="P8" i="1" s="1"/>
  <c r="P142" i="1"/>
  <c r="P10" i="1" s="1"/>
</calcChain>
</file>

<file path=xl/sharedStrings.xml><?xml version="1.0" encoding="utf-8"?>
<sst xmlns="http://schemas.openxmlformats.org/spreadsheetml/2006/main" count="2566" uniqueCount="141">
  <si>
    <t>Наименование целей, задач, подпрограмм, основных мероприятий, мероприятий, ведомственных целевых программ, показателей</t>
  </si>
  <si>
    <t>Единица измерения показателя</t>
  </si>
  <si>
    <t>Коэффициент значимости</t>
  </si>
  <si>
    <t>Методика расчета показателя</t>
  </si>
  <si>
    <t>Сроки реализации</t>
  </si>
  <si>
    <t>Ответственный исполнитель и соисполнители</t>
  </si>
  <si>
    <t>Коды бюджетной классификации расходов</t>
  </si>
  <si>
    <t>Главный раздел, подраздел</t>
  </si>
  <si>
    <t>Целевая статья</t>
  </si>
  <si>
    <t>Вид расходов</t>
  </si>
  <si>
    <t>Итого</t>
  </si>
  <si>
    <t>№ п/п</t>
  </si>
  <si>
    <t>Основные мероприятия, мероприятия, показатели и объемы финансирования государственной программы "Развитие дорожного хозяйства Забайкальского края"</t>
  </si>
  <si>
    <t>финансирование за счет краевого бюджета, тыс. рублей</t>
  </si>
  <si>
    <t>тыс. рублей</t>
  </si>
  <si>
    <t>Х</t>
  </si>
  <si>
    <t>кроме того, финансирование из других источников:</t>
  </si>
  <si>
    <t xml:space="preserve"> - из федерального бюджета</t>
  </si>
  <si>
    <t xml:space="preserve"> - из местных бюджетов</t>
  </si>
  <si>
    <t>Абсолютное значение</t>
  </si>
  <si>
    <t>Министерство строительства, дорожного хозяйства и транспорта Забайкальского края</t>
  </si>
  <si>
    <t>2021-2025</t>
  </si>
  <si>
    <t>04 09</t>
  </si>
  <si>
    <t>км</t>
  </si>
  <si>
    <t>Основное мероприятие "Содержание автомобильных дорог регионального и межмуниципального значения"</t>
  </si>
  <si>
    <t>Основное мероприятие "Капитальный ремонт и ремонт автомобильных дорог регионального и межмуниципального значения"</t>
  </si>
  <si>
    <t>Мероприятие "Работы по капитальному ремонту и ремонту автомобильных дорог регионального и межмуниципального значения"</t>
  </si>
  <si>
    <t>Основное мероприятие "Строительство и реконструкция автомобильных дорог"</t>
  </si>
  <si>
    <t>Мероприятие "Работы по реконструкции автомобильных дорог регионального и межмуниципального значения"</t>
  </si>
  <si>
    <t>Мероприятие "Работы по строительству автомобильных дорог регионального и межмуниципального значения"</t>
  </si>
  <si>
    <t>Подпрограмма «Межбюджетные трансферты, предоставляемые из дорожного фонда Забайкальского края бюджетам муниципальных образований Забайкальского края»</t>
  </si>
  <si>
    <t>Мероприятие "Субсидия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экспертиз)"</t>
  </si>
  <si>
    <t>Мероприятие "Приведение в нормативное состояние дорожной сети Читинской городской агломерации"</t>
  </si>
  <si>
    <t>Мероприятие "Приведение в нормативное состояние автомобильных дорог регионального значения, включенных в Читинскую городскую агломерацию"</t>
  </si>
  <si>
    <t>Мероприятие "Приведение в нормативное состояние автомобильных дорог регионального значения"</t>
  </si>
  <si>
    <t>Основное мероприятие "Реализация регионального проекта "Общесистемные меры развития дорожного хозяйства"</t>
  </si>
  <si>
    <t>Мероприятие "Установка автоматических систем управления дорожным движением"</t>
  </si>
  <si>
    <t>Подпрограмма «Содержание подведомственных учреждений»</t>
  </si>
  <si>
    <t>Основное мероприятие "Содержание подведомственных учреждений"</t>
  </si>
  <si>
    <t>Основное мероприятие "Уплата налога на имущество и земельного налога в части автомобильных дорог регионального и межмуниципального значения"</t>
  </si>
  <si>
    <t>243; 244</t>
  </si>
  <si>
    <t>шт.</t>
  </si>
  <si>
    <t>Показатель "Прирост протяженности автомобильных дорог общего пользования регионального (межмуниципального) и местного значения на территории Забайкальского края,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дорог"</t>
  </si>
  <si>
    <t>%</t>
  </si>
  <si>
    <t>Lосвоен./ Lобщ. x 100, где Lосвоен. - лимиты бюджетных обязательств освоенные ГКУ "Служба единого заказчика" Забайкальского края по состоянию на 31 декабря отчетного года; Lобщ.  - лимиты бюджетных обязательств доведенных до ГКУ "Служба единого заказчика" Забайкальского края по состоянию на 31 декабря отчетного года.</t>
  </si>
  <si>
    <t>Lнорм. / Lобщ. x 100, где Lнорм. - протяженность автомобильных дорог общего пользования регионального значения, соответствующих нормативным требованиям; Lобщ. - общая протяженность автомобильных дорог общего пользования регионального значения.</t>
  </si>
  <si>
    <t>Показатель "Прирост протяженности автомобильных дорог общего пользования регионального (межмуниципального) значения на территории Забайкальского края,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дорог"</t>
  </si>
  <si>
    <t>Мероприятие "Прочие работы по содержанию автомобильных дорог регионального и межмуниципального значения"</t>
  </si>
  <si>
    <t>Мероприятие "Содержание автомобильных дорог регионального и межмуниципального значения"</t>
  </si>
  <si>
    <t>Основное мероприятие "Межбюджетные трансферты из дорожного фонда Забайкальского края"</t>
  </si>
  <si>
    <t>Показатель "Доля протяженности автомобильных дорог общего пользования регионального (межмуниципального) значения, соответствующих нормативным требованиям к транспортно-эксплуатационным показателям на 31 декабря отчетного года"</t>
  </si>
  <si>
    <t xml:space="preserve">Показатель "Доля лимитов бюджетных обязательств дорожного фонда, освоенных в отчетном году"
</t>
  </si>
  <si>
    <t>Лосв./Л x 100, где Лосв. - объем лимитов бюджетных обязательств дорожного фонда, освоенных в отчетном году; Л - объем лимитов бюджетных обязательств дорожного фонда.</t>
  </si>
  <si>
    <t>Lнорм. / Lобщ. x 100, где Lнорм. - протяженность автомобильных дорог общего пользования регионального и межмуниципального значения, соответствующих нормативным требованиям; Lобщ. - общая протяженность автомобильных дорог общего пользования регионального и межмуниципального значения.</t>
  </si>
  <si>
    <t>Сотеч. / С x 100, где Сотеч.- стоимость отечественного оборудования (товаров, работ, услуг) на приобретение которых осуществлялись закупки; С -  стоимость оборудования (товаров, работ, услуг) на приобретение которых осуществлялись закупки.</t>
  </si>
  <si>
    <t>Кнов. / К x 100, где Кнов. - количество объектов, на которых предусматривается использование новых и наилучших технологий, включенных в Реестр; К - количество объектов.</t>
  </si>
  <si>
    <t>Показатель "Прирост протяженности автомобильных дорог общего пользования местного значения на территории Забайкальского края,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дорог"</t>
  </si>
  <si>
    <t>млн. руб.</t>
  </si>
  <si>
    <t>110, 240, 830, 850</t>
  </si>
  <si>
    <t>240, 414</t>
  </si>
  <si>
    <t>2022-2026</t>
  </si>
  <si>
    <t>Мероприятие "Размещение автоматических пунктов весогабаритного контроля транспортных средств на автомобильных дорогах регионального или межмуниципального, местного значения"</t>
  </si>
  <si>
    <t>Мероприятие "Размещение стационарных камер фотовидеофиксации нарушений правил дорожного движения на автомобильных дорогах федерального, регионального или межмуниципального, местного значения"</t>
  </si>
  <si>
    <t>520, 540</t>
  </si>
  <si>
    <t>240, 414,
520,
540</t>
  </si>
  <si>
    <t>240, 414, 520, 540</t>
  </si>
  <si>
    <t>Подпрограмма «Реализация национального проекта «Безопасные качественные дороги»</t>
  </si>
  <si>
    <t>Основное мероприятие "Реализация регионального проекта "Региональная и местная дорожная сеть"</t>
  </si>
  <si>
    <t>ед.</t>
  </si>
  <si>
    <t>Пнорм./П x 100, где Пнорм. - протяженность автомобильных дорог регионального (межмуниципального) значения, соответствующих нормативным требованиям к транспортно-эксплуатационным показателям на 31 декабря отчетного года; П - протяженность автомобильных дорог регионального (межмуниципального) значения на 31 декабря отчетного года.</t>
  </si>
  <si>
    <t>Задача "Улучшение состояния сети автомобильных дорог Забайкальского края, в том числе местного значения, а также обеспечение подъездными дорогами требуемой технической категории крупных населенных пунктов"</t>
  </si>
  <si>
    <t>Задача "Снижение уровня аварийности, количества дорожно-транспортных происшествий на дорогах Забайкальского края и обеспечение прав граждан на безопасность дорожного движения"</t>
  </si>
  <si>
    <t>Подпрограмма «Модернизация автомобильных дорог регионального и межмуниципального значения»</t>
  </si>
  <si>
    <t>Показатель "Прирост протяженности сети автомобильных дорог регионального (межмуниципального) значения на территории Забайкальского края, соответствующих нормативным требованиям к транспортно-эксплуатационным показателям, в результате реконструкции автомобильных дорог"</t>
  </si>
  <si>
    <t>Показатель "Прирост протяженности сети автомобильных дорог регионального (межмуниципального) значения на территории Забайкальского края, соответствующих нормативным требованиям к транспортно-эксплуатационным показателям, в результате строительства новых автомобильных дорог"</t>
  </si>
  <si>
    <t xml:space="preserve">Показатель "Прирост протяженности сети автомобильных дорог регионального (межмуниципального) значения на территории Забайкальского края, соответствующих нормативным требованиям к транспортно-эксплуатационным показателям, в результате реконструкции автомобильных дорог"
</t>
  </si>
  <si>
    <t>Показатель "Прирост протяженности сети автомобильных дорог местного значения на территории Забайкальского края, соответствующих нормативным требованиям к транспортно-эксплуатационным показателям, в результате строительства новых автомобильных дорог"</t>
  </si>
  <si>
    <t>Показатель "Прирост протяженности сети автомобильных дорог местного значения на территории Забайкальского края, соответствующих нормативным требованиям к транспортно-эксплуатационным показателям, в результате реконструкции автомобильных дорог"</t>
  </si>
  <si>
    <t>Мероприятие "Иные межбюджетные трансферты бюджетам муниципальных образований Забайкальского края на содержание автомобильных дорог общего пользования местного значения и искусственных сооружений на них в границах населенных пунктов"</t>
  </si>
  <si>
    <t>Показатель "Прирост протяженности сети автомобильных дорог регионального (межмуниципального) и местного значения на территории Забайкальского края, соответствующих нормативным требованиям к транспортно-эксплуатационным показателям, в результате реконструкции автомобильных дорог"</t>
  </si>
  <si>
    <t xml:space="preserve">Показатель "Прирост протяженности сети автомобильных дорог регионального (межмуниципального) и местного значения на территории Забайкальского края, соответствующих нормативным требованиям к транспортно-эксплуатационным показателям, в результате строительства новых автомобильных дорог"
</t>
  </si>
  <si>
    <t>Lнорм. / Lобщ. x 100, где Lнорм. - протяженность дорожной сети городских агломераций, находящаяся в нормативном состоянии; Lобщ. - общая протяженность дорожной сети городских агломераций.</t>
  </si>
  <si>
    <t>Кжиз. / К x 100, где Ктех. - количество контрактов жизненного цикла, предусматривающих выполнение работ по строительству, реконструкции, капитальному ремонту автомобильных дорог
регионального (межмуниципального) значения; К - количество контрактов, предусматривающих выполнение работ по строительству, реконструкции, капитальному ремонту автомобильных дорог
регионального (межмуниципального) значения</t>
  </si>
  <si>
    <t>Цели "Развитие дорожного хозяйства Забайкальского края. Повышение безопасности дорожного движения на территории Забайкальского края"</t>
  </si>
  <si>
    <t>Показатель "Протяженность автомобильных дорог регионального (межмуниципального) и местного значения, на которых завершены работы по строительству, реконструкции, капитальному ремонту и ремонту в отчетном году"</t>
  </si>
  <si>
    <t>Мероприятие "Прочие расходы по строительству и реконструкции объектов дорожного хозяйства, включая проектно-изыскательские работы, и экспертиза проектов и т.д."</t>
  </si>
  <si>
    <t>Мероприятие "Прочие расходы на капитальный ремонт и ремонт объектов дорожного хозяйства, включая проектно-изыскательские работы, и экспертиза проектов, резерв на ликвидацию ЧС и т.д."</t>
  </si>
  <si>
    <t>Мероприятие "Субсидия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ремонт"</t>
  </si>
  <si>
    <t>240, 414, 500</t>
  </si>
  <si>
    <t>Мероприятие "Приведение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</si>
  <si>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Мероприятие "Иные межбюджетные трансферты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</si>
  <si>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Мероприятие "Приведение в нормативное состояние искусственных сооружений,
расположенных на автомобильных дорогах общего пользования регионального или
межмуниципального значения"</t>
  </si>
  <si>
    <t>Мероприятие "Приведение в нормативное состояние искусственных сооружений,
расположенных на автомобильных дорогах общего пользования регионального или
межмуниципального, местного значения"</t>
  </si>
  <si>
    <t>Мероприятие "Субсидия на приведение в нормативное состояние искусственных сооружений,
расположенных на автомобильных дорогах общего пользования местного значения"</t>
  </si>
  <si>
    <t>240, 414, 520</t>
  </si>
  <si>
    <t>Мероприятие "Развитие инфраструктуры дорожного хозяйства"</t>
  </si>
  <si>
    <t>2022-2023</t>
  </si>
  <si>
    <t>Мероприятие "Финансирование дорожной деятельности в отношении автомобильных дорог общего пользования регионального или межмуниципального значения"</t>
  </si>
  <si>
    <t>333R100000</t>
  </si>
  <si>
    <t>333R153940</t>
  </si>
  <si>
    <t>333R200000</t>
  </si>
  <si>
    <t>333R254180</t>
  </si>
  <si>
    <t>333R153890</t>
  </si>
  <si>
    <t>Показатель "Доля автомобильных дорог регионального и межмуниципального значения, соответствующих нормативным требованиям"</t>
  </si>
  <si>
    <t>Показатель "Доля отечественного оборудования (товаров, работ, услуг) в общем объеме закупок"</t>
  </si>
  <si>
    <t>Показатель "Доля дорожной сети городских агломераций, находящаяся в нормативном состоянии"</t>
  </si>
  <si>
    <t xml:space="preserve">Показатель "Осуществлено строительство и реконструкция
автомобильных дорог регионального или
межмуниципального, местного значения (накопленным
итогом)"
</t>
  </si>
  <si>
    <t xml:space="preserve">Показатель "Протяженность приведенных в нормативное состояние
искусственных сооружений на автомобильных дорогах
регионального или межмуниципального и местного
значения (накопленным итогом)"
</t>
  </si>
  <si>
    <t>Тысяча погонных метров</t>
  </si>
  <si>
    <t>Показатель "Доля объектов, на которых предусматривается
использование новых и наилучших технологий,
включенных в Реестр"</t>
  </si>
  <si>
    <t>Показатель "Доля контрактов жизненного цикла, предусматривающих
выполнение работ по строительству, реконструкции,
капитальному ремонту автомобильных дорог
регионального (межмуниципального) значения"</t>
  </si>
  <si>
    <t>Показатель "Внедрение интеллектуальных
транспортных систем,
предусматривающих
автоматизацию процессов
управления дорожным движением
в городских агломерациях,
включающих города с населением
свыше 300 тысяч человек"</t>
  </si>
  <si>
    <t>Показатель "Задолженность по уплате налога на имущество и земельного налога в части автомобильных дорог регионального и межмуниципального значения по состоянию на 31 декабря отчетного года"</t>
  </si>
  <si>
    <t>Показатель "Процент лимитов бюджетных обязательств, доведенных до ГКУ "Служба единого заказчика" Забайкальского края, освоенных по состоянию на 31 декабря отчетного года"</t>
  </si>
  <si>
    <t>Показатель "Протяженность автомобильных дорог общего пользования регионального (межмуниципального) значения, введенных в эксплуатацию после капитального ремонта и ремонта"</t>
  </si>
  <si>
    <t>Показатель "Протяженность линий искусственного электрического освещения автомобильных дорог регионального (межмуниципального) значения, введенных в эксплуатацию после строительства и реконструкции"</t>
  </si>
  <si>
    <t>Показатель "Протяженность линий искусственного электрического освещения автомобильных дорог регионального (межмуниципального) значения, введенных в эксплуатацию после капитального ремонта и ремонта"</t>
  </si>
  <si>
    <t>Показатель "Количество разработанных ПСД"</t>
  </si>
  <si>
    <t>Показатель "Количество дорожно-транспортных происшествий, произошедших  ввиду неблагоприятных дорожных условий на автомобильных дорогах регионального и межмуниципального значения"</t>
  </si>
  <si>
    <t>Показатель "Протяженность автомобильных дорог общего пользования регионального (межмуниципального) значения введенных в эксплуатацию после ремонта"</t>
  </si>
  <si>
    <t>Показатель "Протяженность автомобильных дорог общего пользования местного значения, введенных в эксплуатацию после ремонта"</t>
  </si>
  <si>
    <t>Показатель "Протяженность отремонтированных тротуаров, примыкающих к автомобильным дорогам общего пользования местного значения, введенных в эксплуатацию после ремонта, в однополосном исчислении"</t>
  </si>
  <si>
    <t>Показатель "Протяженность линий искусственного электрического освещения автомобильных дорог местного значения, введенных в эксплуатацию после строительства и реконструкции"</t>
  </si>
  <si>
    <t>Показатель "Протяженность линий искусственного электрического освещения автомобильных дорог местного значения, введенных в эксплуатацию после капитального ремонта и ремонта"</t>
  </si>
  <si>
    <t>Показатель "Количество муниципальных контрактов, заключенных на содержание автомобильных дорог местного значения"</t>
  </si>
  <si>
    <t>«ПРИЛОЖЕНИЕ
к государственной программе
«Развитие дорожного хозяйства Забайкальского края»</t>
  </si>
  <si>
    <t>3310204315,
3310254790</t>
  </si>
  <si>
    <t>Мероприятие "Иные межбюджетные трансферты бюджетам муниципальных образований Забайкальского края на осуществление дорожной деятельности на автомобильных дорогах общего пользования местного значения (за исключением работ по содержанию автомобильных дорог)"</t>
  </si>
  <si>
    <t>Мероприятие "Иные межбюджетные трансферты бюджетам муниципальных образований Забайкальского края на восстановление автомобильных дорог общего пользования местного значения при ликвидации последствий чрезвычайной ситуации"</t>
  </si>
  <si>
    <t>3320153900, 3320155390F,
3320154790,
3320174318</t>
  </si>
  <si>
    <t>333R157840,
333R15784F</t>
  </si>
  <si>
    <t>333R204315,
333R204316</t>
  </si>
  <si>
    <t>333R204315,
333R204317</t>
  </si>
  <si>
    <t>______________________________________».</t>
  </si>
  <si>
    <t>______________________________________</t>
  </si>
  <si>
    <t>Lнорм. / Lобщ. x 100, где Lнорм. - протяженность дорожной сети городских агломераций, образованных населенными пунктами с населением от 20 тысяч человек, находящаяся в нормативном состоянии; Lобщ. - общая протяженность дорожной сети городских агломераций,  образованных населенными пунктами с населением от 20 тысяч человек.</t>
  </si>
  <si>
    <t>Показатель "Доля автомобильных дорог регионального значения, входящих в опорную сеть, соответствующих нормативным требованиям"</t>
  </si>
  <si>
    <t>Показатель "Доля дорожной сети городских агломераций, образованных населенными пунктами с населением от 20 тысяч человек, расположенными в Дальневосточном федеральном округе, находящаяся в нормативном состоянии"</t>
  </si>
  <si>
    <t>Lнорм. / Lобщ. x 100, где Lнорм. - протяженность автомобильных дорог регионального значения, входящих в опорную сеть, соответствующих нормативным требованиям; Lобщ. - протяженность автомобильных дорог регионального значения, входящих в опорную сеть.</t>
  </si>
  <si>
    <t>Количество размещенных автоматических пунктов весогабаритного
контроля транспортных средств на автомобильных дорогах
регионального или межмуниципального, местного значения</t>
  </si>
  <si>
    <t>Количество размещенных  стационарных камер
фотовидеофиксации нарушений правил дорожного движения
на автомобильных дорогах федерального, регионального или
межмуниципального, местного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</si>
</sst>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"/>
    <numFmt numFmtId="166" formatCode="#,##0.000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Border="1"/>
    <xf numFmtId="164" fontId="2" fillId="2" borderId="0" xfId="0" applyNumberFormat="1" applyFont="1" applyFill="1"/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7"/>
  <sheetViews>
    <sheetView tabSelected="1" showWhiteSpace="0" view="pageBreakPreview" topLeftCell="A226" zoomScale="80" zoomScaleNormal="80" zoomScaleSheetLayoutView="80" zoomScalePageLayoutView="75" workbookViewId="0">
      <selection activeCell="D226" sqref="D226"/>
    </sheetView>
  </sheetViews>
  <sheetFormatPr defaultRowHeight="15" x14ac:dyDescent="0.25"/>
  <cols>
    <col min="1" max="1" width="8" style="1" customWidth="1"/>
    <col min="2" max="2" width="35.5703125" style="5" customWidth="1"/>
    <col min="3" max="3" width="15.42578125" style="1" customWidth="1"/>
    <col min="4" max="4" width="20" style="1" customWidth="1"/>
    <col min="5" max="5" width="37" style="1" customWidth="1"/>
    <col min="6" max="6" width="16.28515625" style="1" customWidth="1"/>
    <col min="7" max="7" width="15.5703125" style="1" customWidth="1"/>
    <col min="8" max="8" width="12.7109375" style="1" customWidth="1"/>
    <col min="9" max="9" width="15.85546875" style="23" customWidth="1"/>
    <col min="10" max="10" width="9.140625" style="1"/>
    <col min="11" max="11" width="14" style="6" customWidth="1"/>
    <col min="12" max="13" width="14.42578125" style="6" customWidth="1"/>
    <col min="14" max="15" width="12.5703125" style="6" bestFit="1" customWidth="1"/>
    <col min="16" max="16" width="13.28515625" style="6" customWidth="1"/>
    <col min="17" max="17" width="14.5703125" style="1" customWidth="1"/>
    <col min="18" max="18" width="14" style="1" customWidth="1"/>
    <col min="19" max="16384" width="9.140625" style="1"/>
  </cols>
  <sheetData>
    <row r="1" spans="1:18" ht="90" customHeight="1" x14ac:dyDescent="0.25">
      <c r="N1" s="31" t="s">
        <v>125</v>
      </c>
      <c r="O1" s="32"/>
      <c r="P1" s="32"/>
    </row>
    <row r="2" spans="1:18" ht="18.75" x14ac:dyDescent="0.3">
      <c r="A2" s="34" t="s">
        <v>12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8" x14ac:dyDescent="0.25">
      <c r="A3" s="2"/>
      <c r="B3" s="3"/>
      <c r="C3" s="2"/>
      <c r="D3" s="2"/>
      <c r="E3" s="2"/>
      <c r="F3" s="2"/>
      <c r="G3" s="2"/>
      <c r="H3" s="2"/>
      <c r="I3" s="24"/>
      <c r="J3" s="2"/>
      <c r="K3" s="4"/>
      <c r="L3" s="4"/>
      <c r="M3" s="4"/>
      <c r="N3" s="4"/>
      <c r="O3" s="4"/>
      <c r="P3" s="4"/>
    </row>
    <row r="4" spans="1:18" x14ac:dyDescent="0.25">
      <c r="A4" s="29" t="s">
        <v>11</v>
      </c>
      <c r="B4" s="29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29" t="s">
        <v>6</v>
      </c>
      <c r="I4" s="29"/>
      <c r="J4" s="29"/>
      <c r="K4" s="35"/>
      <c r="L4" s="36"/>
      <c r="M4" s="36"/>
      <c r="N4" s="36"/>
      <c r="O4" s="37"/>
      <c r="P4" s="33" t="s">
        <v>10</v>
      </c>
    </row>
    <row r="5" spans="1:18" ht="71.25" customHeight="1" x14ac:dyDescent="0.25">
      <c r="A5" s="29"/>
      <c r="B5" s="29"/>
      <c r="C5" s="29"/>
      <c r="D5" s="29"/>
      <c r="E5" s="29"/>
      <c r="F5" s="29"/>
      <c r="G5" s="29"/>
      <c r="H5" s="27" t="s">
        <v>7</v>
      </c>
      <c r="I5" s="7" t="s">
        <v>8</v>
      </c>
      <c r="J5" s="27" t="s">
        <v>9</v>
      </c>
      <c r="K5" s="8">
        <v>2022</v>
      </c>
      <c r="L5" s="8">
        <v>2023</v>
      </c>
      <c r="M5" s="8">
        <v>2024</v>
      </c>
      <c r="N5" s="8">
        <v>2025</v>
      </c>
      <c r="O5" s="8">
        <v>2026</v>
      </c>
      <c r="P5" s="33"/>
    </row>
    <row r="6" spans="1:18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8">
        <v>9</v>
      </c>
      <c r="J6" s="9">
        <v>10</v>
      </c>
      <c r="K6" s="10">
        <v>11</v>
      </c>
      <c r="L6" s="9">
        <v>12</v>
      </c>
      <c r="M6" s="10">
        <v>13</v>
      </c>
      <c r="N6" s="9">
        <v>14</v>
      </c>
      <c r="O6" s="10">
        <v>15</v>
      </c>
      <c r="P6" s="9">
        <v>16</v>
      </c>
    </row>
    <row r="7" spans="1:18" ht="60" x14ac:dyDescent="0.25">
      <c r="A7" s="9">
        <v>1</v>
      </c>
      <c r="B7" s="11" t="s">
        <v>83</v>
      </c>
      <c r="C7" s="12" t="s">
        <v>15</v>
      </c>
      <c r="D7" s="12" t="s">
        <v>15</v>
      </c>
      <c r="E7" s="12" t="s">
        <v>15</v>
      </c>
      <c r="F7" s="12" t="s">
        <v>15</v>
      </c>
      <c r="G7" s="12" t="s">
        <v>15</v>
      </c>
      <c r="H7" s="12" t="s">
        <v>15</v>
      </c>
      <c r="I7" s="7" t="s">
        <v>15</v>
      </c>
      <c r="J7" s="12" t="s">
        <v>15</v>
      </c>
      <c r="K7" s="13">
        <f t="shared" ref="K7:P7" si="0">K17+K87+K139+K245</f>
        <v>12509556.887207516</v>
      </c>
      <c r="L7" s="13">
        <f t="shared" si="0"/>
        <v>9846974.9087348171</v>
      </c>
      <c r="M7" s="13">
        <f t="shared" si="0"/>
        <v>11428381.227610808</v>
      </c>
      <c r="N7" s="13">
        <f t="shared" si="0"/>
        <v>14247971.642121211</v>
      </c>
      <c r="O7" s="13">
        <f t="shared" si="0"/>
        <v>8596521.1320000011</v>
      </c>
      <c r="P7" s="13">
        <f t="shared" si="0"/>
        <v>56629405.79767435</v>
      </c>
      <c r="Q7" s="26"/>
      <c r="R7" s="25"/>
    </row>
    <row r="8" spans="1:18" ht="30" x14ac:dyDescent="0.25">
      <c r="A8" s="9">
        <v>2</v>
      </c>
      <c r="B8" s="27" t="s">
        <v>13</v>
      </c>
      <c r="C8" s="27" t="s">
        <v>14</v>
      </c>
      <c r="D8" s="12" t="s">
        <v>15</v>
      </c>
      <c r="E8" s="27" t="s">
        <v>15</v>
      </c>
      <c r="F8" s="14" t="s">
        <v>15</v>
      </c>
      <c r="G8" s="14" t="s">
        <v>15</v>
      </c>
      <c r="H8" s="14" t="s">
        <v>15</v>
      </c>
      <c r="I8" s="8" t="s">
        <v>15</v>
      </c>
      <c r="J8" s="14" t="s">
        <v>15</v>
      </c>
      <c r="K8" s="13">
        <f>K18+K88+K140+K246</f>
        <v>8091969.1279500006</v>
      </c>
      <c r="L8" s="13">
        <f>L18+L88+L140+L246-0.1</f>
        <v>6913602.5610000007</v>
      </c>
      <c r="M8" s="13">
        <f>M18+M88+M140+M246</f>
        <v>7117787.8000000007</v>
      </c>
      <c r="N8" s="13">
        <f>N18+N88+N140+N246</f>
        <v>7385714.3999999994</v>
      </c>
      <c r="O8" s="13">
        <f>O18+O88+O140+O246</f>
        <v>8579521.1320000011</v>
      </c>
      <c r="P8" s="13">
        <f>P18+P88+P140+P246</f>
        <v>38088595.120950006</v>
      </c>
    </row>
    <row r="9" spans="1:18" ht="30" x14ac:dyDescent="0.25">
      <c r="A9" s="9">
        <v>3</v>
      </c>
      <c r="B9" s="27" t="s">
        <v>16</v>
      </c>
      <c r="C9" s="27" t="s">
        <v>14</v>
      </c>
      <c r="D9" s="12" t="s">
        <v>15</v>
      </c>
      <c r="E9" s="27" t="s">
        <v>15</v>
      </c>
      <c r="F9" s="14" t="s">
        <v>15</v>
      </c>
      <c r="G9" s="14" t="s">
        <v>15</v>
      </c>
      <c r="H9" s="14" t="s">
        <v>15</v>
      </c>
      <c r="I9" s="8" t="s">
        <v>15</v>
      </c>
      <c r="J9" s="14" t="s">
        <v>15</v>
      </c>
      <c r="K9" s="28" t="s">
        <v>15</v>
      </c>
      <c r="L9" s="28" t="s">
        <v>15</v>
      </c>
      <c r="M9" s="28" t="s">
        <v>15</v>
      </c>
      <c r="N9" s="14" t="s">
        <v>15</v>
      </c>
      <c r="O9" s="14" t="s">
        <v>15</v>
      </c>
      <c r="P9" s="14" t="s">
        <v>15</v>
      </c>
    </row>
    <row r="10" spans="1:18" x14ac:dyDescent="0.25">
      <c r="A10" s="9">
        <v>4</v>
      </c>
      <c r="B10" s="27" t="s">
        <v>17</v>
      </c>
      <c r="C10" s="27" t="s">
        <v>14</v>
      </c>
      <c r="D10" s="12" t="s">
        <v>15</v>
      </c>
      <c r="E10" s="27" t="s">
        <v>15</v>
      </c>
      <c r="F10" s="14" t="s">
        <v>15</v>
      </c>
      <c r="G10" s="14" t="s">
        <v>15</v>
      </c>
      <c r="H10" s="14" t="s">
        <v>15</v>
      </c>
      <c r="I10" s="8" t="s">
        <v>15</v>
      </c>
      <c r="J10" s="14" t="s">
        <v>15</v>
      </c>
      <c r="K10" s="13">
        <f>K20+K90+K142+K248+0.1</f>
        <v>4317212</v>
      </c>
      <c r="L10" s="13">
        <f t="shared" ref="L10:P11" si="1">L20+L90+L142+L248</f>
        <v>2821203.8</v>
      </c>
      <c r="M10" s="13">
        <f t="shared" si="1"/>
        <v>4263925.3</v>
      </c>
      <c r="N10" s="13">
        <f t="shared" si="1"/>
        <v>6820731.4000000004</v>
      </c>
      <c r="O10" s="13">
        <f t="shared" si="1"/>
        <v>0</v>
      </c>
      <c r="P10" s="13">
        <f t="shared" si="1"/>
        <v>18223072.399999999</v>
      </c>
    </row>
    <row r="11" spans="1:18" x14ac:dyDescent="0.25">
      <c r="A11" s="9">
        <v>5</v>
      </c>
      <c r="B11" s="27" t="s">
        <v>18</v>
      </c>
      <c r="C11" s="27" t="s">
        <v>14</v>
      </c>
      <c r="D11" s="12" t="s">
        <v>15</v>
      </c>
      <c r="E11" s="27" t="s">
        <v>15</v>
      </c>
      <c r="F11" s="14" t="s">
        <v>15</v>
      </c>
      <c r="G11" s="14" t="s">
        <v>15</v>
      </c>
      <c r="H11" s="14" t="s">
        <v>15</v>
      </c>
      <c r="I11" s="8" t="s">
        <v>15</v>
      </c>
      <c r="J11" s="14" t="s">
        <v>15</v>
      </c>
      <c r="K11" s="13">
        <f>K21+K91+K143+K249</f>
        <v>100375.85925751516</v>
      </c>
      <c r="L11" s="13">
        <f t="shared" si="1"/>
        <v>112168.44773481818</v>
      </c>
      <c r="M11" s="13">
        <f t="shared" si="1"/>
        <v>46668.227610808084</v>
      </c>
      <c r="N11" s="13">
        <f t="shared" si="1"/>
        <v>41525.842121212125</v>
      </c>
      <c r="O11" s="13">
        <f t="shared" si="1"/>
        <v>17000</v>
      </c>
      <c r="P11" s="13">
        <f t="shared" si="1"/>
        <v>317738.37672435353</v>
      </c>
    </row>
    <row r="12" spans="1:18" ht="105" x14ac:dyDescent="0.25">
      <c r="A12" s="9">
        <v>6</v>
      </c>
      <c r="B12" s="11" t="s">
        <v>84</v>
      </c>
      <c r="C12" s="9" t="s">
        <v>23</v>
      </c>
      <c r="D12" s="12" t="s">
        <v>15</v>
      </c>
      <c r="E12" s="27" t="s">
        <v>19</v>
      </c>
      <c r="F12" s="14" t="s">
        <v>15</v>
      </c>
      <c r="G12" s="14" t="s">
        <v>15</v>
      </c>
      <c r="H12" s="14" t="s">
        <v>15</v>
      </c>
      <c r="I12" s="8" t="s">
        <v>15</v>
      </c>
      <c r="J12" s="14" t="s">
        <v>15</v>
      </c>
      <c r="K12" s="15">
        <f>K22+K23+K24+K25+K92+K93+K94+K95+K144+K145+K146</f>
        <v>566.101</v>
      </c>
      <c r="L12" s="15">
        <f>L22+L23+L24+L25+L92+L93+L94+L95+L144+L145+L146</f>
        <v>370.346</v>
      </c>
      <c r="M12" s="15">
        <f>M22+M23+M24+M25+M92+M93+M94+M95+M144+M145+M146</f>
        <v>386.065</v>
      </c>
      <c r="N12" s="15">
        <f>N22+N23+N24+N25+N92+N93+N94+N95+N144+N145+N146</f>
        <v>45.667999999999999</v>
      </c>
      <c r="O12" s="15">
        <f>O22+O23+O24+O25+O92+O93+O94+O95+O144+O145+O146</f>
        <v>46.32</v>
      </c>
      <c r="P12" s="16">
        <f t="shared" ref="P12:P59" si="2">SUM(K12:O12)</f>
        <v>1414.4999999999998</v>
      </c>
    </row>
    <row r="13" spans="1:18" ht="165" x14ac:dyDescent="0.25">
      <c r="A13" s="9">
        <v>7</v>
      </c>
      <c r="B13" s="11" t="s">
        <v>50</v>
      </c>
      <c r="C13" s="9" t="s">
        <v>43</v>
      </c>
      <c r="D13" s="12" t="s">
        <v>15</v>
      </c>
      <c r="E13" s="11" t="s">
        <v>69</v>
      </c>
      <c r="F13" s="14" t="s">
        <v>15</v>
      </c>
      <c r="G13" s="14" t="s">
        <v>15</v>
      </c>
      <c r="H13" s="14" t="s">
        <v>15</v>
      </c>
      <c r="I13" s="8" t="s">
        <v>15</v>
      </c>
      <c r="J13" s="14" t="s">
        <v>15</v>
      </c>
      <c r="K13" s="12">
        <f>K147</f>
        <v>37.4</v>
      </c>
      <c r="L13" s="12">
        <f>L147</f>
        <v>40.81</v>
      </c>
      <c r="M13" s="12">
        <f>M147</f>
        <v>44.97</v>
      </c>
      <c r="N13" s="12">
        <v>46</v>
      </c>
      <c r="O13" s="12">
        <v>47</v>
      </c>
      <c r="P13" s="14" t="s">
        <v>15</v>
      </c>
    </row>
    <row r="14" spans="1:18" ht="90" x14ac:dyDescent="0.25">
      <c r="A14" s="9">
        <v>8</v>
      </c>
      <c r="B14" s="11" t="s">
        <v>51</v>
      </c>
      <c r="C14" s="9" t="s">
        <v>43</v>
      </c>
      <c r="D14" s="12" t="s">
        <v>15</v>
      </c>
      <c r="E14" s="11" t="s">
        <v>52</v>
      </c>
      <c r="F14" s="14" t="s">
        <v>15</v>
      </c>
      <c r="G14" s="14" t="s">
        <v>15</v>
      </c>
      <c r="H14" s="14" t="s">
        <v>15</v>
      </c>
      <c r="I14" s="8" t="s">
        <v>15</v>
      </c>
      <c r="J14" s="14" t="s">
        <v>15</v>
      </c>
      <c r="K14" s="17">
        <v>93</v>
      </c>
      <c r="L14" s="17">
        <v>93</v>
      </c>
      <c r="M14" s="17">
        <v>93</v>
      </c>
      <c r="N14" s="17">
        <v>93</v>
      </c>
      <c r="O14" s="17">
        <v>93</v>
      </c>
      <c r="P14" s="12" t="s">
        <v>15</v>
      </c>
    </row>
    <row r="15" spans="1:18" ht="120.75" customHeight="1" x14ac:dyDescent="0.25">
      <c r="A15" s="9">
        <v>9</v>
      </c>
      <c r="B15" s="11" t="s">
        <v>70</v>
      </c>
      <c r="C15" s="12" t="s">
        <v>15</v>
      </c>
      <c r="D15" s="12" t="s">
        <v>15</v>
      </c>
      <c r="E15" s="12" t="s">
        <v>15</v>
      </c>
      <c r="F15" s="12" t="s">
        <v>15</v>
      </c>
      <c r="G15" s="12" t="s">
        <v>15</v>
      </c>
      <c r="H15" s="12" t="s">
        <v>15</v>
      </c>
      <c r="I15" s="7" t="s">
        <v>15</v>
      </c>
      <c r="J15" s="12" t="s">
        <v>15</v>
      </c>
      <c r="K15" s="12" t="s">
        <v>15</v>
      </c>
      <c r="L15" s="12" t="s">
        <v>15</v>
      </c>
      <c r="M15" s="12" t="s">
        <v>15</v>
      </c>
      <c r="N15" s="12" t="s">
        <v>15</v>
      </c>
      <c r="O15" s="12" t="s">
        <v>15</v>
      </c>
      <c r="P15" s="12" t="s">
        <v>15</v>
      </c>
    </row>
    <row r="16" spans="1:18" ht="106.5" customHeight="1" x14ac:dyDescent="0.25">
      <c r="A16" s="9">
        <v>10</v>
      </c>
      <c r="B16" s="11" t="s">
        <v>71</v>
      </c>
      <c r="C16" s="12" t="s">
        <v>15</v>
      </c>
      <c r="D16" s="12" t="s">
        <v>15</v>
      </c>
      <c r="E16" s="12" t="s">
        <v>15</v>
      </c>
      <c r="F16" s="12" t="s">
        <v>15</v>
      </c>
      <c r="G16" s="12" t="s">
        <v>15</v>
      </c>
      <c r="H16" s="12" t="s">
        <v>15</v>
      </c>
      <c r="I16" s="7" t="s">
        <v>15</v>
      </c>
      <c r="J16" s="12" t="s">
        <v>15</v>
      </c>
      <c r="K16" s="12" t="s">
        <v>15</v>
      </c>
      <c r="L16" s="12" t="s">
        <v>15</v>
      </c>
      <c r="M16" s="12" t="s">
        <v>15</v>
      </c>
      <c r="N16" s="12" t="s">
        <v>15</v>
      </c>
      <c r="O16" s="12" t="s">
        <v>15</v>
      </c>
      <c r="P16" s="12" t="s">
        <v>15</v>
      </c>
    </row>
    <row r="17" spans="1:16" ht="105" x14ac:dyDescent="0.25">
      <c r="A17" s="9">
        <v>11</v>
      </c>
      <c r="B17" s="11" t="s">
        <v>72</v>
      </c>
      <c r="C17" s="12" t="s">
        <v>15</v>
      </c>
      <c r="D17" s="12" t="s">
        <v>15</v>
      </c>
      <c r="E17" s="12" t="s">
        <v>15</v>
      </c>
      <c r="F17" s="12" t="s">
        <v>60</v>
      </c>
      <c r="G17" s="11" t="s">
        <v>20</v>
      </c>
      <c r="H17" s="12" t="s">
        <v>22</v>
      </c>
      <c r="I17" s="7">
        <v>3310000000</v>
      </c>
      <c r="J17" s="12" t="s">
        <v>59</v>
      </c>
      <c r="K17" s="13">
        <f>K18+K20+K21</f>
        <v>2362170.3036400001</v>
      </c>
      <c r="L17" s="13">
        <f>L18+L20+L21</f>
        <v>2241579.6060500001</v>
      </c>
      <c r="M17" s="13">
        <f>M18+M20+M21</f>
        <v>2940847.5233</v>
      </c>
      <c r="N17" s="13">
        <f>N18+N20+N21</f>
        <v>2903036.3806499997</v>
      </c>
      <c r="O17" s="13">
        <f>O18+O20+O21</f>
        <v>3516933.9</v>
      </c>
      <c r="P17" s="18">
        <f t="shared" si="2"/>
        <v>13964567.713639999</v>
      </c>
    </row>
    <row r="18" spans="1:16" ht="30" x14ac:dyDescent="0.25">
      <c r="A18" s="9">
        <v>12</v>
      </c>
      <c r="B18" s="27" t="s">
        <v>13</v>
      </c>
      <c r="C18" s="12" t="s">
        <v>15</v>
      </c>
      <c r="D18" s="12" t="s">
        <v>15</v>
      </c>
      <c r="E18" s="12" t="s">
        <v>15</v>
      </c>
      <c r="F18" s="12" t="s">
        <v>15</v>
      </c>
      <c r="G18" s="12" t="s">
        <v>15</v>
      </c>
      <c r="H18" s="12" t="s">
        <v>15</v>
      </c>
      <c r="I18" s="7" t="s">
        <v>15</v>
      </c>
      <c r="J18" s="12" t="s">
        <v>15</v>
      </c>
      <c r="K18" s="13">
        <f>K31+K47+K64</f>
        <v>2163473.4036400001</v>
      </c>
      <c r="L18" s="13">
        <f>L31+L47+L64</f>
        <v>2241579.6060500001</v>
      </c>
      <c r="M18" s="13">
        <f>M31+M47+M64</f>
        <v>2940847.5233</v>
      </c>
      <c r="N18" s="13">
        <f>N31+N47+N64</f>
        <v>2903036.3806499997</v>
      </c>
      <c r="O18" s="13">
        <f>O31+O47+O64</f>
        <v>3516933.9</v>
      </c>
      <c r="P18" s="18">
        <f t="shared" si="2"/>
        <v>13765870.81364</v>
      </c>
    </row>
    <row r="19" spans="1:16" ht="30" x14ac:dyDescent="0.25">
      <c r="A19" s="9">
        <v>13</v>
      </c>
      <c r="B19" s="27" t="s">
        <v>16</v>
      </c>
      <c r="C19" s="27" t="s">
        <v>14</v>
      </c>
      <c r="D19" s="12" t="s">
        <v>15</v>
      </c>
      <c r="E19" s="12" t="s">
        <v>15</v>
      </c>
      <c r="F19" s="12" t="s">
        <v>15</v>
      </c>
      <c r="G19" s="12" t="s">
        <v>15</v>
      </c>
      <c r="H19" s="12" t="s">
        <v>15</v>
      </c>
      <c r="I19" s="7" t="s">
        <v>15</v>
      </c>
      <c r="J19" s="12" t="s">
        <v>15</v>
      </c>
      <c r="K19" s="12" t="s">
        <v>15</v>
      </c>
      <c r="L19" s="12" t="s">
        <v>15</v>
      </c>
      <c r="M19" s="12" t="s">
        <v>15</v>
      </c>
      <c r="N19" s="12" t="s">
        <v>15</v>
      </c>
      <c r="O19" s="12" t="s">
        <v>15</v>
      </c>
      <c r="P19" s="12" t="s">
        <v>15</v>
      </c>
    </row>
    <row r="20" spans="1:16" x14ac:dyDescent="0.25">
      <c r="A20" s="9">
        <v>14</v>
      </c>
      <c r="B20" s="27" t="s">
        <v>17</v>
      </c>
      <c r="C20" s="27" t="s">
        <v>14</v>
      </c>
      <c r="D20" s="12" t="s">
        <v>15</v>
      </c>
      <c r="E20" s="12" t="s">
        <v>15</v>
      </c>
      <c r="F20" s="12" t="s">
        <v>15</v>
      </c>
      <c r="G20" s="12" t="s">
        <v>15</v>
      </c>
      <c r="H20" s="12" t="s">
        <v>15</v>
      </c>
      <c r="I20" s="7" t="s">
        <v>15</v>
      </c>
      <c r="J20" s="12" t="s">
        <v>15</v>
      </c>
      <c r="K20" s="13">
        <f>K33+K49+K67+K44</f>
        <v>198696.9</v>
      </c>
      <c r="L20" s="13">
        <f>L33+L49+L67+L44</f>
        <v>0</v>
      </c>
      <c r="M20" s="13">
        <f>M33+M49+M67+M44</f>
        <v>0</v>
      </c>
      <c r="N20" s="13">
        <f>N33+N49+N67+N44</f>
        <v>0</v>
      </c>
      <c r="O20" s="13">
        <f>O33+O49+O67+O44</f>
        <v>0</v>
      </c>
      <c r="P20" s="18">
        <f t="shared" si="2"/>
        <v>198696.9</v>
      </c>
    </row>
    <row r="21" spans="1:16" x14ac:dyDescent="0.25">
      <c r="A21" s="9">
        <v>15</v>
      </c>
      <c r="B21" s="27" t="s">
        <v>18</v>
      </c>
      <c r="C21" s="27" t="s">
        <v>14</v>
      </c>
      <c r="D21" s="12" t="s">
        <v>15</v>
      </c>
      <c r="E21" s="12" t="s">
        <v>15</v>
      </c>
      <c r="F21" s="12" t="s">
        <v>15</v>
      </c>
      <c r="G21" s="12" t="s">
        <v>15</v>
      </c>
      <c r="H21" s="12" t="s">
        <v>15</v>
      </c>
      <c r="I21" s="7" t="s">
        <v>15</v>
      </c>
      <c r="J21" s="12" t="s">
        <v>15</v>
      </c>
      <c r="K21" s="13">
        <f>K34+K50+K67+K45</f>
        <v>0</v>
      </c>
      <c r="L21" s="13">
        <f>L34+L50+L67+L45</f>
        <v>0</v>
      </c>
      <c r="M21" s="13">
        <f>M34+M50+M67+M45</f>
        <v>0</v>
      </c>
      <c r="N21" s="13">
        <f>N34+N50+N67+N45</f>
        <v>0</v>
      </c>
      <c r="O21" s="13">
        <f>O34+O50+O67+O45</f>
        <v>0</v>
      </c>
      <c r="P21" s="18">
        <f t="shared" si="2"/>
        <v>0</v>
      </c>
    </row>
    <row r="22" spans="1:16" ht="150" x14ac:dyDescent="0.25">
      <c r="A22" s="9">
        <v>16</v>
      </c>
      <c r="B22" s="11" t="s">
        <v>46</v>
      </c>
      <c r="C22" s="9" t="s">
        <v>23</v>
      </c>
      <c r="D22" s="12" t="s">
        <v>15</v>
      </c>
      <c r="E22" s="9" t="s">
        <v>19</v>
      </c>
      <c r="F22" s="12" t="s">
        <v>15</v>
      </c>
      <c r="G22" s="12" t="s">
        <v>15</v>
      </c>
      <c r="H22" s="12" t="s">
        <v>15</v>
      </c>
      <c r="I22" s="7" t="s">
        <v>15</v>
      </c>
      <c r="J22" s="12" t="s">
        <v>15</v>
      </c>
      <c r="K22" s="15">
        <f>K51</f>
        <v>15.116</v>
      </c>
      <c r="L22" s="15">
        <f>L51</f>
        <v>3.9</v>
      </c>
      <c r="M22" s="15">
        <f>M51</f>
        <v>0</v>
      </c>
      <c r="N22" s="15">
        <f>N51</f>
        <v>0</v>
      </c>
      <c r="O22" s="15">
        <f>O51</f>
        <v>0</v>
      </c>
      <c r="P22" s="16">
        <f t="shared" si="2"/>
        <v>19.015999999999998</v>
      </c>
    </row>
    <row r="23" spans="1:16" ht="150" x14ac:dyDescent="0.25">
      <c r="A23" s="9">
        <v>17</v>
      </c>
      <c r="B23" s="11" t="s">
        <v>73</v>
      </c>
      <c r="C23" s="9" t="s">
        <v>23</v>
      </c>
      <c r="D23" s="12" t="s">
        <v>15</v>
      </c>
      <c r="E23" s="9" t="s">
        <v>19</v>
      </c>
      <c r="F23" s="12" t="s">
        <v>15</v>
      </c>
      <c r="G23" s="12" t="s">
        <v>15</v>
      </c>
      <c r="H23" s="12" t="s">
        <v>15</v>
      </c>
      <c r="I23" s="7" t="s">
        <v>15</v>
      </c>
      <c r="J23" s="12" t="s">
        <v>15</v>
      </c>
      <c r="K23" s="15">
        <f t="shared" ref="K23:O24" si="3">K69</f>
        <v>0</v>
      </c>
      <c r="L23" s="15">
        <f t="shared" si="3"/>
        <v>0</v>
      </c>
      <c r="M23" s="15">
        <f t="shared" si="3"/>
        <v>0</v>
      </c>
      <c r="N23" s="15">
        <f t="shared" si="3"/>
        <v>0</v>
      </c>
      <c r="O23" s="15">
        <f t="shared" si="3"/>
        <v>0</v>
      </c>
      <c r="P23" s="16">
        <f t="shared" si="2"/>
        <v>0</v>
      </c>
    </row>
    <row r="24" spans="1:16" ht="150" x14ac:dyDescent="0.25">
      <c r="A24" s="9">
        <v>18</v>
      </c>
      <c r="B24" s="11" t="s">
        <v>74</v>
      </c>
      <c r="C24" s="9" t="s">
        <v>23</v>
      </c>
      <c r="D24" s="12" t="s">
        <v>15</v>
      </c>
      <c r="E24" s="9" t="s">
        <v>19</v>
      </c>
      <c r="F24" s="12" t="s">
        <v>15</v>
      </c>
      <c r="G24" s="12" t="s">
        <v>15</v>
      </c>
      <c r="H24" s="12" t="s">
        <v>15</v>
      </c>
      <c r="I24" s="7" t="s">
        <v>15</v>
      </c>
      <c r="J24" s="12" t="s">
        <v>15</v>
      </c>
      <c r="K24" s="15">
        <f t="shared" si="3"/>
        <v>0</v>
      </c>
      <c r="L24" s="15">
        <f t="shared" si="3"/>
        <v>0</v>
      </c>
      <c r="M24" s="15">
        <f t="shared" si="3"/>
        <v>0</v>
      </c>
      <c r="N24" s="15">
        <f t="shared" si="3"/>
        <v>0</v>
      </c>
      <c r="O24" s="15">
        <f t="shared" si="3"/>
        <v>0</v>
      </c>
      <c r="P24" s="16">
        <f t="shared" si="2"/>
        <v>0</v>
      </c>
    </row>
    <row r="25" spans="1:16" ht="90" x14ac:dyDescent="0.25">
      <c r="A25" s="9">
        <v>19</v>
      </c>
      <c r="B25" s="11" t="s">
        <v>114</v>
      </c>
      <c r="C25" s="9" t="s">
        <v>23</v>
      </c>
      <c r="D25" s="12" t="s">
        <v>15</v>
      </c>
      <c r="E25" s="9" t="s">
        <v>19</v>
      </c>
      <c r="F25" s="12" t="s">
        <v>15</v>
      </c>
      <c r="G25" s="12" t="s">
        <v>15</v>
      </c>
      <c r="H25" s="12" t="s">
        <v>15</v>
      </c>
      <c r="I25" s="7" t="s">
        <v>15</v>
      </c>
      <c r="J25" s="12" t="s">
        <v>15</v>
      </c>
      <c r="K25" s="15">
        <f>K52</f>
        <v>69.106999999999999</v>
      </c>
      <c r="L25" s="15">
        <f>L52</f>
        <v>10.5</v>
      </c>
      <c r="M25" s="15">
        <f>M52</f>
        <v>11.5</v>
      </c>
      <c r="N25" s="15">
        <f>N52</f>
        <v>13</v>
      </c>
      <c r="O25" s="15">
        <f>O52</f>
        <v>14.5</v>
      </c>
      <c r="P25" s="16">
        <f t="shared" si="2"/>
        <v>118.607</v>
      </c>
    </row>
    <row r="26" spans="1:16" ht="105" x14ac:dyDescent="0.25">
      <c r="A26" s="9">
        <v>20</v>
      </c>
      <c r="B26" s="11" t="s">
        <v>115</v>
      </c>
      <c r="C26" s="9" t="s">
        <v>23</v>
      </c>
      <c r="D26" s="12" t="s">
        <v>15</v>
      </c>
      <c r="E26" s="9" t="s">
        <v>19</v>
      </c>
      <c r="F26" s="12" t="s">
        <v>15</v>
      </c>
      <c r="G26" s="12" t="s">
        <v>15</v>
      </c>
      <c r="H26" s="12" t="s">
        <v>15</v>
      </c>
      <c r="I26" s="7" t="s">
        <v>15</v>
      </c>
      <c r="J26" s="12" t="s">
        <v>15</v>
      </c>
      <c r="K26" s="15">
        <f>K71</f>
        <v>0.315</v>
      </c>
      <c r="L26" s="15">
        <f>L71</f>
        <v>0</v>
      </c>
      <c r="M26" s="15">
        <f>M71</f>
        <v>0</v>
      </c>
      <c r="N26" s="15">
        <f>N71</f>
        <v>0</v>
      </c>
      <c r="O26" s="15">
        <f>O71</f>
        <v>0</v>
      </c>
      <c r="P26" s="16">
        <f t="shared" si="2"/>
        <v>0.315</v>
      </c>
    </row>
    <row r="27" spans="1:16" ht="105" x14ac:dyDescent="0.25">
      <c r="A27" s="9">
        <v>21</v>
      </c>
      <c r="B27" s="11" t="s">
        <v>116</v>
      </c>
      <c r="C27" s="9" t="s">
        <v>23</v>
      </c>
      <c r="D27" s="12" t="s">
        <v>15</v>
      </c>
      <c r="E27" s="9" t="s">
        <v>19</v>
      </c>
      <c r="F27" s="12" t="s">
        <v>15</v>
      </c>
      <c r="G27" s="12" t="s">
        <v>15</v>
      </c>
      <c r="H27" s="12" t="s">
        <v>15</v>
      </c>
      <c r="I27" s="7" t="s">
        <v>15</v>
      </c>
      <c r="J27" s="12" t="s">
        <v>15</v>
      </c>
      <c r="K27" s="15">
        <f>K53</f>
        <v>0</v>
      </c>
      <c r="L27" s="15">
        <f>L53</f>
        <v>0</v>
      </c>
      <c r="M27" s="15">
        <f>M53</f>
        <v>0</v>
      </c>
      <c r="N27" s="15">
        <f>N53</f>
        <v>0</v>
      </c>
      <c r="O27" s="15">
        <f>O53</f>
        <v>0</v>
      </c>
      <c r="P27" s="16">
        <f t="shared" si="2"/>
        <v>0</v>
      </c>
    </row>
    <row r="28" spans="1:16" ht="30" x14ac:dyDescent="0.25">
      <c r="A28" s="9">
        <v>22</v>
      </c>
      <c r="B28" s="11" t="s">
        <v>117</v>
      </c>
      <c r="C28" s="9" t="s">
        <v>68</v>
      </c>
      <c r="D28" s="12" t="s">
        <v>15</v>
      </c>
      <c r="E28" s="9" t="s">
        <v>19</v>
      </c>
      <c r="F28" s="14" t="s">
        <v>15</v>
      </c>
      <c r="G28" s="14" t="s">
        <v>15</v>
      </c>
      <c r="H28" s="14" t="s">
        <v>15</v>
      </c>
      <c r="I28" s="8" t="s">
        <v>15</v>
      </c>
      <c r="J28" s="14" t="s">
        <v>15</v>
      </c>
      <c r="K28" s="19">
        <v>13</v>
      </c>
      <c r="L28" s="19">
        <v>17</v>
      </c>
      <c r="M28" s="19">
        <v>5</v>
      </c>
      <c r="N28" s="19">
        <v>5</v>
      </c>
      <c r="O28" s="19">
        <v>5</v>
      </c>
      <c r="P28" s="19">
        <f>SUM(K28:O28)</f>
        <v>45</v>
      </c>
    </row>
    <row r="29" spans="1:16" ht="105" x14ac:dyDescent="0.25">
      <c r="A29" s="9">
        <v>23</v>
      </c>
      <c r="B29" s="27" t="s">
        <v>118</v>
      </c>
      <c r="C29" s="27" t="s">
        <v>41</v>
      </c>
      <c r="D29" s="12" t="s">
        <v>15</v>
      </c>
      <c r="E29" s="9" t="s">
        <v>19</v>
      </c>
      <c r="F29" s="12" t="s">
        <v>15</v>
      </c>
      <c r="G29" s="12" t="s">
        <v>15</v>
      </c>
      <c r="H29" s="12" t="s">
        <v>15</v>
      </c>
      <c r="I29" s="7" t="s">
        <v>15</v>
      </c>
      <c r="J29" s="12" t="s">
        <v>15</v>
      </c>
      <c r="K29" s="17">
        <f>K35</f>
        <v>220</v>
      </c>
      <c r="L29" s="17">
        <f>L35</f>
        <v>210</v>
      </c>
      <c r="M29" s="17">
        <f>M35</f>
        <v>200</v>
      </c>
      <c r="N29" s="17">
        <f>N35</f>
        <v>190</v>
      </c>
      <c r="O29" s="17">
        <f>O35</f>
        <v>180</v>
      </c>
      <c r="P29" s="12" t="s">
        <v>15</v>
      </c>
    </row>
    <row r="30" spans="1:16" ht="105" x14ac:dyDescent="0.25">
      <c r="A30" s="9">
        <v>24</v>
      </c>
      <c r="B30" s="27" t="s">
        <v>24</v>
      </c>
      <c r="C30" s="12" t="s">
        <v>15</v>
      </c>
      <c r="D30" s="12" t="s">
        <v>15</v>
      </c>
      <c r="E30" s="12" t="s">
        <v>15</v>
      </c>
      <c r="F30" s="14" t="s">
        <v>60</v>
      </c>
      <c r="G30" s="27" t="s">
        <v>20</v>
      </c>
      <c r="H30" s="14" t="s">
        <v>15</v>
      </c>
      <c r="I30" s="8" t="s">
        <v>15</v>
      </c>
      <c r="J30" s="14" t="s">
        <v>15</v>
      </c>
      <c r="K30" s="18">
        <f>K31+K33+K34</f>
        <v>1848198.46716</v>
      </c>
      <c r="L30" s="18">
        <f>L31+L33+L34</f>
        <v>1729488.1894700001</v>
      </c>
      <c r="M30" s="18">
        <f>M31+M33+M34</f>
        <v>2169770.6317199999</v>
      </c>
      <c r="N30" s="18">
        <f>N31+N33+N34</f>
        <v>2069959.4890699999</v>
      </c>
      <c r="O30" s="18">
        <f>O31+O33+O34</f>
        <v>2701833.9</v>
      </c>
      <c r="P30" s="18">
        <f t="shared" si="2"/>
        <v>10519250.67742</v>
      </c>
    </row>
    <row r="31" spans="1:16" ht="30" x14ac:dyDescent="0.25">
      <c r="A31" s="9">
        <v>25</v>
      </c>
      <c r="B31" s="27" t="s">
        <v>13</v>
      </c>
      <c r="C31" s="27" t="s">
        <v>14</v>
      </c>
      <c r="D31" s="12" t="s">
        <v>15</v>
      </c>
      <c r="E31" s="27" t="s">
        <v>15</v>
      </c>
      <c r="F31" s="14" t="s">
        <v>15</v>
      </c>
      <c r="G31" s="14" t="s">
        <v>15</v>
      </c>
      <c r="H31" s="14" t="s">
        <v>22</v>
      </c>
      <c r="I31" s="7">
        <v>3310100000</v>
      </c>
      <c r="J31" s="14">
        <v>240</v>
      </c>
      <c r="K31" s="18">
        <f>K37+K42</f>
        <v>1848198.46716</v>
      </c>
      <c r="L31" s="18">
        <f>L37+L42</f>
        <v>1729488.1894700001</v>
      </c>
      <c r="M31" s="18">
        <f>M37+M42</f>
        <v>2169770.6317199999</v>
      </c>
      <c r="N31" s="18">
        <f>N37+N42</f>
        <v>2069959.4890699999</v>
      </c>
      <c r="O31" s="18">
        <f>O37+O42</f>
        <v>2701833.9</v>
      </c>
      <c r="P31" s="18">
        <f t="shared" si="2"/>
        <v>10519250.67742</v>
      </c>
    </row>
    <row r="32" spans="1:16" ht="30" x14ac:dyDescent="0.25">
      <c r="A32" s="9">
        <v>26</v>
      </c>
      <c r="B32" s="27" t="s">
        <v>16</v>
      </c>
      <c r="C32" s="12" t="s">
        <v>15</v>
      </c>
      <c r="D32" s="12" t="s">
        <v>15</v>
      </c>
      <c r="E32" s="12" t="s">
        <v>15</v>
      </c>
      <c r="F32" s="12" t="s">
        <v>15</v>
      </c>
      <c r="G32" s="12" t="s">
        <v>15</v>
      </c>
      <c r="H32" s="12" t="s">
        <v>15</v>
      </c>
      <c r="I32" s="7" t="s">
        <v>15</v>
      </c>
      <c r="J32" s="12" t="s">
        <v>15</v>
      </c>
      <c r="K32" s="12" t="s">
        <v>15</v>
      </c>
      <c r="L32" s="12" t="s">
        <v>15</v>
      </c>
      <c r="M32" s="12" t="s">
        <v>15</v>
      </c>
      <c r="N32" s="12" t="s">
        <v>15</v>
      </c>
      <c r="O32" s="12" t="s">
        <v>15</v>
      </c>
      <c r="P32" s="12" t="s">
        <v>15</v>
      </c>
    </row>
    <row r="33" spans="1:16" x14ac:dyDescent="0.25">
      <c r="A33" s="9">
        <v>27</v>
      </c>
      <c r="B33" s="27" t="s">
        <v>17</v>
      </c>
      <c r="C33" s="27" t="s">
        <v>14</v>
      </c>
      <c r="D33" s="12" t="s">
        <v>15</v>
      </c>
      <c r="E33" s="27" t="s">
        <v>15</v>
      </c>
      <c r="F33" s="14" t="s">
        <v>15</v>
      </c>
      <c r="G33" s="14" t="s">
        <v>15</v>
      </c>
      <c r="H33" s="14" t="s">
        <v>15</v>
      </c>
      <c r="I33" s="8" t="s">
        <v>15</v>
      </c>
      <c r="J33" s="14" t="s">
        <v>15</v>
      </c>
      <c r="K33" s="18"/>
      <c r="L33" s="18"/>
      <c r="M33" s="18"/>
      <c r="N33" s="18"/>
      <c r="O33" s="18"/>
      <c r="P33" s="18">
        <f t="shared" si="2"/>
        <v>0</v>
      </c>
    </row>
    <row r="34" spans="1:16" x14ac:dyDescent="0.25">
      <c r="A34" s="9">
        <v>28</v>
      </c>
      <c r="B34" s="27" t="s">
        <v>18</v>
      </c>
      <c r="C34" s="27" t="s">
        <v>14</v>
      </c>
      <c r="D34" s="12" t="s">
        <v>15</v>
      </c>
      <c r="E34" s="27" t="s">
        <v>15</v>
      </c>
      <c r="F34" s="14" t="s">
        <v>15</v>
      </c>
      <c r="G34" s="14" t="s">
        <v>15</v>
      </c>
      <c r="H34" s="14" t="s">
        <v>15</v>
      </c>
      <c r="I34" s="8" t="s">
        <v>15</v>
      </c>
      <c r="J34" s="14" t="s">
        <v>15</v>
      </c>
      <c r="K34" s="18"/>
      <c r="L34" s="18"/>
      <c r="M34" s="18"/>
      <c r="N34" s="18"/>
      <c r="O34" s="18"/>
      <c r="P34" s="18">
        <f t="shared" si="2"/>
        <v>0</v>
      </c>
    </row>
    <row r="35" spans="1:16" ht="105" x14ac:dyDescent="0.25">
      <c r="A35" s="9">
        <v>29</v>
      </c>
      <c r="B35" s="27" t="s">
        <v>118</v>
      </c>
      <c r="C35" s="27" t="s">
        <v>41</v>
      </c>
      <c r="D35" s="12" t="s">
        <v>15</v>
      </c>
      <c r="E35" s="9" t="s">
        <v>19</v>
      </c>
      <c r="F35" s="12" t="s">
        <v>15</v>
      </c>
      <c r="G35" s="12" t="s">
        <v>15</v>
      </c>
      <c r="H35" s="12" t="s">
        <v>15</v>
      </c>
      <c r="I35" s="7" t="s">
        <v>15</v>
      </c>
      <c r="J35" s="12" t="s">
        <v>15</v>
      </c>
      <c r="K35" s="19">
        <v>220</v>
      </c>
      <c r="L35" s="19">
        <v>210</v>
      </c>
      <c r="M35" s="19">
        <v>200</v>
      </c>
      <c r="N35" s="19">
        <v>190</v>
      </c>
      <c r="O35" s="19">
        <v>180</v>
      </c>
      <c r="P35" s="12" t="s">
        <v>15</v>
      </c>
    </row>
    <row r="36" spans="1:16" ht="105" x14ac:dyDescent="0.25">
      <c r="A36" s="9">
        <v>30</v>
      </c>
      <c r="B36" s="27" t="s">
        <v>48</v>
      </c>
      <c r="C36" s="12" t="s">
        <v>15</v>
      </c>
      <c r="D36" s="12" t="s">
        <v>15</v>
      </c>
      <c r="E36" s="12" t="s">
        <v>15</v>
      </c>
      <c r="F36" s="14" t="s">
        <v>60</v>
      </c>
      <c r="G36" s="27" t="s">
        <v>20</v>
      </c>
      <c r="H36" s="14" t="s">
        <v>15</v>
      </c>
      <c r="I36" s="8" t="s">
        <v>15</v>
      </c>
      <c r="J36" s="14" t="s">
        <v>15</v>
      </c>
      <c r="K36" s="18">
        <f>K37+K39+K40</f>
        <v>1848041.08076</v>
      </c>
      <c r="L36" s="18">
        <f>L37+L39+L40</f>
        <v>1729462.1894700001</v>
      </c>
      <c r="M36" s="18">
        <f>M37+M39+M40</f>
        <v>2169743.6317199999</v>
      </c>
      <c r="N36" s="18">
        <f>N37+N39+N40</f>
        <v>2069932.4890699999</v>
      </c>
      <c r="O36" s="18">
        <f>O37+O39+O40</f>
        <v>2651833.9</v>
      </c>
      <c r="P36" s="18">
        <f t="shared" si="2"/>
        <v>10469013.29102</v>
      </c>
    </row>
    <row r="37" spans="1:16" ht="30" x14ac:dyDescent="0.25">
      <c r="A37" s="9">
        <v>31</v>
      </c>
      <c r="B37" s="27" t="s">
        <v>13</v>
      </c>
      <c r="C37" s="27" t="s">
        <v>14</v>
      </c>
      <c r="D37" s="12" t="s">
        <v>15</v>
      </c>
      <c r="E37" s="27" t="s">
        <v>15</v>
      </c>
      <c r="F37" s="14" t="s">
        <v>15</v>
      </c>
      <c r="G37" s="14" t="s">
        <v>15</v>
      </c>
      <c r="H37" s="14" t="s">
        <v>22</v>
      </c>
      <c r="I37" s="7">
        <v>3310104315</v>
      </c>
      <c r="J37" s="14">
        <v>240</v>
      </c>
      <c r="K37" s="18">
        <v>1848041.08076</v>
      </c>
      <c r="L37" s="18">
        <v>1729462.1894700001</v>
      </c>
      <c r="M37" s="18">
        <v>2169743.6317199999</v>
      </c>
      <c r="N37" s="18">
        <v>2069932.4890699999</v>
      </c>
      <c r="O37" s="18">
        <v>2651833.9</v>
      </c>
      <c r="P37" s="18">
        <f t="shared" si="2"/>
        <v>10469013.29102</v>
      </c>
    </row>
    <row r="38" spans="1:16" ht="30" x14ac:dyDescent="0.25">
      <c r="A38" s="9">
        <v>32</v>
      </c>
      <c r="B38" s="27" t="s">
        <v>16</v>
      </c>
      <c r="C38" s="12" t="s">
        <v>15</v>
      </c>
      <c r="D38" s="12" t="s">
        <v>15</v>
      </c>
      <c r="E38" s="12" t="s">
        <v>15</v>
      </c>
      <c r="F38" s="12" t="s">
        <v>15</v>
      </c>
      <c r="G38" s="12" t="s">
        <v>15</v>
      </c>
      <c r="H38" s="12" t="s">
        <v>15</v>
      </c>
      <c r="I38" s="7" t="s">
        <v>15</v>
      </c>
      <c r="J38" s="12" t="s">
        <v>15</v>
      </c>
      <c r="K38" s="12" t="s">
        <v>15</v>
      </c>
      <c r="L38" s="12" t="s">
        <v>15</v>
      </c>
      <c r="M38" s="12" t="s">
        <v>15</v>
      </c>
      <c r="N38" s="12" t="s">
        <v>15</v>
      </c>
      <c r="O38" s="12" t="s">
        <v>15</v>
      </c>
      <c r="P38" s="12" t="s">
        <v>15</v>
      </c>
    </row>
    <row r="39" spans="1:16" x14ac:dyDescent="0.25">
      <c r="A39" s="9">
        <v>33</v>
      </c>
      <c r="B39" s="27" t="s">
        <v>17</v>
      </c>
      <c r="C39" s="27" t="s">
        <v>14</v>
      </c>
      <c r="D39" s="12" t="s">
        <v>15</v>
      </c>
      <c r="E39" s="27" t="s">
        <v>15</v>
      </c>
      <c r="F39" s="14" t="s">
        <v>15</v>
      </c>
      <c r="G39" s="14" t="s">
        <v>15</v>
      </c>
      <c r="H39" s="14" t="s">
        <v>15</v>
      </c>
      <c r="I39" s="8" t="s">
        <v>15</v>
      </c>
      <c r="J39" s="14" t="s">
        <v>15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2"/>
        <v>0</v>
      </c>
    </row>
    <row r="40" spans="1:16" x14ac:dyDescent="0.25">
      <c r="A40" s="9">
        <v>34</v>
      </c>
      <c r="B40" s="27" t="s">
        <v>18</v>
      </c>
      <c r="C40" s="27" t="s">
        <v>14</v>
      </c>
      <c r="D40" s="12" t="s">
        <v>15</v>
      </c>
      <c r="E40" s="27" t="s">
        <v>15</v>
      </c>
      <c r="F40" s="14" t="s">
        <v>15</v>
      </c>
      <c r="G40" s="14" t="s">
        <v>15</v>
      </c>
      <c r="H40" s="14" t="s">
        <v>15</v>
      </c>
      <c r="I40" s="8" t="s">
        <v>15</v>
      </c>
      <c r="J40" s="14" t="s">
        <v>15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2"/>
        <v>0</v>
      </c>
    </row>
    <row r="41" spans="1:16" ht="105" x14ac:dyDescent="0.25">
      <c r="A41" s="9">
        <v>35</v>
      </c>
      <c r="B41" s="27" t="s">
        <v>47</v>
      </c>
      <c r="C41" s="12" t="s">
        <v>15</v>
      </c>
      <c r="D41" s="12" t="s">
        <v>15</v>
      </c>
      <c r="E41" s="12" t="s">
        <v>15</v>
      </c>
      <c r="F41" s="14" t="s">
        <v>60</v>
      </c>
      <c r="G41" s="27" t="s">
        <v>20</v>
      </c>
      <c r="H41" s="14" t="s">
        <v>15</v>
      </c>
      <c r="I41" s="8" t="s">
        <v>15</v>
      </c>
      <c r="J41" s="14" t="s">
        <v>15</v>
      </c>
      <c r="K41" s="18">
        <f>K42+K44+K45</f>
        <v>157.38640000000001</v>
      </c>
      <c r="L41" s="18">
        <f>L42+L44+L45</f>
        <v>26</v>
      </c>
      <c r="M41" s="18">
        <f>M42+M44+M45</f>
        <v>27</v>
      </c>
      <c r="N41" s="18">
        <f>N42+N44+N45</f>
        <v>27</v>
      </c>
      <c r="O41" s="18">
        <f>O42+O44+O45</f>
        <v>50000</v>
      </c>
      <c r="P41" s="18">
        <f t="shared" si="2"/>
        <v>50237.386400000003</v>
      </c>
    </row>
    <row r="42" spans="1:16" ht="30" x14ac:dyDescent="0.25">
      <c r="A42" s="9">
        <v>36</v>
      </c>
      <c r="B42" s="27" t="s">
        <v>13</v>
      </c>
      <c r="C42" s="27" t="s">
        <v>14</v>
      </c>
      <c r="D42" s="12" t="s">
        <v>15</v>
      </c>
      <c r="E42" s="27" t="s">
        <v>15</v>
      </c>
      <c r="F42" s="14" t="s">
        <v>15</v>
      </c>
      <c r="G42" s="14" t="s">
        <v>15</v>
      </c>
      <c r="H42" s="14" t="s">
        <v>22</v>
      </c>
      <c r="I42" s="7">
        <v>3310104315</v>
      </c>
      <c r="J42" s="14">
        <v>240</v>
      </c>
      <c r="K42" s="18">
        <v>157.38640000000001</v>
      </c>
      <c r="L42" s="18">
        <v>26</v>
      </c>
      <c r="M42" s="18">
        <v>27</v>
      </c>
      <c r="N42" s="18">
        <v>27</v>
      </c>
      <c r="O42" s="18">
        <v>50000</v>
      </c>
      <c r="P42" s="18">
        <f t="shared" si="2"/>
        <v>50237.386400000003</v>
      </c>
    </row>
    <row r="43" spans="1:16" ht="30" x14ac:dyDescent="0.25">
      <c r="A43" s="9">
        <v>37</v>
      </c>
      <c r="B43" s="27" t="s">
        <v>16</v>
      </c>
      <c r="C43" s="12" t="s">
        <v>15</v>
      </c>
      <c r="D43" s="12" t="s">
        <v>15</v>
      </c>
      <c r="E43" s="12" t="s">
        <v>15</v>
      </c>
      <c r="F43" s="12" t="s">
        <v>15</v>
      </c>
      <c r="G43" s="12" t="s">
        <v>15</v>
      </c>
      <c r="H43" s="12" t="s">
        <v>15</v>
      </c>
      <c r="I43" s="7" t="s">
        <v>15</v>
      </c>
      <c r="J43" s="12" t="s">
        <v>15</v>
      </c>
      <c r="K43" s="12" t="s">
        <v>15</v>
      </c>
      <c r="L43" s="12" t="s">
        <v>15</v>
      </c>
      <c r="M43" s="12" t="s">
        <v>15</v>
      </c>
      <c r="N43" s="12" t="s">
        <v>15</v>
      </c>
      <c r="O43" s="12" t="s">
        <v>15</v>
      </c>
      <c r="P43" s="12" t="s">
        <v>15</v>
      </c>
    </row>
    <row r="44" spans="1:16" x14ac:dyDescent="0.25">
      <c r="A44" s="9">
        <v>38</v>
      </c>
      <c r="B44" s="27" t="s">
        <v>17</v>
      </c>
      <c r="C44" s="27" t="s">
        <v>14</v>
      </c>
      <c r="D44" s="12" t="s">
        <v>15</v>
      </c>
      <c r="E44" s="27" t="s">
        <v>15</v>
      </c>
      <c r="F44" s="14" t="s">
        <v>15</v>
      </c>
      <c r="G44" s="14" t="s">
        <v>15</v>
      </c>
      <c r="H44" s="14" t="s">
        <v>15</v>
      </c>
      <c r="I44" s="8" t="s">
        <v>15</v>
      </c>
      <c r="J44" s="14" t="s">
        <v>15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18">
        <f t="shared" si="2"/>
        <v>0</v>
      </c>
    </row>
    <row r="45" spans="1:16" x14ac:dyDescent="0.25">
      <c r="A45" s="9">
        <v>39</v>
      </c>
      <c r="B45" s="27" t="s">
        <v>18</v>
      </c>
      <c r="C45" s="27" t="s">
        <v>14</v>
      </c>
      <c r="D45" s="12" t="s">
        <v>15</v>
      </c>
      <c r="E45" s="27" t="s">
        <v>15</v>
      </c>
      <c r="F45" s="14" t="s">
        <v>15</v>
      </c>
      <c r="G45" s="14" t="s">
        <v>15</v>
      </c>
      <c r="H45" s="14" t="s">
        <v>15</v>
      </c>
      <c r="I45" s="8" t="s">
        <v>15</v>
      </c>
      <c r="J45" s="14" t="s">
        <v>15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2"/>
        <v>0</v>
      </c>
    </row>
    <row r="46" spans="1:16" ht="105" x14ac:dyDescent="0.25">
      <c r="A46" s="9">
        <v>40</v>
      </c>
      <c r="B46" s="27" t="s">
        <v>25</v>
      </c>
      <c r="C46" s="12" t="s">
        <v>15</v>
      </c>
      <c r="D46" s="12" t="s">
        <v>15</v>
      </c>
      <c r="E46" s="12" t="s">
        <v>15</v>
      </c>
      <c r="F46" s="14" t="s">
        <v>60</v>
      </c>
      <c r="G46" s="27" t="s">
        <v>20</v>
      </c>
      <c r="H46" s="14" t="s">
        <v>15</v>
      </c>
      <c r="I46" s="8" t="s">
        <v>15</v>
      </c>
      <c r="J46" s="14" t="s">
        <v>15</v>
      </c>
      <c r="K46" s="18">
        <f>K47+K49+K50</f>
        <v>463375.18154999998</v>
      </c>
      <c r="L46" s="18">
        <f>L47+L49+L50</f>
        <v>487091.41658000002</v>
      </c>
      <c r="M46" s="18">
        <f>M47+M49+M50</f>
        <v>471076.89158</v>
      </c>
      <c r="N46" s="18">
        <f>N47+N49+N50</f>
        <v>471076.89158</v>
      </c>
      <c r="O46" s="18">
        <f>O47+O49+O50</f>
        <v>815100</v>
      </c>
      <c r="P46" s="18">
        <f t="shared" si="2"/>
        <v>2707720.3812899999</v>
      </c>
    </row>
    <row r="47" spans="1:16" ht="30" x14ac:dyDescent="0.25">
      <c r="A47" s="9">
        <v>41</v>
      </c>
      <c r="B47" s="27" t="s">
        <v>13</v>
      </c>
      <c r="C47" s="27" t="s">
        <v>14</v>
      </c>
      <c r="D47" s="12" t="s">
        <v>15</v>
      </c>
      <c r="E47" s="27" t="s">
        <v>15</v>
      </c>
      <c r="F47" s="14" t="s">
        <v>15</v>
      </c>
      <c r="G47" s="14" t="s">
        <v>15</v>
      </c>
      <c r="H47" s="14" t="s">
        <v>22</v>
      </c>
      <c r="I47" s="7">
        <v>3310200000</v>
      </c>
      <c r="J47" s="14">
        <v>240</v>
      </c>
      <c r="K47" s="18">
        <f>K55+K60</f>
        <v>264678.28155000001</v>
      </c>
      <c r="L47" s="18">
        <f>L55+L60</f>
        <v>487091.41658000002</v>
      </c>
      <c r="M47" s="18">
        <f>M55+M60</f>
        <v>471076.89158</v>
      </c>
      <c r="N47" s="18">
        <f>N55+N60</f>
        <v>471076.89158</v>
      </c>
      <c r="O47" s="18">
        <f>O55+O60</f>
        <v>815100</v>
      </c>
      <c r="P47" s="18">
        <f t="shared" si="2"/>
        <v>2509023.48129</v>
      </c>
    </row>
    <row r="48" spans="1:16" ht="30" x14ac:dyDescent="0.25">
      <c r="A48" s="9">
        <v>42</v>
      </c>
      <c r="B48" s="27" t="s">
        <v>16</v>
      </c>
      <c r="C48" s="12" t="s">
        <v>15</v>
      </c>
      <c r="D48" s="12" t="s">
        <v>15</v>
      </c>
      <c r="E48" s="12" t="s">
        <v>15</v>
      </c>
      <c r="F48" s="12" t="s">
        <v>15</v>
      </c>
      <c r="G48" s="12" t="s">
        <v>15</v>
      </c>
      <c r="H48" s="12" t="s">
        <v>15</v>
      </c>
      <c r="I48" s="7" t="s">
        <v>15</v>
      </c>
      <c r="J48" s="12" t="s">
        <v>15</v>
      </c>
      <c r="K48" s="12" t="s">
        <v>15</v>
      </c>
      <c r="L48" s="12" t="s">
        <v>15</v>
      </c>
      <c r="M48" s="12" t="s">
        <v>15</v>
      </c>
      <c r="N48" s="12" t="s">
        <v>15</v>
      </c>
      <c r="O48" s="12" t="s">
        <v>15</v>
      </c>
      <c r="P48" s="12" t="s">
        <v>15</v>
      </c>
    </row>
    <row r="49" spans="1:16" x14ac:dyDescent="0.25">
      <c r="A49" s="9">
        <v>43</v>
      </c>
      <c r="B49" s="27" t="s">
        <v>17</v>
      </c>
      <c r="C49" s="27" t="s">
        <v>14</v>
      </c>
      <c r="D49" s="12" t="s">
        <v>15</v>
      </c>
      <c r="E49" s="12" t="s">
        <v>15</v>
      </c>
      <c r="F49" s="12" t="s">
        <v>15</v>
      </c>
      <c r="G49" s="12" t="s">
        <v>15</v>
      </c>
      <c r="H49" s="14" t="s">
        <v>15</v>
      </c>
      <c r="I49" s="8" t="s">
        <v>15</v>
      </c>
      <c r="J49" s="14" t="s">
        <v>15</v>
      </c>
      <c r="K49" s="18">
        <f t="shared" ref="K49:N50" si="4">K57+K62</f>
        <v>198696.9</v>
      </c>
      <c r="L49" s="18">
        <f t="shared" si="4"/>
        <v>0</v>
      </c>
      <c r="M49" s="18">
        <f t="shared" si="4"/>
        <v>0</v>
      </c>
      <c r="N49" s="18">
        <f t="shared" si="4"/>
        <v>0</v>
      </c>
      <c r="O49" s="18">
        <f>O57+O62</f>
        <v>0</v>
      </c>
      <c r="P49" s="18">
        <f t="shared" si="2"/>
        <v>198696.9</v>
      </c>
    </row>
    <row r="50" spans="1:16" x14ac:dyDescent="0.25">
      <c r="A50" s="9">
        <v>44</v>
      </c>
      <c r="B50" s="27" t="s">
        <v>18</v>
      </c>
      <c r="C50" s="27" t="s">
        <v>14</v>
      </c>
      <c r="D50" s="12" t="s">
        <v>15</v>
      </c>
      <c r="E50" s="12" t="s">
        <v>15</v>
      </c>
      <c r="F50" s="12" t="s">
        <v>15</v>
      </c>
      <c r="G50" s="12" t="s">
        <v>15</v>
      </c>
      <c r="H50" s="14" t="s">
        <v>15</v>
      </c>
      <c r="I50" s="8" t="s">
        <v>15</v>
      </c>
      <c r="J50" s="14" t="s">
        <v>15</v>
      </c>
      <c r="K50" s="18">
        <f t="shared" si="4"/>
        <v>0</v>
      </c>
      <c r="L50" s="18">
        <f t="shared" si="4"/>
        <v>0</v>
      </c>
      <c r="M50" s="18">
        <f t="shared" si="4"/>
        <v>0</v>
      </c>
      <c r="N50" s="18">
        <f t="shared" si="4"/>
        <v>0</v>
      </c>
      <c r="O50" s="18">
        <f>O58+O63</f>
        <v>0</v>
      </c>
      <c r="P50" s="18">
        <f t="shared" si="2"/>
        <v>0</v>
      </c>
    </row>
    <row r="51" spans="1:16" ht="150" x14ac:dyDescent="0.25">
      <c r="A51" s="9">
        <v>45</v>
      </c>
      <c r="B51" s="11" t="s">
        <v>46</v>
      </c>
      <c r="C51" s="9" t="s">
        <v>23</v>
      </c>
      <c r="D51" s="12" t="s">
        <v>15</v>
      </c>
      <c r="E51" s="9" t="s">
        <v>19</v>
      </c>
      <c r="F51" s="14" t="s">
        <v>15</v>
      </c>
      <c r="G51" s="14" t="s">
        <v>15</v>
      </c>
      <c r="H51" s="14" t="s">
        <v>15</v>
      </c>
      <c r="I51" s="8" t="s">
        <v>15</v>
      </c>
      <c r="J51" s="14" t="s">
        <v>15</v>
      </c>
      <c r="K51" s="16">
        <v>15.116</v>
      </c>
      <c r="L51" s="16">
        <v>3.9</v>
      </c>
      <c r="M51" s="16">
        <v>0</v>
      </c>
      <c r="N51" s="16">
        <v>0</v>
      </c>
      <c r="O51" s="16">
        <v>0</v>
      </c>
      <c r="P51" s="16">
        <f t="shared" si="2"/>
        <v>19.015999999999998</v>
      </c>
    </row>
    <row r="52" spans="1:16" ht="90" x14ac:dyDescent="0.25">
      <c r="A52" s="9">
        <v>46</v>
      </c>
      <c r="B52" s="11" t="s">
        <v>119</v>
      </c>
      <c r="C52" s="9" t="s">
        <v>23</v>
      </c>
      <c r="D52" s="12" t="s">
        <v>15</v>
      </c>
      <c r="E52" s="9" t="s">
        <v>19</v>
      </c>
      <c r="F52" s="14" t="s">
        <v>15</v>
      </c>
      <c r="G52" s="14" t="s">
        <v>15</v>
      </c>
      <c r="H52" s="14" t="s">
        <v>15</v>
      </c>
      <c r="I52" s="8" t="s">
        <v>15</v>
      </c>
      <c r="J52" s="14" t="s">
        <v>15</v>
      </c>
      <c r="K52" s="16">
        <v>69.106999999999999</v>
      </c>
      <c r="L52" s="16">
        <v>10.5</v>
      </c>
      <c r="M52" s="16">
        <v>11.5</v>
      </c>
      <c r="N52" s="16">
        <v>13</v>
      </c>
      <c r="O52" s="16">
        <v>14.5</v>
      </c>
      <c r="P52" s="16">
        <f t="shared" si="2"/>
        <v>118.607</v>
      </c>
    </row>
    <row r="53" spans="1:16" ht="105" x14ac:dyDescent="0.25">
      <c r="A53" s="9">
        <v>47</v>
      </c>
      <c r="B53" s="11" t="s">
        <v>116</v>
      </c>
      <c r="C53" s="9" t="s">
        <v>23</v>
      </c>
      <c r="D53" s="12" t="s">
        <v>15</v>
      </c>
      <c r="E53" s="9" t="s">
        <v>19</v>
      </c>
      <c r="F53" s="14" t="s">
        <v>15</v>
      </c>
      <c r="G53" s="14" t="s">
        <v>15</v>
      </c>
      <c r="H53" s="14" t="s">
        <v>15</v>
      </c>
      <c r="I53" s="8" t="s">
        <v>15</v>
      </c>
      <c r="J53" s="14" t="s">
        <v>15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f t="shared" si="2"/>
        <v>0</v>
      </c>
    </row>
    <row r="54" spans="1:16" ht="105" x14ac:dyDescent="0.25">
      <c r="A54" s="9">
        <v>48</v>
      </c>
      <c r="B54" s="27" t="s">
        <v>26</v>
      </c>
      <c r="C54" s="27" t="s">
        <v>15</v>
      </c>
      <c r="D54" s="12" t="s">
        <v>15</v>
      </c>
      <c r="E54" s="27" t="s">
        <v>15</v>
      </c>
      <c r="F54" s="14" t="s">
        <v>60</v>
      </c>
      <c r="G54" s="27" t="s">
        <v>20</v>
      </c>
      <c r="H54" s="14" t="s">
        <v>15</v>
      </c>
      <c r="I54" s="8" t="s">
        <v>15</v>
      </c>
      <c r="J54" s="14" t="s">
        <v>15</v>
      </c>
      <c r="K54" s="18">
        <f>K55+K57+K58</f>
        <v>453498.26853</v>
      </c>
      <c r="L54" s="18">
        <f>L55+L57+L58</f>
        <v>472096.09658000001</v>
      </c>
      <c r="M54" s="18">
        <f>M55+M57+M58</f>
        <v>456076.89158</v>
      </c>
      <c r="N54" s="18">
        <f>N55+N57+N58</f>
        <v>456076.89158</v>
      </c>
      <c r="O54" s="18">
        <f>O55+O57+O58</f>
        <v>800000</v>
      </c>
      <c r="P54" s="18">
        <f t="shared" si="2"/>
        <v>2637748.1482699998</v>
      </c>
    </row>
    <row r="55" spans="1:16" ht="30" x14ac:dyDescent="0.25">
      <c r="A55" s="9">
        <v>49</v>
      </c>
      <c r="B55" s="27" t="s">
        <v>13</v>
      </c>
      <c r="C55" s="27" t="s">
        <v>14</v>
      </c>
      <c r="D55" s="12" t="s">
        <v>15</v>
      </c>
      <c r="E55" s="27" t="s">
        <v>15</v>
      </c>
      <c r="F55" s="27" t="s">
        <v>15</v>
      </c>
      <c r="G55" s="27" t="s">
        <v>15</v>
      </c>
      <c r="H55" s="14" t="s">
        <v>22</v>
      </c>
      <c r="I55" s="7" t="s">
        <v>126</v>
      </c>
      <c r="J55" s="14" t="s">
        <v>40</v>
      </c>
      <c r="K55" s="18">
        <v>254801.36853000001</v>
      </c>
      <c r="L55" s="18">
        <v>472096.09658000001</v>
      </c>
      <c r="M55" s="18">
        <v>456076.89158</v>
      </c>
      <c r="N55" s="18">
        <v>456076.89158</v>
      </c>
      <c r="O55" s="18">
        <v>800000</v>
      </c>
      <c r="P55" s="18">
        <f t="shared" si="2"/>
        <v>2439051.2482700003</v>
      </c>
    </row>
    <row r="56" spans="1:16" ht="30" x14ac:dyDescent="0.25">
      <c r="A56" s="9">
        <v>50</v>
      </c>
      <c r="B56" s="27" t="s">
        <v>16</v>
      </c>
      <c r="C56" s="12" t="s">
        <v>15</v>
      </c>
      <c r="D56" s="12" t="s">
        <v>15</v>
      </c>
      <c r="E56" s="12" t="s">
        <v>15</v>
      </c>
      <c r="F56" s="12" t="s">
        <v>15</v>
      </c>
      <c r="G56" s="12" t="s">
        <v>15</v>
      </c>
      <c r="H56" s="12" t="s">
        <v>15</v>
      </c>
      <c r="I56" s="7" t="s">
        <v>15</v>
      </c>
      <c r="J56" s="12" t="s">
        <v>15</v>
      </c>
      <c r="K56" s="12" t="s">
        <v>15</v>
      </c>
      <c r="L56" s="12" t="s">
        <v>15</v>
      </c>
      <c r="M56" s="12" t="s">
        <v>15</v>
      </c>
      <c r="N56" s="12" t="s">
        <v>15</v>
      </c>
      <c r="O56" s="12" t="s">
        <v>15</v>
      </c>
      <c r="P56" s="12" t="s">
        <v>15</v>
      </c>
    </row>
    <row r="57" spans="1:16" x14ac:dyDescent="0.25">
      <c r="A57" s="9">
        <v>51</v>
      </c>
      <c r="B57" s="27" t="s">
        <v>17</v>
      </c>
      <c r="C57" s="27" t="s">
        <v>14</v>
      </c>
      <c r="D57" s="12" t="s">
        <v>15</v>
      </c>
      <c r="E57" s="27" t="s">
        <v>15</v>
      </c>
      <c r="F57" s="27" t="s">
        <v>15</v>
      </c>
      <c r="G57" s="27" t="s">
        <v>15</v>
      </c>
      <c r="H57" s="27" t="s">
        <v>15</v>
      </c>
      <c r="I57" s="7" t="s">
        <v>15</v>
      </c>
      <c r="J57" s="27" t="s">
        <v>15</v>
      </c>
      <c r="K57" s="18">
        <v>198696.9</v>
      </c>
      <c r="L57" s="18"/>
      <c r="M57" s="18"/>
      <c r="N57" s="18"/>
      <c r="O57" s="18"/>
      <c r="P57" s="18">
        <f t="shared" si="2"/>
        <v>198696.9</v>
      </c>
    </row>
    <row r="58" spans="1:16" x14ac:dyDescent="0.25">
      <c r="A58" s="9">
        <v>52</v>
      </c>
      <c r="B58" s="27" t="s">
        <v>18</v>
      </c>
      <c r="C58" s="27" t="s">
        <v>14</v>
      </c>
      <c r="D58" s="12" t="s">
        <v>15</v>
      </c>
      <c r="E58" s="27" t="s">
        <v>15</v>
      </c>
      <c r="F58" s="27" t="s">
        <v>15</v>
      </c>
      <c r="G58" s="27" t="s">
        <v>15</v>
      </c>
      <c r="H58" s="27" t="s">
        <v>15</v>
      </c>
      <c r="I58" s="7" t="s">
        <v>15</v>
      </c>
      <c r="J58" s="27" t="s">
        <v>15</v>
      </c>
      <c r="K58" s="18"/>
      <c r="L58" s="18"/>
      <c r="M58" s="18"/>
      <c r="N58" s="18"/>
      <c r="O58" s="18"/>
      <c r="P58" s="18">
        <f t="shared" si="2"/>
        <v>0</v>
      </c>
    </row>
    <row r="59" spans="1:16" ht="105" x14ac:dyDescent="0.25">
      <c r="A59" s="9">
        <v>53</v>
      </c>
      <c r="B59" s="27" t="s">
        <v>86</v>
      </c>
      <c r="C59" s="27" t="s">
        <v>15</v>
      </c>
      <c r="D59" s="12" t="s">
        <v>15</v>
      </c>
      <c r="E59" s="27" t="s">
        <v>15</v>
      </c>
      <c r="F59" s="14" t="s">
        <v>60</v>
      </c>
      <c r="G59" s="27" t="s">
        <v>20</v>
      </c>
      <c r="H59" s="14" t="s">
        <v>15</v>
      </c>
      <c r="I59" s="8" t="s">
        <v>15</v>
      </c>
      <c r="J59" s="14" t="s">
        <v>15</v>
      </c>
      <c r="K59" s="18">
        <f>K60+K62+K63</f>
        <v>9876.91302</v>
      </c>
      <c r="L59" s="18">
        <f>L60+L62+L63</f>
        <v>14995.32</v>
      </c>
      <c r="M59" s="18">
        <f>M60+M62+M63</f>
        <v>15000</v>
      </c>
      <c r="N59" s="18">
        <f>N60+N62+N63</f>
        <v>15000</v>
      </c>
      <c r="O59" s="18">
        <f>O60+O62+O63</f>
        <v>15100</v>
      </c>
      <c r="P59" s="18">
        <f t="shared" si="2"/>
        <v>69972.23302</v>
      </c>
    </row>
    <row r="60" spans="1:16" ht="30" x14ac:dyDescent="0.25">
      <c r="A60" s="9">
        <v>54</v>
      </c>
      <c r="B60" s="27" t="s">
        <v>13</v>
      </c>
      <c r="C60" s="27" t="s">
        <v>14</v>
      </c>
      <c r="D60" s="12" t="s">
        <v>15</v>
      </c>
      <c r="E60" s="27" t="s">
        <v>15</v>
      </c>
      <c r="F60" s="27" t="s">
        <v>15</v>
      </c>
      <c r="G60" s="27" t="s">
        <v>15</v>
      </c>
      <c r="H60" s="14" t="s">
        <v>22</v>
      </c>
      <c r="I60" s="7">
        <v>3310204315</v>
      </c>
      <c r="J60" s="27">
        <v>240</v>
      </c>
      <c r="K60" s="18">
        <v>9876.91302</v>
      </c>
      <c r="L60" s="18">
        <v>14995.32</v>
      </c>
      <c r="M60" s="18">
        <v>15000</v>
      </c>
      <c r="N60" s="18">
        <v>15000</v>
      </c>
      <c r="O60" s="18">
        <v>15100</v>
      </c>
      <c r="P60" s="18">
        <f t="shared" ref="P60:P118" si="5">SUM(K60:O60)</f>
        <v>69972.23302</v>
      </c>
    </row>
    <row r="61" spans="1:16" ht="30" x14ac:dyDescent="0.25">
      <c r="A61" s="9">
        <v>55</v>
      </c>
      <c r="B61" s="27" t="s">
        <v>16</v>
      </c>
      <c r="C61" s="12" t="s">
        <v>15</v>
      </c>
      <c r="D61" s="12" t="s">
        <v>15</v>
      </c>
      <c r="E61" s="12" t="s">
        <v>15</v>
      </c>
      <c r="F61" s="12" t="s">
        <v>15</v>
      </c>
      <c r="G61" s="12" t="s">
        <v>15</v>
      </c>
      <c r="H61" s="12" t="s">
        <v>15</v>
      </c>
      <c r="I61" s="7" t="s">
        <v>15</v>
      </c>
      <c r="J61" s="12" t="s">
        <v>15</v>
      </c>
      <c r="K61" s="12" t="s">
        <v>15</v>
      </c>
      <c r="L61" s="12" t="s">
        <v>15</v>
      </c>
      <c r="M61" s="12" t="s">
        <v>15</v>
      </c>
      <c r="N61" s="12" t="s">
        <v>15</v>
      </c>
      <c r="O61" s="12" t="s">
        <v>15</v>
      </c>
      <c r="P61" s="12" t="s">
        <v>15</v>
      </c>
    </row>
    <row r="62" spans="1:16" x14ac:dyDescent="0.25">
      <c r="A62" s="9">
        <v>56</v>
      </c>
      <c r="B62" s="27" t="s">
        <v>17</v>
      </c>
      <c r="C62" s="27" t="s">
        <v>14</v>
      </c>
      <c r="D62" s="12" t="s">
        <v>15</v>
      </c>
      <c r="E62" s="27" t="s">
        <v>15</v>
      </c>
      <c r="F62" s="27" t="s">
        <v>15</v>
      </c>
      <c r="G62" s="27" t="s">
        <v>15</v>
      </c>
      <c r="H62" s="27" t="s">
        <v>15</v>
      </c>
      <c r="I62" s="7" t="s">
        <v>15</v>
      </c>
      <c r="J62" s="27" t="s">
        <v>15</v>
      </c>
      <c r="K62" s="18"/>
      <c r="L62" s="18"/>
      <c r="M62" s="18"/>
      <c r="N62" s="18"/>
      <c r="O62" s="18"/>
      <c r="P62" s="18">
        <f t="shared" si="5"/>
        <v>0</v>
      </c>
    </row>
    <row r="63" spans="1:16" x14ac:dyDescent="0.25">
      <c r="A63" s="9">
        <v>57</v>
      </c>
      <c r="B63" s="27" t="s">
        <v>18</v>
      </c>
      <c r="C63" s="27" t="s">
        <v>14</v>
      </c>
      <c r="D63" s="12" t="s">
        <v>15</v>
      </c>
      <c r="E63" s="27" t="s">
        <v>15</v>
      </c>
      <c r="F63" s="27" t="s">
        <v>15</v>
      </c>
      <c r="G63" s="27" t="s">
        <v>15</v>
      </c>
      <c r="H63" s="27" t="s">
        <v>15</v>
      </c>
      <c r="I63" s="7" t="s">
        <v>15</v>
      </c>
      <c r="J63" s="27" t="s">
        <v>15</v>
      </c>
      <c r="K63" s="18"/>
      <c r="L63" s="18"/>
      <c r="M63" s="18"/>
      <c r="N63" s="18"/>
      <c r="O63" s="18"/>
      <c r="P63" s="18">
        <f t="shared" si="5"/>
        <v>0</v>
      </c>
    </row>
    <row r="64" spans="1:16" ht="105" x14ac:dyDescent="0.25">
      <c r="A64" s="9">
        <v>58</v>
      </c>
      <c r="B64" s="27" t="s">
        <v>27</v>
      </c>
      <c r="C64" s="12" t="s">
        <v>15</v>
      </c>
      <c r="D64" s="12" t="s">
        <v>15</v>
      </c>
      <c r="E64" s="12" t="s">
        <v>15</v>
      </c>
      <c r="F64" s="14" t="s">
        <v>60</v>
      </c>
      <c r="G64" s="27" t="s">
        <v>20</v>
      </c>
      <c r="H64" s="14" t="s">
        <v>15</v>
      </c>
      <c r="I64" s="8" t="s">
        <v>15</v>
      </c>
      <c r="J64" s="14" t="s">
        <v>15</v>
      </c>
      <c r="K64" s="18">
        <f>K65+K67+K68</f>
        <v>50596.654929999997</v>
      </c>
      <c r="L64" s="18">
        <f>L65+L67+L68</f>
        <v>25000</v>
      </c>
      <c r="M64" s="18">
        <f>M65+M67+M68</f>
        <v>300000</v>
      </c>
      <c r="N64" s="18">
        <f>N65+N67+N68</f>
        <v>362000</v>
      </c>
      <c r="O64" s="18">
        <f>O65+O67+O68</f>
        <v>0</v>
      </c>
      <c r="P64" s="18">
        <f t="shared" si="5"/>
        <v>737596.65492999996</v>
      </c>
    </row>
    <row r="65" spans="1:16" ht="30" x14ac:dyDescent="0.25">
      <c r="A65" s="9">
        <v>59</v>
      </c>
      <c r="B65" s="27" t="s">
        <v>13</v>
      </c>
      <c r="C65" s="27" t="s">
        <v>14</v>
      </c>
      <c r="D65" s="12" t="s">
        <v>15</v>
      </c>
      <c r="E65" s="27" t="s">
        <v>15</v>
      </c>
      <c r="F65" s="14" t="s">
        <v>15</v>
      </c>
      <c r="G65" s="14" t="s">
        <v>15</v>
      </c>
      <c r="H65" s="14" t="s">
        <v>22</v>
      </c>
      <c r="I65" s="7">
        <v>3310300000</v>
      </c>
      <c r="J65" s="14">
        <v>414</v>
      </c>
      <c r="K65" s="18">
        <f>K73+K78+K83</f>
        <v>50596.654929999997</v>
      </c>
      <c r="L65" s="18">
        <f>L73+L78+L83</f>
        <v>25000</v>
      </c>
      <c r="M65" s="18">
        <f>M73+M78+M83</f>
        <v>300000</v>
      </c>
      <c r="N65" s="18">
        <f>N73+N78+N83</f>
        <v>362000</v>
      </c>
      <c r="O65" s="18">
        <f>O73+O78+O83</f>
        <v>0</v>
      </c>
      <c r="P65" s="18">
        <f t="shared" si="5"/>
        <v>737596.65492999996</v>
      </c>
    </row>
    <row r="66" spans="1:16" ht="30" x14ac:dyDescent="0.25">
      <c r="A66" s="9">
        <v>60</v>
      </c>
      <c r="B66" s="27" t="s">
        <v>16</v>
      </c>
      <c r="C66" s="12" t="s">
        <v>15</v>
      </c>
      <c r="D66" s="12" t="s">
        <v>15</v>
      </c>
      <c r="E66" s="12" t="s">
        <v>15</v>
      </c>
      <c r="F66" s="12" t="s">
        <v>15</v>
      </c>
      <c r="G66" s="12" t="s">
        <v>15</v>
      </c>
      <c r="H66" s="12" t="s">
        <v>15</v>
      </c>
      <c r="I66" s="7" t="s">
        <v>15</v>
      </c>
      <c r="J66" s="12" t="s">
        <v>15</v>
      </c>
      <c r="K66" s="12" t="s">
        <v>15</v>
      </c>
      <c r="L66" s="12" t="s">
        <v>15</v>
      </c>
      <c r="M66" s="12" t="s">
        <v>15</v>
      </c>
      <c r="N66" s="12" t="s">
        <v>15</v>
      </c>
      <c r="O66" s="12" t="s">
        <v>15</v>
      </c>
      <c r="P66" s="12" t="s">
        <v>15</v>
      </c>
    </row>
    <row r="67" spans="1:16" x14ac:dyDescent="0.25">
      <c r="A67" s="9">
        <v>61</v>
      </c>
      <c r="B67" s="27" t="s">
        <v>17</v>
      </c>
      <c r="C67" s="27" t="s">
        <v>14</v>
      </c>
      <c r="D67" s="12" t="s">
        <v>15</v>
      </c>
      <c r="E67" s="27" t="s">
        <v>15</v>
      </c>
      <c r="F67" s="14" t="s">
        <v>15</v>
      </c>
      <c r="G67" s="14" t="s">
        <v>15</v>
      </c>
      <c r="H67" s="14" t="s">
        <v>15</v>
      </c>
      <c r="I67" s="8" t="s">
        <v>15</v>
      </c>
      <c r="J67" s="14" t="s">
        <v>15</v>
      </c>
      <c r="K67" s="18">
        <f t="shared" ref="K67:N68" si="6">K75+K80+K85</f>
        <v>0</v>
      </c>
      <c r="L67" s="18">
        <f t="shared" si="6"/>
        <v>0</v>
      </c>
      <c r="M67" s="18">
        <f t="shared" si="6"/>
        <v>0</v>
      </c>
      <c r="N67" s="18">
        <f t="shared" si="6"/>
        <v>0</v>
      </c>
      <c r="O67" s="18">
        <f>O75+O80+O85</f>
        <v>0</v>
      </c>
      <c r="P67" s="18">
        <f t="shared" si="5"/>
        <v>0</v>
      </c>
    </row>
    <row r="68" spans="1:16" x14ac:dyDescent="0.25">
      <c r="A68" s="9">
        <v>62</v>
      </c>
      <c r="B68" s="27" t="s">
        <v>18</v>
      </c>
      <c r="C68" s="27" t="s">
        <v>14</v>
      </c>
      <c r="D68" s="12" t="s">
        <v>15</v>
      </c>
      <c r="E68" s="27" t="s">
        <v>15</v>
      </c>
      <c r="F68" s="14" t="s">
        <v>15</v>
      </c>
      <c r="G68" s="14" t="s">
        <v>15</v>
      </c>
      <c r="H68" s="14" t="s">
        <v>15</v>
      </c>
      <c r="I68" s="8" t="s">
        <v>15</v>
      </c>
      <c r="J68" s="14" t="s">
        <v>15</v>
      </c>
      <c r="K68" s="18">
        <f t="shared" si="6"/>
        <v>0</v>
      </c>
      <c r="L68" s="18">
        <f t="shared" si="6"/>
        <v>0</v>
      </c>
      <c r="M68" s="18">
        <f t="shared" si="6"/>
        <v>0</v>
      </c>
      <c r="N68" s="18">
        <f t="shared" si="6"/>
        <v>0</v>
      </c>
      <c r="O68" s="18">
        <f>O76+O81+O86</f>
        <v>0</v>
      </c>
      <c r="P68" s="18">
        <f t="shared" si="5"/>
        <v>0</v>
      </c>
    </row>
    <row r="69" spans="1:16" ht="165" x14ac:dyDescent="0.25">
      <c r="A69" s="9">
        <v>63</v>
      </c>
      <c r="B69" s="11" t="s">
        <v>75</v>
      </c>
      <c r="C69" s="9" t="s">
        <v>23</v>
      </c>
      <c r="D69" s="12" t="s">
        <v>15</v>
      </c>
      <c r="E69" s="9" t="s">
        <v>19</v>
      </c>
      <c r="F69" s="14" t="s">
        <v>15</v>
      </c>
      <c r="G69" s="14" t="s">
        <v>15</v>
      </c>
      <c r="H69" s="14" t="s">
        <v>15</v>
      </c>
      <c r="I69" s="8" t="s">
        <v>15</v>
      </c>
      <c r="J69" s="14" t="s">
        <v>15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f t="shared" si="5"/>
        <v>0</v>
      </c>
    </row>
    <row r="70" spans="1:16" ht="150" x14ac:dyDescent="0.25">
      <c r="A70" s="9">
        <v>64</v>
      </c>
      <c r="B70" s="11" t="s">
        <v>74</v>
      </c>
      <c r="C70" s="9" t="s">
        <v>23</v>
      </c>
      <c r="D70" s="12" t="s">
        <v>15</v>
      </c>
      <c r="E70" s="9" t="s">
        <v>19</v>
      </c>
      <c r="F70" s="14" t="s">
        <v>15</v>
      </c>
      <c r="G70" s="14" t="s">
        <v>15</v>
      </c>
      <c r="H70" s="14" t="s">
        <v>15</v>
      </c>
      <c r="I70" s="8" t="s">
        <v>15</v>
      </c>
      <c r="J70" s="14" t="s">
        <v>15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f t="shared" si="5"/>
        <v>0</v>
      </c>
    </row>
    <row r="71" spans="1:16" ht="105" x14ac:dyDescent="0.25">
      <c r="A71" s="9">
        <v>65</v>
      </c>
      <c r="B71" s="11" t="s">
        <v>115</v>
      </c>
      <c r="C71" s="9" t="s">
        <v>23</v>
      </c>
      <c r="D71" s="12" t="s">
        <v>15</v>
      </c>
      <c r="E71" s="9" t="s">
        <v>19</v>
      </c>
      <c r="F71" s="14" t="s">
        <v>15</v>
      </c>
      <c r="G71" s="14" t="s">
        <v>15</v>
      </c>
      <c r="H71" s="14" t="s">
        <v>15</v>
      </c>
      <c r="I71" s="8" t="s">
        <v>15</v>
      </c>
      <c r="J71" s="14" t="s">
        <v>15</v>
      </c>
      <c r="K71" s="16">
        <v>0.315</v>
      </c>
      <c r="L71" s="16">
        <v>0</v>
      </c>
      <c r="M71" s="16">
        <v>0</v>
      </c>
      <c r="N71" s="16">
        <v>0</v>
      </c>
      <c r="O71" s="16">
        <v>0</v>
      </c>
      <c r="P71" s="16">
        <f t="shared" si="5"/>
        <v>0.315</v>
      </c>
    </row>
    <row r="72" spans="1:16" ht="105" x14ac:dyDescent="0.25">
      <c r="A72" s="9">
        <v>66</v>
      </c>
      <c r="B72" s="27" t="s">
        <v>28</v>
      </c>
      <c r="C72" s="27" t="s">
        <v>15</v>
      </c>
      <c r="D72" s="12" t="s">
        <v>15</v>
      </c>
      <c r="E72" s="27" t="s">
        <v>15</v>
      </c>
      <c r="F72" s="14" t="s">
        <v>60</v>
      </c>
      <c r="G72" s="27" t="s">
        <v>20</v>
      </c>
      <c r="H72" s="14" t="s">
        <v>15</v>
      </c>
      <c r="I72" s="8" t="s">
        <v>15</v>
      </c>
      <c r="J72" s="14" t="s">
        <v>15</v>
      </c>
      <c r="K72" s="18">
        <f>K73+K75+K76</f>
        <v>8226.4005899999993</v>
      </c>
      <c r="L72" s="18">
        <f>L73+L75+L76</f>
        <v>0</v>
      </c>
      <c r="M72" s="18">
        <f>M73+M75+M76</f>
        <v>0</v>
      </c>
      <c r="N72" s="18">
        <f>N73+N75+N76</f>
        <v>0</v>
      </c>
      <c r="O72" s="18">
        <f>O73+O75+O76</f>
        <v>0</v>
      </c>
      <c r="P72" s="18">
        <f t="shared" si="5"/>
        <v>8226.4005899999993</v>
      </c>
    </row>
    <row r="73" spans="1:16" ht="30" x14ac:dyDescent="0.25">
      <c r="A73" s="9">
        <v>67</v>
      </c>
      <c r="B73" s="27" t="s">
        <v>13</v>
      </c>
      <c r="C73" s="27" t="s">
        <v>14</v>
      </c>
      <c r="D73" s="12" t="s">
        <v>15</v>
      </c>
      <c r="E73" s="27" t="s">
        <v>15</v>
      </c>
      <c r="F73" s="27" t="s">
        <v>15</v>
      </c>
      <c r="G73" s="27" t="s">
        <v>15</v>
      </c>
      <c r="H73" s="14" t="s">
        <v>22</v>
      </c>
      <c r="I73" s="7">
        <v>3310304315</v>
      </c>
      <c r="J73" s="14">
        <v>414</v>
      </c>
      <c r="K73" s="18">
        <v>8226.4005899999993</v>
      </c>
      <c r="L73" s="18"/>
      <c r="M73" s="18"/>
      <c r="N73" s="18"/>
      <c r="O73" s="18"/>
      <c r="P73" s="18">
        <f t="shared" si="5"/>
        <v>8226.4005899999993</v>
      </c>
    </row>
    <row r="74" spans="1:16" ht="30" x14ac:dyDescent="0.25">
      <c r="A74" s="9">
        <v>68</v>
      </c>
      <c r="B74" s="27" t="s">
        <v>16</v>
      </c>
      <c r="C74" s="12" t="s">
        <v>15</v>
      </c>
      <c r="D74" s="12" t="s">
        <v>15</v>
      </c>
      <c r="E74" s="12" t="s">
        <v>15</v>
      </c>
      <c r="F74" s="12" t="s">
        <v>15</v>
      </c>
      <c r="G74" s="12" t="s">
        <v>15</v>
      </c>
      <c r="H74" s="12" t="s">
        <v>15</v>
      </c>
      <c r="I74" s="7" t="s">
        <v>15</v>
      </c>
      <c r="J74" s="12" t="s">
        <v>15</v>
      </c>
      <c r="K74" s="12" t="s">
        <v>15</v>
      </c>
      <c r="L74" s="12" t="s">
        <v>15</v>
      </c>
      <c r="M74" s="12" t="s">
        <v>15</v>
      </c>
      <c r="N74" s="12" t="s">
        <v>15</v>
      </c>
      <c r="O74" s="12" t="s">
        <v>15</v>
      </c>
      <c r="P74" s="12" t="s">
        <v>15</v>
      </c>
    </row>
    <row r="75" spans="1:16" x14ac:dyDescent="0.25">
      <c r="A75" s="9">
        <v>69</v>
      </c>
      <c r="B75" s="27" t="s">
        <v>17</v>
      </c>
      <c r="C75" s="27" t="s">
        <v>14</v>
      </c>
      <c r="D75" s="12" t="s">
        <v>15</v>
      </c>
      <c r="E75" s="27" t="s">
        <v>15</v>
      </c>
      <c r="F75" s="27" t="s">
        <v>15</v>
      </c>
      <c r="G75" s="27" t="s">
        <v>15</v>
      </c>
      <c r="H75" s="27" t="s">
        <v>15</v>
      </c>
      <c r="I75" s="7" t="s">
        <v>15</v>
      </c>
      <c r="J75" s="27" t="s">
        <v>15</v>
      </c>
      <c r="K75" s="18"/>
      <c r="L75" s="18"/>
      <c r="M75" s="18"/>
      <c r="N75" s="18"/>
      <c r="O75" s="18"/>
      <c r="P75" s="18">
        <f t="shared" si="5"/>
        <v>0</v>
      </c>
    </row>
    <row r="76" spans="1:16" x14ac:dyDescent="0.25">
      <c r="A76" s="9">
        <v>70</v>
      </c>
      <c r="B76" s="27" t="s">
        <v>18</v>
      </c>
      <c r="C76" s="27" t="s">
        <v>14</v>
      </c>
      <c r="D76" s="12" t="s">
        <v>15</v>
      </c>
      <c r="E76" s="27" t="s">
        <v>15</v>
      </c>
      <c r="F76" s="27" t="s">
        <v>15</v>
      </c>
      <c r="G76" s="27" t="s">
        <v>15</v>
      </c>
      <c r="H76" s="27" t="s">
        <v>15</v>
      </c>
      <c r="I76" s="7" t="s">
        <v>15</v>
      </c>
      <c r="J76" s="27" t="s">
        <v>15</v>
      </c>
      <c r="K76" s="18"/>
      <c r="L76" s="18"/>
      <c r="M76" s="18"/>
      <c r="N76" s="18"/>
      <c r="O76" s="18"/>
      <c r="P76" s="18">
        <f t="shared" si="5"/>
        <v>0</v>
      </c>
    </row>
    <row r="77" spans="1:16" ht="105" x14ac:dyDescent="0.25">
      <c r="A77" s="9">
        <v>71</v>
      </c>
      <c r="B77" s="27" t="s">
        <v>29</v>
      </c>
      <c r="C77" s="27" t="s">
        <v>15</v>
      </c>
      <c r="D77" s="12" t="s">
        <v>15</v>
      </c>
      <c r="E77" s="27" t="s">
        <v>15</v>
      </c>
      <c r="F77" s="14" t="s">
        <v>60</v>
      </c>
      <c r="G77" s="27" t="s">
        <v>20</v>
      </c>
      <c r="H77" s="14" t="s">
        <v>15</v>
      </c>
      <c r="I77" s="8" t="s">
        <v>15</v>
      </c>
      <c r="J77" s="14" t="s">
        <v>15</v>
      </c>
      <c r="K77" s="18">
        <f>K78+K80+K81</f>
        <v>0</v>
      </c>
      <c r="L77" s="18">
        <f>L78+L80+L81</f>
        <v>0</v>
      </c>
      <c r="M77" s="18">
        <f>M78+M80+M81</f>
        <v>300000</v>
      </c>
      <c r="N77" s="18">
        <f>N78+N80+N81</f>
        <v>362000</v>
      </c>
      <c r="O77" s="18">
        <f>O78+O80+O81</f>
        <v>0</v>
      </c>
      <c r="P77" s="18">
        <f t="shared" si="5"/>
        <v>662000</v>
      </c>
    </row>
    <row r="78" spans="1:16" ht="30" x14ac:dyDescent="0.25">
      <c r="A78" s="9">
        <v>72</v>
      </c>
      <c r="B78" s="27" t="s">
        <v>13</v>
      </c>
      <c r="C78" s="27" t="s">
        <v>14</v>
      </c>
      <c r="D78" s="12" t="s">
        <v>15</v>
      </c>
      <c r="E78" s="27" t="s">
        <v>15</v>
      </c>
      <c r="F78" s="27" t="s">
        <v>15</v>
      </c>
      <c r="G78" s="27" t="s">
        <v>15</v>
      </c>
      <c r="H78" s="14" t="s">
        <v>22</v>
      </c>
      <c r="I78" s="7">
        <v>3310304315</v>
      </c>
      <c r="J78" s="14">
        <v>414</v>
      </c>
      <c r="K78" s="18"/>
      <c r="L78" s="18"/>
      <c r="M78" s="18">
        <v>300000</v>
      </c>
      <c r="N78" s="18">
        <v>362000</v>
      </c>
      <c r="O78" s="18"/>
      <c r="P78" s="18">
        <f t="shared" si="5"/>
        <v>662000</v>
      </c>
    </row>
    <row r="79" spans="1:16" ht="30" x14ac:dyDescent="0.25">
      <c r="A79" s="9">
        <v>73</v>
      </c>
      <c r="B79" s="27" t="s">
        <v>16</v>
      </c>
      <c r="C79" s="12" t="s">
        <v>15</v>
      </c>
      <c r="D79" s="12" t="s">
        <v>15</v>
      </c>
      <c r="E79" s="12" t="s">
        <v>15</v>
      </c>
      <c r="F79" s="12" t="s">
        <v>15</v>
      </c>
      <c r="G79" s="12" t="s">
        <v>15</v>
      </c>
      <c r="H79" s="12" t="s">
        <v>15</v>
      </c>
      <c r="I79" s="7" t="s">
        <v>15</v>
      </c>
      <c r="J79" s="12" t="s">
        <v>15</v>
      </c>
      <c r="K79" s="12" t="s">
        <v>15</v>
      </c>
      <c r="L79" s="12" t="s">
        <v>15</v>
      </c>
      <c r="M79" s="12" t="s">
        <v>15</v>
      </c>
      <c r="N79" s="12" t="s">
        <v>15</v>
      </c>
      <c r="O79" s="12" t="s">
        <v>15</v>
      </c>
      <c r="P79" s="12" t="s">
        <v>15</v>
      </c>
    </row>
    <row r="80" spans="1:16" x14ac:dyDescent="0.25">
      <c r="A80" s="9">
        <v>74</v>
      </c>
      <c r="B80" s="27" t="s">
        <v>17</v>
      </c>
      <c r="C80" s="27" t="s">
        <v>14</v>
      </c>
      <c r="D80" s="12" t="s">
        <v>15</v>
      </c>
      <c r="E80" s="27" t="s">
        <v>15</v>
      </c>
      <c r="F80" s="27" t="s">
        <v>15</v>
      </c>
      <c r="G80" s="27" t="s">
        <v>15</v>
      </c>
      <c r="H80" s="27" t="s">
        <v>15</v>
      </c>
      <c r="I80" s="7" t="s">
        <v>15</v>
      </c>
      <c r="J80" s="27" t="s">
        <v>15</v>
      </c>
      <c r="K80" s="18"/>
      <c r="L80" s="18"/>
      <c r="M80" s="18"/>
      <c r="N80" s="18"/>
      <c r="O80" s="18"/>
      <c r="P80" s="18">
        <f t="shared" si="5"/>
        <v>0</v>
      </c>
    </row>
    <row r="81" spans="1:16" x14ac:dyDescent="0.25">
      <c r="A81" s="9">
        <v>75</v>
      </c>
      <c r="B81" s="27" t="s">
        <v>18</v>
      </c>
      <c r="C81" s="27" t="s">
        <v>14</v>
      </c>
      <c r="D81" s="12" t="s">
        <v>15</v>
      </c>
      <c r="E81" s="27" t="s">
        <v>15</v>
      </c>
      <c r="F81" s="27" t="s">
        <v>15</v>
      </c>
      <c r="G81" s="27" t="s">
        <v>15</v>
      </c>
      <c r="H81" s="27" t="s">
        <v>15</v>
      </c>
      <c r="I81" s="7" t="s">
        <v>15</v>
      </c>
      <c r="J81" s="27" t="s">
        <v>15</v>
      </c>
      <c r="K81" s="18"/>
      <c r="L81" s="18"/>
      <c r="M81" s="18"/>
      <c r="N81" s="18"/>
      <c r="O81" s="18"/>
      <c r="P81" s="18">
        <f t="shared" si="5"/>
        <v>0</v>
      </c>
    </row>
    <row r="82" spans="1:16" ht="105" x14ac:dyDescent="0.25">
      <c r="A82" s="9">
        <v>76</v>
      </c>
      <c r="B82" s="27" t="s">
        <v>85</v>
      </c>
      <c r="C82" s="27" t="s">
        <v>15</v>
      </c>
      <c r="D82" s="12" t="s">
        <v>15</v>
      </c>
      <c r="E82" s="27" t="s">
        <v>15</v>
      </c>
      <c r="F82" s="14" t="s">
        <v>21</v>
      </c>
      <c r="G82" s="27" t="s">
        <v>20</v>
      </c>
      <c r="H82" s="14" t="s">
        <v>15</v>
      </c>
      <c r="I82" s="8" t="s">
        <v>15</v>
      </c>
      <c r="J82" s="14" t="s">
        <v>15</v>
      </c>
      <c r="K82" s="18">
        <f>K83+K85+K86</f>
        <v>42370.25434</v>
      </c>
      <c r="L82" s="18">
        <f>L83+L85+L86</f>
        <v>25000</v>
      </c>
      <c r="M82" s="18">
        <f>M83+M85+M86</f>
        <v>0</v>
      </c>
      <c r="N82" s="18">
        <f>N83+N85+N86</f>
        <v>0</v>
      </c>
      <c r="O82" s="18">
        <f>O83+O85+O86</f>
        <v>0</v>
      </c>
      <c r="P82" s="18">
        <f t="shared" si="5"/>
        <v>67370.25434</v>
      </c>
    </row>
    <row r="83" spans="1:16" ht="30" x14ac:dyDescent="0.25">
      <c r="A83" s="9">
        <v>77</v>
      </c>
      <c r="B83" s="27" t="s">
        <v>13</v>
      </c>
      <c r="C83" s="27" t="s">
        <v>14</v>
      </c>
      <c r="D83" s="12" t="s">
        <v>15</v>
      </c>
      <c r="E83" s="27" t="s">
        <v>15</v>
      </c>
      <c r="F83" s="27" t="s">
        <v>15</v>
      </c>
      <c r="G83" s="27" t="s">
        <v>15</v>
      </c>
      <c r="H83" s="14" t="s">
        <v>22</v>
      </c>
      <c r="I83" s="7">
        <v>3310304315</v>
      </c>
      <c r="J83" s="27">
        <v>414</v>
      </c>
      <c r="K83" s="18">
        <v>42370.25434</v>
      </c>
      <c r="L83" s="18">
        <v>25000</v>
      </c>
      <c r="M83" s="18"/>
      <c r="N83" s="18"/>
      <c r="O83" s="18"/>
      <c r="P83" s="18">
        <f t="shared" si="5"/>
        <v>67370.25434</v>
      </c>
    </row>
    <row r="84" spans="1:16" ht="30" x14ac:dyDescent="0.25">
      <c r="A84" s="9">
        <v>78</v>
      </c>
      <c r="B84" s="27" t="s">
        <v>16</v>
      </c>
      <c r="C84" s="12" t="s">
        <v>15</v>
      </c>
      <c r="D84" s="12" t="s">
        <v>15</v>
      </c>
      <c r="E84" s="12" t="s">
        <v>15</v>
      </c>
      <c r="F84" s="12" t="s">
        <v>15</v>
      </c>
      <c r="G84" s="12" t="s">
        <v>15</v>
      </c>
      <c r="H84" s="12" t="s">
        <v>15</v>
      </c>
      <c r="I84" s="7" t="s">
        <v>15</v>
      </c>
      <c r="J84" s="12" t="s">
        <v>15</v>
      </c>
      <c r="K84" s="12" t="s">
        <v>15</v>
      </c>
      <c r="L84" s="12" t="s">
        <v>15</v>
      </c>
      <c r="M84" s="12" t="s">
        <v>15</v>
      </c>
      <c r="N84" s="12" t="s">
        <v>15</v>
      </c>
      <c r="O84" s="12" t="s">
        <v>15</v>
      </c>
      <c r="P84" s="12" t="s">
        <v>15</v>
      </c>
    </row>
    <row r="85" spans="1:16" x14ac:dyDescent="0.25">
      <c r="A85" s="9">
        <v>79</v>
      </c>
      <c r="B85" s="27" t="s">
        <v>17</v>
      </c>
      <c r="C85" s="27" t="s">
        <v>14</v>
      </c>
      <c r="D85" s="12" t="s">
        <v>15</v>
      </c>
      <c r="E85" s="12" t="s">
        <v>15</v>
      </c>
      <c r="F85" s="12" t="s">
        <v>15</v>
      </c>
      <c r="G85" s="12" t="s">
        <v>15</v>
      </c>
      <c r="H85" s="12" t="s">
        <v>15</v>
      </c>
      <c r="I85" s="7" t="s">
        <v>15</v>
      </c>
      <c r="J85" s="12" t="s">
        <v>15</v>
      </c>
      <c r="K85" s="18"/>
      <c r="L85" s="18"/>
      <c r="M85" s="18"/>
      <c r="N85" s="18"/>
      <c r="O85" s="18"/>
      <c r="P85" s="18">
        <f t="shared" si="5"/>
        <v>0</v>
      </c>
    </row>
    <row r="86" spans="1:16" x14ac:dyDescent="0.25">
      <c r="A86" s="9">
        <v>80</v>
      </c>
      <c r="B86" s="27" t="s">
        <v>18</v>
      </c>
      <c r="C86" s="27" t="s">
        <v>14</v>
      </c>
      <c r="D86" s="12" t="s">
        <v>15</v>
      </c>
      <c r="E86" s="12" t="s">
        <v>15</v>
      </c>
      <c r="F86" s="12" t="s">
        <v>15</v>
      </c>
      <c r="G86" s="12" t="s">
        <v>15</v>
      </c>
      <c r="H86" s="12" t="s">
        <v>15</v>
      </c>
      <c r="I86" s="7" t="s">
        <v>15</v>
      </c>
      <c r="J86" s="12" t="s">
        <v>15</v>
      </c>
      <c r="K86" s="18"/>
      <c r="L86" s="18"/>
      <c r="M86" s="18"/>
      <c r="N86" s="18"/>
      <c r="O86" s="18"/>
      <c r="P86" s="18">
        <f t="shared" si="5"/>
        <v>0</v>
      </c>
    </row>
    <row r="87" spans="1:16" ht="105" x14ac:dyDescent="0.25">
      <c r="A87" s="9">
        <v>81</v>
      </c>
      <c r="B87" s="11" t="s">
        <v>30</v>
      </c>
      <c r="C87" s="12" t="s">
        <v>15</v>
      </c>
      <c r="D87" s="12" t="s">
        <v>15</v>
      </c>
      <c r="E87" s="12" t="s">
        <v>15</v>
      </c>
      <c r="F87" s="12" t="s">
        <v>60</v>
      </c>
      <c r="G87" s="11" t="s">
        <v>20</v>
      </c>
      <c r="H87" s="12" t="s">
        <v>22</v>
      </c>
      <c r="I87" s="7">
        <v>3320000000</v>
      </c>
      <c r="J87" s="12" t="s">
        <v>63</v>
      </c>
      <c r="K87" s="13">
        <f t="shared" ref="K87:O88" si="7">K100</f>
        <v>1390173.1025959998</v>
      </c>
      <c r="L87" s="13">
        <f t="shared" si="7"/>
        <v>1257247.301703</v>
      </c>
      <c r="M87" s="13">
        <f t="shared" si="7"/>
        <v>692877.42999999993</v>
      </c>
      <c r="N87" s="13">
        <f t="shared" si="7"/>
        <v>623450.92999999993</v>
      </c>
      <c r="O87" s="13">
        <f t="shared" si="7"/>
        <v>487000</v>
      </c>
      <c r="P87" s="18">
        <f t="shared" si="5"/>
        <v>4450748.7642989997</v>
      </c>
    </row>
    <row r="88" spans="1:16" ht="30" x14ac:dyDescent="0.25">
      <c r="A88" s="9">
        <v>82</v>
      </c>
      <c r="B88" s="27" t="s">
        <v>13</v>
      </c>
      <c r="C88" s="12" t="s">
        <v>15</v>
      </c>
      <c r="D88" s="12" t="s">
        <v>15</v>
      </c>
      <c r="E88" s="12" t="s">
        <v>15</v>
      </c>
      <c r="F88" s="12" t="s">
        <v>15</v>
      </c>
      <c r="G88" s="12" t="s">
        <v>15</v>
      </c>
      <c r="H88" s="12" t="s">
        <v>15</v>
      </c>
      <c r="I88" s="7" t="s">
        <v>15</v>
      </c>
      <c r="J88" s="12" t="s">
        <v>15</v>
      </c>
      <c r="K88" s="18">
        <f t="shared" si="7"/>
        <v>1121051.75431</v>
      </c>
      <c r="L88" s="18">
        <f t="shared" si="7"/>
        <v>1170224.8197300001</v>
      </c>
      <c r="M88" s="18">
        <f t="shared" si="7"/>
        <v>657161.30000000005</v>
      </c>
      <c r="N88" s="18">
        <f t="shared" si="7"/>
        <v>594046.30000000005</v>
      </c>
      <c r="O88" s="18">
        <f t="shared" si="7"/>
        <v>470000</v>
      </c>
      <c r="P88" s="18">
        <f t="shared" si="5"/>
        <v>4012484.17404</v>
      </c>
    </row>
    <row r="89" spans="1:16" ht="30" x14ac:dyDescent="0.25">
      <c r="A89" s="9">
        <v>83</v>
      </c>
      <c r="B89" s="27" t="s">
        <v>16</v>
      </c>
      <c r="C89" s="27" t="s">
        <v>14</v>
      </c>
      <c r="D89" s="12" t="s">
        <v>15</v>
      </c>
      <c r="E89" s="12" t="s">
        <v>15</v>
      </c>
      <c r="F89" s="12" t="s">
        <v>15</v>
      </c>
      <c r="G89" s="12" t="s">
        <v>15</v>
      </c>
      <c r="H89" s="12" t="s">
        <v>15</v>
      </c>
      <c r="I89" s="7" t="s">
        <v>15</v>
      </c>
      <c r="J89" s="12" t="s">
        <v>15</v>
      </c>
      <c r="K89" s="12" t="s">
        <v>15</v>
      </c>
      <c r="L89" s="12" t="s">
        <v>15</v>
      </c>
      <c r="M89" s="12" t="s">
        <v>15</v>
      </c>
      <c r="N89" s="12" t="s">
        <v>15</v>
      </c>
      <c r="O89" s="12" t="s">
        <v>15</v>
      </c>
      <c r="P89" s="12" t="s">
        <v>15</v>
      </c>
    </row>
    <row r="90" spans="1:16" x14ac:dyDescent="0.25">
      <c r="A90" s="9">
        <v>84</v>
      </c>
      <c r="B90" s="27" t="s">
        <v>17</v>
      </c>
      <c r="C90" s="27" t="s">
        <v>14</v>
      </c>
      <c r="D90" s="12" t="s">
        <v>15</v>
      </c>
      <c r="E90" s="12" t="s">
        <v>15</v>
      </c>
      <c r="F90" s="12" t="s">
        <v>15</v>
      </c>
      <c r="G90" s="12" t="s">
        <v>15</v>
      </c>
      <c r="H90" s="12" t="s">
        <v>15</v>
      </c>
      <c r="I90" s="7" t="s">
        <v>15</v>
      </c>
      <c r="J90" s="12" t="s">
        <v>15</v>
      </c>
      <c r="K90" s="18">
        <f t="shared" ref="K90:O99" si="8">K103</f>
        <v>189058.1</v>
      </c>
      <c r="L90" s="18">
        <f t="shared" si="8"/>
        <v>0</v>
      </c>
      <c r="M90" s="18">
        <f t="shared" si="8"/>
        <v>0</v>
      </c>
      <c r="N90" s="18">
        <f t="shared" si="8"/>
        <v>0</v>
      </c>
      <c r="O90" s="18">
        <f t="shared" si="8"/>
        <v>0</v>
      </c>
      <c r="P90" s="18">
        <f t="shared" si="5"/>
        <v>189058.1</v>
      </c>
    </row>
    <row r="91" spans="1:16" x14ac:dyDescent="0.25">
      <c r="A91" s="9">
        <v>85</v>
      </c>
      <c r="B91" s="27" t="s">
        <v>18</v>
      </c>
      <c r="C91" s="27" t="s">
        <v>14</v>
      </c>
      <c r="D91" s="12" t="s">
        <v>15</v>
      </c>
      <c r="E91" s="12" t="s">
        <v>15</v>
      </c>
      <c r="F91" s="12" t="s">
        <v>15</v>
      </c>
      <c r="G91" s="12" t="s">
        <v>15</v>
      </c>
      <c r="H91" s="12" t="s">
        <v>15</v>
      </c>
      <c r="I91" s="7" t="s">
        <v>15</v>
      </c>
      <c r="J91" s="12" t="s">
        <v>15</v>
      </c>
      <c r="K91" s="18">
        <f t="shared" si="8"/>
        <v>80063.248286000002</v>
      </c>
      <c r="L91" s="18">
        <f t="shared" si="8"/>
        <v>87022.481973000002</v>
      </c>
      <c r="M91" s="18">
        <f t="shared" si="8"/>
        <v>35716.130000000005</v>
      </c>
      <c r="N91" s="18">
        <f t="shared" si="8"/>
        <v>29404.63</v>
      </c>
      <c r="O91" s="18">
        <f t="shared" si="8"/>
        <v>17000</v>
      </c>
      <c r="P91" s="18">
        <f t="shared" si="5"/>
        <v>249206.49025900001</v>
      </c>
    </row>
    <row r="92" spans="1:16" ht="135" x14ac:dyDescent="0.25">
      <c r="A92" s="9">
        <v>86</v>
      </c>
      <c r="B92" s="11" t="s">
        <v>56</v>
      </c>
      <c r="C92" s="9" t="s">
        <v>23</v>
      </c>
      <c r="D92" s="12" t="s">
        <v>15</v>
      </c>
      <c r="E92" s="9" t="s">
        <v>19</v>
      </c>
      <c r="F92" s="14" t="s">
        <v>15</v>
      </c>
      <c r="G92" s="14" t="s">
        <v>15</v>
      </c>
      <c r="H92" s="14" t="s">
        <v>15</v>
      </c>
      <c r="I92" s="8" t="s">
        <v>15</v>
      </c>
      <c r="J92" s="14" t="s">
        <v>15</v>
      </c>
      <c r="K92" s="16">
        <f t="shared" si="8"/>
        <v>0</v>
      </c>
      <c r="L92" s="16">
        <f t="shared" si="8"/>
        <v>0</v>
      </c>
      <c r="M92" s="16">
        <f t="shared" si="8"/>
        <v>0</v>
      </c>
      <c r="N92" s="16">
        <f t="shared" si="8"/>
        <v>0</v>
      </c>
      <c r="O92" s="16">
        <f t="shared" si="8"/>
        <v>0</v>
      </c>
      <c r="P92" s="16">
        <f t="shared" si="5"/>
        <v>0</v>
      </c>
    </row>
    <row r="93" spans="1:16" ht="139.5" customHeight="1" x14ac:dyDescent="0.25">
      <c r="A93" s="9">
        <v>87</v>
      </c>
      <c r="B93" s="11" t="s">
        <v>77</v>
      </c>
      <c r="C93" s="9" t="s">
        <v>23</v>
      </c>
      <c r="D93" s="12" t="s">
        <v>15</v>
      </c>
      <c r="E93" s="27" t="s">
        <v>19</v>
      </c>
      <c r="F93" s="14" t="s">
        <v>15</v>
      </c>
      <c r="G93" s="14" t="s">
        <v>15</v>
      </c>
      <c r="H93" s="14" t="s">
        <v>15</v>
      </c>
      <c r="I93" s="8" t="s">
        <v>15</v>
      </c>
      <c r="J93" s="14" t="s">
        <v>15</v>
      </c>
      <c r="K93" s="16">
        <f t="shared" si="8"/>
        <v>0</v>
      </c>
      <c r="L93" s="16">
        <f t="shared" si="8"/>
        <v>1.9990000000000001</v>
      </c>
      <c r="M93" s="16">
        <f t="shared" si="8"/>
        <v>1.389</v>
      </c>
      <c r="N93" s="16">
        <f t="shared" si="8"/>
        <v>1.01</v>
      </c>
      <c r="O93" s="16">
        <f t="shared" si="8"/>
        <v>0</v>
      </c>
      <c r="P93" s="16">
        <f t="shared" si="5"/>
        <v>4.3979999999999997</v>
      </c>
    </row>
    <row r="94" spans="1:16" ht="135" x14ac:dyDescent="0.25">
      <c r="A94" s="9">
        <v>88</v>
      </c>
      <c r="B94" s="11" t="s">
        <v>76</v>
      </c>
      <c r="C94" s="9" t="s">
        <v>23</v>
      </c>
      <c r="D94" s="12" t="s">
        <v>15</v>
      </c>
      <c r="E94" s="27" t="s">
        <v>19</v>
      </c>
      <c r="F94" s="14" t="s">
        <v>15</v>
      </c>
      <c r="G94" s="14" t="s">
        <v>15</v>
      </c>
      <c r="H94" s="14" t="s">
        <v>15</v>
      </c>
      <c r="I94" s="8" t="s">
        <v>15</v>
      </c>
      <c r="J94" s="14" t="s">
        <v>15</v>
      </c>
      <c r="K94" s="16">
        <f t="shared" si="8"/>
        <v>1.159</v>
      </c>
      <c r="L94" s="16">
        <f t="shared" si="8"/>
        <v>0</v>
      </c>
      <c r="M94" s="16">
        <f t="shared" si="8"/>
        <v>0.13900000000000001</v>
      </c>
      <c r="N94" s="16">
        <f t="shared" si="8"/>
        <v>0</v>
      </c>
      <c r="O94" s="16">
        <f t="shared" si="8"/>
        <v>0</v>
      </c>
      <c r="P94" s="16">
        <f t="shared" si="5"/>
        <v>1.298</v>
      </c>
    </row>
    <row r="95" spans="1:16" ht="75" x14ac:dyDescent="0.25">
      <c r="A95" s="9">
        <v>89</v>
      </c>
      <c r="B95" s="11" t="s">
        <v>120</v>
      </c>
      <c r="C95" s="9" t="s">
        <v>23</v>
      </c>
      <c r="D95" s="12" t="s">
        <v>15</v>
      </c>
      <c r="E95" s="9" t="s">
        <v>19</v>
      </c>
      <c r="F95" s="14" t="s">
        <v>15</v>
      </c>
      <c r="G95" s="14" t="s">
        <v>15</v>
      </c>
      <c r="H95" s="14" t="s">
        <v>15</v>
      </c>
      <c r="I95" s="8" t="s">
        <v>15</v>
      </c>
      <c r="J95" s="14" t="s">
        <v>15</v>
      </c>
      <c r="K95" s="16">
        <f t="shared" si="8"/>
        <v>106.681</v>
      </c>
      <c r="L95" s="16">
        <f t="shared" si="8"/>
        <v>62.022000000000006</v>
      </c>
      <c r="M95" s="16">
        <f t="shared" si="8"/>
        <v>24.081</v>
      </c>
      <c r="N95" s="16">
        <f t="shared" si="8"/>
        <v>31.658000000000001</v>
      </c>
      <c r="O95" s="16">
        <f t="shared" si="8"/>
        <v>31.82</v>
      </c>
      <c r="P95" s="16">
        <f t="shared" si="5"/>
        <v>256.262</v>
      </c>
    </row>
    <row r="96" spans="1:16" ht="105" x14ac:dyDescent="0.25">
      <c r="A96" s="9">
        <v>90</v>
      </c>
      <c r="B96" s="11" t="s">
        <v>121</v>
      </c>
      <c r="C96" s="9" t="s">
        <v>23</v>
      </c>
      <c r="D96" s="12" t="s">
        <v>15</v>
      </c>
      <c r="E96" s="9" t="s">
        <v>19</v>
      </c>
      <c r="F96" s="14" t="s">
        <v>15</v>
      </c>
      <c r="G96" s="14" t="s">
        <v>15</v>
      </c>
      <c r="H96" s="14" t="s">
        <v>15</v>
      </c>
      <c r="I96" s="8" t="s">
        <v>15</v>
      </c>
      <c r="J96" s="14" t="s">
        <v>15</v>
      </c>
      <c r="K96" s="16">
        <f t="shared" si="8"/>
        <v>0</v>
      </c>
      <c r="L96" s="16">
        <f t="shared" si="8"/>
        <v>0</v>
      </c>
      <c r="M96" s="16">
        <f t="shared" si="8"/>
        <v>0</v>
      </c>
      <c r="N96" s="16">
        <f t="shared" si="8"/>
        <v>0</v>
      </c>
      <c r="O96" s="16">
        <f t="shared" si="8"/>
        <v>0</v>
      </c>
      <c r="P96" s="16">
        <f t="shared" si="5"/>
        <v>0</v>
      </c>
    </row>
    <row r="97" spans="1:16" ht="90" x14ac:dyDescent="0.25">
      <c r="A97" s="9">
        <v>91</v>
      </c>
      <c r="B97" s="11" t="s">
        <v>122</v>
      </c>
      <c r="C97" s="9" t="s">
        <v>23</v>
      </c>
      <c r="D97" s="12" t="s">
        <v>15</v>
      </c>
      <c r="E97" s="9" t="s">
        <v>19</v>
      </c>
      <c r="F97" s="14" t="s">
        <v>15</v>
      </c>
      <c r="G97" s="14" t="s">
        <v>15</v>
      </c>
      <c r="H97" s="14" t="s">
        <v>15</v>
      </c>
      <c r="I97" s="8" t="s">
        <v>15</v>
      </c>
      <c r="J97" s="14" t="s">
        <v>15</v>
      </c>
      <c r="K97" s="16">
        <f t="shared" si="8"/>
        <v>0</v>
      </c>
      <c r="L97" s="16">
        <f t="shared" si="8"/>
        <v>0</v>
      </c>
      <c r="M97" s="16">
        <f t="shared" si="8"/>
        <v>0</v>
      </c>
      <c r="N97" s="16">
        <f t="shared" si="8"/>
        <v>0</v>
      </c>
      <c r="O97" s="16">
        <f t="shared" si="8"/>
        <v>0</v>
      </c>
      <c r="P97" s="16">
        <f t="shared" si="5"/>
        <v>0</v>
      </c>
    </row>
    <row r="98" spans="1:16" ht="90" x14ac:dyDescent="0.25">
      <c r="A98" s="9">
        <v>92</v>
      </c>
      <c r="B98" s="11" t="s">
        <v>123</v>
      </c>
      <c r="C98" s="9" t="s">
        <v>23</v>
      </c>
      <c r="D98" s="12" t="s">
        <v>15</v>
      </c>
      <c r="E98" s="9" t="s">
        <v>19</v>
      </c>
      <c r="F98" s="14" t="s">
        <v>15</v>
      </c>
      <c r="G98" s="14" t="s">
        <v>15</v>
      </c>
      <c r="H98" s="14" t="s">
        <v>15</v>
      </c>
      <c r="I98" s="8" t="s">
        <v>15</v>
      </c>
      <c r="J98" s="14" t="s">
        <v>15</v>
      </c>
      <c r="K98" s="16">
        <f t="shared" si="8"/>
        <v>8.2010000000000005</v>
      </c>
      <c r="L98" s="16">
        <f t="shared" si="8"/>
        <v>7.0140000000000011</v>
      </c>
      <c r="M98" s="16">
        <f t="shared" si="8"/>
        <v>0</v>
      </c>
      <c r="N98" s="16">
        <f t="shared" si="8"/>
        <v>0</v>
      </c>
      <c r="O98" s="16">
        <f t="shared" si="8"/>
        <v>0</v>
      </c>
      <c r="P98" s="16">
        <f t="shared" si="5"/>
        <v>15.215000000000002</v>
      </c>
    </row>
    <row r="99" spans="1:16" ht="75" x14ac:dyDescent="0.25">
      <c r="A99" s="9">
        <v>93</v>
      </c>
      <c r="B99" s="27" t="s">
        <v>124</v>
      </c>
      <c r="C99" s="27" t="s">
        <v>41</v>
      </c>
      <c r="D99" s="12" t="s">
        <v>15</v>
      </c>
      <c r="E99" s="9" t="s">
        <v>19</v>
      </c>
      <c r="F99" s="14" t="s">
        <v>15</v>
      </c>
      <c r="G99" s="14" t="s">
        <v>15</v>
      </c>
      <c r="H99" s="14" t="s">
        <v>15</v>
      </c>
      <c r="I99" s="8" t="s">
        <v>15</v>
      </c>
      <c r="J99" s="14" t="s">
        <v>15</v>
      </c>
      <c r="K99" s="10">
        <f t="shared" si="8"/>
        <v>1</v>
      </c>
      <c r="L99" s="10">
        <f t="shared" si="8"/>
        <v>1</v>
      </c>
      <c r="M99" s="10">
        <f t="shared" si="8"/>
        <v>1</v>
      </c>
      <c r="N99" s="10">
        <f t="shared" si="8"/>
        <v>1</v>
      </c>
      <c r="O99" s="10">
        <f t="shared" si="8"/>
        <v>1</v>
      </c>
      <c r="P99" s="10">
        <f t="shared" si="5"/>
        <v>5</v>
      </c>
    </row>
    <row r="100" spans="1:16" ht="105" x14ac:dyDescent="0.25">
      <c r="A100" s="9">
        <v>94</v>
      </c>
      <c r="B100" s="27" t="s">
        <v>49</v>
      </c>
      <c r="C100" s="12" t="s">
        <v>15</v>
      </c>
      <c r="D100" s="12" t="s">
        <v>15</v>
      </c>
      <c r="E100" s="12" t="s">
        <v>15</v>
      </c>
      <c r="F100" s="14" t="s">
        <v>60</v>
      </c>
      <c r="G100" s="27" t="s">
        <v>20</v>
      </c>
      <c r="H100" s="14" t="s">
        <v>15</v>
      </c>
      <c r="I100" s="8" t="s">
        <v>15</v>
      </c>
      <c r="J100" s="14" t="s">
        <v>15</v>
      </c>
      <c r="K100" s="18">
        <f>K114+K119+K129+K134</f>
        <v>1390173.1025959998</v>
      </c>
      <c r="L100" s="18">
        <f>L114+L119+L129+L134</f>
        <v>1257247.301703</v>
      </c>
      <c r="M100" s="18">
        <f t="shared" ref="M100:O101" si="9">M114+M119+M124+M129+M134</f>
        <v>692877.42999999993</v>
      </c>
      <c r="N100" s="18">
        <f t="shared" si="9"/>
        <v>623450.92999999993</v>
      </c>
      <c r="O100" s="18">
        <f t="shared" si="9"/>
        <v>487000</v>
      </c>
      <c r="P100" s="18">
        <f t="shared" si="5"/>
        <v>4450748.7642989997</v>
      </c>
    </row>
    <row r="101" spans="1:16" ht="30" x14ac:dyDescent="0.25">
      <c r="A101" s="9">
        <v>95</v>
      </c>
      <c r="B101" s="27" t="s">
        <v>13</v>
      </c>
      <c r="C101" s="27" t="s">
        <v>14</v>
      </c>
      <c r="D101" s="12" t="s">
        <v>15</v>
      </c>
      <c r="E101" s="27" t="s">
        <v>15</v>
      </c>
      <c r="F101" s="14" t="s">
        <v>15</v>
      </c>
      <c r="G101" s="14" t="s">
        <v>15</v>
      </c>
      <c r="H101" s="14" t="s">
        <v>22</v>
      </c>
      <c r="I101" s="7">
        <v>3320100000</v>
      </c>
      <c r="J101" s="14" t="s">
        <v>63</v>
      </c>
      <c r="K101" s="18">
        <f>K115+K120+K130+K135</f>
        <v>1121051.75431</v>
      </c>
      <c r="L101" s="18">
        <f>L115+L120+L130+L135</f>
        <v>1170224.8197300001</v>
      </c>
      <c r="M101" s="18">
        <f t="shared" si="9"/>
        <v>657161.30000000005</v>
      </c>
      <c r="N101" s="18">
        <f t="shared" si="9"/>
        <v>594046.30000000005</v>
      </c>
      <c r="O101" s="18">
        <f t="shared" si="9"/>
        <v>470000</v>
      </c>
      <c r="P101" s="18">
        <f t="shared" si="5"/>
        <v>4012484.17404</v>
      </c>
    </row>
    <row r="102" spans="1:16" ht="30" x14ac:dyDescent="0.25">
      <c r="A102" s="9">
        <v>96</v>
      </c>
      <c r="B102" s="27" t="s">
        <v>16</v>
      </c>
      <c r="C102" s="14" t="s">
        <v>15</v>
      </c>
      <c r="D102" s="14" t="s">
        <v>15</v>
      </c>
      <c r="E102" s="14" t="s">
        <v>15</v>
      </c>
      <c r="F102" s="14" t="s">
        <v>15</v>
      </c>
      <c r="G102" s="14" t="s">
        <v>15</v>
      </c>
      <c r="H102" s="14" t="s">
        <v>15</v>
      </c>
      <c r="I102" s="8" t="s">
        <v>15</v>
      </c>
      <c r="J102" s="14" t="s">
        <v>15</v>
      </c>
      <c r="K102" s="14" t="s">
        <v>15</v>
      </c>
      <c r="L102" s="14" t="s">
        <v>15</v>
      </c>
      <c r="M102" s="14" t="s">
        <v>15</v>
      </c>
      <c r="N102" s="14" t="s">
        <v>15</v>
      </c>
      <c r="O102" s="14" t="s">
        <v>15</v>
      </c>
      <c r="P102" s="14" t="s">
        <v>15</v>
      </c>
    </row>
    <row r="103" spans="1:16" x14ac:dyDescent="0.25">
      <c r="A103" s="9">
        <v>97</v>
      </c>
      <c r="B103" s="27" t="s">
        <v>17</v>
      </c>
      <c r="C103" s="27" t="s">
        <v>14</v>
      </c>
      <c r="D103" s="12" t="s">
        <v>15</v>
      </c>
      <c r="E103" s="27" t="s">
        <v>15</v>
      </c>
      <c r="F103" s="14" t="s">
        <v>15</v>
      </c>
      <c r="G103" s="14" t="s">
        <v>15</v>
      </c>
      <c r="H103" s="14" t="s">
        <v>15</v>
      </c>
      <c r="I103" s="8" t="s">
        <v>15</v>
      </c>
      <c r="J103" s="14" t="s">
        <v>15</v>
      </c>
      <c r="K103" s="18">
        <f>K117+K122+K132+K137</f>
        <v>189058.1</v>
      </c>
      <c r="L103" s="18">
        <f>L117+L122+L132+L137</f>
        <v>0</v>
      </c>
      <c r="M103" s="18">
        <f t="shared" ref="M103:O104" si="10">M117+M122+M127+M132+M137</f>
        <v>0</v>
      </c>
      <c r="N103" s="18">
        <f t="shared" si="10"/>
        <v>0</v>
      </c>
      <c r="O103" s="18">
        <f t="shared" si="10"/>
        <v>0</v>
      </c>
      <c r="P103" s="18">
        <f t="shared" si="5"/>
        <v>189058.1</v>
      </c>
    </row>
    <row r="104" spans="1:16" x14ac:dyDescent="0.25">
      <c r="A104" s="9">
        <v>98</v>
      </c>
      <c r="B104" s="27" t="s">
        <v>18</v>
      </c>
      <c r="C104" s="27" t="s">
        <v>14</v>
      </c>
      <c r="D104" s="12" t="s">
        <v>15</v>
      </c>
      <c r="E104" s="27" t="s">
        <v>15</v>
      </c>
      <c r="F104" s="14" t="s">
        <v>15</v>
      </c>
      <c r="G104" s="14" t="s">
        <v>15</v>
      </c>
      <c r="H104" s="14" t="s">
        <v>15</v>
      </c>
      <c r="I104" s="8" t="s">
        <v>15</v>
      </c>
      <c r="J104" s="14" t="s">
        <v>15</v>
      </c>
      <c r="K104" s="18">
        <f>K118+K123+K133+K138</f>
        <v>80063.248286000002</v>
      </c>
      <c r="L104" s="18">
        <f>L118+L123+L133+L138</f>
        <v>87022.481973000002</v>
      </c>
      <c r="M104" s="18">
        <f t="shared" si="10"/>
        <v>35716.130000000005</v>
      </c>
      <c r="N104" s="18">
        <f t="shared" si="10"/>
        <v>29404.63</v>
      </c>
      <c r="O104" s="18">
        <f t="shared" si="10"/>
        <v>17000</v>
      </c>
      <c r="P104" s="18">
        <f t="shared" si="5"/>
        <v>249206.49025900001</v>
      </c>
    </row>
    <row r="105" spans="1:16" ht="135" x14ac:dyDescent="0.25">
      <c r="A105" s="9">
        <v>99</v>
      </c>
      <c r="B105" s="11" t="s">
        <v>56</v>
      </c>
      <c r="C105" s="9" t="s">
        <v>23</v>
      </c>
      <c r="D105" s="12" t="s">
        <v>15</v>
      </c>
      <c r="E105" s="9" t="s">
        <v>19</v>
      </c>
      <c r="F105" s="14" t="s">
        <v>15</v>
      </c>
      <c r="G105" s="14" t="s">
        <v>15</v>
      </c>
      <c r="H105" s="14" t="s">
        <v>15</v>
      </c>
      <c r="I105" s="8" t="s">
        <v>15</v>
      </c>
      <c r="J105" s="14" t="s">
        <v>15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f t="shared" si="5"/>
        <v>0</v>
      </c>
    </row>
    <row r="106" spans="1:16" ht="135" x14ac:dyDescent="0.25">
      <c r="A106" s="9">
        <v>100</v>
      </c>
      <c r="B106" s="11" t="s">
        <v>77</v>
      </c>
      <c r="C106" s="9" t="s">
        <v>23</v>
      </c>
      <c r="D106" s="12" t="s">
        <v>15</v>
      </c>
      <c r="E106" s="27" t="s">
        <v>19</v>
      </c>
      <c r="F106" s="14" t="s">
        <v>15</v>
      </c>
      <c r="G106" s="14" t="s">
        <v>15</v>
      </c>
      <c r="H106" s="14" t="s">
        <v>15</v>
      </c>
      <c r="I106" s="8" t="s">
        <v>15</v>
      </c>
      <c r="J106" s="14" t="s">
        <v>15</v>
      </c>
      <c r="K106" s="16">
        <v>0</v>
      </c>
      <c r="L106" s="16">
        <f>1.222+0.777</f>
        <v>1.9990000000000001</v>
      </c>
      <c r="M106" s="16">
        <f>1.389</f>
        <v>1.389</v>
      </c>
      <c r="N106" s="16">
        <v>1.01</v>
      </c>
      <c r="O106" s="16">
        <v>0</v>
      </c>
      <c r="P106" s="16">
        <f t="shared" si="5"/>
        <v>4.3979999999999997</v>
      </c>
    </row>
    <row r="107" spans="1:16" ht="135" x14ac:dyDescent="0.25">
      <c r="A107" s="9">
        <v>101</v>
      </c>
      <c r="B107" s="11" t="s">
        <v>76</v>
      </c>
      <c r="C107" s="9" t="s">
        <v>23</v>
      </c>
      <c r="D107" s="12" t="s">
        <v>15</v>
      </c>
      <c r="E107" s="27" t="s">
        <v>19</v>
      </c>
      <c r="F107" s="14" t="s">
        <v>15</v>
      </c>
      <c r="G107" s="14" t="s">
        <v>15</v>
      </c>
      <c r="H107" s="14" t="s">
        <v>15</v>
      </c>
      <c r="I107" s="8" t="s">
        <v>15</v>
      </c>
      <c r="J107" s="14" t="s">
        <v>15</v>
      </c>
      <c r="K107" s="16">
        <v>1.159</v>
      </c>
      <c r="L107" s="16">
        <v>0</v>
      </c>
      <c r="M107" s="16">
        <f>0.139</f>
        <v>0.13900000000000001</v>
      </c>
      <c r="N107" s="16">
        <v>0</v>
      </c>
      <c r="O107" s="16">
        <v>0</v>
      </c>
      <c r="P107" s="16">
        <f t="shared" si="5"/>
        <v>1.298</v>
      </c>
    </row>
    <row r="108" spans="1:16" ht="75" x14ac:dyDescent="0.25">
      <c r="A108" s="9">
        <v>102</v>
      </c>
      <c r="B108" s="11" t="s">
        <v>120</v>
      </c>
      <c r="C108" s="9" t="s">
        <v>23</v>
      </c>
      <c r="D108" s="12" t="s">
        <v>15</v>
      </c>
      <c r="E108" s="9" t="s">
        <v>19</v>
      </c>
      <c r="F108" s="14" t="s">
        <v>15</v>
      </c>
      <c r="G108" s="14" t="s">
        <v>15</v>
      </c>
      <c r="H108" s="14" t="s">
        <v>15</v>
      </c>
      <c r="I108" s="8" t="s">
        <v>15</v>
      </c>
      <c r="J108" s="14" t="s">
        <v>15</v>
      </c>
      <c r="K108" s="16">
        <v>106.681</v>
      </c>
      <c r="L108" s="16">
        <f>35.069+26.953</f>
        <v>62.022000000000006</v>
      </c>
      <c r="M108" s="16">
        <v>24.081</v>
      </c>
      <c r="N108" s="16">
        <v>31.658000000000001</v>
      </c>
      <c r="O108" s="16">
        <v>31.82</v>
      </c>
      <c r="P108" s="16">
        <f t="shared" si="5"/>
        <v>256.262</v>
      </c>
    </row>
    <row r="109" spans="1:16" ht="105" x14ac:dyDescent="0.25">
      <c r="A109" s="9">
        <v>103</v>
      </c>
      <c r="B109" s="11" t="s">
        <v>121</v>
      </c>
      <c r="C109" s="9" t="s">
        <v>23</v>
      </c>
      <c r="D109" s="12" t="s">
        <v>15</v>
      </c>
      <c r="E109" s="9" t="s">
        <v>19</v>
      </c>
      <c r="F109" s="14" t="s">
        <v>15</v>
      </c>
      <c r="G109" s="14" t="s">
        <v>15</v>
      </c>
      <c r="H109" s="14" t="s">
        <v>15</v>
      </c>
      <c r="I109" s="8" t="s">
        <v>15</v>
      </c>
      <c r="J109" s="14" t="s">
        <v>15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f t="shared" si="5"/>
        <v>0</v>
      </c>
    </row>
    <row r="110" spans="1:16" ht="90" x14ac:dyDescent="0.25">
      <c r="A110" s="9">
        <v>104</v>
      </c>
      <c r="B110" s="11" t="s">
        <v>122</v>
      </c>
      <c r="C110" s="9" t="s">
        <v>23</v>
      </c>
      <c r="D110" s="12" t="s">
        <v>15</v>
      </c>
      <c r="E110" s="9" t="s">
        <v>19</v>
      </c>
      <c r="F110" s="14" t="s">
        <v>15</v>
      </c>
      <c r="G110" s="14" t="s">
        <v>15</v>
      </c>
      <c r="H110" s="14" t="s">
        <v>15</v>
      </c>
      <c r="I110" s="8" t="s">
        <v>15</v>
      </c>
      <c r="J110" s="14" t="s">
        <v>15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f t="shared" si="5"/>
        <v>0</v>
      </c>
    </row>
    <row r="111" spans="1:16" ht="90" x14ac:dyDescent="0.25">
      <c r="A111" s="9">
        <v>105</v>
      </c>
      <c r="B111" s="11" t="s">
        <v>123</v>
      </c>
      <c r="C111" s="9" t="s">
        <v>23</v>
      </c>
      <c r="D111" s="12" t="s">
        <v>15</v>
      </c>
      <c r="E111" s="9" t="s">
        <v>19</v>
      </c>
      <c r="F111" s="14" t="s">
        <v>15</v>
      </c>
      <c r="G111" s="14" t="s">
        <v>15</v>
      </c>
      <c r="H111" s="14" t="s">
        <v>15</v>
      </c>
      <c r="I111" s="8" t="s">
        <v>15</v>
      </c>
      <c r="J111" s="14" t="s">
        <v>15</v>
      </c>
      <c r="K111" s="16">
        <v>8.2010000000000005</v>
      </c>
      <c r="L111" s="16">
        <f>5.214+0.11+0.9+0.79</f>
        <v>7.0140000000000011</v>
      </c>
      <c r="M111" s="16">
        <v>0</v>
      </c>
      <c r="N111" s="16">
        <v>0</v>
      </c>
      <c r="O111" s="16">
        <v>0</v>
      </c>
      <c r="P111" s="16">
        <f t="shared" si="5"/>
        <v>15.215000000000002</v>
      </c>
    </row>
    <row r="112" spans="1:16" ht="75" x14ac:dyDescent="0.25">
      <c r="A112" s="9">
        <v>106</v>
      </c>
      <c r="B112" s="27" t="s">
        <v>124</v>
      </c>
      <c r="C112" s="27" t="s">
        <v>41</v>
      </c>
      <c r="D112" s="12" t="s">
        <v>15</v>
      </c>
      <c r="E112" s="9" t="s">
        <v>19</v>
      </c>
      <c r="F112" s="14" t="s">
        <v>15</v>
      </c>
      <c r="G112" s="14" t="s">
        <v>15</v>
      </c>
      <c r="H112" s="14" t="s">
        <v>15</v>
      </c>
      <c r="I112" s="8" t="s">
        <v>15</v>
      </c>
      <c r="J112" s="14" t="s">
        <v>15</v>
      </c>
      <c r="K112" s="17">
        <v>1</v>
      </c>
      <c r="L112" s="17">
        <v>1</v>
      </c>
      <c r="M112" s="17">
        <v>1</v>
      </c>
      <c r="N112" s="17">
        <v>1</v>
      </c>
      <c r="O112" s="17">
        <v>1</v>
      </c>
      <c r="P112" s="19">
        <f>SUM(K112:O112)</f>
        <v>5</v>
      </c>
    </row>
    <row r="113" spans="1:16" ht="30" x14ac:dyDescent="0.25">
      <c r="A113" s="9">
        <v>107</v>
      </c>
      <c r="B113" s="27" t="s">
        <v>117</v>
      </c>
      <c r="C113" s="27" t="s">
        <v>68</v>
      </c>
      <c r="D113" s="12" t="s">
        <v>15</v>
      </c>
      <c r="E113" s="9" t="s">
        <v>19</v>
      </c>
      <c r="F113" s="14" t="s">
        <v>15</v>
      </c>
      <c r="G113" s="14" t="s">
        <v>15</v>
      </c>
      <c r="H113" s="14" t="s">
        <v>15</v>
      </c>
      <c r="I113" s="8" t="s">
        <v>15</v>
      </c>
      <c r="J113" s="14" t="s">
        <v>15</v>
      </c>
      <c r="K113" s="17">
        <v>4</v>
      </c>
      <c r="L113" s="17">
        <v>2</v>
      </c>
      <c r="M113" s="17">
        <v>1</v>
      </c>
      <c r="N113" s="17">
        <v>1</v>
      </c>
      <c r="O113" s="17">
        <v>1</v>
      </c>
      <c r="P113" s="19">
        <f t="shared" si="5"/>
        <v>9</v>
      </c>
    </row>
    <row r="114" spans="1:16" ht="150" x14ac:dyDescent="0.25">
      <c r="A114" s="9">
        <v>108</v>
      </c>
      <c r="B114" s="27" t="s">
        <v>87</v>
      </c>
      <c r="C114" s="27" t="s">
        <v>15</v>
      </c>
      <c r="D114" s="12" t="s">
        <v>15</v>
      </c>
      <c r="E114" s="27" t="s">
        <v>15</v>
      </c>
      <c r="F114" s="14" t="s">
        <v>60</v>
      </c>
      <c r="G114" s="27" t="s">
        <v>20</v>
      </c>
      <c r="H114" s="14" t="s">
        <v>15</v>
      </c>
      <c r="I114" s="8" t="s">
        <v>15</v>
      </c>
      <c r="J114" s="14" t="s">
        <v>15</v>
      </c>
      <c r="K114" s="18">
        <f>K115+K117+K118</f>
        <v>165795.58497699999</v>
      </c>
      <c r="L114" s="18">
        <f>L115+L117+L118</f>
        <v>176000</v>
      </c>
      <c r="M114" s="18">
        <f>M115+M117+M118</f>
        <v>176000</v>
      </c>
      <c r="N114" s="18">
        <f>N115+N117+N118</f>
        <v>187000</v>
      </c>
      <c r="O114" s="18">
        <f>O115+O117+O118</f>
        <v>187000</v>
      </c>
      <c r="P114" s="18">
        <f t="shared" si="5"/>
        <v>891795.58497700002</v>
      </c>
    </row>
    <row r="115" spans="1:16" ht="30" x14ac:dyDescent="0.25">
      <c r="A115" s="9">
        <v>109</v>
      </c>
      <c r="B115" s="27" t="s">
        <v>13</v>
      </c>
      <c r="C115" s="27" t="s">
        <v>14</v>
      </c>
      <c r="D115" s="12" t="s">
        <v>15</v>
      </c>
      <c r="E115" s="27" t="s">
        <v>15</v>
      </c>
      <c r="F115" s="27" t="s">
        <v>15</v>
      </c>
      <c r="G115" s="27" t="s">
        <v>15</v>
      </c>
      <c r="H115" s="14" t="s">
        <v>22</v>
      </c>
      <c r="I115" s="7">
        <v>3320174315</v>
      </c>
      <c r="J115" s="14">
        <v>520</v>
      </c>
      <c r="K115" s="18">
        <v>150723.25907</v>
      </c>
      <c r="L115" s="18">
        <v>160000</v>
      </c>
      <c r="M115" s="18">
        <v>160000</v>
      </c>
      <c r="N115" s="18">
        <v>170000</v>
      </c>
      <c r="O115" s="18">
        <v>170000</v>
      </c>
      <c r="P115" s="18">
        <f t="shared" si="5"/>
        <v>810723.25907000003</v>
      </c>
    </row>
    <row r="116" spans="1:16" ht="30" x14ac:dyDescent="0.25">
      <c r="A116" s="9">
        <v>110</v>
      </c>
      <c r="B116" s="27" t="s">
        <v>16</v>
      </c>
      <c r="C116" s="12" t="s">
        <v>15</v>
      </c>
      <c r="D116" s="12" t="s">
        <v>15</v>
      </c>
      <c r="E116" s="12" t="s">
        <v>15</v>
      </c>
      <c r="F116" s="12" t="s">
        <v>15</v>
      </c>
      <c r="G116" s="12" t="s">
        <v>15</v>
      </c>
      <c r="H116" s="12" t="s">
        <v>15</v>
      </c>
      <c r="I116" s="7" t="s">
        <v>15</v>
      </c>
      <c r="J116" s="12" t="s">
        <v>15</v>
      </c>
      <c r="K116" s="12" t="s">
        <v>15</v>
      </c>
      <c r="L116" s="12" t="s">
        <v>15</v>
      </c>
      <c r="M116" s="12" t="s">
        <v>15</v>
      </c>
      <c r="N116" s="12" t="s">
        <v>15</v>
      </c>
      <c r="O116" s="12" t="s">
        <v>15</v>
      </c>
      <c r="P116" s="12" t="s">
        <v>15</v>
      </c>
    </row>
    <row r="117" spans="1:16" x14ac:dyDescent="0.25">
      <c r="A117" s="9">
        <v>111</v>
      </c>
      <c r="B117" s="27" t="s">
        <v>17</v>
      </c>
      <c r="C117" s="27" t="s">
        <v>14</v>
      </c>
      <c r="D117" s="12" t="s">
        <v>15</v>
      </c>
      <c r="E117" s="27" t="s">
        <v>15</v>
      </c>
      <c r="F117" s="27" t="s">
        <v>15</v>
      </c>
      <c r="G117" s="27" t="s">
        <v>15</v>
      </c>
      <c r="H117" s="27" t="s">
        <v>15</v>
      </c>
      <c r="I117" s="7" t="s">
        <v>15</v>
      </c>
      <c r="J117" s="27" t="s">
        <v>15</v>
      </c>
      <c r="K117" s="18"/>
      <c r="L117" s="18"/>
      <c r="M117" s="18"/>
      <c r="N117" s="18"/>
      <c r="O117" s="18"/>
      <c r="P117" s="18">
        <f t="shared" si="5"/>
        <v>0</v>
      </c>
    </row>
    <row r="118" spans="1:16" x14ac:dyDescent="0.25">
      <c r="A118" s="9">
        <v>112</v>
      </c>
      <c r="B118" s="27" t="s">
        <v>18</v>
      </c>
      <c r="C118" s="27" t="s">
        <v>14</v>
      </c>
      <c r="D118" s="12" t="s">
        <v>15</v>
      </c>
      <c r="E118" s="27" t="s">
        <v>15</v>
      </c>
      <c r="F118" s="27" t="s">
        <v>15</v>
      </c>
      <c r="G118" s="27" t="s">
        <v>15</v>
      </c>
      <c r="H118" s="27" t="s">
        <v>15</v>
      </c>
      <c r="I118" s="7" t="s">
        <v>15</v>
      </c>
      <c r="J118" s="27" t="s">
        <v>15</v>
      </c>
      <c r="K118" s="18">
        <f>K115*0.1</f>
        <v>15072.325907</v>
      </c>
      <c r="L118" s="18">
        <f>L115*0.1</f>
        <v>16000</v>
      </c>
      <c r="M118" s="18">
        <f>M115*0.1</f>
        <v>16000</v>
      </c>
      <c r="N118" s="18">
        <f>N115*0.1</f>
        <v>17000</v>
      </c>
      <c r="O118" s="18">
        <f>O115*0.1</f>
        <v>17000</v>
      </c>
      <c r="P118" s="18">
        <f t="shared" si="5"/>
        <v>81072.325906999991</v>
      </c>
    </row>
    <row r="119" spans="1:16" ht="135" x14ac:dyDescent="0.25">
      <c r="A119" s="9">
        <v>113</v>
      </c>
      <c r="B119" s="27" t="s">
        <v>31</v>
      </c>
      <c r="C119" s="27" t="s">
        <v>15</v>
      </c>
      <c r="D119" s="12" t="s">
        <v>15</v>
      </c>
      <c r="E119" s="27" t="s">
        <v>15</v>
      </c>
      <c r="F119" s="14" t="s">
        <v>60</v>
      </c>
      <c r="G119" s="27" t="s">
        <v>20</v>
      </c>
      <c r="H119" s="14" t="s">
        <v>15</v>
      </c>
      <c r="I119" s="8" t="s">
        <v>15</v>
      </c>
      <c r="J119" s="14" t="s">
        <v>15</v>
      </c>
      <c r="K119" s="18">
        <f>K120+K122+K123</f>
        <v>714900.14616899996</v>
      </c>
      <c r="L119" s="18">
        <f>L120+L122+L123</f>
        <v>781247.30170299998</v>
      </c>
      <c r="M119" s="18">
        <f>M120+M122+M123</f>
        <v>216877.43</v>
      </c>
      <c r="N119" s="18">
        <f>N120+N122+N123</f>
        <v>136450.93</v>
      </c>
      <c r="O119" s="18">
        <f>O120+O122+O123</f>
        <v>0</v>
      </c>
      <c r="P119" s="18">
        <f t="shared" ref="P119:P188" si="11">SUM(K119:O119)</f>
        <v>1849475.8078719997</v>
      </c>
    </row>
    <row r="120" spans="1:16" ht="30" x14ac:dyDescent="0.25">
      <c r="A120" s="9">
        <v>114</v>
      </c>
      <c r="B120" s="27" t="s">
        <v>13</v>
      </c>
      <c r="C120" s="27" t="s">
        <v>14</v>
      </c>
      <c r="D120" s="12" t="s">
        <v>15</v>
      </c>
      <c r="E120" s="27" t="s">
        <v>15</v>
      </c>
      <c r="F120" s="27" t="s">
        <v>15</v>
      </c>
      <c r="G120" s="27" t="s">
        <v>15</v>
      </c>
      <c r="H120" s="14" t="s">
        <v>22</v>
      </c>
      <c r="I120" s="7">
        <v>3320174317</v>
      </c>
      <c r="J120" s="14">
        <v>520</v>
      </c>
      <c r="K120" s="18">
        <v>649909.22378999996</v>
      </c>
      <c r="L120" s="18">
        <v>710224.81972999999</v>
      </c>
      <c r="M120" s="18">
        <v>197161.3</v>
      </c>
      <c r="N120" s="18">
        <v>124046.3</v>
      </c>
      <c r="O120" s="18">
        <v>0</v>
      </c>
      <c r="P120" s="18">
        <f t="shared" si="11"/>
        <v>1681341.6435199999</v>
      </c>
    </row>
    <row r="121" spans="1:16" ht="30" x14ac:dyDescent="0.25">
      <c r="A121" s="9">
        <v>115</v>
      </c>
      <c r="B121" s="27" t="s">
        <v>16</v>
      </c>
      <c r="C121" s="27"/>
      <c r="D121" s="27" t="s">
        <v>15</v>
      </c>
      <c r="E121" s="27" t="s">
        <v>15</v>
      </c>
      <c r="F121" s="27" t="s">
        <v>15</v>
      </c>
      <c r="G121" s="27" t="s">
        <v>15</v>
      </c>
      <c r="H121" s="27" t="s">
        <v>15</v>
      </c>
      <c r="I121" s="7" t="s">
        <v>15</v>
      </c>
      <c r="J121" s="27" t="s">
        <v>15</v>
      </c>
      <c r="K121" s="27" t="s">
        <v>15</v>
      </c>
      <c r="L121" s="27" t="s">
        <v>15</v>
      </c>
      <c r="M121" s="27" t="s">
        <v>15</v>
      </c>
      <c r="N121" s="27" t="s">
        <v>15</v>
      </c>
      <c r="O121" s="27" t="s">
        <v>15</v>
      </c>
      <c r="P121" s="27" t="s">
        <v>15</v>
      </c>
    </row>
    <row r="122" spans="1:16" x14ac:dyDescent="0.25">
      <c r="A122" s="9">
        <v>116</v>
      </c>
      <c r="B122" s="27" t="s">
        <v>17</v>
      </c>
      <c r="C122" s="27" t="s">
        <v>14</v>
      </c>
      <c r="D122" s="12" t="s">
        <v>15</v>
      </c>
      <c r="E122" s="27" t="s">
        <v>15</v>
      </c>
      <c r="F122" s="27" t="s">
        <v>15</v>
      </c>
      <c r="G122" s="27" t="s">
        <v>15</v>
      </c>
      <c r="H122" s="27" t="s">
        <v>15</v>
      </c>
      <c r="I122" s="7" t="s">
        <v>15</v>
      </c>
      <c r="J122" s="27" t="s">
        <v>15</v>
      </c>
      <c r="K122" s="18"/>
      <c r="L122" s="18"/>
      <c r="M122" s="18"/>
      <c r="N122" s="18"/>
      <c r="O122" s="18"/>
      <c r="P122" s="18">
        <f t="shared" si="11"/>
        <v>0</v>
      </c>
    </row>
    <row r="123" spans="1:16" x14ac:dyDescent="0.25">
      <c r="A123" s="9">
        <v>117</v>
      </c>
      <c r="B123" s="27" t="s">
        <v>18</v>
      </c>
      <c r="C123" s="27" t="s">
        <v>14</v>
      </c>
      <c r="D123" s="12" t="s">
        <v>15</v>
      </c>
      <c r="E123" s="27" t="s">
        <v>15</v>
      </c>
      <c r="F123" s="27" t="s">
        <v>15</v>
      </c>
      <c r="G123" s="27" t="s">
        <v>15</v>
      </c>
      <c r="H123" s="27" t="s">
        <v>15</v>
      </c>
      <c r="I123" s="7" t="s">
        <v>15</v>
      </c>
      <c r="J123" s="27" t="s">
        <v>15</v>
      </c>
      <c r="K123" s="18">
        <f>K120*0.1</f>
        <v>64990.922378999996</v>
      </c>
      <c r="L123" s="18">
        <f>L120*0.1</f>
        <v>71022.481973000002</v>
      </c>
      <c r="M123" s="18">
        <f>M120*0.1</f>
        <v>19716.13</v>
      </c>
      <c r="N123" s="18">
        <f>N120*0.1</f>
        <v>12404.630000000001</v>
      </c>
      <c r="O123" s="18">
        <f>O120*0.1</f>
        <v>0</v>
      </c>
      <c r="P123" s="18">
        <f t="shared" si="11"/>
        <v>168134.16435199999</v>
      </c>
    </row>
    <row r="124" spans="1:16" ht="150" x14ac:dyDescent="0.25">
      <c r="A124" s="9">
        <v>118</v>
      </c>
      <c r="B124" s="11" t="s">
        <v>127</v>
      </c>
      <c r="C124" s="27" t="s">
        <v>15</v>
      </c>
      <c r="D124" s="12" t="s">
        <v>15</v>
      </c>
      <c r="E124" s="27" t="s">
        <v>15</v>
      </c>
      <c r="F124" s="14" t="s">
        <v>60</v>
      </c>
      <c r="G124" s="27" t="s">
        <v>20</v>
      </c>
      <c r="H124" s="14" t="s">
        <v>15</v>
      </c>
      <c r="I124" s="8" t="s">
        <v>15</v>
      </c>
      <c r="J124" s="14" t="s">
        <v>15</v>
      </c>
      <c r="K124" s="8" t="s">
        <v>15</v>
      </c>
      <c r="L124" s="14" t="s">
        <v>15</v>
      </c>
      <c r="M124" s="18">
        <f>M125+M127+M128</f>
        <v>0</v>
      </c>
      <c r="N124" s="18">
        <f>N125+N127+N128</f>
        <v>0</v>
      </c>
      <c r="O124" s="18">
        <f>O125+O127+O128</f>
        <v>0</v>
      </c>
      <c r="P124" s="18">
        <f t="shared" si="11"/>
        <v>0</v>
      </c>
    </row>
    <row r="125" spans="1:16" ht="30" x14ac:dyDescent="0.25">
      <c r="A125" s="9">
        <v>119</v>
      </c>
      <c r="B125" s="27" t="s">
        <v>13</v>
      </c>
      <c r="C125" s="27" t="s">
        <v>14</v>
      </c>
      <c r="D125" s="12" t="s">
        <v>15</v>
      </c>
      <c r="E125" s="27" t="s">
        <v>15</v>
      </c>
      <c r="F125" s="27" t="s">
        <v>15</v>
      </c>
      <c r="G125" s="27" t="s">
        <v>15</v>
      </c>
      <c r="H125" s="14" t="s">
        <v>22</v>
      </c>
      <c r="I125" s="7">
        <v>3320174319</v>
      </c>
      <c r="J125" s="14">
        <v>540</v>
      </c>
      <c r="K125" s="8" t="s">
        <v>15</v>
      </c>
      <c r="L125" s="14" t="s">
        <v>15</v>
      </c>
      <c r="M125" s="18"/>
      <c r="N125" s="18"/>
      <c r="O125" s="18"/>
      <c r="P125" s="18">
        <f t="shared" si="11"/>
        <v>0</v>
      </c>
    </row>
    <row r="126" spans="1:16" ht="30" x14ac:dyDescent="0.25">
      <c r="A126" s="9">
        <v>120</v>
      </c>
      <c r="B126" s="27" t="s">
        <v>16</v>
      </c>
      <c r="C126" s="27" t="s">
        <v>15</v>
      </c>
      <c r="D126" s="27" t="s">
        <v>15</v>
      </c>
      <c r="E126" s="27" t="s">
        <v>15</v>
      </c>
      <c r="F126" s="27" t="s">
        <v>15</v>
      </c>
      <c r="G126" s="27" t="s">
        <v>15</v>
      </c>
      <c r="H126" s="27" t="s">
        <v>15</v>
      </c>
      <c r="I126" s="7" t="s">
        <v>15</v>
      </c>
      <c r="J126" s="27" t="s">
        <v>15</v>
      </c>
      <c r="K126" s="27" t="s">
        <v>15</v>
      </c>
      <c r="L126" s="27" t="s">
        <v>15</v>
      </c>
      <c r="M126" s="27" t="s">
        <v>15</v>
      </c>
      <c r="N126" s="27" t="s">
        <v>15</v>
      </c>
      <c r="O126" s="27" t="s">
        <v>15</v>
      </c>
      <c r="P126" s="27" t="s">
        <v>15</v>
      </c>
    </row>
    <row r="127" spans="1:16" x14ac:dyDescent="0.25">
      <c r="A127" s="9">
        <v>121</v>
      </c>
      <c r="B127" s="27" t="s">
        <v>17</v>
      </c>
      <c r="C127" s="27" t="s">
        <v>14</v>
      </c>
      <c r="D127" s="12" t="s">
        <v>15</v>
      </c>
      <c r="E127" s="12" t="s">
        <v>15</v>
      </c>
      <c r="F127" s="12" t="s">
        <v>15</v>
      </c>
      <c r="G127" s="12" t="s">
        <v>15</v>
      </c>
      <c r="H127" s="12" t="s">
        <v>15</v>
      </c>
      <c r="I127" s="7" t="s">
        <v>15</v>
      </c>
      <c r="J127" s="12" t="s">
        <v>15</v>
      </c>
      <c r="K127" s="27" t="s">
        <v>15</v>
      </c>
      <c r="L127" s="27" t="s">
        <v>15</v>
      </c>
      <c r="M127" s="18"/>
      <c r="N127" s="18"/>
      <c r="O127" s="18"/>
      <c r="P127" s="18">
        <f t="shared" si="11"/>
        <v>0</v>
      </c>
    </row>
    <row r="128" spans="1:16" x14ac:dyDescent="0.25">
      <c r="A128" s="9">
        <v>122</v>
      </c>
      <c r="B128" s="27" t="s">
        <v>18</v>
      </c>
      <c r="C128" s="27" t="s">
        <v>14</v>
      </c>
      <c r="D128" s="12" t="s">
        <v>15</v>
      </c>
      <c r="E128" s="12" t="s">
        <v>15</v>
      </c>
      <c r="F128" s="12" t="s">
        <v>15</v>
      </c>
      <c r="G128" s="12" t="s">
        <v>15</v>
      </c>
      <c r="H128" s="12" t="s">
        <v>15</v>
      </c>
      <c r="I128" s="7" t="s">
        <v>15</v>
      </c>
      <c r="J128" s="12" t="s">
        <v>15</v>
      </c>
      <c r="K128" s="27" t="s">
        <v>15</v>
      </c>
      <c r="L128" s="27" t="s">
        <v>15</v>
      </c>
      <c r="M128" s="18"/>
      <c r="N128" s="18"/>
      <c r="O128" s="18"/>
      <c r="P128" s="18">
        <f t="shared" si="11"/>
        <v>0</v>
      </c>
    </row>
    <row r="129" spans="1:16" ht="120" x14ac:dyDescent="0.25">
      <c r="A129" s="9">
        <v>123</v>
      </c>
      <c r="B129" s="11" t="s">
        <v>128</v>
      </c>
      <c r="C129" s="27" t="s">
        <v>15</v>
      </c>
      <c r="D129" s="12" t="s">
        <v>15</v>
      </c>
      <c r="E129" s="27" t="s">
        <v>15</v>
      </c>
      <c r="F129" s="14" t="s">
        <v>60</v>
      </c>
      <c r="G129" s="27" t="s">
        <v>20</v>
      </c>
      <c r="H129" s="14" t="s">
        <v>15</v>
      </c>
      <c r="I129" s="8" t="s">
        <v>15</v>
      </c>
      <c r="J129" s="14" t="s">
        <v>15</v>
      </c>
      <c r="K129" s="18">
        <f>K130+K132+K133</f>
        <v>309477.37144999998</v>
      </c>
      <c r="L129" s="18">
        <f>L130+L132+L133</f>
        <v>0</v>
      </c>
      <c r="M129" s="18">
        <f>M130+M132+M133</f>
        <v>0</v>
      </c>
      <c r="N129" s="18">
        <f>N130+N132+N133</f>
        <v>0</v>
      </c>
      <c r="O129" s="18">
        <f>O130+O132+O133</f>
        <v>0</v>
      </c>
      <c r="P129" s="18">
        <f t="shared" si="11"/>
        <v>309477.37144999998</v>
      </c>
    </row>
    <row r="130" spans="1:16" ht="60" x14ac:dyDescent="0.25">
      <c r="A130" s="9">
        <v>124</v>
      </c>
      <c r="B130" s="27" t="s">
        <v>13</v>
      </c>
      <c r="C130" s="27" t="s">
        <v>14</v>
      </c>
      <c r="D130" s="12" t="s">
        <v>15</v>
      </c>
      <c r="E130" s="27" t="s">
        <v>15</v>
      </c>
      <c r="F130" s="27" t="s">
        <v>15</v>
      </c>
      <c r="G130" s="27" t="s">
        <v>15</v>
      </c>
      <c r="H130" s="14" t="s">
        <v>22</v>
      </c>
      <c r="I130" s="7" t="s">
        <v>129</v>
      </c>
      <c r="J130" s="14">
        <v>540</v>
      </c>
      <c r="K130" s="18">
        <v>120419.27145</v>
      </c>
      <c r="L130" s="18"/>
      <c r="M130" s="18"/>
      <c r="N130" s="18"/>
      <c r="O130" s="18"/>
      <c r="P130" s="18">
        <f t="shared" si="11"/>
        <v>120419.27145</v>
      </c>
    </row>
    <row r="131" spans="1:16" ht="30" x14ac:dyDescent="0.25">
      <c r="A131" s="9">
        <v>125</v>
      </c>
      <c r="B131" s="27" t="s">
        <v>16</v>
      </c>
      <c r="C131" s="12" t="s">
        <v>15</v>
      </c>
      <c r="D131" s="12" t="s">
        <v>15</v>
      </c>
      <c r="E131" s="12" t="s">
        <v>15</v>
      </c>
      <c r="F131" s="12" t="s">
        <v>15</v>
      </c>
      <c r="G131" s="12" t="s">
        <v>15</v>
      </c>
      <c r="H131" s="12" t="s">
        <v>15</v>
      </c>
      <c r="I131" s="7" t="s">
        <v>15</v>
      </c>
      <c r="J131" s="12" t="s">
        <v>15</v>
      </c>
      <c r="K131" s="12" t="s">
        <v>15</v>
      </c>
      <c r="L131" s="12" t="s">
        <v>15</v>
      </c>
      <c r="M131" s="12" t="s">
        <v>15</v>
      </c>
      <c r="N131" s="12" t="s">
        <v>15</v>
      </c>
      <c r="O131" s="12" t="s">
        <v>15</v>
      </c>
      <c r="P131" s="12" t="s">
        <v>15</v>
      </c>
    </row>
    <row r="132" spans="1:16" x14ac:dyDescent="0.25">
      <c r="A132" s="9">
        <v>126</v>
      </c>
      <c r="B132" s="27" t="s">
        <v>17</v>
      </c>
      <c r="C132" s="27" t="s">
        <v>14</v>
      </c>
      <c r="D132" s="12" t="s">
        <v>15</v>
      </c>
      <c r="E132" s="27" t="s">
        <v>15</v>
      </c>
      <c r="F132" s="27" t="s">
        <v>15</v>
      </c>
      <c r="G132" s="27" t="s">
        <v>15</v>
      </c>
      <c r="H132" s="27" t="s">
        <v>15</v>
      </c>
      <c r="I132" s="7" t="s">
        <v>15</v>
      </c>
      <c r="J132" s="27" t="s">
        <v>15</v>
      </c>
      <c r="K132" s="18">
        <v>189058.1</v>
      </c>
      <c r="L132" s="18"/>
      <c r="M132" s="18"/>
      <c r="N132" s="18"/>
      <c r="O132" s="18"/>
      <c r="P132" s="18">
        <f t="shared" si="11"/>
        <v>189058.1</v>
      </c>
    </row>
    <row r="133" spans="1:16" x14ac:dyDescent="0.25">
      <c r="A133" s="9">
        <v>127</v>
      </c>
      <c r="B133" s="27" t="s">
        <v>18</v>
      </c>
      <c r="C133" s="27" t="s">
        <v>14</v>
      </c>
      <c r="D133" s="12" t="s">
        <v>15</v>
      </c>
      <c r="E133" s="27" t="s">
        <v>15</v>
      </c>
      <c r="F133" s="27" t="s">
        <v>15</v>
      </c>
      <c r="G133" s="27" t="s">
        <v>15</v>
      </c>
      <c r="H133" s="27" t="s">
        <v>15</v>
      </c>
      <c r="I133" s="7" t="s">
        <v>15</v>
      </c>
      <c r="J133" s="27" t="s">
        <v>15</v>
      </c>
      <c r="K133" s="18"/>
      <c r="L133" s="18"/>
      <c r="M133" s="18"/>
      <c r="N133" s="18"/>
      <c r="O133" s="18"/>
      <c r="P133" s="18">
        <f t="shared" si="11"/>
        <v>0</v>
      </c>
    </row>
    <row r="134" spans="1:16" ht="120" x14ac:dyDescent="0.25">
      <c r="A134" s="9">
        <v>128</v>
      </c>
      <c r="B134" s="27" t="s">
        <v>78</v>
      </c>
      <c r="C134" s="27" t="s">
        <v>15</v>
      </c>
      <c r="D134" s="12" t="s">
        <v>15</v>
      </c>
      <c r="E134" s="27" t="s">
        <v>15</v>
      </c>
      <c r="F134" s="14" t="s">
        <v>60</v>
      </c>
      <c r="G134" s="27" t="s">
        <v>20</v>
      </c>
      <c r="H134" s="14" t="s">
        <v>15</v>
      </c>
      <c r="I134" s="8" t="s">
        <v>15</v>
      </c>
      <c r="J134" s="14" t="s">
        <v>15</v>
      </c>
      <c r="K134" s="18">
        <f>K135+K137+K138</f>
        <v>200000</v>
      </c>
      <c r="L134" s="18">
        <f>L135+L137+L138</f>
        <v>300000</v>
      </c>
      <c r="M134" s="18">
        <f>M135+M137+M138</f>
        <v>300000</v>
      </c>
      <c r="N134" s="18">
        <f>N135+N137+N138</f>
        <v>300000</v>
      </c>
      <c r="O134" s="18">
        <f>O135+O137+O138</f>
        <v>300000</v>
      </c>
      <c r="P134" s="18">
        <f t="shared" si="11"/>
        <v>1400000</v>
      </c>
    </row>
    <row r="135" spans="1:16" ht="30" x14ac:dyDescent="0.25">
      <c r="A135" s="9">
        <v>129</v>
      </c>
      <c r="B135" s="27" t="s">
        <v>13</v>
      </c>
      <c r="C135" s="27" t="s">
        <v>14</v>
      </c>
      <c r="D135" s="12" t="s">
        <v>15</v>
      </c>
      <c r="E135" s="27" t="s">
        <v>15</v>
      </c>
      <c r="F135" s="27" t="s">
        <v>15</v>
      </c>
      <c r="G135" s="27" t="s">
        <v>15</v>
      </c>
      <c r="H135" s="14" t="s">
        <v>22</v>
      </c>
      <c r="I135" s="7">
        <v>3320174316</v>
      </c>
      <c r="J135" s="14">
        <v>540</v>
      </c>
      <c r="K135" s="18">
        <v>200000</v>
      </c>
      <c r="L135" s="18">
        <v>300000</v>
      </c>
      <c r="M135" s="18">
        <v>300000</v>
      </c>
      <c r="N135" s="18">
        <v>300000</v>
      </c>
      <c r="O135" s="18">
        <v>300000</v>
      </c>
      <c r="P135" s="18">
        <f t="shared" si="11"/>
        <v>1400000</v>
      </c>
    </row>
    <row r="136" spans="1:16" ht="30" x14ac:dyDescent="0.25">
      <c r="A136" s="9">
        <v>130</v>
      </c>
      <c r="B136" s="27" t="s">
        <v>16</v>
      </c>
      <c r="C136" s="12" t="s">
        <v>15</v>
      </c>
      <c r="D136" s="12" t="s">
        <v>15</v>
      </c>
      <c r="E136" s="12" t="s">
        <v>15</v>
      </c>
      <c r="F136" s="12" t="s">
        <v>15</v>
      </c>
      <c r="G136" s="12" t="s">
        <v>15</v>
      </c>
      <c r="H136" s="12" t="s">
        <v>15</v>
      </c>
      <c r="I136" s="7" t="s">
        <v>15</v>
      </c>
      <c r="J136" s="12" t="s">
        <v>15</v>
      </c>
      <c r="K136" s="12" t="s">
        <v>15</v>
      </c>
      <c r="L136" s="12" t="s">
        <v>15</v>
      </c>
      <c r="M136" s="12" t="s">
        <v>15</v>
      </c>
      <c r="N136" s="12" t="s">
        <v>15</v>
      </c>
      <c r="O136" s="12" t="s">
        <v>15</v>
      </c>
      <c r="P136" s="12" t="s">
        <v>15</v>
      </c>
    </row>
    <row r="137" spans="1:16" x14ac:dyDescent="0.25">
      <c r="A137" s="9">
        <v>131</v>
      </c>
      <c r="B137" s="27" t="s">
        <v>17</v>
      </c>
      <c r="C137" s="27" t="s">
        <v>14</v>
      </c>
      <c r="D137" s="12" t="s">
        <v>15</v>
      </c>
      <c r="E137" s="27" t="s">
        <v>15</v>
      </c>
      <c r="F137" s="27" t="s">
        <v>15</v>
      </c>
      <c r="G137" s="27" t="s">
        <v>15</v>
      </c>
      <c r="H137" s="27" t="s">
        <v>15</v>
      </c>
      <c r="I137" s="7" t="s">
        <v>15</v>
      </c>
      <c r="J137" s="27" t="s">
        <v>15</v>
      </c>
      <c r="K137" s="18"/>
      <c r="L137" s="18"/>
      <c r="M137" s="18"/>
      <c r="N137" s="18"/>
      <c r="O137" s="18"/>
      <c r="P137" s="18">
        <f t="shared" si="11"/>
        <v>0</v>
      </c>
    </row>
    <row r="138" spans="1:16" x14ac:dyDescent="0.25">
      <c r="A138" s="9">
        <v>132</v>
      </c>
      <c r="B138" s="27" t="s">
        <v>18</v>
      </c>
      <c r="C138" s="27" t="s">
        <v>14</v>
      </c>
      <c r="D138" s="12" t="s">
        <v>15</v>
      </c>
      <c r="E138" s="27" t="s">
        <v>15</v>
      </c>
      <c r="F138" s="27" t="s">
        <v>15</v>
      </c>
      <c r="G138" s="27" t="s">
        <v>15</v>
      </c>
      <c r="H138" s="27" t="s">
        <v>15</v>
      </c>
      <c r="I138" s="7" t="s">
        <v>15</v>
      </c>
      <c r="J138" s="27" t="s">
        <v>15</v>
      </c>
      <c r="K138" s="18"/>
      <c r="L138" s="18"/>
      <c r="M138" s="18"/>
      <c r="N138" s="18"/>
      <c r="O138" s="18"/>
      <c r="P138" s="18">
        <f t="shared" si="11"/>
        <v>0</v>
      </c>
    </row>
    <row r="139" spans="1:16" ht="105" x14ac:dyDescent="0.25">
      <c r="A139" s="9">
        <v>133</v>
      </c>
      <c r="B139" s="11" t="s">
        <v>66</v>
      </c>
      <c r="C139" s="12" t="s">
        <v>15</v>
      </c>
      <c r="D139" s="12" t="s">
        <v>15</v>
      </c>
      <c r="E139" s="12" t="s">
        <v>15</v>
      </c>
      <c r="F139" s="12" t="s">
        <v>60</v>
      </c>
      <c r="G139" s="11" t="s">
        <v>20</v>
      </c>
      <c r="H139" s="12" t="s">
        <v>22</v>
      </c>
      <c r="I139" s="7">
        <v>3330000000</v>
      </c>
      <c r="J139" s="12" t="s">
        <v>64</v>
      </c>
      <c r="K139" s="13">
        <f t="shared" ref="K139:O140" si="12">K152+K220</f>
        <v>8391232.4809715152</v>
      </c>
      <c r="L139" s="13">
        <f t="shared" si="12"/>
        <v>5981158.000981818</v>
      </c>
      <c r="M139" s="13">
        <f t="shared" si="12"/>
        <v>7451675.0423108079</v>
      </c>
      <c r="N139" s="13">
        <f t="shared" si="12"/>
        <v>10378503.099471211</v>
      </c>
      <c r="O139" s="13">
        <f t="shared" si="12"/>
        <v>4249606</v>
      </c>
      <c r="P139" s="18">
        <f t="shared" si="11"/>
        <v>36452174.623735353</v>
      </c>
    </row>
    <row r="140" spans="1:16" ht="30" x14ac:dyDescent="0.25">
      <c r="A140" s="9">
        <v>134</v>
      </c>
      <c r="B140" s="27" t="s">
        <v>13</v>
      </c>
      <c r="C140" s="12" t="s">
        <v>15</v>
      </c>
      <c r="D140" s="12" t="s">
        <v>15</v>
      </c>
      <c r="E140" s="12" t="s">
        <v>15</v>
      </c>
      <c r="F140" s="12" t="s">
        <v>15</v>
      </c>
      <c r="G140" s="12" t="s">
        <v>15</v>
      </c>
      <c r="H140" s="12" t="s">
        <v>15</v>
      </c>
      <c r="I140" s="7" t="s">
        <v>15</v>
      </c>
      <c r="J140" s="12" t="s">
        <v>15</v>
      </c>
      <c r="K140" s="13">
        <f t="shared" si="12"/>
        <v>4441462.9700000007</v>
      </c>
      <c r="L140" s="13">
        <f t="shared" si="12"/>
        <v>3134808.2352200001</v>
      </c>
      <c r="M140" s="13">
        <f>M153+M221+0.1</f>
        <v>3176797.7447000006</v>
      </c>
      <c r="N140" s="13">
        <f t="shared" si="12"/>
        <v>3545650.4873500001</v>
      </c>
      <c r="O140" s="13">
        <f t="shared" si="12"/>
        <v>4249606</v>
      </c>
      <c r="P140" s="18">
        <f t="shared" si="11"/>
        <v>18548325.437270001</v>
      </c>
    </row>
    <row r="141" spans="1:16" ht="30" x14ac:dyDescent="0.25">
      <c r="A141" s="9">
        <v>135</v>
      </c>
      <c r="B141" s="27" t="s">
        <v>16</v>
      </c>
      <c r="C141" s="27" t="s">
        <v>14</v>
      </c>
      <c r="D141" s="12" t="s">
        <v>15</v>
      </c>
      <c r="E141" s="12" t="s">
        <v>15</v>
      </c>
      <c r="F141" s="12" t="s">
        <v>15</v>
      </c>
      <c r="G141" s="12" t="s">
        <v>15</v>
      </c>
      <c r="H141" s="12" t="s">
        <v>15</v>
      </c>
      <c r="I141" s="7" t="s">
        <v>15</v>
      </c>
      <c r="J141" s="12" t="s">
        <v>15</v>
      </c>
      <c r="K141" s="12" t="s">
        <v>15</v>
      </c>
      <c r="L141" s="12" t="s">
        <v>15</v>
      </c>
      <c r="M141" s="12" t="s">
        <v>15</v>
      </c>
      <c r="N141" s="12" t="s">
        <v>15</v>
      </c>
      <c r="O141" s="12" t="s">
        <v>15</v>
      </c>
      <c r="P141" s="12" t="s">
        <v>15</v>
      </c>
    </row>
    <row r="142" spans="1:16" x14ac:dyDescent="0.25">
      <c r="A142" s="9">
        <v>136</v>
      </c>
      <c r="B142" s="27" t="s">
        <v>17</v>
      </c>
      <c r="C142" s="27" t="s">
        <v>14</v>
      </c>
      <c r="D142" s="12" t="s">
        <v>15</v>
      </c>
      <c r="E142" s="12" t="s">
        <v>15</v>
      </c>
      <c r="F142" s="12" t="s">
        <v>15</v>
      </c>
      <c r="G142" s="12" t="s">
        <v>15</v>
      </c>
      <c r="H142" s="12" t="s">
        <v>15</v>
      </c>
      <c r="I142" s="7" t="s">
        <v>15</v>
      </c>
      <c r="J142" s="12" t="s">
        <v>15</v>
      </c>
      <c r="K142" s="13">
        <f t="shared" ref="K142:O143" si="13">K155+K223</f>
        <v>3929456.9</v>
      </c>
      <c r="L142" s="13">
        <f t="shared" si="13"/>
        <v>2821203.8</v>
      </c>
      <c r="M142" s="13">
        <f t="shared" si="13"/>
        <v>4263925.3</v>
      </c>
      <c r="N142" s="13">
        <f t="shared" si="13"/>
        <v>6820731.4000000004</v>
      </c>
      <c r="O142" s="13">
        <f t="shared" si="13"/>
        <v>0</v>
      </c>
      <c r="P142" s="18">
        <f t="shared" si="11"/>
        <v>17835317.399999999</v>
      </c>
    </row>
    <row r="143" spans="1:16" x14ac:dyDescent="0.25">
      <c r="A143" s="9">
        <v>137</v>
      </c>
      <c r="B143" s="27" t="s">
        <v>18</v>
      </c>
      <c r="C143" s="27" t="s">
        <v>14</v>
      </c>
      <c r="D143" s="12" t="s">
        <v>15</v>
      </c>
      <c r="E143" s="12" t="s">
        <v>15</v>
      </c>
      <c r="F143" s="12" t="s">
        <v>15</v>
      </c>
      <c r="G143" s="12" t="s">
        <v>15</v>
      </c>
      <c r="H143" s="12" t="s">
        <v>15</v>
      </c>
      <c r="I143" s="7" t="s">
        <v>15</v>
      </c>
      <c r="J143" s="12" t="s">
        <v>15</v>
      </c>
      <c r="K143" s="13">
        <f t="shared" si="13"/>
        <v>20312.610971515151</v>
      </c>
      <c r="L143" s="13">
        <f t="shared" si="13"/>
        <v>25145.965761818181</v>
      </c>
      <c r="M143" s="13">
        <f t="shared" si="13"/>
        <v>10952.097610808081</v>
      </c>
      <c r="N143" s="13">
        <f t="shared" si="13"/>
        <v>12121.212121212122</v>
      </c>
      <c r="O143" s="13">
        <f t="shared" si="13"/>
        <v>0</v>
      </c>
      <c r="P143" s="18">
        <f t="shared" si="11"/>
        <v>68531.886465353542</v>
      </c>
    </row>
    <row r="144" spans="1:16" ht="165" x14ac:dyDescent="0.25">
      <c r="A144" s="9">
        <v>138</v>
      </c>
      <c r="B144" s="11" t="s">
        <v>42</v>
      </c>
      <c r="C144" s="9" t="s">
        <v>23</v>
      </c>
      <c r="D144" s="12" t="s">
        <v>15</v>
      </c>
      <c r="E144" s="9" t="s">
        <v>19</v>
      </c>
      <c r="F144" s="14" t="s">
        <v>15</v>
      </c>
      <c r="G144" s="14" t="s">
        <v>15</v>
      </c>
      <c r="H144" s="14" t="s">
        <v>15</v>
      </c>
      <c r="I144" s="8" t="s">
        <v>15</v>
      </c>
      <c r="J144" s="14" t="s">
        <v>15</v>
      </c>
      <c r="K144" s="15">
        <f>K157+K158</f>
        <v>373.49800000000005</v>
      </c>
      <c r="L144" s="15">
        <f>L157+L158</f>
        <v>291.92500000000001</v>
      </c>
      <c r="M144" s="15">
        <f>M157+M158</f>
        <v>347.56700000000001</v>
      </c>
      <c r="N144" s="15">
        <f>N157+N158</f>
        <v>0</v>
      </c>
      <c r="O144" s="15">
        <f>O157+O158</f>
        <v>0</v>
      </c>
      <c r="P144" s="16">
        <f t="shared" si="11"/>
        <v>1012.99</v>
      </c>
    </row>
    <row r="145" spans="1:16" ht="150" x14ac:dyDescent="0.25">
      <c r="A145" s="9">
        <v>139</v>
      </c>
      <c r="B145" s="11" t="s">
        <v>79</v>
      </c>
      <c r="C145" s="9" t="s">
        <v>23</v>
      </c>
      <c r="D145" s="12" t="s">
        <v>15</v>
      </c>
      <c r="E145" s="27" t="s">
        <v>19</v>
      </c>
      <c r="F145" s="14" t="s">
        <v>15</v>
      </c>
      <c r="G145" s="14" t="s">
        <v>15</v>
      </c>
      <c r="H145" s="14" t="s">
        <v>15</v>
      </c>
      <c r="I145" s="8" t="s">
        <v>15</v>
      </c>
      <c r="J145" s="14" t="s">
        <v>15</v>
      </c>
      <c r="K145" s="16">
        <f>K159+K160</f>
        <v>0.54</v>
      </c>
      <c r="L145" s="16">
        <f>L159+L160</f>
        <v>0</v>
      </c>
      <c r="M145" s="16">
        <f>M159+M160</f>
        <v>1.389</v>
      </c>
      <c r="N145" s="16">
        <f>N159+N160</f>
        <v>0</v>
      </c>
      <c r="O145" s="16">
        <f>O159+O160</f>
        <v>0</v>
      </c>
      <c r="P145" s="16">
        <f t="shared" si="11"/>
        <v>1.929</v>
      </c>
    </row>
    <row r="146" spans="1:16" ht="165" x14ac:dyDescent="0.25">
      <c r="A146" s="9">
        <v>140</v>
      </c>
      <c r="B146" s="11" t="s">
        <v>80</v>
      </c>
      <c r="C146" s="9" t="s">
        <v>23</v>
      </c>
      <c r="D146" s="12" t="s">
        <v>15</v>
      </c>
      <c r="E146" s="27" t="s">
        <v>19</v>
      </c>
      <c r="F146" s="14" t="s">
        <v>15</v>
      </c>
      <c r="G146" s="14" t="s">
        <v>15</v>
      </c>
      <c r="H146" s="14" t="s">
        <v>15</v>
      </c>
      <c r="I146" s="8" t="s">
        <v>15</v>
      </c>
      <c r="J146" s="14" t="s">
        <v>15</v>
      </c>
      <c r="K146" s="16">
        <f>K161+K162</f>
        <v>0</v>
      </c>
      <c r="L146" s="16">
        <f>L161+L162</f>
        <v>0</v>
      </c>
      <c r="M146" s="16">
        <f>M161+M162</f>
        <v>0</v>
      </c>
      <c r="N146" s="16">
        <f>N161+N162</f>
        <v>0</v>
      </c>
      <c r="O146" s="16">
        <f>O161+O162</f>
        <v>0</v>
      </c>
      <c r="P146" s="16">
        <f t="shared" si="11"/>
        <v>0</v>
      </c>
    </row>
    <row r="147" spans="1:16" ht="120" x14ac:dyDescent="0.25">
      <c r="A147" s="9">
        <v>141</v>
      </c>
      <c r="B147" s="11" t="s">
        <v>103</v>
      </c>
      <c r="C147" s="9" t="s">
        <v>43</v>
      </c>
      <c r="D147" s="12" t="s">
        <v>15</v>
      </c>
      <c r="E147" s="11" t="s">
        <v>45</v>
      </c>
      <c r="F147" s="14" t="s">
        <v>15</v>
      </c>
      <c r="G147" s="14" t="s">
        <v>15</v>
      </c>
      <c r="H147" s="14" t="s">
        <v>15</v>
      </c>
      <c r="I147" s="8" t="s">
        <v>15</v>
      </c>
      <c r="J147" s="14" t="s">
        <v>15</v>
      </c>
      <c r="K147" s="20">
        <f>K163</f>
        <v>37.4</v>
      </c>
      <c r="L147" s="20">
        <f>L163</f>
        <v>40.81</v>
      </c>
      <c r="M147" s="20">
        <f>M163</f>
        <v>44.97</v>
      </c>
      <c r="N147" s="20" t="str">
        <f>N163</f>
        <v>Х</v>
      </c>
      <c r="O147" s="20" t="str">
        <f>O163</f>
        <v>Х</v>
      </c>
      <c r="P147" s="12" t="s">
        <v>15</v>
      </c>
    </row>
    <row r="148" spans="1:16" ht="90" x14ac:dyDescent="0.25">
      <c r="A148" s="9">
        <v>142</v>
      </c>
      <c r="B148" s="11" t="s">
        <v>105</v>
      </c>
      <c r="C148" s="9" t="s">
        <v>43</v>
      </c>
      <c r="D148" s="12" t="s">
        <v>15</v>
      </c>
      <c r="E148" s="11" t="s">
        <v>81</v>
      </c>
      <c r="F148" s="14" t="s">
        <v>15</v>
      </c>
      <c r="G148" s="14" t="s">
        <v>15</v>
      </c>
      <c r="H148" s="14" t="s">
        <v>15</v>
      </c>
      <c r="I148" s="8" t="s">
        <v>15</v>
      </c>
      <c r="J148" s="14" t="s">
        <v>15</v>
      </c>
      <c r="K148" s="20">
        <f t="shared" ref="K148:P148" si="14">K165</f>
        <v>71.13</v>
      </c>
      <c r="L148" s="20">
        <f t="shared" si="14"/>
        <v>78.499600000000001</v>
      </c>
      <c r="M148" s="20">
        <f t="shared" si="14"/>
        <v>85.852800000000002</v>
      </c>
      <c r="N148" s="18" t="str">
        <f t="shared" si="14"/>
        <v>Х</v>
      </c>
      <c r="O148" s="18" t="str">
        <f t="shared" si="14"/>
        <v>Х</v>
      </c>
      <c r="P148" s="18" t="str">
        <f t="shared" si="14"/>
        <v>Х</v>
      </c>
    </row>
    <row r="149" spans="1:16" ht="90" x14ac:dyDescent="0.25">
      <c r="A149" s="9">
        <v>143</v>
      </c>
      <c r="B149" s="11" t="s">
        <v>109</v>
      </c>
      <c r="C149" s="9" t="s">
        <v>43</v>
      </c>
      <c r="D149" s="12" t="s">
        <v>15</v>
      </c>
      <c r="E149" s="11" t="s">
        <v>55</v>
      </c>
      <c r="F149" s="14" t="s">
        <v>15</v>
      </c>
      <c r="G149" s="14" t="s">
        <v>15</v>
      </c>
      <c r="H149" s="14" t="s">
        <v>15</v>
      </c>
      <c r="I149" s="8" t="s">
        <v>15</v>
      </c>
      <c r="J149" s="14" t="s">
        <v>15</v>
      </c>
      <c r="K149" s="20">
        <f t="shared" ref="K149:P150" si="15">K225</f>
        <v>20</v>
      </c>
      <c r="L149" s="20">
        <f t="shared" si="15"/>
        <v>30</v>
      </c>
      <c r="M149" s="20">
        <f t="shared" si="15"/>
        <v>40</v>
      </c>
      <c r="N149" s="20">
        <f t="shared" si="15"/>
        <v>40</v>
      </c>
      <c r="O149" s="20" t="str">
        <f t="shared" si="15"/>
        <v>Х</v>
      </c>
      <c r="P149" s="20" t="str">
        <f t="shared" si="15"/>
        <v>Х</v>
      </c>
    </row>
    <row r="150" spans="1:16" ht="210" x14ac:dyDescent="0.25">
      <c r="A150" s="9">
        <v>144</v>
      </c>
      <c r="B150" s="11" t="s">
        <v>110</v>
      </c>
      <c r="C150" s="9" t="s">
        <v>43</v>
      </c>
      <c r="D150" s="12" t="s">
        <v>15</v>
      </c>
      <c r="E150" s="11" t="s">
        <v>82</v>
      </c>
      <c r="F150" s="14" t="s">
        <v>15</v>
      </c>
      <c r="G150" s="14" t="s">
        <v>15</v>
      </c>
      <c r="H150" s="14" t="s">
        <v>15</v>
      </c>
      <c r="I150" s="8" t="s">
        <v>15</v>
      </c>
      <c r="J150" s="14" t="s">
        <v>15</v>
      </c>
      <c r="K150" s="20">
        <f t="shared" si="15"/>
        <v>15</v>
      </c>
      <c r="L150" s="20">
        <f t="shared" si="15"/>
        <v>20</v>
      </c>
      <c r="M150" s="20">
        <f t="shared" si="15"/>
        <v>25</v>
      </c>
      <c r="N150" s="20">
        <f t="shared" si="15"/>
        <v>30</v>
      </c>
      <c r="O150" s="20" t="str">
        <f t="shared" si="15"/>
        <v>Х</v>
      </c>
      <c r="P150" s="20" t="str">
        <f t="shared" si="15"/>
        <v>Х</v>
      </c>
    </row>
    <row r="151" spans="1:16" ht="120" x14ac:dyDescent="0.25">
      <c r="A151" s="9">
        <v>145</v>
      </c>
      <c r="B151" s="11" t="s">
        <v>136</v>
      </c>
      <c r="C151" s="9" t="s">
        <v>43</v>
      </c>
      <c r="D151" s="12" t="s">
        <v>15</v>
      </c>
      <c r="E151" s="11" t="s">
        <v>138</v>
      </c>
      <c r="F151" s="14" t="s">
        <v>15</v>
      </c>
      <c r="G151" s="14" t="s">
        <v>15</v>
      </c>
      <c r="H151" s="14" t="s">
        <v>15</v>
      </c>
      <c r="I151" s="8" t="s">
        <v>15</v>
      </c>
      <c r="J151" s="14" t="s">
        <v>15</v>
      </c>
      <c r="K151" s="20" t="str">
        <f>K169</f>
        <v>Х</v>
      </c>
      <c r="L151" s="22">
        <f t="shared" ref="L151:P151" si="16">L169</f>
        <v>55.397599999999997</v>
      </c>
      <c r="M151" s="22">
        <f t="shared" si="16"/>
        <v>58.299799999999998</v>
      </c>
      <c r="N151" s="20" t="str">
        <f t="shared" si="16"/>
        <v>Х</v>
      </c>
      <c r="O151" s="20" t="str">
        <f t="shared" si="16"/>
        <v>Х</v>
      </c>
      <c r="P151" s="20" t="str">
        <f t="shared" si="16"/>
        <v>Х</v>
      </c>
    </row>
    <row r="152" spans="1:16" ht="105" x14ac:dyDescent="0.25">
      <c r="A152" s="9">
        <v>146</v>
      </c>
      <c r="B152" s="27" t="s">
        <v>67</v>
      </c>
      <c r="C152" s="12" t="s">
        <v>15</v>
      </c>
      <c r="D152" s="12" t="s">
        <v>15</v>
      </c>
      <c r="E152" s="12" t="s">
        <v>15</v>
      </c>
      <c r="F152" s="14" t="s">
        <v>60</v>
      </c>
      <c r="G152" s="27" t="s">
        <v>20</v>
      </c>
      <c r="H152" s="14" t="s">
        <v>15</v>
      </c>
      <c r="I152" s="8" t="s">
        <v>15</v>
      </c>
      <c r="J152" s="14" t="s">
        <v>15</v>
      </c>
      <c r="K152" s="18">
        <f t="shared" ref="K152:O153" si="17">K170+K210+K215</f>
        <v>8131303.7809715159</v>
      </c>
      <c r="L152" s="18">
        <f t="shared" si="17"/>
        <v>5517743.3009818178</v>
      </c>
      <c r="M152" s="18">
        <f t="shared" si="17"/>
        <v>7004785.067580808</v>
      </c>
      <c r="N152" s="18">
        <f t="shared" si="17"/>
        <v>9649291.0770012122</v>
      </c>
      <c r="O152" s="18">
        <f t="shared" si="17"/>
        <v>4249606</v>
      </c>
      <c r="P152" s="18">
        <f>SUM(K152:O152)</f>
        <v>34552729.226535358</v>
      </c>
    </row>
    <row r="153" spans="1:16" ht="30" x14ac:dyDescent="0.25">
      <c r="A153" s="9">
        <v>147</v>
      </c>
      <c r="B153" s="27" t="s">
        <v>13</v>
      </c>
      <c r="C153" s="27" t="s">
        <v>14</v>
      </c>
      <c r="D153" s="12" t="s">
        <v>15</v>
      </c>
      <c r="E153" s="27" t="s">
        <v>15</v>
      </c>
      <c r="F153" s="14" t="s">
        <v>15</v>
      </c>
      <c r="G153" s="14" t="s">
        <v>15</v>
      </c>
      <c r="H153" s="14" t="s">
        <v>22</v>
      </c>
      <c r="I153" s="7" t="s">
        <v>98</v>
      </c>
      <c r="J153" s="27" t="s">
        <v>65</v>
      </c>
      <c r="K153" s="18">
        <f t="shared" si="17"/>
        <v>4226251.07</v>
      </c>
      <c r="L153" s="18">
        <f t="shared" si="17"/>
        <v>2719698.53522</v>
      </c>
      <c r="M153" s="18">
        <f t="shared" si="17"/>
        <v>2761464.9699700004</v>
      </c>
      <c r="N153" s="18">
        <f t="shared" si="17"/>
        <v>2844217.1648800001</v>
      </c>
      <c r="O153" s="18">
        <f t="shared" si="17"/>
        <v>4249606</v>
      </c>
      <c r="P153" s="18">
        <f t="shared" si="11"/>
        <v>16801237.74007</v>
      </c>
    </row>
    <row r="154" spans="1:16" ht="30" x14ac:dyDescent="0.25">
      <c r="A154" s="9">
        <v>148</v>
      </c>
      <c r="B154" s="27" t="s">
        <v>16</v>
      </c>
      <c r="C154" s="14" t="s">
        <v>15</v>
      </c>
      <c r="D154" s="14" t="s">
        <v>15</v>
      </c>
      <c r="E154" s="14" t="s">
        <v>15</v>
      </c>
      <c r="F154" s="14" t="s">
        <v>15</v>
      </c>
      <c r="G154" s="14" t="s">
        <v>15</v>
      </c>
      <c r="H154" s="14" t="s">
        <v>15</v>
      </c>
      <c r="I154" s="8" t="s">
        <v>15</v>
      </c>
      <c r="J154" s="14" t="s">
        <v>15</v>
      </c>
      <c r="K154" s="14" t="s">
        <v>15</v>
      </c>
      <c r="L154" s="8" t="s">
        <v>15</v>
      </c>
      <c r="M154" s="14" t="s">
        <v>15</v>
      </c>
      <c r="N154" s="14" t="s">
        <v>15</v>
      </c>
      <c r="O154" s="8" t="s">
        <v>15</v>
      </c>
      <c r="P154" s="14" t="s">
        <v>15</v>
      </c>
    </row>
    <row r="155" spans="1:16" x14ac:dyDescent="0.25">
      <c r="A155" s="9">
        <v>149</v>
      </c>
      <c r="B155" s="27" t="s">
        <v>17</v>
      </c>
      <c r="C155" s="27" t="s">
        <v>14</v>
      </c>
      <c r="D155" s="12" t="s">
        <v>15</v>
      </c>
      <c r="E155" s="27" t="s">
        <v>15</v>
      </c>
      <c r="F155" s="14" t="s">
        <v>15</v>
      </c>
      <c r="G155" s="14" t="s">
        <v>15</v>
      </c>
      <c r="H155" s="14" t="s">
        <v>15</v>
      </c>
      <c r="I155" s="8" t="s">
        <v>15</v>
      </c>
      <c r="J155" s="14" t="s">
        <v>15</v>
      </c>
      <c r="K155" s="18">
        <f t="shared" ref="K155:O156" si="18">K173+K213+K218</f>
        <v>3884740.1</v>
      </c>
      <c r="L155" s="18">
        <f t="shared" si="18"/>
        <v>2772898.8</v>
      </c>
      <c r="M155" s="18">
        <f t="shared" si="18"/>
        <v>4232368</v>
      </c>
      <c r="N155" s="18">
        <f t="shared" si="18"/>
        <v>6792952.7000000002</v>
      </c>
      <c r="O155" s="18">
        <f t="shared" si="18"/>
        <v>0</v>
      </c>
      <c r="P155" s="18">
        <f t="shared" si="11"/>
        <v>17682959.600000001</v>
      </c>
    </row>
    <row r="156" spans="1:16" x14ac:dyDescent="0.25">
      <c r="A156" s="9">
        <v>150</v>
      </c>
      <c r="B156" s="27" t="s">
        <v>18</v>
      </c>
      <c r="C156" s="27" t="s">
        <v>14</v>
      </c>
      <c r="D156" s="12" t="s">
        <v>15</v>
      </c>
      <c r="E156" s="27" t="s">
        <v>15</v>
      </c>
      <c r="F156" s="14" t="s">
        <v>15</v>
      </c>
      <c r="G156" s="14" t="s">
        <v>15</v>
      </c>
      <c r="H156" s="14" t="s">
        <v>15</v>
      </c>
      <c r="I156" s="8" t="s">
        <v>15</v>
      </c>
      <c r="J156" s="14" t="s">
        <v>15</v>
      </c>
      <c r="K156" s="18">
        <f t="shared" si="18"/>
        <v>20312.610971515151</v>
      </c>
      <c r="L156" s="18">
        <f t="shared" si="18"/>
        <v>25145.965761818181</v>
      </c>
      <c r="M156" s="18">
        <f t="shared" si="18"/>
        <v>10952.097610808081</v>
      </c>
      <c r="N156" s="18">
        <f t="shared" si="18"/>
        <v>12121.212121212122</v>
      </c>
      <c r="O156" s="18">
        <f t="shared" si="18"/>
        <v>0</v>
      </c>
      <c r="P156" s="18">
        <f t="shared" si="11"/>
        <v>68531.886465353542</v>
      </c>
    </row>
    <row r="157" spans="1:16" ht="150" x14ac:dyDescent="0.25">
      <c r="A157" s="9">
        <v>151</v>
      </c>
      <c r="B157" s="11" t="s">
        <v>46</v>
      </c>
      <c r="C157" s="9" t="s">
        <v>23</v>
      </c>
      <c r="D157" s="12" t="s">
        <v>15</v>
      </c>
      <c r="E157" s="9" t="s">
        <v>19</v>
      </c>
      <c r="F157" s="14" t="s">
        <v>15</v>
      </c>
      <c r="G157" s="14" t="s">
        <v>15</v>
      </c>
      <c r="H157" s="14" t="s">
        <v>15</v>
      </c>
      <c r="I157" s="8" t="s">
        <v>15</v>
      </c>
      <c r="J157" s="14" t="s">
        <v>15</v>
      </c>
      <c r="K157" s="16">
        <v>342.68400000000003</v>
      </c>
      <c r="L157" s="16">
        <v>252.32</v>
      </c>
      <c r="M157" s="16">
        <v>313.13</v>
      </c>
      <c r="N157" s="16">
        <v>0</v>
      </c>
      <c r="O157" s="16">
        <v>0</v>
      </c>
      <c r="P157" s="16">
        <f t="shared" si="11"/>
        <v>908.13400000000001</v>
      </c>
    </row>
    <row r="158" spans="1:16" ht="135" x14ac:dyDescent="0.25">
      <c r="A158" s="9">
        <v>152</v>
      </c>
      <c r="B158" s="11" t="s">
        <v>56</v>
      </c>
      <c r="C158" s="9" t="s">
        <v>23</v>
      </c>
      <c r="D158" s="12" t="s">
        <v>15</v>
      </c>
      <c r="E158" s="9" t="s">
        <v>19</v>
      </c>
      <c r="F158" s="14" t="s">
        <v>15</v>
      </c>
      <c r="G158" s="14" t="s">
        <v>15</v>
      </c>
      <c r="H158" s="14" t="s">
        <v>15</v>
      </c>
      <c r="I158" s="8" t="s">
        <v>15</v>
      </c>
      <c r="J158" s="14" t="s">
        <v>15</v>
      </c>
      <c r="K158" s="16">
        <v>30.814</v>
      </c>
      <c r="L158" s="16">
        <f>33.455+6.15</f>
        <v>39.604999999999997</v>
      </c>
      <c r="M158" s="16">
        <v>34.436999999999998</v>
      </c>
      <c r="N158" s="16">
        <v>0</v>
      </c>
      <c r="O158" s="16">
        <v>0</v>
      </c>
      <c r="P158" s="16">
        <f t="shared" si="11"/>
        <v>104.85599999999999</v>
      </c>
    </row>
    <row r="159" spans="1:16" ht="165" x14ac:dyDescent="0.25">
      <c r="A159" s="9">
        <v>153</v>
      </c>
      <c r="B159" s="11" t="s">
        <v>75</v>
      </c>
      <c r="C159" s="9" t="s">
        <v>23</v>
      </c>
      <c r="D159" s="12" t="s">
        <v>15</v>
      </c>
      <c r="E159" s="9" t="s">
        <v>19</v>
      </c>
      <c r="F159" s="14" t="s">
        <v>15</v>
      </c>
      <c r="G159" s="14" t="s">
        <v>15</v>
      </c>
      <c r="H159" s="14" t="s">
        <v>15</v>
      </c>
      <c r="I159" s="8" t="s">
        <v>15</v>
      </c>
      <c r="J159" s="14" t="s">
        <v>15</v>
      </c>
      <c r="K159" s="16">
        <v>0.54</v>
      </c>
      <c r="L159" s="16">
        <v>0</v>
      </c>
      <c r="M159" s="16">
        <v>0</v>
      </c>
      <c r="N159" s="16">
        <v>0</v>
      </c>
      <c r="O159" s="16">
        <v>0</v>
      </c>
      <c r="P159" s="16">
        <f t="shared" si="11"/>
        <v>0.54</v>
      </c>
    </row>
    <row r="160" spans="1:16" ht="135" x14ac:dyDescent="0.25">
      <c r="A160" s="9">
        <v>154</v>
      </c>
      <c r="B160" s="11" t="s">
        <v>77</v>
      </c>
      <c r="C160" s="9" t="s">
        <v>23</v>
      </c>
      <c r="D160" s="12" t="s">
        <v>15</v>
      </c>
      <c r="E160" s="9" t="s">
        <v>19</v>
      </c>
      <c r="F160" s="14" t="s">
        <v>15</v>
      </c>
      <c r="G160" s="14" t="s">
        <v>15</v>
      </c>
      <c r="H160" s="14" t="s">
        <v>15</v>
      </c>
      <c r="I160" s="8" t="s">
        <v>15</v>
      </c>
      <c r="J160" s="14" t="s">
        <v>15</v>
      </c>
      <c r="K160" s="16">
        <v>0</v>
      </c>
      <c r="L160" s="16">
        <v>0</v>
      </c>
      <c r="M160" s="16">
        <v>1.389</v>
      </c>
      <c r="N160" s="16">
        <v>0</v>
      </c>
      <c r="O160" s="16">
        <v>0</v>
      </c>
      <c r="P160" s="16">
        <f t="shared" si="11"/>
        <v>1.389</v>
      </c>
    </row>
    <row r="161" spans="1:16" ht="150" x14ac:dyDescent="0.25">
      <c r="A161" s="9">
        <v>155</v>
      </c>
      <c r="B161" s="11" t="s">
        <v>74</v>
      </c>
      <c r="C161" s="9" t="s">
        <v>23</v>
      </c>
      <c r="D161" s="12" t="s">
        <v>15</v>
      </c>
      <c r="E161" s="9" t="s">
        <v>19</v>
      </c>
      <c r="F161" s="14" t="s">
        <v>15</v>
      </c>
      <c r="G161" s="14" t="s">
        <v>15</v>
      </c>
      <c r="H161" s="14" t="s">
        <v>15</v>
      </c>
      <c r="I161" s="8" t="s">
        <v>15</v>
      </c>
      <c r="J161" s="14" t="s">
        <v>15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f t="shared" si="11"/>
        <v>0</v>
      </c>
    </row>
    <row r="162" spans="1:16" ht="135" x14ac:dyDescent="0.25">
      <c r="A162" s="9">
        <v>156</v>
      </c>
      <c r="B162" s="11" t="s">
        <v>76</v>
      </c>
      <c r="C162" s="9" t="s">
        <v>23</v>
      </c>
      <c r="D162" s="12" t="s">
        <v>15</v>
      </c>
      <c r="E162" s="9" t="s">
        <v>19</v>
      </c>
      <c r="F162" s="14" t="s">
        <v>15</v>
      </c>
      <c r="G162" s="14" t="s">
        <v>15</v>
      </c>
      <c r="H162" s="14" t="s">
        <v>15</v>
      </c>
      <c r="I162" s="8" t="s">
        <v>15</v>
      </c>
      <c r="J162" s="14" t="s">
        <v>15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f t="shared" si="11"/>
        <v>0</v>
      </c>
    </row>
    <row r="163" spans="1:16" ht="135" x14ac:dyDescent="0.25">
      <c r="A163" s="9">
        <v>157</v>
      </c>
      <c r="B163" s="11" t="s">
        <v>103</v>
      </c>
      <c r="C163" s="9" t="s">
        <v>43</v>
      </c>
      <c r="D163" s="12" t="s">
        <v>15</v>
      </c>
      <c r="E163" s="11" t="s">
        <v>53</v>
      </c>
      <c r="F163" s="14" t="s">
        <v>15</v>
      </c>
      <c r="G163" s="14" t="s">
        <v>15</v>
      </c>
      <c r="H163" s="14" t="s">
        <v>15</v>
      </c>
      <c r="I163" s="8" t="s">
        <v>15</v>
      </c>
      <c r="J163" s="14" t="s">
        <v>15</v>
      </c>
      <c r="K163" s="20">
        <v>37.4</v>
      </c>
      <c r="L163" s="20">
        <v>40.81</v>
      </c>
      <c r="M163" s="20">
        <v>44.97</v>
      </c>
      <c r="N163" s="14" t="s">
        <v>15</v>
      </c>
      <c r="O163" s="14" t="s">
        <v>15</v>
      </c>
      <c r="P163" s="14" t="s">
        <v>15</v>
      </c>
    </row>
    <row r="164" spans="1:16" ht="120" x14ac:dyDescent="0.25">
      <c r="A164" s="9">
        <v>158</v>
      </c>
      <c r="B164" s="11" t="s">
        <v>104</v>
      </c>
      <c r="C164" s="9" t="s">
        <v>43</v>
      </c>
      <c r="D164" s="12" t="s">
        <v>15</v>
      </c>
      <c r="E164" s="11" t="s">
        <v>54</v>
      </c>
      <c r="F164" s="14" t="s">
        <v>15</v>
      </c>
      <c r="G164" s="14" t="s">
        <v>15</v>
      </c>
      <c r="H164" s="14" t="s">
        <v>15</v>
      </c>
      <c r="I164" s="8" t="s">
        <v>15</v>
      </c>
      <c r="J164" s="14" t="s">
        <v>15</v>
      </c>
      <c r="K164" s="20">
        <v>100</v>
      </c>
      <c r="L164" s="20">
        <v>100</v>
      </c>
      <c r="M164" s="20">
        <v>100</v>
      </c>
      <c r="N164" s="14" t="s">
        <v>15</v>
      </c>
      <c r="O164" s="14" t="s">
        <v>15</v>
      </c>
      <c r="P164" s="14" t="s">
        <v>15</v>
      </c>
    </row>
    <row r="165" spans="1:16" ht="90" x14ac:dyDescent="0.25">
      <c r="A165" s="9">
        <v>159</v>
      </c>
      <c r="B165" s="11" t="s">
        <v>105</v>
      </c>
      <c r="C165" s="9" t="s">
        <v>43</v>
      </c>
      <c r="D165" s="12" t="s">
        <v>15</v>
      </c>
      <c r="E165" s="11" t="s">
        <v>81</v>
      </c>
      <c r="F165" s="14" t="s">
        <v>15</v>
      </c>
      <c r="G165" s="14" t="s">
        <v>15</v>
      </c>
      <c r="H165" s="14" t="s">
        <v>15</v>
      </c>
      <c r="I165" s="8" t="s">
        <v>15</v>
      </c>
      <c r="J165" s="14" t="s">
        <v>15</v>
      </c>
      <c r="K165" s="20">
        <v>71.13</v>
      </c>
      <c r="L165" s="22">
        <v>78.499600000000001</v>
      </c>
      <c r="M165" s="22">
        <v>85.852800000000002</v>
      </c>
      <c r="N165" s="14" t="s">
        <v>15</v>
      </c>
      <c r="O165" s="14" t="s">
        <v>15</v>
      </c>
      <c r="P165" s="14" t="s">
        <v>15</v>
      </c>
    </row>
    <row r="166" spans="1:16" ht="120" x14ac:dyDescent="0.25">
      <c r="A166" s="9">
        <v>160</v>
      </c>
      <c r="B166" s="11" t="s">
        <v>106</v>
      </c>
      <c r="C166" s="9" t="s">
        <v>23</v>
      </c>
      <c r="D166" s="12" t="s">
        <v>15</v>
      </c>
      <c r="E166" s="9" t="s">
        <v>19</v>
      </c>
      <c r="F166" s="14" t="s">
        <v>15</v>
      </c>
      <c r="G166" s="14" t="s">
        <v>15</v>
      </c>
      <c r="H166" s="14" t="s">
        <v>15</v>
      </c>
      <c r="I166" s="8" t="s">
        <v>15</v>
      </c>
      <c r="J166" s="14" t="s">
        <v>15</v>
      </c>
      <c r="K166" s="16">
        <v>0.54</v>
      </c>
      <c r="L166" s="16">
        <v>0.54</v>
      </c>
      <c r="M166" s="16">
        <v>0.54</v>
      </c>
      <c r="N166" s="16">
        <v>0.54</v>
      </c>
      <c r="O166" s="16">
        <v>0.54</v>
      </c>
      <c r="P166" s="14" t="s">
        <v>15</v>
      </c>
    </row>
    <row r="167" spans="1:16" ht="135" x14ac:dyDescent="0.25">
      <c r="A167" s="9">
        <v>161</v>
      </c>
      <c r="B167" s="11" t="s">
        <v>107</v>
      </c>
      <c r="C167" s="11" t="s">
        <v>108</v>
      </c>
      <c r="D167" s="12" t="s">
        <v>15</v>
      </c>
      <c r="E167" s="9" t="s">
        <v>19</v>
      </c>
      <c r="F167" s="14" t="s">
        <v>15</v>
      </c>
      <c r="G167" s="14" t="s">
        <v>15</v>
      </c>
      <c r="H167" s="14" t="s">
        <v>15</v>
      </c>
      <c r="I167" s="8" t="s">
        <v>15</v>
      </c>
      <c r="J167" s="14" t="s">
        <v>15</v>
      </c>
      <c r="K167" s="22">
        <v>0.3236</v>
      </c>
      <c r="L167" s="22">
        <v>1.0105</v>
      </c>
      <c r="M167" s="22">
        <v>1.9893000000000001</v>
      </c>
      <c r="N167" s="22"/>
      <c r="O167" s="22"/>
      <c r="P167" s="14" t="s">
        <v>15</v>
      </c>
    </row>
    <row r="168" spans="1:16" ht="150" x14ac:dyDescent="0.25">
      <c r="A168" s="9">
        <v>162</v>
      </c>
      <c r="B168" s="11" t="s">
        <v>137</v>
      </c>
      <c r="C168" s="9" t="s">
        <v>43</v>
      </c>
      <c r="D168" s="12" t="s">
        <v>15</v>
      </c>
      <c r="E168" s="11" t="s">
        <v>135</v>
      </c>
      <c r="F168" s="14" t="s">
        <v>15</v>
      </c>
      <c r="G168" s="14" t="s">
        <v>15</v>
      </c>
      <c r="H168" s="14" t="s">
        <v>15</v>
      </c>
      <c r="I168" s="8" t="s">
        <v>15</v>
      </c>
      <c r="J168" s="14" t="s">
        <v>15</v>
      </c>
      <c r="K168" s="14" t="s">
        <v>15</v>
      </c>
      <c r="L168" s="20">
        <v>0</v>
      </c>
      <c r="M168" s="20">
        <v>0</v>
      </c>
      <c r="N168" s="14" t="s">
        <v>15</v>
      </c>
      <c r="O168" s="14" t="s">
        <v>15</v>
      </c>
      <c r="P168" s="14" t="s">
        <v>15</v>
      </c>
    </row>
    <row r="169" spans="1:16" ht="120" x14ac:dyDescent="0.25">
      <c r="A169" s="9">
        <v>163</v>
      </c>
      <c r="B169" s="11" t="s">
        <v>136</v>
      </c>
      <c r="C169" s="9" t="s">
        <v>43</v>
      </c>
      <c r="D169" s="12" t="s">
        <v>15</v>
      </c>
      <c r="E169" s="11" t="s">
        <v>138</v>
      </c>
      <c r="F169" s="14" t="s">
        <v>15</v>
      </c>
      <c r="G169" s="14" t="s">
        <v>15</v>
      </c>
      <c r="H169" s="14" t="s">
        <v>15</v>
      </c>
      <c r="I169" s="8" t="s">
        <v>15</v>
      </c>
      <c r="J169" s="14" t="s">
        <v>15</v>
      </c>
      <c r="K169" s="14" t="s">
        <v>15</v>
      </c>
      <c r="L169" s="22">
        <v>55.397599999999997</v>
      </c>
      <c r="M169" s="22">
        <v>58.299799999999998</v>
      </c>
      <c r="N169" s="14" t="s">
        <v>15</v>
      </c>
      <c r="O169" s="14" t="s">
        <v>15</v>
      </c>
      <c r="P169" s="14" t="s">
        <v>15</v>
      </c>
    </row>
    <row r="170" spans="1:16" ht="105" x14ac:dyDescent="0.25">
      <c r="A170" s="9">
        <v>164</v>
      </c>
      <c r="B170" s="27" t="s">
        <v>89</v>
      </c>
      <c r="C170" s="27" t="s">
        <v>15</v>
      </c>
      <c r="D170" s="12" t="s">
        <v>15</v>
      </c>
      <c r="E170" s="27" t="s">
        <v>15</v>
      </c>
      <c r="F170" s="14" t="s">
        <v>60</v>
      </c>
      <c r="G170" s="27" t="s">
        <v>20</v>
      </c>
      <c r="H170" s="14" t="s">
        <v>15</v>
      </c>
      <c r="I170" s="8" t="s">
        <v>15</v>
      </c>
      <c r="J170" s="14" t="s">
        <v>15</v>
      </c>
      <c r="K170" s="18">
        <f>K175+K180+K195</f>
        <v>5606013.9809715152</v>
      </c>
      <c r="L170" s="18">
        <f>L175+L180+L195</f>
        <v>5517743.3009818178</v>
      </c>
      <c r="M170" s="18">
        <f>M175+M180+M195</f>
        <v>7004785.067580808</v>
      </c>
      <c r="N170" s="18">
        <f>N175+N180+N195</f>
        <v>9649291.0770012122</v>
      </c>
      <c r="O170" s="18">
        <f>O175+O180+O195</f>
        <v>4249606</v>
      </c>
      <c r="P170" s="28">
        <f>SUM(K170:O170)</f>
        <v>32027439.426535353</v>
      </c>
    </row>
    <row r="171" spans="1:16" ht="30" x14ac:dyDescent="0.25">
      <c r="A171" s="9">
        <v>165</v>
      </c>
      <c r="B171" s="27" t="s">
        <v>13</v>
      </c>
      <c r="C171" s="27" t="s">
        <v>14</v>
      </c>
      <c r="D171" s="12" t="s">
        <v>15</v>
      </c>
      <c r="E171" s="27" t="s">
        <v>15</v>
      </c>
      <c r="F171" s="27" t="s">
        <v>15</v>
      </c>
      <c r="G171" s="27" t="s">
        <v>15</v>
      </c>
      <c r="H171" s="14" t="s">
        <v>22</v>
      </c>
      <c r="I171" s="7" t="s">
        <v>99</v>
      </c>
      <c r="J171" s="27" t="s">
        <v>88</v>
      </c>
      <c r="K171" s="18">
        <f>K176+K181+K196</f>
        <v>4226251.07</v>
      </c>
      <c r="L171" s="18">
        <f>L176+L181+L196</f>
        <v>2719698.53522</v>
      </c>
      <c r="M171" s="18">
        <f>M176+M181+M196</f>
        <v>2761464.9699700004</v>
      </c>
      <c r="N171" s="18">
        <f>N176+N181+N196</f>
        <v>2844217.1648800001</v>
      </c>
      <c r="O171" s="18">
        <f>O176+O181+O195</f>
        <v>4249606</v>
      </c>
      <c r="P171" s="28">
        <f>SUM(K171:O171)</f>
        <v>16801237.74007</v>
      </c>
    </row>
    <row r="172" spans="1:16" ht="30" x14ac:dyDescent="0.25">
      <c r="A172" s="9">
        <v>166</v>
      </c>
      <c r="B172" s="27" t="s">
        <v>16</v>
      </c>
      <c r="C172" s="12" t="s">
        <v>15</v>
      </c>
      <c r="D172" s="12" t="s">
        <v>15</v>
      </c>
      <c r="E172" s="12" t="s">
        <v>15</v>
      </c>
      <c r="F172" s="12" t="s">
        <v>15</v>
      </c>
      <c r="G172" s="27" t="s">
        <v>15</v>
      </c>
      <c r="H172" s="12" t="s">
        <v>15</v>
      </c>
      <c r="I172" s="7" t="s">
        <v>15</v>
      </c>
      <c r="J172" s="12" t="s">
        <v>15</v>
      </c>
      <c r="K172" s="13" t="s">
        <v>15</v>
      </c>
      <c r="L172" s="13" t="s">
        <v>15</v>
      </c>
      <c r="M172" s="13" t="s">
        <v>15</v>
      </c>
      <c r="N172" s="13" t="s">
        <v>15</v>
      </c>
      <c r="O172" s="13" t="s">
        <v>15</v>
      </c>
      <c r="P172" s="13" t="s">
        <v>15</v>
      </c>
    </row>
    <row r="173" spans="1:16" x14ac:dyDescent="0.25">
      <c r="A173" s="9">
        <v>167</v>
      </c>
      <c r="B173" s="27" t="s">
        <v>17</v>
      </c>
      <c r="C173" s="27" t="s">
        <v>14</v>
      </c>
      <c r="D173" s="12" t="s">
        <v>15</v>
      </c>
      <c r="E173" s="27" t="s">
        <v>15</v>
      </c>
      <c r="F173" s="27" t="s">
        <v>15</v>
      </c>
      <c r="G173" s="27" t="s">
        <v>15</v>
      </c>
      <c r="H173" s="12" t="s">
        <v>15</v>
      </c>
      <c r="I173" s="7" t="s">
        <v>15</v>
      </c>
      <c r="J173" s="12" t="s">
        <v>15</v>
      </c>
      <c r="K173" s="18">
        <f t="shared" ref="K173:O174" si="19">K178+K183+K198</f>
        <v>1359450.3</v>
      </c>
      <c r="L173" s="18">
        <f t="shared" si="19"/>
        <v>2772898.8</v>
      </c>
      <c r="M173" s="18">
        <f t="shared" si="19"/>
        <v>4232368</v>
      </c>
      <c r="N173" s="18">
        <f t="shared" si="19"/>
        <v>6792952.7000000002</v>
      </c>
      <c r="O173" s="18">
        <f t="shared" si="19"/>
        <v>0</v>
      </c>
      <c r="P173" s="28">
        <f>SUM(K173:O173)</f>
        <v>15157669.800000001</v>
      </c>
    </row>
    <row r="174" spans="1:16" x14ac:dyDescent="0.25">
      <c r="A174" s="9">
        <v>168</v>
      </c>
      <c r="B174" s="27" t="s">
        <v>18</v>
      </c>
      <c r="C174" s="27" t="s">
        <v>14</v>
      </c>
      <c r="D174" s="12" t="s">
        <v>15</v>
      </c>
      <c r="E174" s="27" t="s">
        <v>15</v>
      </c>
      <c r="F174" s="27" t="s">
        <v>15</v>
      </c>
      <c r="G174" s="27" t="s">
        <v>15</v>
      </c>
      <c r="H174" s="12" t="s">
        <v>15</v>
      </c>
      <c r="I174" s="7" t="s">
        <v>15</v>
      </c>
      <c r="J174" s="12" t="s">
        <v>15</v>
      </c>
      <c r="K174" s="18">
        <f>K179+K184+K199</f>
        <v>20312.610971515151</v>
      </c>
      <c r="L174" s="18">
        <f t="shared" si="19"/>
        <v>25145.965761818181</v>
      </c>
      <c r="M174" s="18">
        <f t="shared" si="19"/>
        <v>10952.097610808081</v>
      </c>
      <c r="N174" s="18">
        <f t="shared" si="19"/>
        <v>12121.212121212122</v>
      </c>
      <c r="O174" s="18">
        <f t="shared" si="19"/>
        <v>0</v>
      </c>
      <c r="P174" s="28">
        <f>SUM(K174:O174)</f>
        <v>68531.886465353542</v>
      </c>
    </row>
    <row r="175" spans="1:16" ht="105" x14ac:dyDescent="0.25">
      <c r="A175" s="9">
        <v>169</v>
      </c>
      <c r="B175" s="27" t="s">
        <v>34</v>
      </c>
      <c r="C175" s="27" t="s">
        <v>15</v>
      </c>
      <c r="D175" s="12" t="s">
        <v>15</v>
      </c>
      <c r="E175" s="27" t="s">
        <v>15</v>
      </c>
      <c r="F175" s="14" t="s">
        <v>60</v>
      </c>
      <c r="G175" s="27" t="s">
        <v>20</v>
      </c>
      <c r="H175" s="14" t="s">
        <v>15</v>
      </c>
      <c r="I175" s="8" t="s">
        <v>15</v>
      </c>
      <c r="J175" s="14" t="s">
        <v>15</v>
      </c>
      <c r="K175" s="18">
        <f>K176+K178+K179</f>
        <v>3556116.7415100001</v>
      </c>
      <c r="L175" s="18">
        <f>L176+L178+L179</f>
        <v>2837624.7670900002</v>
      </c>
      <c r="M175" s="18">
        <f>M176+M178+M179</f>
        <v>4277298.3834100002</v>
      </c>
      <c r="N175" s="18">
        <f>N176+N178+N179</f>
        <v>5035171.3255500002</v>
      </c>
      <c r="O175" s="18">
        <f>O176+O178+O179</f>
        <v>2070000</v>
      </c>
      <c r="P175" s="18">
        <f t="shared" si="11"/>
        <v>17776211.217560001</v>
      </c>
    </row>
    <row r="176" spans="1:16" ht="30" x14ac:dyDescent="0.25">
      <c r="A176" s="9">
        <v>170</v>
      </c>
      <c r="B176" s="27" t="s">
        <v>13</v>
      </c>
      <c r="C176" s="27" t="s">
        <v>14</v>
      </c>
      <c r="D176" s="12" t="s">
        <v>15</v>
      </c>
      <c r="E176" s="27" t="s">
        <v>15</v>
      </c>
      <c r="F176" s="27" t="s">
        <v>15</v>
      </c>
      <c r="G176" s="27" t="s">
        <v>15</v>
      </c>
      <c r="H176" s="14" t="s">
        <v>22</v>
      </c>
      <c r="I176" s="7" t="s">
        <v>99</v>
      </c>
      <c r="J176" s="14" t="s">
        <v>59</v>
      </c>
      <c r="K176" s="18">
        <v>2266666.3168600001</v>
      </c>
      <c r="L176" s="18">
        <v>1097767.76709</v>
      </c>
      <c r="M176" s="18">
        <v>1530302.38341</v>
      </c>
      <c r="N176" s="18">
        <v>1269997.32555</v>
      </c>
      <c r="O176" s="18">
        <v>2070000</v>
      </c>
      <c r="P176" s="18">
        <f t="shared" si="11"/>
        <v>8234733.7929100003</v>
      </c>
    </row>
    <row r="177" spans="1:16" ht="30" x14ac:dyDescent="0.25">
      <c r="A177" s="9">
        <v>171</v>
      </c>
      <c r="B177" s="27" t="s">
        <v>16</v>
      </c>
      <c r="C177" s="12" t="s">
        <v>15</v>
      </c>
      <c r="D177" s="12" t="s">
        <v>15</v>
      </c>
      <c r="E177" s="12" t="s">
        <v>15</v>
      </c>
      <c r="F177" s="12" t="s">
        <v>15</v>
      </c>
      <c r="G177" s="27" t="s">
        <v>15</v>
      </c>
      <c r="H177" s="12" t="s">
        <v>15</v>
      </c>
      <c r="I177" s="7" t="s">
        <v>15</v>
      </c>
      <c r="J177" s="12" t="s">
        <v>15</v>
      </c>
      <c r="K177" s="12" t="s">
        <v>15</v>
      </c>
      <c r="L177" s="12" t="s">
        <v>15</v>
      </c>
      <c r="M177" s="12" t="s">
        <v>15</v>
      </c>
      <c r="N177" s="12" t="s">
        <v>15</v>
      </c>
      <c r="O177" s="12" t="s">
        <v>15</v>
      </c>
      <c r="P177" s="12" t="s">
        <v>15</v>
      </c>
    </row>
    <row r="178" spans="1:16" x14ac:dyDescent="0.25">
      <c r="A178" s="9">
        <v>172</v>
      </c>
      <c r="B178" s="27" t="s">
        <v>17</v>
      </c>
      <c r="C178" s="27" t="s">
        <v>14</v>
      </c>
      <c r="D178" s="12" t="s">
        <v>15</v>
      </c>
      <c r="E178" s="27" t="s">
        <v>15</v>
      </c>
      <c r="F178" s="27" t="s">
        <v>15</v>
      </c>
      <c r="G178" s="27" t="s">
        <v>15</v>
      </c>
      <c r="H178" s="12" t="s">
        <v>15</v>
      </c>
      <c r="I178" s="7" t="s">
        <v>15</v>
      </c>
      <c r="J178" s="12" t="s">
        <v>15</v>
      </c>
      <c r="K178" s="18">
        <v>1289450.4246499999</v>
      </c>
      <c r="L178" s="18">
        <v>1739857</v>
      </c>
      <c r="M178" s="18">
        <v>2746996</v>
      </c>
      <c r="N178" s="18">
        <v>3765174</v>
      </c>
      <c r="O178" s="18"/>
      <c r="P178" s="18">
        <f t="shared" si="11"/>
        <v>9541477.4246500004</v>
      </c>
    </row>
    <row r="179" spans="1:16" x14ac:dyDescent="0.25">
      <c r="A179" s="9">
        <v>173</v>
      </c>
      <c r="B179" s="27" t="s">
        <v>18</v>
      </c>
      <c r="C179" s="27" t="s">
        <v>14</v>
      </c>
      <c r="D179" s="12" t="s">
        <v>15</v>
      </c>
      <c r="E179" s="27" t="s">
        <v>15</v>
      </c>
      <c r="F179" s="27" t="s">
        <v>15</v>
      </c>
      <c r="G179" s="27" t="s">
        <v>15</v>
      </c>
      <c r="H179" s="12" t="s">
        <v>15</v>
      </c>
      <c r="I179" s="7" t="s">
        <v>15</v>
      </c>
      <c r="J179" s="12" t="s">
        <v>15</v>
      </c>
      <c r="K179" s="18"/>
      <c r="L179" s="18"/>
      <c r="M179" s="18"/>
      <c r="N179" s="18"/>
      <c r="O179" s="18"/>
      <c r="P179" s="18">
        <f t="shared" si="11"/>
        <v>0</v>
      </c>
    </row>
    <row r="180" spans="1:16" ht="105" x14ac:dyDescent="0.25">
      <c r="A180" s="9">
        <v>174</v>
      </c>
      <c r="B180" s="27" t="s">
        <v>32</v>
      </c>
      <c r="C180" s="27" t="s">
        <v>15</v>
      </c>
      <c r="D180" s="12" t="s">
        <v>15</v>
      </c>
      <c r="E180" s="27" t="s">
        <v>15</v>
      </c>
      <c r="F180" s="14" t="s">
        <v>60</v>
      </c>
      <c r="G180" s="27" t="s">
        <v>20</v>
      </c>
      <c r="H180" s="14" t="s">
        <v>15</v>
      </c>
      <c r="I180" s="8" t="s">
        <v>15</v>
      </c>
      <c r="J180" s="14" t="s">
        <v>15</v>
      </c>
      <c r="K180" s="18">
        <f>K185+K190</f>
        <v>1917364.7501515152</v>
      </c>
      <c r="L180" s="18">
        <f>L185+L190</f>
        <v>1535112.9281818182</v>
      </c>
      <c r="M180" s="18">
        <f>M185+M190</f>
        <v>1095209.761080808</v>
      </c>
      <c r="N180" s="18">
        <f>N185+N190</f>
        <v>1212121.2121212122</v>
      </c>
      <c r="O180" s="18">
        <f>O185+O190</f>
        <v>2179606</v>
      </c>
      <c r="P180" s="18">
        <f>SUM(K180:O180)</f>
        <v>7939414.6515353536</v>
      </c>
    </row>
    <row r="181" spans="1:16" ht="30" x14ac:dyDescent="0.25">
      <c r="A181" s="9">
        <v>175</v>
      </c>
      <c r="B181" s="27" t="s">
        <v>13</v>
      </c>
      <c r="C181" s="27" t="s">
        <v>14</v>
      </c>
      <c r="D181" s="12" t="s">
        <v>15</v>
      </c>
      <c r="E181" s="27" t="s">
        <v>15</v>
      </c>
      <c r="F181" s="27" t="s">
        <v>15</v>
      </c>
      <c r="G181" s="27" t="s">
        <v>15</v>
      </c>
      <c r="H181" s="14" t="s">
        <v>22</v>
      </c>
      <c r="I181" s="7" t="s">
        <v>99</v>
      </c>
      <c r="J181" s="27" t="s">
        <v>65</v>
      </c>
      <c r="K181" s="18">
        <f>K186+K191</f>
        <v>1898191.10265</v>
      </c>
      <c r="L181" s="18">
        <f>L186+L191</f>
        <v>1519761.7989000001</v>
      </c>
      <c r="M181" s="18">
        <f t="shared" ref="K181:N184" si="20">M186+M191</f>
        <v>1084257.66347</v>
      </c>
      <c r="N181" s="18">
        <f t="shared" si="20"/>
        <v>1200000</v>
      </c>
      <c r="O181" s="18">
        <f>O186+O191</f>
        <v>2179606</v>
      </c>
      <c r="P181" s="18">
        <f>SUM(K181:O181)</f>
        <v>7881816.5650200006</v>
      </c>
    </row>
    <row r="182" spans="1:16" ht="30" x14ac:dyDescent="0.25">
      <c r="A182" s="9">
        <v>176</v>
      </c>
      <c r="B182" s="27" t="s">
        <v>16</v>
      </c>
      <c r="C182" s="12" t="s">
        <v>15</v>
      </c>
      <c r="D182" s="12" t="s">
        <v>15</v>
      </c>
      <c r="E182" s="12" t="s">
        <v>15</v>
      </c>
      <c r="F182" s="12" t="s">
        <v>15</v>
      </c>
      <c r="G182" s="12" t="s">
        <v>15</v>
      </c>
      <c r="H182" s="12" t="s">
        <v>15</v>
      </c>
      <c r="I182" s="7" t="s">
        <v>15</v>
      </c>
      <c r="J182" s="12" t="s">
        <v>15</v>
      </c>
      <c r="K182" s="12" t="s">
        <v>15</v>
      </c>
      <c r="L182" s="12" t="s">
        <v>15</v>
      </c>
      <c r="M182" s="12" t="s">
        <v>15</v>
      </c>
      <c r="N182" s="12" t="s">
        <v>15</v>
      </c>
      <c r="O182" s="12" t="s">
        <v>15</v>
      </c>
      <c r="P182" s="12" t="s">
        <v>15</v>
      </c>
    </row>
    <row r="183" spans="1:16" x14ac:dyDescent="0.25">
      <c r="A183" s="9">
        <v>177</v>
      </c>
      <c r="B183" s="27" t="s">
        <v>17</v>
      </c>
      <c r="C183" s="27" t="s">
        <v>14</v>
      </c>
      <c r="D183" s="12" t="s">
        <v>15</v>
      </c>
      <c r="E183" s="12" t="s">
        <v>15</v>
      </c>
      <c r="F183" s="12" t="s">
        <v>15</v>
      </c>
      <c r="G183" s="12" t="s">
        <v>15</v>
      </c>
      <c r="H183" s="12" t="s">
        <v>15</v>
      </c>
      <c r="I183" s="7" t="s">
        <v>15</v>
      </c>
      <c r="J183" s="12" t="s">
        <v>15</v>
      </c>
      <c r="K183" s="18">
        <f t="shared" si="20"/>
        <v>0</v>
      </c>
      <c r="L183" s="18">
        <f t="shared" si="20"/>
        <v>0</v>
      </c>
      <c r="M183" s="18">
        <f t="shared" si="20"/>
        <v>0</v>
      </c>
      <c r="N183" s="18">
        <f t="shared" si="20"/>
        <v>0</v>
      </c>
      <c r="O183" s="18">
        <f>O188+O193</f>
        <v>0</v>
      </c>
      <c r="P183" s="18">
        <f t="shared" si="11"/>
        <v>0</v>
      </c>
    </row>
    <row r="184" spans="1:16" x14ac:dyDescent="0.25">
      <c r="A184" s="9">
        <v>178</v>
      </c>
      <c r="B184" s="27" t="s">
        <v>18</v>
      </c>
      <c r="C184" s="27" t="s">
        <v>14</v>
      </c>
      <c r="D184" s="12" t="s">
        <v>15</v>
      </c>
      <c r="E184" s="12" t="s">
        <v>15</v>
      </c>
      <c r="F184" s="12" t="s">
        <v>15</v>
      </c>
      <c r="G184" s="12" t="s">
        <v>15</v>
      </c>
      <c r="H184" s="12" t="s">
        <v>15</v>
      </c>
      <c r="I184" s="7" t="s">
        <v>15</v>
      </c>
      <c r="J184" s="12" t="s">
        <v>15</v>
      </c>
      <c r="K184" s="18">
        <f>K189+K194</f>
        <v>19173.647501515152</v>
      </c>
      <c r="L184" s="18">
        <f t="shared" si="20"/>
        <v>15351.129281818183</v>
      </c>
      <c r="M184" s="18">
        <f t="shared" si="20"/>
        <v>10952.097610808081</v>
      </c>
      <c r="N184" s="18">
        <f t="shared" si="20"/>
        <v>12121.212121212122</v>
      </c>
      <c r="O184" s="18">
        <f>O189+O194</f>
        <v>0</v>
      </c>
      <c r="P184" s="18">
        <f t="shared" si="11"/>
        <v>57598.086515353534</v>
      </c>
    </row>
    <row r="185" spans="1:16" ht="105" x14ac:dyDescent="0.25">
      <c r="A185" s="9">
        <v>179</v>
      </c>
      <c r="B185" s="27" t="s">
        <v>33</v>
      </c>
      <c r="C185" s="27" t="s">
        <v>15</v>
      </c>
      <c r="D185" s="12" t="s">
        <v>15</v>
      </c>
      <c r="E185" s="27" t="s">
        <v>15</v>
      </c>
      <c r="F185" s="14" t="s">
        <v>60</v>
      </c>
      <c r="G185" s="27" t="s">
        <v>20</v>
      </c>
      <c r="H185" s="14" t="s">
        <v>15</v>
      </c>
      <c r="I185" s="8" t="s">
        <v>15</v>
      </c>
      <c r="J185" s="14" t="s">
        <v>15</v>
      </c>
      <c r="K185" s="18">
        <f>K186+K188+K189</f>
        <v>0</v>
      </c>
      <c r="L185" s="18">
        <f>L186+L188+L189</f>
        <v>0</v>
      </c>
      <c r="M185" s="18">
        <f>M186+M188+M189</f>
        <v>0</v>
      </c>
      <c r="N185" s="18">
        <f>N186+N188+N189</f>
        <v>0</v>
      </c>
      <c r="O185" s="18">
        <f>O186+O188+O189</f>
        <v>2179606</v>
      </c>
      <c r="P185" s="18">
        <f t="shared" si="11"/>
        <v>2179606</v>
      </c>
    </row>
    <row r="186" spans="1:16" ht="30" x14ac:dyDescent="0.25">
      <c r="A186" s="9">
        <v>180</v>
      </c>
      <c r="B186" s="27" t="s">
        <v>13</v>
      </c>
      <c r="C186" s="27" t="s">
        <v>14</v>
      </c>
      <c r="D186" s="12" t="s">
        <v>15</v>
      </c>
      <c r="E186" s="27" t="s">
        <v>15</v>
      </c>
      <c r="F186" s="27" t="s">
        <v>15</v>
      </c>
      <c r="G186" s="27" t="s">
        <v>15</v>
      </c>
      <c r="H186" s="14" t="s">
        <v>22</v>
      </c>
      <c r="I186" s="7" t="s">
        <v>99</v>
      </c>
      <c r="J186" s="14" t="s">
        <v>59</v>
      </c>
      <c r="K186" s="18"/>
      <c r="L186" s="18"/>
      <c r="M186" s="18"/>
      <c r="N186" s="18"/>
      <c r="O186" s="18">
        <f>1600000+579606</f>
        <v>2179606</v>
      </c>
      <c r="P186" s="18">
        <f t="shared" si="11"/>
        <v>2179606</v>
      </c>
    </row>
    <row r="187" spans="1:16" ht="30" x14ac:dyDescent="0.25">
      <c r="A187" s="9">
        <v>181</v>
      </c>
      <c r="B187" s="27" t="s">
        <v>16</v>
      </c>
      <c r="C187" s="27"/>
      <c r="D187" s="27" t="s">
        <v>15</v>
      </c>
      <c r="E187" s="27" t="s">
        <v>15</v>
      </c>
      <c r="F187" s="27" t="s">
        <v>15</v>
      </c>
      <c r="G187" s="27" t="s">
        <v>15</v>
      </c>
      <c r="H187" s="27" t="s">
        <v>15</v>
      </c>
      <c r="I187" s="7" t="s">
        <v>15</v>
      </c>
      <c r="J187" s="27" t="s">
        <v>15</v>
      </c>
      <c r="K187" s="27" t="s">
        <v>15</v>
      </c>
      <c r="L187" s="27" t="s">
        <v>15</v>
      </c>
      <c r="M187" s="27" t="s">
        <v>15</v>
      </c>
      <c r="N187" s="27" t="s">
        <v>15</v>
      </c>
      <c r="O187" s="27" t="s">
        <v>15</v>
      </c>
      <c r="P187" s="27" t="s">
        <v>15</v>
      </c>
    </row>
    <row r="188" spans="1:16" x14ac:dyDescent="0.25">
      <c r="A188" s="9">
        <v>182</v>
      </c>
      <c r="B188" s="27" t="s">
        <v>17</v>
      </c>
      <c r="C188" s="27" t="s">
        <v>14</v>
      </c>
      <c r="D188" s="12" t="s">
        <v>15</v>
      </c>
      <c r="E188" s="12" t="s">
        <v>15</v>
      </c>
      <c r="F188" s="12" t="s">
        <v>15</v>
      </c>
      <c r="G188" s="12" t="s">
        <v>15</v>
      </c>
      <c r="H188" s="12" t="s">
        <v>15</v>
      </c>
      <c r="I188" s="7" t="s">
        <v>15</v>
      </c>
      <c r="J188" s="12" t="s">
        <v>15</v>
      </c>
      <c r="K188" s="18"/>
      <c r="L188" s="18"/>
      <c r="M188" s="18"/>
      <c r="N188" s="18"/>
      <c r="O188" s="18"/>
      <c r="P188" s="18">
        <f t="shared" si="11"/>
        <v>0</v>
      </c>
    </row>
    <row r="189" spans="1:16" x14ac:dyDescent="0.25">
      <c r="A189" s="9">
        <v>183</v>
      </c>
      <c r="B189" s="27" t="s">
        <v>18</v>
      </c>
      <c r="C189" s="27" t="s">
        <v>14</v>
      </c>
      <c r="D189" s="12" t="s">
        <v>15</v>
      </c>
      <c r="E189" s="12" t="s">
        <v>15</v>
      </c>
      <c r="F189" s="12" t="s">
        <v>15</v>
      </c>
      <c r="G189" s="12" t="s">
        <v>15</v>
      </c>
      <c r="H189" s="12" t="s">
        <v>15</v>
      </c>
      <c r="I189" s="7" t="s">
        <v>15</v>
      </c>
      <c r="J189" s="12" t="s">
        <v>15</v>
      </c>
      <c r="K189" s="18"/>
      <c r="L189" s="18"/>
      <c r="M189" s="18"/>
      <c r="N189" s="18"/>
      <c r="O189" s="18"/>
      <c r="P189" s="18">
        <f>SUM(K189:O189)</f>
        <v>0</v>
      </c>
    </row>
    <row r="190" spans="1:16" ht="120" x14ac:dyDescent="0.25">
      <c r="A190" s="9">
        <v>184</v>
      </c>
      <c r="B190" s="27" t="s">
        <v>90</v>
      </c>
      <c r="C190" s="27" t="s">
        <v>15</v>
      </c>
      <c r="D190" s="12" t="s">
        <v>15</v>
      </c>
      <c r="E190" s="27" t="s">
        <v>15</v>
      </c>
      <c r="F190" s="14" t="s">
        <v>60</v>
      </c>
      <c r="G190" s="27" t="s">
        <v>20</v>
      </c>
      <c r="H190" s="14" t="s">
        <v>15</v>
      </c>
      <c r="I190" s="8" t="s">
        <v>15</v>
      </c>
      <c r="J190" s="14" t="s">
        <v>15</v>
      </c>
      <c r="K190" s="18">
        <f>K191+K193+K194</f>
        <v>1917364.7501515152</v>
      </c>
      <c r="L190" s="18">
        <f>L191+L193+L194</f>
        <v>1535112.9281818182</v>
      </c>
      <c r="M190" s="18">
        <f>M191+M193+M194</f>
        <v>1095209.761080808</v>
      </c>
      <c r="N190" s="18">
        <f>N191+N193+N194</f>
        <v>1212121.2121212122</v>
      </c>
      <c r="O190" s="18">
        <f>O191+O193+O194</f>
        <v>0</v>
      </c>
      <c r="P190" s="18">
        <f>SUM(K190:O190)</f>
        <v>5759808.6515353536</v>
      </c>
    </row>
    <row r="191" spans="1:16" ht="30" x14ac:dyDescent="0.25">
      <c r="A191" s="9">
        <v>185</v>
      </c>
      <c r="B191" s="27" t="s">
        <v>13</v>
      </c>
      <c r="C191" s="27" t="s">
        <v>14</v>
      </c>
      <c r="D191" s="12" t="s">
        <v>15</v>
      </c>
      <c r="E191" s="27" t="s">
        <v>15</v>
      </c>
      <c r="F191" s="27" t="s">
        <v>15</v>
      </c>
      <c r="G191" s="27" t="s">
        <v>15</v>
      </c>
      <c r="H191" s="14" t="s">
        <v>22</v>
      </c>
      <c r="I191" s="7" t="s">
        <v>99</v>
      </c>
      <c r="J191" s="27">
        <v>540</v>
      </c>
      <c r="K191" s="18">
        <v>1898191.10265</v>
      </c>
      <c r="L191" s="18">
        <v>1519761.7989000001</v>
      </c>
      <c r="M191" s="18">
        <v>1084257.66347</v>
      </c>
      <c r="N191" s="18">
        <v>1200000</v>
      </c>
      <c r="O191" s="18"/>
      <c r="P191" s="18">
        <f>SUM(K191:O191)</f>
        <v>5702210.5650200006</v>
      </c>
    </row>
    <row r="192" spans="1:16" ht="30" x14ac:dyDescent="0.25">
      <c r="A192" s="9">
        <v>186</v>
      </c>
      <c r="B192" s="27" t="s">
        <v>16</v>
      </c>
      <c r="C192" s="12" t="s">
        <v>15</v>
      </c>
      <c r="D192" s="12" t="s">
        <v>15</v>
      </c>
      <c r="E192" s="12" t="s">
        <v>15</v>
      </c>
      <c r="F192" s="12" t="s">
        <v>15</v>
      </c>
      <c r="G192" s="12" t="s">
        <v>15</v>
      </c>
      <c r="H192" s="12" t="s">
        <v>15</v>
      </c>
      <c r="I192" s="7" t="s">
        <v>15</v>
      </c>
      <c r="J192" s="12" t="s">
        <v>15</v>
      </c>
      <c r="K192" s="12" t="s">
        <v>15</v>
      </c>
      <c r="L192" s="12" t="s">
        <v>15</v>
      </c>
      <c r="M192" s="12" t="s">
        <v>15</v>
      </c>
      <c r="N192" s="12" t="s">
        <v>15</v>
      </c>
      <c r="O192" s="12" t="s">
        <v>15</v>
      </c>
      <c r="P192" s="12" t="s">
        <v>15</v>
      </c>
    </row>
    <row r="193" spans="1:16" x14ac:dyDescent="0.25">
      <c r="A193" s="9">
        <v>187</v>
      </c>
      <c r="B193" s="27" t="s">
        <v>17</v>
      </c>
      <c r="C193" s="27" t="s">
        <v>14</v>
      </c>
      <c r="D193" s="12" t="s">
        <v>15</v>
      </c>
      <c r="E193" s="27" t="s">
        <v>15</v>
      </c>
      <c r="F193" s="27" t="s">
        <v>15</v>
      </c>
      <c r="G193" s="27" t="s">
        <v>15</v>
      </c>
      <c r="H193" s="27" t="s">
        <v>15</v>
      </c>
      <c r="I193" s="7" t="s">
        <v>15</v>
      </c>
      <c r="J193" s="27" t="s">
        <v>15</v>
      </c>
      <c r="K193" s="18"/>
      <c r="L193" s="18"/>
      <c r="M193" s="18"/>
      <c r="N193" s="18"/>
      <c r="O193" s="18"/>
      <c r="P193" s="18">
        <f>SUM(K193:O193)</f>
        <v>0</v>
      </c>
    </row>
    <row r="194" spans="1:16" x14ac:dyDescent="0.25">
      <c r="A194" s="9">
        <v>188</v>
      </c>
      <c r="B194" s="27" t="s">
        <v>18</v>
      </c>
      <c r="C194" s="27" t="s">
        <v>14</v>
      </c>
      <c r="D194" s="12" t="s">
        <v>15</v>
      </c>
      <c r="E194" s="27" t="s">
        <v>15</v>
      </c>
      <c r="F194" s="27" t="s">
        <v>15</v>
      </c>
      <c r="G194" s="27" t="s">
        <v>15</v>
      </c>
      <c r="H194" s="27" t="s">
        <v>15</v>
      </c>
      <c r="I194" s="7" t="s">
        <v>15</v>
      </c>
      <c r="J194" s="27" t="s">
        <v>15</v>
      </c>
      <c r="K194" s="18">
        <f>K191/99</f>
        <v>19173.647501515152</v>
      </c>
      <c r="L194" s="18">
        <f>L191/99</f>
        <v>15351.129281818183</v>
      </c>
      <c r="M194" s="18">
        <f>M191/99</f>
        <v>10952.097610808081</v>
      </c>
      <c r="N194" s="18">
        <f>N191/99</f>
        <v>12121.212121212122</v>
      </c>
      <c r="O194" s="18">
        <f>O191/99</f>
        <v>0</v>
      </c>
      <c r="P194" s="18">
        <f>SUM(K194:O194)</f>
        <v>57598.086515353534</v>
      </c>
    </row>
    <row r="195" spans="1:16" ht="120" x14ac:dyDescent="0.25">
      <c r="A195" s="9">
        <v>189</v>
      </c>
      <c r="B195" s="27" t="s">
        <v>92</v>
      </c>
      <c r="C195" s="27" t="s">
        <v>15</v>
      </c>
      <c r="D195" s="12" t="s">
        <v>15</v>
      </c>
      <c r="E195" s="27" t="s">
        <v>15</v>
      </c>
      <c r="F195" s="14" t="s">
        <v>60</v>
      </c>
      <c r="G195" s="27" t="s">
        <v>20</v>
      </c>
      <c r="H195" s="14" t="s">
        <v>15</v>
      </c>
      <c r="I195" s="8" t="s">
        <v>15</v>
      </c>
      <c r="J195" s="14" t="s">
        <v>15</v>
      </c>
      <c r="K195" s="18">
        <f t="shared" ref="K195:O196" si="21">K200+K205</f>
        <v>132532.48931</v>
      </c>
      <c r="L195" s="18">
        <f t="shared" si="21"/>
        <v>1145005.60571</v>
      </c>
      <c r="M195" s="18">
        <f t="shared" si="21"/>
        <v>1632276.9230899999</v>
      </c>
      <c r="N195" s="18">
        <f t="shared" si="21"/>
        <v>3401998.5393300001</v>
      </c>
      <c r="O195" s="18">
        <f t="shared" si="21"/>
        <v>0</v>
      </c>
      <c r="P195" s="18">
        <f>SUM(K195:O195)</f>
        <v>6311813.5574399997</v>
      </c>
    </row>
    <row r="196" spans="1:16" ht="30" x14ac:dyDescent="0.25">
      <c r="A196" s="9">
        <v>190</v>
      </c>
      <c r="B196" s="27" t="s">
        <v>13</v>
      </c>
      <c r="C196" s="27" t="s">
        <v>14</v>
      </c>
      <c r="D196" s="12" t="s">
        <v>15</v>
      </c>
      <c r="E196" s="27" t="s">
        <v>15</v>
      </c>
      <c r="F196" s="27" t="s">
        <v>15</v>
      </c>
      <c r="G196" s="27" t="s">
        <v>15</v>
      </c>
      <c r="H196" s="14" t="s">
        <v>22</v>
      </c>
      <c r="I196" s="7" t="s">
        <v>99</v>
      </c>
      <c r="J196" s="27" t="s">
        <v>94</v>
      </c>
      <c r="K196" s="18">
        <f t="shared" si="21"/>
        <v>61393.65049</v>
      </c>
      <c r="L196" s="18">
        <f t="shared" si="21"/>
        <v>102168.96923</v>
      </c>
      <c r="M196" s="18">
        <f t="shared" si="21"/>
        <v>146904.92309</v>
      </c>
      <c r="N196" s="18">
        <f t="shared" si="21"/>
        <v>374219.83932999999</v>
      </c>
      <c r="O196" s="18">
        <f t="shared" si="21"/>
        <v>0</v>
      </c>
      <c r="P196" s="18">
        <f t="shared" ref="P196:P209" si="22">SUM(K196:O196)</f>
        <v>684687.38214</v>
      </c>
    </row>
    <row r="197" spans="1:16" ht="30" x14ac:dyDescent="0.25">
      <c r="A197" s="9">
        <v>191</v>
      </c>
      <c r="B197" s="27" t="s">
        <v>16</v>
      </c>
      <c r="C197" s="12" t="s">
        <v>15</v>
      </c>
      <c r="D197" s="12" t="s">
        <v>15</v>
      </c>
      <c r="E197" s="12" t="s">
        <v>15</v>
      </c>
      <c r="F197" s="12" t="s">
        <v>15</v>
      </c>
      <c r="G197" s="12" t="s">
        <v>15</v>
      </c>
      <c r="H197" s="12" t="s">
        <v>15</v>
      </c>
      <c r="I197" s="7" t="s">
        <v>15</v>
      </c>
      <c r="J197" s="12" t="s">
        <v>15</v>
      </c>
      <c r="K197" s="12" t="s">
        <v>15</v>
      </c>
      <c r="L197" s="12" t="s">
        <v>15</v>
      </c>
      <c r="M197" s="7" t="s">
        <v>15</v>
      </c>
      <c r="N197" s="12" t="s">
        <v>15</v>
      </c>
      <c r="O197" s="12" t="s">
        <v>15</v>
      </c>
      <c r="P197" s="18">
        <f t="shared" si="22"/>
        <v>0</v>
      </c>
    </row>
    <row r="198" spans="1:16" x14ac:dyDescent="0.25">
      <c r="A198" s="9">
        <v>192</v>
      </c>
      <c r="B198" s="27" t="s">
        <v>17</v>
      </c>
      <c r="C198" s="27" t="s">
        <v>14</v>
      </c>
      <c r="D198" s="12" t="s">
        <v>15</v>
      </c>
      <c r="E198" s="12" t="s">
        <v>15</v>
      </c>
      <c r="F198" s="12" t="s">
        <v>15</v>
      </c>
      <c r="G198" s="12" t="s">
        <v>15</v>
      </c>
      <c r="H198" s="12" t="s">
        <v>15</v>
      </c>
      <c r="I198" s="7" t="s">
        <v>15</v>
      </c>
      <c r="J198" s="12" t="s">
        <v>15</v>
      </c>
      <c r="K198" s="18">
        <f t="shared" ref="K198:O199" si="23">K203+K208</f>
        <v>69999.875350000002</v>
      </c>
      <c r="L198" s="18">
        <f t="shared" si="23"/>
        <v>1033041.8</v>
      </c>
      <c r="M198" s="18">
        <f t="shared" si="23"/>
        <v>1485372</v>
      </c>
      <c r="N198" s="18">
        <f t="shared" si="23"/>
        <v>3027778.7</v>
      </c>
      <c r="O198" s="18">
        <f t="shared" si="23"/>
        <v>0</v>
      </c>
      <c r="P198" s="18">
        <f t="shared" si="22"/>
        <v>5616192.3753500003</v>
      </c>
    </row>
    <row r="199" spans="1:16" x14ac:dyDescent="0.25">
      <c r="A199" s="9">
        <v>193</v>
      </c>
      <c r="B199" s="27" t="s">
        <v>18</v>
      </c>
      <c r="C199" s="27" t="s">
        <v>14</v>
      </c>
      <c r="D199" s="12" t="s">
        <v>15</v>
      </c>
      <c r="E199" s="12" t="s">
        <v>15</v>
      </c>
      <c r="F199" s="12" t="s">
        <v>15</v>
      </c>
      <c r="G199" s="12" t="s">
        <v>15</v>
      </c>
      <c r="H199" s="12" t="s">
        <v>15</v>
      </c>
      <c r="I199" s="7" t="s">
        <v>15</v>
      </c>
      <c r="J199" s="12" t="s">
        <v>15</v>
      </c>
      <c r="K199" s="18">
        <f>K204+K209</f>
        <v>1138.9634699999999</v>
      </c>
      <c r="L199" s="18">
        <f t="shared" si="23"/>
        <v>9794.8364799999999</v>
      </c>
      <c r="M199" s="18">
        <f t="shared" si="23"/>
        <v>0</v>
      </c>
      <c r="N199" s="18">
        <f t="shared" si="23"/>
        <v>0</v>
      </c>
      <c r="O199" s="18">
        <f t="shared" si="23"/>
        <v>0</v>
      </c>
      <c r="P199" s="18">
        <f t="shared" si="22"/>
        <v>10933.799950000001</v>
      </c>
    </row>
    <row r="200" spans="1:16" ht="105" x14ac:dyDescent="0.25">
      <c r="A200" s="9">
        <v>194</v>
      </c>
      <c r="B200" s="27" t="s">
        <v>91</v>
      </c>
      <c r="C200" s="27" t="s">
        <v>15</v>
      </c>
      <c r="D200" s="12" t="s">
        <v>15</v>
      </c>
      <c r="E200" s="27" t="s">
        <v>15</v>
      </c>
      <c r="F200" s="14" t="s">
        <v>60</v>
      </c>
      <c r="G200" s="27" t="s">
        <v>20</v>
      </c>
      <c r="H200" s="14" t="s">
        <v>15</v>
      </c>
      <c r="I200" s="8" t="s">
        <v>15</v>
      </c>
      <c r="J200" s="14" t="s">
        <v>15</v>
      </c>
      <c r="K200" s="18">
        <f>K201+K203+K204</f>
        <v>65534.638299999999</v>
      </c>
      <c r="L200" s="18">
        <f>L201+L203+L204</f>
        <v>913482.38260000001</v>
      </c>
      <c r="M200" s="18">
        <f>M201+M203+M204</f>
        <v>1632276.9230899999</v>
      </c>
      <c r="N200" s="18">
        <f>N201+N203+N204</f>
        <v>3401998.5393300001</v>
      </c>
      <c r="O200" s="18">
        <f>O201+O203+O204</f>
        <v>0</v>
      </c>
      <c r="P200" s="18">
        <f t="shared" si="22"/>
        <v>6013292.4833199997</v>
      </c>
    </row>
    <row r="201" spans="1:16" ht="30" x14ac:dyDescent="0.25">
      <c r="A201" s="9">
        <v>195</v>
      </c>
      <c r="B201" s="27" t="s">
        <v>13</v>
      </c>
      <c r="C201" s="27" t="s">
        <v>14</v>
      </c>
      <c r="D201" s="12" t="s">
        <v>15</v>
      </c>
      <c r="E201" s="27" t="s">
        <v>15</v>
      </c>
      <c r="F201" s="27" t="s">
        <v>15</v>
      </c>
      <c r="G201" s="27" t="s">
        <v>15</v>
      </c>
      <c r="H201" s="14" t="s">
        <v>22</v>
      </c>
      <c r="I201" s="7" t="s">
        <v>99</v>
      </c>
      <c r="J201" s="14" t="s">
        <v>59</v>
      </c>
      <c r="K201" s="18">
        <v>60076.472730000001</v>
      </c>
      <c r="L201" s="18">
        <v>83015.609800000006</v>
      </c>
      <c r="M201" s="18">
        <v>146904.92309</v>
      </c>
      <c r="N201" s="18">
        <v>374219.83932999999</v>
      </c>
      <c r="O201" s="18"/>
      <c r="P201" s="18">
        <f t="shared" si="22"/>
        <v>664216.84495000006</v>
      </c>
    </row>
    <row r="202" spans="1:16" ht="30" x14ac:dyDescent="0.25">
      <c r="A202" s="9">
        <v>196</v>
      </c>
      <c r="B202" s="27" t="s">
        <v>16</v>
      </c>
      <c r="C202" s="27"/>
      <c r="D202" s="27" t="s">
        <v>15</v>
      </c>
      <c r="E202" s="27" t="s">
        <v>15</v>
      </c>
      <c r="F202" s="27" t="s">
        <v>15</v>
      </c>
      <c r="G202" s="27" t="s">
        <v>15</v>
      </c>
      <c r="H202" s="27" t="s">
        <v>15</v>
      </c>
      <c r="I202" s="7" t="s">
        <v>15</v>
      </c>
      <c r="J202" s="27" t="s">
        <v>15</v>
      </c>
      <c r="K202" s="27" t="s">
        <v>15</v>
      </c>
      <c r="L202" s="7" t="s">
        <v>15</v>
      </c>
      <c r="M202" s="27" t="s">
        <v>15</v>
      </c>
      <c r="N202" s="27" t="s">
        <v>15</v>
      </c>
      <c r="O202" s="7" t="s">
        <v>15</v>
      </c>
      <c r="P202" s="18">
        <f t="shared" si="22"/>
        <v>0</v>
      </c>
    </row>
    <row r="203" spans="1:16" x14ac:dyDescent="0.25">
      <c r="A203" s="9">
        <v>197</v>
      </c>
      <c r="B203" s="27" t="s">
        <v>17</v>
      </c>
      <c r="C203" s="27" t="s">
        <v>14</v>
      </c>
      <c r="D203" s="12" t="s">
        <v>15</v>
      </c>
      <c r="E203" s="12" t="s">
        <v>15</v>
      </c>
      <c r="F203" s="12" t="s">
        <v>15</v>
      </c>
      <c r="G203" s="12" t="s">
        <v>15</v>
      </c>
      <c r="H203" s="12" t="s">
        <v>15</v>
      </c>
      <c r="I203" s="7" t="s">
        <v>15</v>
      </c>
      <c r="J203" s="12" t="s">
        <v>15</v>
      </c>
      <c r="K203" s="18">
        <v>5458.1655700000001</v>
      </c>
      <c r="L203" s="18">
        <v>830466.77280000004</v>
      </c>
      <c r="M203" s="18">
        <v>1485372</v>
      </c>
      <c r="N203" s="18">
        <v>3027778.7</v>
      </c>
      <c r="O203" s="18"/>
      <c r="P203" s="18">
        <f t="shared" si="22"/>
        <v>5349075.6383699998</v>
      </c>
    </row>
    <row r="204" spans="1:16" x14ac:dyDescent="0.25">
      <c r="A204" s="9">
        <v>198</v>
      </c>
      <c r="B204" s="27" t="s">
        <v>18</v>
      </c>
      <c r="C204" s="27" t="s">
        <v>14</v>
      </c>
      <c r="D204" s="12" t="s">
        <v>15</v>
      </c>
      <c r="E204" s="12" t="s">
        <v>15</v>
      </c>
      <c r="F204" s="12" t="s">
        <v>15</v>
      </c>
      <c r="G204" s="12" t="s">
        <v>15</v>
      </c>
      <c r="H204" s="12" t="s">
        <v>15</v>
      </c>
      <c r="I204" s="7" t="s">
        <v>15</v>
      </c>
      <c r="J204" s="12" t="s">
        <v>15</v>
      </c>
      <c r="K204" s="18"/>
      <c r="L204" s="18"/>
      <c r="M204" s="18"/>
      <c r="N204" s="18"/>
      <c r="O204" s="18"/>
      <c r="P204" s="18">
        <f t="shared" si="22"/>
        <v>0</v>
      </c>
    </row>
    <row r="205" spans="1:16" ht="105" x14ac:dyDescent="0.25">
      <c r="A205" s="9">
        <v>199</v>
      </c>
      <c r="B205" s="27" t="s">
        <v>93</v>
      </c>
      <c r="C205" s="27" t="s">
        <v>15</v>
      </c>
      <c r="D205" s="12" t="s">
        <v>15</v>
      </c>
      <c r="E205" s="27" t="s">
        <v>15</v>
      </c>
      <c r="F205" s="14" t="s">
        <v>60</v>
      </c>
      <c r="G205" s="27" t="s">
        <v>20</v>
      </c>
      <c r="H205" s="14" t="s">
        <v>15</v>
      </c>
      <c r="I205" s="8" t="s">
        <v>15</v>
      </c>
      <c r="J205" s="14" t="s">
        <v>15</v>
      </c>
      <c r="K205" s="28">
        <f>K206+K208+K209</f>
        <v>66997.851009999998</v>
      </c>
      <c r="L205" s="28">
        <f>L206+L208+L209</f>
        <v>231523.22311000002</v>
      </c>
      <c r="M205" s="28">
        <f>M206+M208+M209</f>
        <v>0</v>
      </c>
      <c r="N205" s="28">
        <f>N206+N208+N209</f>
        <v>0</v>
      </c>
      <c r="O205" s="28">
        <f>O206+O208+O209</f>
        <v>0</v>
      </c>
      <c r="P205" s="18">
        <f t="shared" si="22"/>
        <v>298521.07412</v>
      </c>
    </row>
    <row r="206" spans="1:16" ht="30" x14ac:dyDescent="0.25">
      <c r="A206" s="9">
        <v>200</v>
      </c>
      <c r="B206" s="27" t="s">
        <v>13</v>
      </c>
      <c r="C206" s="27" t="s">
        <v>14</v>
      </c>
      <c r="D206" s="12" t="s">
        <v>15</v>
      </c>
      <c r="E206" s="27" t="s">
        <v>15</v>
      </c>
      <c r="F206" s="27" t="s">
        <v>15</v>
      </c>
      <c r="G206" s="27" t="s">
        <v>15</v>
      </c>
      <c r="H206" s="14" t="s">
        <v>22</v>
      </c>
      <c r="I206" s="7" t="s">
        <v>99</v>
      </c>
      <c r="J206" s="27">
        <v>520</v>
      </c>
      <c r="K206" s="18">
        <v>1317.17776</v>
      </c>
      <c r="L206" s="18">
        <v>19153.35943</v>
      </c>
      <c r="M206" s="18"/>
      <c r="N206" s="18"/>
      <c r="O206" s="18"/>
      <c r="P206" s="18">
        <f t="shared" si="22"/>
        <v>20470.537189999999</v>
      </c>
    </row>
    <row r="207" spans="1:16" ht="30" x14ac:dyDescent="0.25">
      <c r="A207" s="9">
        <v>201</v>
      </c>
      <c r="B207" s="27" t="s">
        <v>16</v>
      </c>
      <c r="C207" s="12" t="s">
        <v>15</v>
      </c>
      <c r="D207" s="12" t="s">
        <v>15</v>
      </c>
      <c r="E207" s="12" t="s">
        <v>15</v>
      </c>
      <c r="F207" s="12" t="s">
        <v>15</v>
      </c>
      <c r="G207" s="12" t="s">
        <v>15</v>
      </c>
      <c r="H207" s="12" t="s">
        <v>15</v>
      </c>
      <c r="I207" s="7" t="s">
        <v>15</v>
      </c>
      <c r="J207" s="12" t="s">
        <v>15</v>
      </c>
      <c r="K207" s="12" t="s">
        <v>15</v>
      </c>
      <c r="L207" s="12" t="s">
        <v>15</v>
      </c>
      <c r="M207" s="7" t="s">
        <v>15</v>
      </c>
      <c r="N207" s="12" t="s">
        <v>15</v>
      </c>
      <c r="O207" s="12" t="s">
        <v>15</v>
      </c>
      <c r="P207" s="18">
        <f t="shared" si="22"/>
        <v>0</v>
      </c>
    </row>
    <row r="208" spans="1:16" x14ac:dyDescent="0.25">
      <c r="A208" s="9">
        <v>202</v>
      </c>
      <c r="B208" s="27" t="s">
        <v>17</v>
      </c>
      <c r="C208" s="27" t="s">
        <v>14</v>
      </c>
      <c r="D208" s="12" t="s">
        <v>15</v>
      </c>
      <c r="E208" s="27" t="s">
        <v>15</v>
      </c>
      <c r="F208" s="27" t="s">
        <v>15</v>
      </c>
      <c r="G208" s="27" t="s">
        <v>15</v>
      </c>
      <c r="H208" s="27" t="s">
        <v>15</v>
      </c>
      <c r="I208" s="7" t="s">
        <v>15</v>
      </c>
      <c r="J208" s="27" t="s">
        <v>15</v>
      </c>
      <c r="K208" s="18">
        <v>64541.709779999997</v>
      </c>
      <c r="L208" s="18">
        <v>202575.02720000001</v>
      </c>
      <c r="M208" s="18"/>
      <c r="N208" s="18"/>
      <c r="O208" s="18"/>
      <c r="P208" s="18">
        <f t="shared" si="22"/>
        <v>267116.73697999999</v>
      </c>
    </row>
    <row r="209" spans="1:16" x14ac:dyDescent="0.25">
      <c r="A209" s="9">
        <v>203</v>
      </c>
      <c r="B209" s="27" t="s">
        <v>18</v>
      </c>
      <c r="C209" s="27" t="s">
        <v>14</v>
      </c>
      <c r="D209" s="12" t="s">
        <v>15</v>
      </c>
      <c r="E209" s="27" t="s">
        <v>15</v>
      </c>
      <c r="F209" s="27" t="s">
        <v>15</v>
      </c>
      <c r="G209" s="27" t="s">
        <v>15</v>
      </c>
      <c r="H209" s="27" t="s">
        <v>15</v>
      </c>
      <c r="I209" s="7" t="s">
        <v>15</v>
      </c>
      <c r="J209" s="27" t="s">
        <v>15</v>
      </c>
      <c r="K209" s="18">
        <v>1138.9634699999999</v>
      </c>
      <c r="L209" s="18">
        <v>9794.8364799999999</v>
      </c>
      <c r="M209" s="18"/>
      <c r="N209" s="18"/>
      <c r="O209" s="18"/>
      <c r="P209" s="18">
        <f t="shared" si="22"/>
        <v>10933.799950000001</v>
      </c>
    </row>
    <row r="210" spans="1:16" ht="105" x14ac:dyDescent="0.25">
      <c r="A210" s="9">
        <v>204</v>
      </c>
      <c r="B210" s="27" t="s">
        <v>95</v>
      </c>
      <c r="C210" s="27" t="s">
        <v>15</v>
      </c>
      <c r="D210" s="12" t="s">
        <v>15</v>
      </c>
      <c r="E210" s="27" t="s">
        <v>15</v>
      </c>
      <c r="F210" s="14">
        <v>2022</v>
      </c>
      <c r="G210" s="27" t="s">
        <v>20</v>
      </c>
      <c r="H210" s="14" t="s">
        <v>15</v>
      </c>
      <c r="I210" s="8" t="s">
        <v>15</v>
      </c>
      <c r="J210" s="14" t="s">
        <v>15</v>
      </c>
      <c r="K210" s="28">
        <f>K211+K213+K214</f>
        <v>108259.2</v>
      </c>
      <c r="L210" s="28">
        <f>L211+L213+L214</f>
        <v>0</v>
      </c>
      <c r="M210" s="28">
        <f>M211+M213+M214</f>
        <v>0</v>
      </c>
      <c r="N210" s="28">
        <f>N211+N213+N214</f>
        <v>0</v>
      </c>
      <c r="O210" s="28">
        <f>O211+O213+O214</f>
        <v>0</v>
      </c>
      <c r="P210" s="18">
        <f t="shared" ref="P210:P219" si="24">SUM(K210:O210)</f>
        <v>108259.2</v>
      </c>
    </row>
    <row r="211" spans="1:16" ht="30" x14ac:dyDescent="0.25">
      <c r="A211" s="9">
        <v>205</v>
      </c>
      <c r="B211" s="27" t="s">
        <v>13</v>
      </c>
      <c r="C211" s="27" t="s">
        <v>14</v>
      </c>
      <c r="D211" s="12" t="s">
        <v>15</v>
      </c>
      <c r="E211" s="27" t="s">
        <v>15</v>
      </c>
      <c r="F211" s="27" t="s">
        <v>15</v>
      </c>
      <c r="G211" s="27" t="s">
        <v>15</v>
      </c>
      <c r="H211" s="14" t="s">
        <v>22</v>
      </c>
      <c r="I211" s="7" t="s">
        <v>102</v>
      </c>
      <c r="J211" s="27">
        <v>414</v>
      </c>
      <c r="K211" s="18"/>
      <c r="L211" s="18"/>
      <c r="M211" s="18"/>
      <c r="N211" s="18"/>
      <c r="O211" s="18"/>
      <c r="P211" s="18">
        <f t="shared" si="24"/>
        <v>0</v>
      </c>
    </row>
    <row r="212" spans="1:16" ht="30" x14ac:dyDescent="0.25">
      <c r="A212" s="9">
        <v>206</v>
      </c>
      <c r="B212" s="27" t="s">
        <v>16</v>
      </c>
      <c r="C212" s="12" t="s">
        <v>15</v>
      </c>
      <c r="D212" s="12" t="s">
        <v>15</v>
      </c>
      <c r="E212" s="12" t="s">
        <v>15</v>
      </c>
      <c r="F212" s="12" t="s">
        <v>15</v>
      </c>
      <c r="G212" s="12" t="s">
        <v>15</v>
      </c>
      <c r="H212" s="12" t="s">
        <v>15</v>
      </c>
      <c r="I212" s="7" t="s">
        <v>15</v>
      </c>
      <c r="J212" s="12" t="s">
        <v>15</v>
      </c>
      <c r="K212" s="12" t="s">
        <v>15</v>
      </c>
      <c r="L212" s="12" t="s">
        <v>15</v>
      </c>
      <c r="M212" s="7" t="s">
        <v>15</v>
      </c>
      <c r="N212" s="12" t="s">
        <v>15</v>
      </c>
      <c r="O212" s="12" t="s">
        <v>15</v>
      </c>
      <c r="P212" s="18">
        <f t="shared" si="24"/>
        <v>0</v>
      </c>
    </row>
    <row r="213" spans="1:16" x14ac:dyDescent="0.25">
      <c r="A213" s="9">
        <v>207</v>
      </c>
      <c r="B213" s="27" t="s">
        <v>17</v>
      </c>
      <c r="C213" s="27" t="s">
        <v>14</v>
      </c>
      <c r="D213" s="12" t="s">
        <v>15</v>
      </c>
      <c r="E213" s="27" t="s">
        <v>15</v>
      </c>
      <c r="F213" s="27" t="s">
        <v>15</v>
      </c>
      <c r="G213" s="27" t="s">
        <v>15</v>
      </c>
      <c r="H213" s="27" t="s">
        <v>15</v>
      </c>
      <c r="I213" s="7" t="s">
        <v>15</v>
      </c>
      <c r="J213" s="27" t="s">
        <v>15</v>
      </c>
      <c r="K213" s="18">
        <v>108259.2</v>
      </c>
      <c r="L213" s="18"/>
      <c r="M213" s="18"/>
      <c r="N213" s="18"/>
      <c r="O213" s="18"/>
      <c r="P213" s="18">
        <f t="shared" si="24"/>
        <v>108259.2</v>
      </c>
    </row>
    <row r="214" spans="1:16" x14ac:dyDescent="0.25">
      <c r="A214" s="9">
        <v>208</v>
      </c>
      <c r="B214" s="27" t="s">
        <v>18</v>
      </c>
      <c r="C214" s="27" t="s">
        <v>14</v>
      </c>
      <c r="D214" s="12" t="s">
        <v>15</v>
      </c>
      <c r="E214" s="27" t="s">
        <v>15</v>
      </c>
      <c r="F214" s="27" t="s">
        <v>15</v>
      </c>
      <c r="G214" s="27" t="s">
        <v>15</v>
      </c>
      <c r="H214" s="27" t="s">
        <v>15</v>
      </c>
      <c r="I214" s="7" t="s">
        <v>15</v>
      </c>
      <c r="J214" s="27" t="s">
        <v>15</v>
      </c>
      <c r="K214" s="18"/>
      <c r="L214" s="18"/>
      <c r="M214" s="18"/>
      <c r="N214" s="18"/>
      <c r="O214" s="18"/>
      <c r="P214" s="18">
        <f t="shared" si="24"/>
        <v>0</v>
      </c>
    </row>
    <row r="215" spans="1:16" ht="105" x14ac:dyDescent="0.25">
      <c r="A215" s="9">
        <v>209</v>
      </c>
      <c r="B215" s="27" t="s">
        <v>97</v>
      </c>
      <c r="C215" s="27" t="s">
        <v>15</v>
      </c>
      <c r="D215" s="12" t="s">
        <v>15</v>
      </c>
      <c r="E215" s="27" t="s">
        <v>15</v>
      </c>
      <c r="F215" s="14" t="s">
        <v>96</v>
      </c>
      <c r="G215" s="27" t="s">
        <v>20</v>
      </c>
      <c r="H215" s="14" t="s">
        <v>15</v>
      </c>
      <c r="I215" s="8" t="s">
        <v>15</v>
      </c>
      <c r="J215" s="14" t="s">
        <v>15</v>
      </c>
      <c r="K215" s="28">
        <f>K216+K218+K219</f>
        <v>2417030.6</v>
      </c>
      <c r="L215" s="28">
        <f>L216+L218+L219</f>
        <v>0</v>
      </c>
      <c r="M215" s="28">
        <f>M216+M218+M219</f>
        <v>0</v>
      </c>
      <c r="N215" s="28">
        <f>N216+N218+N219</f>
        <v>0</v>
      </c>
      <c r="O215" s="28">
        <f>O216+O218+O219</f>
        <v>0</v>
      </c>
      <c r="P215" s="18">
        <f t="shared" si="24"/>
        <v>2417030.6</v>
      </c>
    </row>
    <row r="216" spans="1:16" ht="30" x14ac:dyDescent="0.25">
      <c r="A216" s="9">
        <v>210</v>
      </c>
      <c r="B216" s="27" t="s">
        <v>13</v>
      </c>
      <c r="C216" s="27" t="s">
        <v>14</v>
      </c>
      <c r="D216" s="12" t="s">
        <v>15</v>
      </c>
      <c r="E216" s="27" t="s">
        <v>15</v>
      </c>
      <c r="F216" s="27" t="s">
        <v>15</v>
      </c>
      <c r="G216" s="27" t="s">
        <v>15</v>
      </c>
      <c r="H216" s="14" t="s">
        <v>22</v>
      </c>
      <c r="I216" s="7" t="s">
        <v>130</v>
      </c>
      <c r="J216" s="27" t="s">
        <v>59</v>
      </c>
      <c r="K216" s="18"/>
      <c r="L216" s="18"/>
      <c r="M216" s="18"/>
      <c r="N216" s="18"/>
      <c r="O216" s="18"/>
      <c r="P216" s="18">
        <f t="shared" si="24"/>
        <v>0</v>
      </c>
    </row>
    <row r="217" spans="1:16" ht="30" x14ac:dyDescent="0.25">
      <c r="A217" s="9">
        <v>211</v>
      </c>
      <c r="B217" s="27" t="s">
        <v>16</v>
      </c>
      <c r="C217" s="12" t="s">
        <v>15</v>
      </c>
      <c r="D217" s="12" t="s">
        <v>15</v>
      </c>
      <c r="E217" s="12" t="s">
        <v>15</v>
      </c>
      <c r="F217" s="12" t="s">
        <v>15</v>
      </c>
      <c r="G217" s="12" t="s">
        <v>15</v>
      </c>
      <c r="H217" s="12" t="s">
        <v>15</v>
      </c>
      <c r="I217" s="7" t="s">
        <v>15</v>
      </c>
      <c r="J217" s="12" t="s">
        <v>15</v>
      </c>
      <c r="K217" s="12" t="s">
        <v>15</v>
      </c>
      <c r="L217" s="12" t="s">
        <v>15</v>
      </c>
      <c r="M217" s="7" t="s">
        <v>15</v>
      </c>
      <c r="N217" s="12" t="s">
        <v>15</v>
      </c>
      <c r="O217" s="12" t="s">
        <v>15</v>
      </c>
      <c r="P217" s="18">
        <f t="shared" si="24"/>
        <v>0</v>
      </c>
    </row>
    <row r="218" spans="1:16" x14ac:dyDescent="0.25">
      <c r="A218" s="9">
        <v>212</v>
      </c>
      <c r="B218" s="27" t="s">
        <v>17</v>
      </c>
      <c r="C218" s="27" t="s">
        <v>14</v>
      </c>
      <c r="D218" s="12" t="s">
        <v>15</v>
      </c>
      <c r="E218" s="27" t="s">
        <v>15</v>
      </c>
      <c r="F218" s="27" t="s">
        <v>15</v>
      </c>
      <c r="G218" s="27" t="s">
        <v>15</v>
      </c>
      <c r="H218" s="27" t="s">
        <v>15</v>
      </c>
      <c r="I218" s="7" t="s">
        <v>15</v>
      </c>
      <c r="J218" s="27" t="s">
        <v>15</v>
      </c>
      <c r="K218" s="18">
        <v>2417030.6</v>
      </c>
      <c r="L218" s="18"/>
      <c r="M218" s="18"/>
      <c r="N218" s="18"/>
      <c r="O218" s="18"/>
      <c r="P218" s="18">
        <f t="shared" si="24"/>
        <v>2417030.6</v>
      </c>
    </row>
    <row r="219" spans="1:16" x14ac:dyDescent="0.25">
      <c r="A219" s="9">
        <v>213</v>
      </c>
      <c r="B219" s="27" t="s">
        <v>18</v>
      </c>
      <c r="C219" s="27" t="s">
        <v>14</v>
      </c>
      <c r="D219" s="12" t="s">
        <v>15</v>
      </c>
      <c r="E219" s="27" t="s">
        <v>15</v>
      </c>
      <c r="F219" s="27" t="s">
        <v>15</v>
      </c>
      <c r="G219" s="27" t="s">
        <v>15</v>
      </c>
      <c r="H219" s="27" t="s">
        <v>15</v>
      </c>
      <c r="I219" s="7" t="s">
        <v>15</v>
      </c>
      <c r="J219" s="27" t="s">
        <v>15</v>
      </c>
      <c r="K219" s="18"/>
      <c r="L219" s="18"/>
      <c r="M219" s="18"/>
      <c r="N219" s="18"/>
      <c r="O219" s="18"/>
      <c r="P219" s="18">
        <f t="shared" si="24"/>
        <v>0</v>
      </c>
    </row>
    <row r="220" spans="1:16" ht="105" x14ac:dyDescent="0.25">
      <c r="A220" s="9">
        <v>214</v>
      </c>
      <c r="B220" s="27" t="s">
        <v>35</v>
      </c>
      <c r="C220" s="12" t="s">
        <v>15</v>
      </c>
      <c r="D220" s="12" t="s">
        <v>15</v>
      </c>
      <c r="E220" s="12" t="s">
        <v>15</v>
      </c>
      <c r="F220" s="14" t="s">
        <v>60</v>
      </c>
      <c r="G220" s="27" t="s">
        <v>20</v>
      </c>
      <c r="H220" s="14" t="s">
        <v>15</v>
      </c>
      <c r="I220" s="8" t="s">
        <v>15</v>
      </c>
      <c r="J220" s="14" t="s">
        <v>15</v>
      </c>
      <c r="K220" s="18">
        <f>K230+K235+K240</f>
        <v>259928.7</v>
      </c>
      <c r="L220" s="18">
        <f>L230+L235+L240</f>
        <v>463414.7</v>
      </c>
      <c r="M220" s="18">
        <f>M230+M235+M240</f>
        <v>446889.97473000002</v>
      </c>
      <c r="N220" s="18">
        <f>N230+N235+N240</f>
        <v>729212.02246999997</v>
      </c>
      <c r="O220" s="18">
        <f>O230+O235+O240</f>
        <v>0</v>
      </c>
      <c r="P220" s="18">
        <f>SUM(K220:O220)</f>
        <v>1899445.3972</v>
      </c>
    </row>
    <row r="221" spans="1:16" ht="30" x14ac:dyDescent="0.25">
      <c r="A221" s="9">
        <v>215</v>
      </c>
      <c r="B221" s="27" t="s">
        <v>13</v>
      </c>
      <c r="C221" s="27" t="s">
        <v>14</v>
      </c>
      <c r="D221" s="12" t="s">
        <v>15</v>
      </c>
      <c r="E221" s="27" t="s">
        <v>15</v>
      </c>
      <c r="F221" s="14" t="s">
        <v>15</v>
      </c>
      <c r="G221" s="14" t="s">
        <v>15</v>
      </c>
      <c r="H221" s="14" t="s">
        <v>22</v>
      </c>
      <c r="I221" s="7" t="s">
        <v>100</v>
      </c>
      <c r="J221" s="14" t="s">
        <v>59</v>
      </c>
      <c r="K221" s="18">
        <f t="shared" ref="K221:N224" si="25">K231+K236+K241</f>
        <v>215211.9</v>
      </c>
      <c r="L221" s="18">
        <f t="shared" si="25"/>
        <v>415109.7</v>
      </c>
      <c r="M221" s="18">
        <f t="shared" si="25"/>
        <v>415332.67472999997</v>
      </c>
      <c r="N221" s="18">
        <f t="shared" si="25"/>
        <v>701433.32247000001</v>
      </c>
      <c r="O221" s="18">
        <f>O231+O236+O241</f>
        <v>0</v>
      </c>
      <c r="P221" s="18">
        <f>SUM(K221:O221)</f>
        <v>1747087.5972</v>
      </c>
    </row>
    <row r="222" spans="1:16" ht="30" x14ac:dyDescent="0.25">
      <c r="A222" s="9">
        <v>216</v>
      </c>
      <c r="B222" s="27" t="s">
        <v>16</v>
      </c>
      <c r="C222" s="12" t="s">
        <v>15</v>
      </c>
      <c r="D222" s="12" t="s">
        <v>15</v>
      </c>
      <c r="E222" s="12" t="s">
        <v>15</v>
      </c>
      <c r="F222" s="12" t="s">
        <v>15</v>
      </c>
      <c r="G222" s="12" t="s">
        <v>15</v>
      </c>
      <c r="H222" s="12" t="s">
        <v>15</v>
      </c>
      <c r="I222" s="7" t="s">
        <v>15</v>
      </c>
      <c r="J222" s="12" t="s">
        <v>15</v>
      </c>
      <c r="K222" s="12" t="s">
        <v>15</v>
      </c>
      <c r="L222" s="12" t="s">
        <v>15</v>
      </c>
      <c r="M222" s="12" t="s">
        <v>15</v>
      </c>
      <c r="N222" s="12" t="s">
        <v>15</v>
      </c>
      <c r="O222" s="12" t="s">
        <v>15</v>
      </c>
      <c r="P222" s="12" t="s">
        <v>15</v>
      </c>
    </row>
    <row r="223" spans="1:16" x14ac:dyDescent="0.25">
      <c r="A223" s="9">
        <v>217</v>
      </c>
      <c r="B223" s="27" t="s">
        <v>17</v>
      </c>
      <c r="C223" s="27" t="s">
        <v>14</v>
      </c>
      <c r="D223" s="12" t="s">
        <v>15</v>
      </c>
      <c r="E223" s="27" t="s">
        <v>15</v>
      </c>
      <c r="F223" s="14" t="s">
        <v>15</v>
      </c>
      <c r="G223" s="14" t="s">
        <v>15</v>
      </c>
      <c r="H223" s="14" t="s">
        <v>15</v>
      </c>
      <c r="I223" s="8" t="s">
        <v>15</v>
      </c>
      <c r="J223" s="14" t="s">
        <v>15</v>
      </c>
      <c r="K223" s="18">
        <f t="shared" si="25"/>
        <v>44716.800000000003</v>
      </c>
      <c r="L223" s="18">
        <f t="shared" si="25"/>
        <v>48305</v>
      </c>
      <c r="M223" s="18">
        <f t="shared" si="25"/>
        <v>31557.3</v>
      </c>
      <c r="N223" s="18">
        <f t="shared" si="25"/>
        <v>27778.7</v>
      </c>
      <c r="O223" s="18">
        <f>O233+O238+O243</f>
        <v>0</v>
      </c>
      <c r="P223" s="18">
        <f>SUM(K223:O223)</f>
        <v>152357.80000000002</v>
      </c>
    </row>
    <row r="224" spans="1:16" x14ac:dyDescent="0.25">
      <c r="A224" s="9">
        <v>218</v>
      </c>
      <c r="B224" s="27" t="s">
        <v>18</v>
      </c>
      <c r="C224" s="27" t="s">
        <v>14</v>
      </c>
      <c r="D224" s="12" t="s">
        <v>15</v>
      </c>
      <c r="E224" s="27" t="s">
        <v>15</v>
      </c>
      <c r="F224" s="14" t="s">
        <v>15</v>
      </c>
      <c r="G224" s="12" t="s">
        <v>15</v>
      </c>
      <c r="H224" s="14" t="s">
        <v>15</v>
      </c>
      <c r="I224" s="8" t="s">
        <v>15</v>
      </c>
      <c r="J224" s="14" t="s">
        <v>15</v>
      </c>
      <c r="K224" s="18">
        <f t="shared" si="25"/>
        <v>0</v>
      </c>
      <c r="L224" s="18">
        <f t="shared" si="25"/>
        <v>0</v>
      </c>
      <c r="M224" s="18">
        <f t="shared" si="25"/>
        <v>0</v>
      </c>
      <c r="N224" s="18">
        <f t="shared" si="25"/>
        <v>0</v>
      </c>
      <c r="O224" s="18">
        <f>O234+O239+O244</f>
        <v>0</v>
      </c>
      <c r="P224" s="18">
        <f>SUM(K224:O224)</f>
        <v>0</v>
      </c>
    </row>
    <row r="225" spans="1:16" ht="90" x14ac:dyDescent="0.25">
      <c r="A225" s="9">
        <v>219</v>
      </c>
      <c r="B225" s="11" t="s">
        <v>109</v>
      </c>
      <c r="C225" s="9" t="s">
        <v>43</v>
      </c>
      <c r="D225" s="12" t="s">
        <v>15</v>
      </c>
      <c r="E225" s="11" t="s">
        <v>55</v>
      </c>
      <c r="F225" s="14" t="s">
        <v>15</v>
      </c>
      <c r="G225" s="14" t="s">
        <v>15</v>
      </c>
      <c r="H225" s="14" t="s">
        <v>15</v>
      </c>
      <c r="I225" s="8" t="s">
        <v>15</v>
      </c>
      <c r="J225" s="14" t="s">
        <v>15</v>
      </c>
      <c r="K225" s="18">
        <v>20</v>
      </c>
      <c r="L225" s="18">
        <v>30</v>
      </c>
      <c r="M225" s="18">
        <v>40</v>
      </c>
      <c r="N225" s="28">
        <v>40</v>
      </c>
      <c r="O225" s="14" t="s">
        <v>15</v>
      </c>
      <c r="P225" s="14" t="s">
        <v>15</v>
      </c>
    </row>
    <row r="226" spans="1:16" ht="210" x14ac:dyDescent="0.25">
      <c r="A226" s="9">
        <v>220</v>
      </c>
      <c r="B226" s="11" t="s">
        <v>110</v>
      </c>
      <c r="C226" s="9" t="s">
        <v>43</v>
      </c>
      <c r="D226" s="12" t="s">
        <v>15</v>
      </c>
      <c r="E226" s="11" t="s">
        <v>82</v>
      </c>
      <c r="F226" s="14" t="s">
        <v>15</v>
      </c>
      <c r="G226" s="14" t="s">
        <v>15</v>
      </c>
      <c r="H226" s="14" t="s">
        <v>15</v>
      </c>
      <c r="I226" s="8" t="s">
        <v>15</v>
      </c>
      <c r="J226" s="14" t="s">
        <v>15</v>
      </c>
      <c r="K226" s="18">
        <v>15</v>
      </c>
      <c r="L226" s="18">
        <v>20</v>
      </c>
      <c r="M226" s="18">
        <v>25</v>
      </c>
      <c r="N226" s="28">
        <v>30</v>
      </c>
      <c r="O226" s="14" t="s">
        <v>15</v>
      </c>
      <c r="P226" s="14" t="s">
        <v>15</v>
      </c>
    </row>
    <row r="227" spans="1:16" ht="135" x14ac:dyDescent="0.25">
      <c r="A227" s="9">
        <v>221</v>
      </c>
      <c r="B227" s="11" t="s">
        <v>111</v>
      </c>
      <c r="C227" s="9" t="s">
        <v>41</v>
      </c>
      <c r="D227" s="12" t="s">
        <v>15</v>
      </c>
      <c r="E227" s="11" t="s">
        <v>19</v>
      </c>
      <c r="F227" s="14" t="s">
        <v>15</v>
      </c>
      <c r="G227" s="14" t="s">
        <v>15</v>
      </c>
      <c r="H227" s="14" t="s">
        <v>15</v>
      </c>
      <c r="I227" s="8" t="s">
        <v>15</v>
      </c>
      <c r="J227" s="14" t="s">
        <v>15</v>
      </c>
      <c r="K227" s="14" t="s">
        <v>15</v>
      </c>
      <c r="L227" s="14" t="s">
        <v>15</v>
      </c>
      <c r="M227" s="20">
        <v>1</v>
      </c>
      <c r="N227" s="14" t="s">
        <v>15</v>
      </c>
      <c r="O227" s="14" t="s">
        <v>15</v>
      </c>
      <c r="P227" s="14">
        <v>1</v>
      </c>
    </row>
    <row r="228" spans="1:16" ht="120" x14ac:dyDescent="0.25">
      <c r="A228" s="9">
        <v>222</v>
      </c>
      <c r="B228" s="11" t="s">
        <v>139</v>
      </c>
      <c r="C228" s="9" t="s">
        <v>41</v>
      </c>
      <c r="D228" s="12" t="s">
        <v>15</v>
      </c>
      <c r="E228" s="11" t="s">
        <v>19</v>
      </c>
      <c r="F228" s="14" t="s">
        <v>15</v>
      </c>
      <c r="G228" s="14" t="s">
        <v>15</v>
      </c>
      <c r="H228" s="14" t="s">
        <v>15</v>
      </c>
      <c r="I228" s="8" t="s">
        <v>15</v>
      </c>
      <c r="J228" s="14" t="s">
        <v>15</v>
      </c>
      <c r="K228" s="14" t="s">
        <v>15</v>
      </c>
      <c r="L228" s="14">
        <v>6</v>
      </c>
      <c r="M228" s="20">
        <v>0</v>
      </c>
      <c r="N228" s="14">
        <v>2</v>
      </c>
      <c r="O228" s="14" t="s">
        <v>15</v>
      </c>
      <c r="P228" s="14">
        <f>SUM(L228:O228)</f>
        <v>8</v>
      </c>
    </row>
    <row r="229" spans="1:16" ht="132.75" customHeight="1" x14ac:dyDescent="0.25">
      <c r="A229" s="9">
        <v>223</v>
      </c>
      <c r="B229" s="11" t="s">
        <v>140</v>
      </c>
      <c r="C229" s="9" t="s">
        <v>41</v>
      </c>
      <c r="D229" s="12" t="s">
        <v>15</v>
      </c>
      <c r="E229" s="11" t="s">
        <v>19</v>
      </c>
      <c r="F229" s="14" t="s">
        <v>15</v>
      </c>
      <c r="G229" s="14" t="s">
        <v>15</v>
      </c>
      <c r="H229" s="14" t="s">
        <v>15</v>
      </c>
      <c r="I229" s="8" t="s">
        <v>15</v>
      </c>
      <c r="J229" s="14" t="s">
        <v>15</v>
      </c>
      <c r="K229" s="14" t="s">
        <v>15</v>
      </c>
      <c r="L229" s="14">
        <v>0</v>
      </c>
      <c r="M229" s="20">
        <v>0</v>
      </c>
      <c r="N229" s="14">
        <v>50</v>
      </c>
      <c r="O229" s="14" t="s">
        <v>15</v>
      </c>
      <c r="P229" s="14">
        <f>SUM(L229:O229)</f>
        <v>50</v>
      </c>
    </row>
    <row r="230" spans="1:16" ht="120" x14ac:dyDescent="0.25">
      <c r="A230" s="9">
        <v>224</v>
      </c>
      <c r="B230" s="27" t="s">
        <v>62</v>
      </c>
      <c r="C230" s="27" t="s">
        <v>15</v>
      </c>
      <c r="D230" s="12" t="s">
        <v>15</v>
      </c>
      <c r="E230" s="27"/>
      <c r="F230" s="14" t="s">
        <v>60</v>
      </c>
      <c r="G230" s="27" t="s">
        <v>20</v>
      </c>
      <c r="H230" s="14" t="s">
        <v>15</v>
      </c>
      <c r="I230" s="8" t="s">
        <v>15</v>
      </c>
      <c r="J230" s="14" t="s">
        <v>15</v>
      </c>
      <c r="K230" s="18">
        <f>K231+K233+K234</f>
        <v>137200</v>
      </c>
      <c r="L230" s="18">
        <f>L231+L233+L234</f>
        <v>68600</v>
      </c>
      <c r="M230" s="18">
        <f>M231+M233+M234</f>
        <v>45080</v>
      </c>
      <c r="N230" s="18">
        <f>N231+N233+N234</f>
        <v>208000</v>
      </c>
      <c r="O230" s="18">
        <f>O231+O233+O234</f>
        <v>0</v>
      </c>
      <c r="P230" s="18">
        <f>SUM(K230:O230)</f>
        <v>458880</v>
      </c>
    </row>
    <row r="231" spans="1:16" ht="30" x14ac:dyDescent="0.25">
      <c r="A231" s="9">
        <v>225</v>
      </c>
      <c r="B231" s="27" t="s">
        <v>13</v>
      </c>
      <c r="C231" s="27" t="s">
        <v>14</v>
      </c>
      <c r="D231" s="12" t="s">
        <v>15</v>
      </c>
      <c r="E231" s="27" t="s">
        <v>15</v>
      </c>
      <c r="F231" s="27" t="s">
        <v>15</v>
      </c>
      <c r="G231" s="27" t="s">
        <v>15</v>
      </c>
      <c r="H231" s="14" t="s">
        <v>22</v>
      </c>
      <c r="I231" s="7" t="s">
        <v>131</v>
      </c>
      <c r="J231" s="14" t="s">
        <v>59</v>
      </c>
      <c r="K231" s="18">
        <v>137200</v>
      </c>
      <c r="L231" s="18">
        <v>68600</v>
      </c>
      <c r="M231" s="18">
        <v>45080</v>
      </c>
      <c r="N231" s="18">
        <v>208000</v>
      </c>
      <c r="O231" s="18"/>
      <c r="P231" s="18">
        <f>SUM(K231:O231)</f>
        <v>458880</v>
      </c>
    </row>
    <row r="232" spans="1:16" ht="30" x14ac:dyDescent="0.25">
      <c r="A232" s="9">
        <v>226</v>
      </c>
      <c r="B232" s="27" t="s">
        <v>16</v>
      </c>
      <c r="C232" s="12" t="s">
        <v>15</v>
      </c>
      <c r="D232" s="12" t="s">
        <v>15</v>
      </c>
      <c r="E232" s="12" t="s">
        <v>15</v>
      </c>
      <c r="F232" s="12" t="s">
        <v>15</v>
      </c>
      <c r="G232" s="12" t="s">
        <v>15</v>
      </c>
      <c r="H232" s="12" t="s">
        <v>15</v>
      </c>
      <c r="I232" s="7" t="s">
        <v>15</v>
      </c>
      <c r="J232" s="12" t="s">
        <v>15</v>
      </c>
      <c r="K232" s="12" t="s">
        <v>15</v>
      </c>
      <c r="L232" s="12" t="s">
        <v>15</v>
      </c>
      <c r="M232" s="12" t="s">
        <v>15</v>
      </c>
      <c r="N232" s="12" t="s">
        <v>15</v>
      </c>
      <c r="O232" s="12" t="s">
        <v>15</v>
      </c>
      <c r="P232" s="12" t="s">
        <v>15</v>
      </c>
    </row>
    <row r="233" spans="1:16" x14ac:dyDescent="0.25">
      <c r="A233" s="9">
        <v>227</v>
      </c>
      <c r="B233" s="27" t="s">
        <v>17</v>
      </c>
      <c r="C233" s="27" t="s">
        <v>14</v>
      </c>
      <c r="D233" s="12" t="s">
        <v>15</v>
      </c>
      <c r="E233" s="27" t="s">
        <v>15</v>
      </c>
      <c r="F233" s="27" t="s">
        <v>15</v>
      </c>
      <c r="G233" s="27" t="s">
        <v>15</v>
      </c>
      <c r="H233" s="27" t="s">
        <v>15</v>
      </c>
      <c r="I233" s="7" t="s">
        <v>15</v>
      </c>
      <c r="J233" s="27" t="s">
        <v>15</v>
      </c>
      <c r="K233" s="18"/>
      <c r="L233" s="18"/>
      <c r="M233" s="18"/>
      <c r="N233" s="18"/>
      <c r="O233" s="18"/>
      <c r="P233" s="18">
        <f>SUM(K233:O233)</f>
        <v>0</v>
      </c>
    </row>
    <row r="234" spans="1:16" x14ac:dyDescent="0.25">
      <c r="A234" s="9">
        <v>228</v>
      </c>
      <c r="B234" s="27" t="s">
        <v>18</v>
      </c>
      <c r="C234" s="27" t="s">
        <v>14</v>
      </c>
      <c r="D234" s="12" t="s">
        <v>15</v>
      </c>
      <c r="E234" s="27" t="s">
        <v>15</v>
      </c>
      <c r="F234" s="27" t="s">
        <v>15</v>
      </c>
      <c r="G234" s="27" t="s">
        <v>15</v>
      </c>
      <c r="H234" s="27" t="s">
        <v>15</v>
      </c>
      <c r="I234" s="7" t="s">
        <v>15</v>
      </c>
      <c r="J234" s="27" t="s">
        <v>15</v>
      </c>
      <c r="K234" s="18"/>
      <c r="L234" s="18"/>
      <c r="M234" s="18"/>
      <c r="N234" s="18"/>
      <c r="O234" s="18"/>
      <c r="P234" s="18">
        <f>SUM(K234:O234)</f>
        <v>0</v>
      </c>
    </row>
    <row r="235" spans="1:16" ht="120" x14ac:dyDescent="0.25">
      <c r="A235" s="9">
        <v>229</v>
      </c>
      <c r="B235" s="27" t="s">
        <v>61</v>
      </c>
      <c r="C235" s="27" t="s">
        <v>15</v>
      </c>
      <c r="D235" s="12" t="s">
        <v>15</v>
      </c>
      <c r="E235" s="27" t="s">
        <v>15</v>
      </c>
      <c r="F235" s="14" t="s">
        <v>21</v>
      </c>
      <c r="G235" s="27" t="s">
        <v>20</v>
      </c>
      <c r="H235" s="14" t="s">
        <v>15</v>
      </c>
      <c r="I235" s="8" t="s">
        <v>15</v>
      </c>
      <c r="J235" s="14" t="s">
        <v>15</v>
      </c>
      <c r="K235" s="18">
        <f>K236+K238+K239</f>
        <v>78011.899999999994</v>
      </c>
      <c r="L235" s="18">
        <f>L236+L238+L239</f>
        <v>300000</v>
      </c>
      <c r="M235" s="18">
        <f>M236+M238+M239</f>
        <v>300000</v>
      </c>
      <c r="N235" s="18">
        <f>N236+N238+N239</f>
        <v>490000</v>
      </c>
      <c r="O235" s="18">
        <f>O236+O238+O239</f>
        <v>0</v>
      </c>
      <c r="P235" s="18">
        <f>SUM(K235:O235)</f>
        <v>1168011.8999999999</v>
      </c>
    </row>
    <row r="236" spans="1:16" ht="30" x14ac:dyDescent="0.25">
      <c r="A236" s="9">
        <v>230</v>
      </c>
      <c r="B236" s="27" t="s">
        <v>13</v>
      </c>
      <c r="C236" s="27" t="s">
        <v>14</v>
      </c>
      <c r="D236" s="12" t="s">
        <v>15</v>
      </c>
      <c r="E236" s="27" t="s">
        <v>15</v>
      </c>
      <c r="F236" s="27" t="s">
        <v>15</v>
      </c>
      <c r="G236" s="27" t="s">
        <v>15</v>
      </c>
      <c r="H236" s="14" t="s">
        <v>22</v>
      </c>
      <c r="I236" s="7" t="s">
        <v>132</v>
      </c>
      <c r="J236" s="14">
        <v>244</v>
      </c>
      <c r="K236" s="18">
        <v>78011.899999999994</v>
      </c>
      <c r="L236" s="18">
        <v>300000</v>
      </c>
      <c r="M236" s="18">
        <v>300000</v>
      </c>
      <c r="N236" s="18">
        <v>490000</v>
      </c>
      <c r="O236" s="18"/>
      <c r="P236" s="18">
        <f>SUM(K236:O236)</f>
        <v>1168011.8999999999</v>
      </c>
    </row>
    <row r="237" spans="1:16" ht="30" x14ac:dyDescent="0.25">
      <c r="A237" s="9">
        <v>231</v>
      </c>
      <c r="B237" s="27" t="s">
        <v>16</v>
      </c>
      <c r="C237" s="12" t="s">
        <v>15</v>
      </c>
      <c r="D237" s="12" t="s">
        <v>15</v>
      </c>
      <c r="E237" s="12" t="s">
        <v>15</v>
      </c>
      <c r="F237" s="12" t="s">
        <v>15</v>
      </c>
      <c r="G237" s="12" t="s">
        <v>15</v>
      </c>
      <c r="H237" s="12" t="s">
        <v>15</v>
      </c>
      <c r="I237" s="7" t="s">
        <v>15</v>
      </c>
      <c r="J237" s="12" t="s">
        <v>15</v>
      </c>
      <c r="K237" s="12" t="s">
        <v>15</v>
      </c>
      <c r="L237" s="12" t="s">
        <v>15</v>
      </c>
      <c r="M237" s="12" t="s">
        <v>15</v>
      </c>
      <c r="N237" s="12" t="s">
        <v>15</v>
      </c>
      <c r="O237" s="12" t="s">
        <v>15</v>
      </c>
      <c r="P237" s="12" t="s">
        <v>15</v>
      </c>
    </row>
    <row r="238" spans="1:16" x14ac:dyDescent="0.25">
      <c r="A238" s="9">
        <v>232</v>
      </c>
      <c r="B238" s="27" t="s">
        <v>17</v>
      </c>
      <c r="C238" s="27" t="s">
        <v>14</v>
      </c>
      <c r="D238" s="12" t="s">
        <v>15</v>
      </c>
      <c r="E238" s="12" t="s">
        <v>15</v>
      </c>
      <c r="F238" s="12" t="s">
        <v>15</v>
      </c>
      <c r="G238" s="12" t="s">
        <v>15</v>
      </c>
      <c r="H238" s="12" t="s">
        <v>15</v>
      </c>
      <c r="I238" s="7" t="s">
        <v>15</v>
      </c>
      <c r="J238" s="12" t="s">
        <v>15</v>
      </c>
      <c r="K238" s="18"/>
      <c r="L238" s="18"/>
      <c r="M238" s="18"/>
      <c r="N238" s="18"/>
      <c r="O238" s="18"/>
      <c r="P238" s="18">
        <f>SUM(K238:O238)</f>
        <v>0</v>
      </c>
    </row>
    <row r="239" spans="1:16" x14ac:dyDescent="0.25">
      <c r="A239" s="9">
        <v>233</v>
      </c>
      <c r="B239" s="27" t="s">
        <v>18</v>
      </c>
      <c r="C239" s="27" t="s">
        <v>14</v>
      </c>
      <c r="D239" s="12" t="s">
        <v>15</v>
      </c>
      <c r="E239" s="12" t="s">
        <v>15</v>
      </c>
      <c r="F239" s="12" t="s">
        <v>15</v>
      </c>
      <c r="G239" s="12" t="s">
        <v>15</v>
      </c>
      <c r="H239" s="12" t="s">
        <v>15</v>
      </c>
      <c r="I239" s="7" t="s">
        <v>15</v>
      </c>
      <c r="J239" s="12" t="s">
        <v>15</v>
      </c>
      <c r="K239" s="18"/>
      <c r="L239" s="18"/>
      <c r="M239" s="18"/>
      <c r="N239" s="18"/>
      <c r="O239" s="18"/>
      <c r="P239" s="18">
        <f>SUM(K239:O239)</f>
        <v>0</v>
      </c>
    </row>
    <row r="240" spans="1:16" ht="105" x14ac:dyDescent="0.25">
      <c r="A240" s="9">
        <v>234</v>
      </c>
      <c r="B240" s="27" t="s">
        <v>36</v>
      </c>
      <c r="C240" s="27" t="s">
        <v>15</v>
      </c>
      <c r="D240" s="12" t="s">
        <v>15</v>
      </c>
      <c r="E240" s="27" t="s">
        <v>15</v>
      </c>
      <c r="F240" s="14" t="s">
        <v>60</v>
      </c>
      <c r="G240" s="27" t="s">
        <v>20</v>
      </c>
      <c r="H240" s="14" t="s">
        <v>15</v>
      </c>
      <c r="I240" s="8" t="s">
        <v>15</v>
      </c>
      <c r="J240" s="14" t="s">
        <v>15</v>
      </c>
      <c r="K240" s="18">
        <f>K241+K243+K244</f>
        <v>44716.800000000003</v>
      </c>
      <c r="L240" s="18">
        <f>L241+L243+L244</f>
        <v>94814.7</v>
      </c>
      <c r="M240" s="18">
        <f>M241+M243+M244</f>
        <v>101809.97473</v>
      </c>
      <c r="N240" s="18">
        <f>N241+N243+N244</f>
        <v>31212.02247</v>
      </c>
      <c r="O240" s="18">
        <f>O241+O243+O244</f>
        <v>0</v>
      </c>
      <c r="P240" s="18">
        <f>SUM(K240:O240)</f>
        <v>272553.49720000004</v>
      </c>
    </row>
    <row r="241" spans="1:16" ht="30" x14ac:dyDescent="0.25">
      <c r="A241" s="9">
        <v>235</v>
      </c>
      <c r="B241" s="27" t="s">
        <v>13</v>
      </c>
      <c r="C241" s="27" t="s">
        <v>14</v>
      </c>
      <c r="D241" s="12" t="s">
        <v>15</v>
      </c>
      <c r="E241" s="27" t="s">
        <v>15</v>
      </c>
      <c r="F241" s="27" t="s">
        <v>15</v>
      </c>
      <c r="G241" s="27" t="s">
        <v>15</v>
      </c>
      <c r="H241" s="14" t="s">
        <v>22</v>
      </c>
      <c r="I241" s="7" t="s">
        <v>101</v>
      </c>
      <c r="J241" s="14" t="s">
        <v>59</v>
      </c>
      <c r="K241" s="18"/>
      <c r="L241" s="18">
        <v>46509.7</v>
      </c>
      <c r="M241" s="28">
        <v>70252.674729999999</v>
      </c>
      <c r="N241" s="18">
        <v>3433.3224700000001</v>
      </c>
      <c r="O241" s="18"/>
      <c r="P241" s="18">
        <f>SUM(K241:O241)</f>
        <v>120195.6972</v>
      </c>
    </row>
    <row r="242" spans="1:16" ht="30" x14ac:dyDescent="0.25">
      <c r="A242" s="9">
        <v>236</v>
      </c>
      <c r="B242" s="27" t="s">
        <v>16</v>
      </c>
      <c r="C242" s="12" t="s">
        <v>15</v>
      </c>
      <c r="D242" s="12" t="s">
        <v>15</v>
      </c>
      <c r="E242" s="12" t="s">
        <v>15</v>
      </c>
      <c r="F242" s="12" t="s">
        <v>15</v>
      </c>
      <c r="G242" s="12" t="s">
        <v>15</v>
      </c>
      <c r="H242" s="12" t="s">
        <v>15</v>
      </c>
      <c r="I242" s="7" t="s">
        <v>15</v>
      </c>
      <c r="J242" s="12" t="s">
        <v>15</v>
      </c>
      <c r="K242" s="12" t="s">
        <v>15</v>
      </c>
      <c r="L242" s="12" t="s">
        <v>15</v>
      </c>
      <c r="M242" s="12" t="s">
        <v>15</v>
      </c>
      <c r="N242" s="12" t="s">
        <v>15</v>
      </c>
      <c r="O242" s="12" t="s">
        <v>15</v>
      </c>
      <c r="P242" s="12" t="s">
        <v>15</v>
      </c>
    </row>
    <row r="243" spans="1:16" x14ac:dyDescent="0.25">
      <c r="A243" s="9">
        <v>237</v>
      </c>
      <c r="B243" s="27" t="s">
        <v>17</v>
      </c>
      <c r="C243" s="27" t="s">
        <v>14</v>
      </c>
      <c r="D243" s="12" t="s">
        <v>15</v>
      </c>
      <c r="E243" s="27" t="s">
        <v>15</v>
      </c>
      <c r="F243" s="27" t="s">
        <v>15</v>
      </c>
      <c r="G243" s="12" t="s">
        <v>15</v>
      </c>
      <c r="H243" s="27" t="s">
        <v>15</v>
      </c>
      <c r="I243" s="7" t="s">
        <v>15</v>
      </c>
      <c r="J243" s="12" t="s">
        <v>15</v>
      </c>
      <c r="K243" s="18">
        <v>44716.800000000003</v>
      </c>
      <c r="L243" s="18">
        <v>48305</v>
      </c>
      <c r="M243" s="18">
        <v>31557.3</v>
      </c>
      <c r="N243" s="18">
        <v>27778.7</v>
      </c>
      <c r="O243" s="18"/>
      <c r="P243" s="18">
        <f>SUM(K243:O243)</f>
        <v>152357.80000000002</v>
      </c>
    </row>
    <row r="244" spans="1:16" x14ac:dyDescent="0.25">
      <c r="A244" s="9">
        <v>238</v>
      </c>
      <c r="B244" s="27" t="s">
        <v>18</v>
      </c>
      <c r="C244" s="27" t="s">
        <v>14</v>
      </c>
      <c r="D244" s="12" t="s">
        <v>15</v>
      </c>
      <c r="E244" s="27" t="s">
        <v>15</v>
      </c>
      <c r="F244" s="27" t="s">
        <v>15</v>
      </c>
      <c r="G244" s="12" t="s">
        <v>15</v>
      </c>
      <c r="H244" s="27" t="s">
        <v>15</v>
      </c>
      <c r="I244" s="7" t="s">
        <v>15</v>
      </c>
      <c r="J244" s="12" t="s">
        <v>15</v>
      </c>
      <c r="K244" s="18"/>
      <c r="L244" s="18"/>
      <c r="M244" s="18"/>
      <c r="N244" s="18"/>
      <c r="O244" s="18"/>
      <c r="P244" s="18">
        <f>SUM(K244:O244)</f>
        <v>0</v>
      </c>
    </row>
    <row r="245" spans="1:16" ht="105" x14ac:dyDescent="0.25">
      <c r="A245" s="9">
        <v>239</v>
      </c>
      <c r="B245" s="11" t="s">
        <v>37</v>
      </c>
      <c r="C245" s="12" t="s">
        <v>15</v>
      </c>
      <c r="D245" s="12" t="s">
        <v>15</v>
      </c>
      <c r="E245" s="12" t="s">
        <v>15</v>
      </c>
      <c r="F245" s="12" t="s">
        <v>60</v>
      </c>
      <c r="G245" s="11" t="s">
        <v>20</v>
      </c>
      <c r="H245" s="12" t="s">
        <v>22</v>
      </c>
      <c r="I245" s="7">
        <v>3340000000</v>
      </c>
      <c r="J245" s="27" t="s">
        <v>58</v>
      </c>
      <c r="K245" s="13">
        <f t="shared" ref="K245:O246" si="26">K252+K258</f>
        <v>365981</v>
      </c>
      <c r="L245" s="13">
        <f t="shared" si="26"/>
        <v>366990</v>
      </c>
      <c r="M245" s="13">
        <f t="shared" si="26"/>
        <v>342981.23200000002</v>
      </c>
      <c r="N245" s="13">
        <f t="shared" si="26"/>
        <v>342981.23200000002</v>
      </c>
      <c r="O245" s="13">
        <f t="shared" si="26"/>
        <v>342981.23200000002</v>
      </c>
      <c r="P245" s="18">
        <f t="shared" ref="P245:P263" si="27">SUM(K245:O245)</f>
        <v>1761914.6960000002</v>
      </c>
    </row>
    <row r="246" spans="1:16" ht="30" x14ac:dyDescent="0.25">
      <c r="A246" s="9">
        <v>240</v>
      </c>
      <c r="B246" s="27" t="s">
        <v>13</v>
      </c>
      <c r="C246" s="12" t="s">
        <v>15</v>
      </c>
      <c r="D246" s="12" t="s">
        <v>15</v>
      </c>
      <c r="E246" s="12" t="s">
        <v>15</v>
      </c>
      <c r="F246" s="12" t="s">
        <v>15</v>
      </c>
      <c r="G246" s="12" t="s">
        <v>15</v>
      </c>
      <c r="H246" s="12" t="s">
        <v>15</v>
      </c>
      <c r="I246" s="7" t="s">
        <v>15</v>
      </c>
      <c r="J246" s="12" t="s">
        <v>15</v>
      </c>
      <c r="K246" s="13">
        <f t="shared" si="26"/>
        <v>365981</v>
      </c>
      <c r="L246" s="13">
        <f t="shared" si="26"/>
        <v>366990</v>
      </c>
      <c r="M246" s="13">
        <f t="shared" si="26"/>
        <v>342981.23200000002</v>
      </c>
      <c r="N246" s="13">
        <f t="shared" si="26"/>
        <v>342981.23200000002</v>
      </c>
      <c r="O246" s="13">
        <f t="shared" si="26"/>
        <v>342981.23200000002</v>
      </c>
      <c r="P246" s="18">
        <f t="shared" si="27"/>
        <v>1761914.6960000002</v>
      </c>
    </row>
    <row r="247" spans="1:16" ht="30" x14ac:dyDescent="0.25">
      <c r="A247" s="9">
        <v>241</v>
      </c>
      <c r="B247" s="27" t="s">
        <v>16</v>
      </c>
      <c r="C247" s="27" t="s">
        <v>14</v>
      </c>
      <c r="D247" s="12" t="s">
        <v>15</v>
      </c>
      <c r="E247" s="12" t="s">
        <v>15</v>
      </c>
      <c r="F247" s="12" t="s">
        <v>15</v>
      </c>
      <c r="G247" s="12" t="s">
        <v>15</v>
      </c>
      <c r="H247" s="12" t="s">
        <v>15</v>
      </c>
      <c r="I247" s="7" t="s">
        <v>15</v>
      </c>
      <c r="J247" s="12" t="s">
        <v>15</v>
      </c>
      <c r="K247" s="12" t="s">
        <v>15</v>
      </c>
      <c r="L247" s="12" t="s">
        <v>15</v>
      </c>
      <c r="M247" s="12" t="s">
        <v>15</v>
      </c>
      <c r="N247" s="12" t="s">
        <v>15</v>
      </c>
      <c r="O247" s="12" t="s">
        <v>15</v>
      </c>
      <c r="P247" s="12" t="s">
        <v>15</v>
      </c>
    </row>
    <row r="248" spans="1:16" x14ac:dyDescent="0.25">
      <c r="A248" s="9">
        <v>242</v>
      </c>
      <c r="B248" s="27" t="s">
        <v>17</v>
      </c>
      <c r="C248" s="27" t="s">
        <v>14</v>
      </c>
      <c r="D248" s="12" t="s">
        <v>15</v>
      </c>
      <c r="E248" s="12" t="s">
        <v>15</v>
      </c>
      <c r="F248" s="12" t="s">
        <v>15</v>
      </c>
      <c r="G248" s="12" t="s">
        <v>15</v>
      </c>
      <c r="H248" s="12" t="s">
        <v>15</v>
      </c>
      <c r="I248" s="7" t="s">
        <v>15</v>
      </c>
      <c r="J248" s="12" t="s">
        <v>15</v>
      </c>
      <c r="K248" s="13">
        <f t="shared" ref="K248:N249" si="28">K255+K261</f>
        <v>0</v>
      </c>
      <c r="L248" s="13">
        <f t="shared" si="28"/>
        <v>0</v>
      </c>
      <c r="M248" s="13">
        <f t="shared" si="28"/>
        <v>0</v>
      </c>
      <c r="N248" s="13">
        <f t="shared" si="28"/>
        <v>0</v>
      </c>
      <c r="O248" s="13">
        <f>O255+O261</f>
        <v>0</v>
      </c>
      <c r="P248" s="18">
        <f t="shared" si="27"/>
        <v>0</v>
      </c>
    </row>
    <row r="249" spans="1:16" x14ac:dyDescent="0.25">
      <c r="A249" s="9">
        <v>243</v>
      </c>
      <c r="B249" s="27" t="s">
        <v>18</v>
      </c>
      <c r="C249" s="27" t="s">
        <v>14</v>
      </c>
      <c r="D249" s="12" t="s">
        <v>15</v>
      </c>
      <c r="E249" s="12" t="s">
        <v>15</v>
      </c>
      <c r="F249" s="12" t="s">
        <v>15</v>
      </c>
      <c r="G249" s="12" t="s">
        <v>15</v>
      </c>
      <c r="H249" s="12" t="s">
        <v>15</v>
      </c>
      <c r="I249" s="7" t="s">
        <v>15</v>
      </c>
      <c r="J249" s="12" t="s">
        <v>15</v>
      </c>
      <c r="K249" s="13">
        <f t="shared" si="28"/>
        <v>0</v>
      </c>
      <c r="L249" s="13">
        <f t="shared" si="28"/>
        <v>0</v>
      </c>
      <c r="M249" s="13">
        <f t="shared" si="28"/>
        <v>0</v>
      </c>
      <c r="N249" s="13">
        <f t="shared" si="28"/>
        <v>0</v>
      </c>
      <c r="O249" s="13">
        <f>O256+O262</f>
        <v>0</v>
      </c>
      <c r="P249" s="18">
        <f t="shared" si="27"/>
        <v>0</v>
      </c>
    </row>
    <row r="250" spans="1:16" ht="150" x14ac:dyDescent="0.25">
      <c r="A250" s="9">
        <v>244</v>
      </c>
      <c r="B250" s="11" t="s">
        <v>113</v>
      </c>
      <c r="C250" s="9" t="s">
        <v>43</v>
      </c>
      <c r="D250" s="12" t="s">
        <v>15</v>
      </c>
      <c r="E250" s="11" t="s">
        <v>44</v>
      </c>
      <c r="F250" s="14" t="s">
        <v>15</v>
      </c>
      <c r="G250" s="14" t="s">
        <v>15</v>
      </c>
      <c r="H250" s="14" t="s">
        <v>15</v>
      </c>
      <c r="I250" s="8" t="s">
        <v>15</v>
      </c>
      <c r="J250" s="14" t="s">
        <v>15</v>
      </c>
      <c r="K250" s="20">
        <f>K257</f>
        <v>95</v>
      </c>
      <c r="L250" s="20">
        <f>L257</f>
        <v>95</v>
      </c>
      <c r="M250" s="20">
        <f>M257</f>
        <v>95</v>
      </c>
      <c r="N250" s="20">
        <f>N257</f>
        <v>95</v>
      </c>
      <c r="O250" s="20">
        <f>O257</f>
        <v>95</v>
      </c>
      <c r="P250" s="14" t="s">
        <v>15</v>
      </c>
    </row>
    <row r="251" spans="1:16" ht="105" x14ac:dyDescent="0.25">
      <c r="A251" s="9">
        <v>245</v>
      </c>
      <c r="B251" s="11" t="s">
        <v>112</v>
      </c>
      <c r="C251" s="9" t="s">
        <v>57</v>
      </c>
      <c r="D251" s="12" t="s">
        <v>15</v>
      </c>
      <c r="E251" s="11" t="s">
        <v>19</v>
      </c>
      <c r="F251" s="14" t="s">
        <v>15</v>
      </c>
      <c r="G251" s="14" t="s">
        <v>15</v>
      </c>
      <c r="H251" s="14" t="s">
        <v>15</v>
      </c>
      <c r="I251" s="8" t="s">
        <v>15</v>
      </c>
      <c r="J251" s="14" t="s">
        <v>15</v>
      </c>
      <c r="K251" s="18">
        <f>K263</f>
        <v>0</v>
      </c>
      <c r="L251" s="18">
        <f>L263</f>
        <v>0</v>
      </c>
      <c r="M251" s="18">
        <f>M263</f>
        <v>0</v>
      </c>
      <c r="N251" s="18">
        <f>N263</f>
        <v>0</v>
      </c>
      <c r="O251" s="18">
        <f>O263</f>
        <v>0</v>
      </c>
      <c r="P251" s="18">
        <f t="shared" si="27"/>
        <v>0</v>
      </c>
    </row>
    <row r="252" spans="1:16" ht="105" x14ac:dyDescent="0.25">
      <c r="A252" s="9">
        <v>246</v>
      </c>
      <c r="B252" s="27" t="s">
        <v>38</v>
      </c>
      <c r="C252" s="12" t="s">
        <v>15</v>
      </c>
      <c r="D252" s="12" t="s">
        <v>15</v>
      </c>
      <c r="E252" s="12" t="s">
        <v>15</v>
      </c>
      <c r="F252" s="14" t="s">
        <v>60</v>
      </c>
      <c r="G252" s="27" t="s">
        <v>20</v>
      </c>
      <c r="H252" s="14" t="s">
        <v>15</v>
      </c>
      <c r="I252" s="8" t="s">
        <v>15</v>
      </c>
      <c r="J252" s="14" t="s">
        <v>15</v>
      </c>
      <c r="K252" s="18">
        <f>K253+K255+K256</f>
        <v>165316.9</v>
      </c>
      <c r="L252" s="18">
        <f>L253+L255+L256</f>
        <v>187525.9</v>
      </c>
      <c r="M252" s="18">
        <f>M253+M255+M256</f>
        <v>163517.13200000001</v>
      </c>
      <c r="N252" s="18">
        <f>N253+N255+N256</f>
        <v>163517.13200000001</v>
      </c>
      <c r="O252" s="18">
        <f>O253+O255+O256</f>
        <v>163517.13200000001</v>
      </c>
      <c r="P252" s="18">
        <f t="shared" si="27"/>
        <v>843394.196</v>
      </c>
    </row>
    <row r="253" spans="1:16" ht="30" x14ac:dyDescent="0.25">
      <c r="A253" s="9">
        <v>247</v>
      </c>
      <c r="B253" s="27" t="s">
        <v>13</v>
      </c>
      <c r="C253" s="27" t="s">
        <v>14</v>
      </c>
      <c r="D253" s="12" t="s">
        <v>15</v>
      </c>
      <c r="E253" s="27" t="s">
        <v>15</v>
      </c>
      <c r="F253" s="14" t="s">
        <v>15</v>
      </c>
      <c r="G253" s="14" t="s">
        <v>15</v>
      </c>
      <c r="H253" s="14" t="s">
        <v>22</v>
      </c>
      <c r="I253" s="7">
        <v>3340114315</v>
      </c>
      <c r="J253" s="27" t="s">
        <v>58</v>
      </c>
      <c r="K253" s="18">
        <v>165316.9</v>
      </c>
      <c r="L253" s="18">
        <v>187525.9</v>
      </c>
      <c r="M253" s="18">
        <v>163517.13200000001</v>
      </c>
      <c r="N253" s="18">
        <v>163517.13200000001</v>
      </c>
      <c r="O253" s="18">
        <v>163517.13200000001</v>
      </c>
      <c r="P253" s="18">
        <f t="shared" si="27"/>
        <v>843394.196</v>
      </c>
    </row>
    <row r="254" spans="1:16" ht="30" x14ac:dyDescent="0.25">
      <c r="A254" s="9">
        <v>248</v>
      </c>
      <c r="B254" s="27" t="s">
        <v>16</v>
      </c>
      <c r="C254" s="12" t="s">
        <v>15</v>
      </c>
      <c r="D254" s="12" t="s">
        <v>15</v>
      </c>
      <c r="E254" s="14" t="s">
        <v>15</v>
      </c>
      <c r="F254" s="14" t="s">
        <v>15</v>
      </c>
      <c r="G254" s="14" t="s">
        <v>15</v>
      </c>
      <c r="H254" s="14" t="s">
        <v>15</v>
      </c>
      <c r="I254" s="8" t="s">
        <v>15</v>
      </c>
      <c r="J254" s="14" t="s">
        <v>15</v>
      </c>
      <c r="K254" s="14" t="s">
        <v>15</v>
      </c>
      <c r="L254" s="14" t="s">
        <v>15</v>
      </c>
      <c r="M254" s="14" t="s">
        <v>15</v>
      </c>
      <c r="N254" s="14" t="s">
        <v>15</v>
      </c>
      <c r="O254" s="14" t="s">
        <v>15</v>
      </c>
      <c r="P254" s="14" t="s">
        <v>15</v>
      </c>
    </row>
    <row r="255" spans="1:16" x14ac:dyDescent="0.25">
      <c r="A255" s="9">
        <v>249</v>
      </c>
      <c r="B255" s="27" t="s">
        <v>17</v>
      </c>
      <c r="C255" s="27" t="s">
        <v>14</v>
      </c>
      <c r="D255" s="12" t="s">
        <v>15</v>
      </c>
      <c r="E255" s="27" t="s">
        <v>15</v>
      </c>
      <c r="F255" s="14" t="s">
        <v>15</v>
      </c>
      <c r="G255" s="14" t="s">
        <v>15</v>
      </c>
      <c r="H255" s="14" t="s">
        <v>15</v>
      </c>
      <c r="I255" s="8" t="s">
        <v>15</v>
      </c>
      <c r="J255" s="14" t="s">
        <v>15</v>
      </c>
      <c r="K255" s="18"/>
      <c r="L255" s="18"/>
      <c r="M255" s="18"/>
      <c r="N255" s="18"/>
      <c r="O255" s="18"/>
      <c r="P255" s="18">
        <f t="shared" si="27"/>
        <v>0</v>
      </c>
    </row>
    <row r="256" spans="1:16" x14ac:dyDescent="0.25">
      <c r="A256" s="9">
        <v>250</v>
      </c>
      <c r="B256" s="27" t="s">
        <v>18</v>
      </c>
      <c r="C256" s="27" t="s">
        <v>14</v>
      </c>
      <c r="D256" s="12" t="s">
        <v>15</v>
      </c>
      <c r="E256" s="27" t="s">
        <v>15</v>
      </c>
      <c r="F256" s="14" t="s">
        <v>15</v>
      </c>
      <c r="G256" s="14" t="s">
        <v>15</v>
      </c>
      <c r="H256" s="14" t="s">
        <v>15</v>
      </c>
      <c r="I256" s="8" t="s">
        <v>15</v>
      </c>
      <c r="J256" s="14" t="s">
        <v>15</v>
      </c>
      <c r="K256" s="18"/>
      <c r="L256" s="18"/>
      <c r="M256" s="18"/>
      <c r="N256" s="18"/>
      <c r="O256" s="18"/>
      <c r="P256" s="18">
        <f t="shared" si="27"/>
        <v>0</v>
      </c>
    </row>
    <row r="257" spans="1:16" ht="150" x14ac:dyDescent="0.25">
      <c r="A257" s="9">
        <v>251</v>
      </c>
      <c r="B257" s="11" t="s">
        <v>113</v>
      </c>
      <c r="C257" s="9" t="s">
        <v>43</v>
      </c>
      <c r="D257" s="12" t="s">
        <v>15</v>
      </c>
      <c r="E257" s="11" t="s">
        <v>44</v>
      </c>
      <c r="F257" s="14" t="s">
        <v>15</v>
      </c>
      <c r="G257" s="14" t="s">
        <v>15</v>
      </c>
      <c r="H257" s="14" t="s">
        <v>15</v>
      </c>
      <c r="I257" s="8" t="s">
        <v>15</v>
      </c>
      <c r="J257" s="14" t="s">
        <v>15</v>
      </c>
      <c r="K257" s="20">
        <v>95</v>
      </c>
      <c r="L257" s="20">
        <v>95</v>
      </c>
      <c r="M257" s="20">
        <v>95</v>
      </c>
      <c r="N257" s="20">
        <v>95</v>
      </c>
      <c r="O257" s="20">
        <v>95</v>
      </c>
      <c r="P257" s="14" t="s">
        <v>15</v>
      </c>
    </row>
    <row r="258" spans="1:16" ht="105" x14ac:dyDescent="0.25">
      <c r="A258" s="9">
        <v>252</v>
      </c>
      <c r="B258" s="27" t="s">
        <v>39</v>
      </c>
      <c r="C258" s="12" t="s">
        <v>15</v>
      </c>
      <c r="D258" s="12" t="s">
        <v>15</v>
      </c>
      <c r="E258" s="12" t="s">
        <v>15</v>
      </c>
      <c r="F258" s="14" t="s">
        <v>60</v>
      </c>
      <c r="G258" s="27" t="s">
        <v>20</v>
      </c>
      <c r="H258" s="14" t="s">
        <v>15</v>
      </c>
      <c r="I258" s="8" t="s">
        <v>15</v>
      </c>
      <c r="J258" s="14" t="s">
        <v>15</v>
      </c>
      <c r="K258" s="18">
        <f>K259+K261+K262</f>
        <v>200664.1</v>
      </c>
      <c r="L258" s="18">
        <f>L259+L261+L262</f>
        <v>179464.1</v>
      </c>
      <c r="M258" s="18">
        <f>M259+M261+M262</f>
        <v>179464.1</v>
      </c>
      <c r="N258" s="18">
        <f>N259+N261+N262</f>
        <v>179464.1</v>
      </c>
      <c r="O258" s="18">
        <f>O259+O261+O262</f>
        <v>179464.1</v>
      </c>
      <c r="P258" s="18">
        <f t="shared" si="27"/>
        <v>918520.5</v>
      </c>
    </row>
    <row r="259" spans="1:16" ht="30" x14ac:dyDescent="0.25">
      <c r="A259" s="9">
        <v>253</v>
      </c>
      <c r="B259" s="27" t="s">
        <v>13</v>
      </c>
      <c r="C259" s="27" t="s">
        <v>14</v>
      </c>
      <c r="D259" s="12" t="s">
        <v>15</v>
      </c>
      <c r="E259" s="27" t="s">
        <v>15</v>
      </c>
      <c r="F259" s="14" t="s">
        <v>15</v>
      </c>
      <c r="G259" s="14" t="s">
        <v>15</v>
      </c>
      <c r="H259" s="14" t="s">
        <v>22</v>
      </c>
      <c r="I259" s="7">
        <v>3340214315</v>
      </c>
      <c r="J259" s="14">
        <v>851</v>
      </c>
      <c r="K259" s="18">
        <v>200664.1</v>
      </c>
      <c r="L259" s="18">
        <v>179464.1</v>
      </c>
      <c r="M259" s="18">
        <v>179464.1</v>
      </c>
      <c r="N259" s="18">
        <v>179464.1</v>
      </c>
      <c r="O259" s="18">
        <v>179464.1</v>
      </c>
      <c r="P259" s="18">
        <f t="shared" si="27"/>
        <v>918520.5</v>
      </c>
    </row>
    <row r="260" spans="1:16" ht="30" x14ac:dyDescent="0.25">
      <c r="A260" s="9">
        <v>254</v>
      </c>
      <c r="B260" s="27" t="s">
        <v>16</v>
      </c>
      <c r="C260" s="12" t="s">
        <v>15</v>
      </c>
      <c r="D260" s="12" t="s">
        <v>15</v>
      </c>
      <c r="E260" s="12" t="s">
        <v>15</v>
      </c>
      <c r="F260" s="12" t="s">
        <v>15</v>
      </c>
      <c r="G260" s="12" t="s">
        <v>15</v>
      </c>
      <c r="H260" s="12" t="s">
        <v>15</v>
      </c>
      <c r="I260" s="7" t="s">
        <v>15</v>
      </c>
      <c r="J260" s="12" t="s">
        <v>15</v>
      </c>
      <c r="K260" s="12" t="s">
        <v>15</v>
      </c>
      <c r="L260" s="12" t="s">
        <v>15</v>
      </c>
      <c r="M260" s="12" t="s">
        <v>15</v>
      </c>
      <c r="N260" s="12" t="s">
        <v>15</v>
      </c>
      <c r="O260" s="12" t="s">
        <v>15</v>
      </c>
      <c r="P260" s="12" t="s">
        <v>15</v>
      </c>
    </row>
    <row r="261" spans="1:16" x14ac:dyDescent="0.25">
      <c r="A261" s="9">
        <v>255</v>
      </c>
      <c r="B261" s="27" t="s">
        <v>17</v>
      </c>
      <c r="C261" s="27" t="s">
        <v>14</v>
      </c>
      <c r="D261" s="12" t="s">
        <v>15</v>
      </c>
      <c r="E261" s="27" t="s">
        <v>15</v>
      </c>
      <c r="F261" s="14" t="s">
        <v>15</v>
      </c>
      <c r="G261" s="12" t="s">
        <v>15</v>
      </c>
      <c r="H261" s="14" t="s">
        <v>15</v>
      </c>
      <c r="I261" s="8" t="s">
        <v>15</v>
      </c>
      <c r="J261" s="14" t="s">
        <v>15</v>
      </c>
      <c r="K261" s="18"/>
      <c r="L261" s="18"/>
      <c r="M261" s="18"/>
      <c r="N261" s="18"/>
      <c r="O261" s="18"/>
      <c r="P261" s="18">
        <f t="shared" si="27"/>
        <v>0</v>
      </c>
    </row>
    <row r="262" spans="1:16" x14ac:dyDescent="0.25">
      <c r="A262" s="9">
        <v>256</v>
      </c>
      <c r="B262" s="27" t="s">
        <v>18</v>
      </c>
      <c r="C262" s="27" t="s">
        <v>14</v>
      </c>
      <c r="D262" s="12" t="s">
        <v>15</v>
      </c>
      <c r="E262" s="27" t="s">
        <v>15</v>
      </c>
      <c r="F262" s="14" t="s">
        <v>15</v>
      </c>
      <c r="G262" s="12" t="s">
        <v>15</v>
      </c>
      <c r="H262" s="14" t="s">
        <v>15</v>
      </c>
      <c r="I262" s="8" t="s">
        <v>15</v>
      </c>
      <c r="J262" s="14" t="s">
        <v>15</v>
      </c>
      <c r="K262" s="18"/>
      <c r="L262" s="18"/>
      <c r="M262" s="18"/>
      <c r="N262" s="18"/>
      <c r="O262" s="18"/>
      <c r="P262" s="18">
        <f t="shared" si="27"/>
        <v>0</v>
      </c>
    </row>
    <row r="263" spans="1:16" ht="105" x14ac:dyDescent="0.25">
      <c r="A263" s="9">
        <v>257</v>
      </c>
      <c r="B263" s="11" t="s">
        <v>112</v>
      </c>
      <c r="C263" s="9" t="s">
        <v>57</v>
      </c>
      <c r="D263" s="12" t="s">
        <v>15</v>
      </c>
      <c r="E263" s="11" t="s">
        <v>19</v>
      </c>
      <c r="F263" s="14" t="s">
        <v>15</v>
      </c>
      <c r="G263" s="14" t="s">
        <v>15</v>
      </c>
      <c r="H263" s="14" t="s">
        <v>15</v>
      </c>
      <c r="I263" s="8" t="s">
        <v>15</v>
      </c>
      <c r="J263" s="14" t="s">
        <v>15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f t="shared" si="27"/>
        <v>0</v>
      </c>
    </row>
    <row r="265" spans="1:16" x14ac:dyDescent="0.25">
      <c r="A265" s="30" t="s">
        <v>133</v>
      </c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</row>
    <row r="267" spans="1:16" x14ac:dyDescent="0.25">
      <c r="A267" s="30" t="s">
        <v>134</v>
      </c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</row>
  </sheetData>
  <autoFilter ref="A6:P6"/>
  <mergeCells count="14">
    <mergeCell ref="E4:E5"/>
    <mergeCell ref="F4:F5"/>
    <mergeCell ref="A265:P265"/>
    <mergeCell ref="A267:P267"/>
    <mergeCell ref="N1:P1"/>
    <mergeCell ref="G4:G5"/>
    <mergeCell ref="H4:J4"/>
    <mergeCell ref="P4:P5"/>
    <mergeCell ref="A2:P2"/>
    <mergeCell ref="A4:A5"/>
    <mergeCell ref="B4:B5"/>
    <mergeCell ref="C4:C5"/>
    <mergeCell ref="D4:D5"/>
    <mergeCell ref="K4:O4"/>
  </mergeCells>
  <pageMargins left="0.78740157480314965" right="0.39370078740157483" top="0.78740157480314965" bottom="0.39370078740157483" header="0" footer="0"/>
  <pageSetup paperSize="9" scale="50" firstPageNumber="10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2023-02-13T09:19:22Z</dcterms:modified>
</cp:coreProperties>
</file>