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Папка для обмена\Шароглазова\изменения в программу\! Изменения 2023\Изменения октябрь 2023\"/>
    </mc:Choice>
  </mc:AlternateContent>
  <bookViews>
    <workbookView xWindow="0" yWindow="0" windowWidth="11970" windowHeight="14100"/>
  </bookViews>
  <sheets>
    <sheet name="Форма 2" sheetId="1" r:id="rId1"/>
  </sheets>
  <definedNames>
    <definedName name="_xlnm.Print_Area" localSheetId="0">'Форма 2'!$A$1:$AA$79</definedName>
  </definedNames>
  <calcPr calcId="162913"/>
</workbook>
</file>

<file path=xl/calcChain.xml><?xml version="1.0" encoding="utf-8"?>
<calcChain xmlns="http://schemas.openxmlformats.org/spreadsheetml/2006/main">
  <c r="F57" i="1" l="1"/>
  <c r="E57" i="1" s="1"/>
  <c r="C57" i="1"/>
  <c r="H57" i="1" l="1"/>
  <c r="E41" i="1" l="1"/>
  <c r="F41" i="1"/>
  <c r="G41" i="1"/>
  <c r="H41" i="1"/>
  <c r="I41" i="1"/>
  <c r="J41" i="1"/>
  <c r="K41" i="1"/>
  <c r="L41" i="1"/>
  <c r="R41" i="1"/>
  <c r="S41" i="1"/>
  <c r="T41" i="1"/>
  <c r="U41" i="1"/>
  <c r="Y41" i="1"/>
  <c r="Z41" i="1"/>
  <c r="Q54" i="1" l="1"/>
  <c r="O54" i="1"/>
  <c r="O53" i="1"/>
  <c r="Q53" i="1" s="1"/>
  <c r="O52" i="1"/>
  <c r="Q52" i="1" s="1"/>
  <c r="N52" i="1"/>
  <c r="M52" i="1"/>
  <c r="O51" i="1"/>
  <c r="Q51" i="1" s="1"/>
  <c r="W50" i="1"/>
  <c r="N50" i="1"/>
  <c r="O49" i="1"/>
  <c r="Q49" i="1" s="1"/>
  <c r="O48" i="1"/>
  <c r="Q48" i="1" s="1"/>
  <c r="O47" i="1"/>
  <c r="Q47" i="1" s="1"/>
  <c r="Q43" i="1"/>
  <c r="O43" i="1"/>
  <c r="V46" i="1"/>
  <c r="O46" i="1"/>
  <c r="W46" i="1" s="1"/>
  <c r="V45" i="1"/>
  <c r="AA45" i="1" s="1"/>
  <c r="W45" i="1"/>
  <c r="W44" i="1"/>
  <c r="V44" i="1"/>
  <c r="AA44" i="1" l="1"/>
  <c r="W41" i="1"/>
  <c r="V50" i="1"/>
  <c r="V41" i="1" s="1"/>
  <c r="Q66" i="1"/>
  <c r="O66" i="1"/>
  <c r="D65" i="1"/>
  <c r="Q65" i="1"/>
  <c r="Q64" i="1"/>
  <c r="O64" i="1"/>
  <c r="Q63" i="1"/>
  <c r="O63" i="1"/>
  <c r="O62" i="1"/>
  <c r="D62" i="1" s="1"/>
  <c r="Q61" i="1"/>
  <c r="O61" i="1"/>
  <c r="Q60" i="1"/>
  <c r="O60" i="1"/>
  <c r="Q59" i="1"/>
  <c r="O59" i="1"/>
  <c r="Q58" i="1"/>
  <c r="O58" i="1"/>
  <c r="Q55" i="1"/>
  <c r="O55" i="1"/>
  <c r="Q56" i="1"/>
  <c r="O56" i="1"/>
  <c r="E32" i="1"/>
  <c r="E18" i="1" s="1"/>
  <c r="F32" i="1"/>
  <c r="F18" i="1" s="1"/>
  <c r="H32" i="1"/>
  <c r="H18" i="1" s="1"/>
  <c r="I32" i="1"/>
  <c r="I18" i="1" s="1"/>
  <c r="J32" i="1"/>
  <c r="J18" i="1" s="1"/>
  <c r="K32" i="1"/>
  <c r="K18" i="1" s="1"/>
  <c r="L32" i="1"/>
  <c r="L18" i="1" s="1"/>
  <c r="O32" i="1"/>
  <c r="Q32" i="1"/>
  <c r="R32" i="1"/>
  <c r="R18" i="1" s="1"/>
  <c r="S32" i="1"/>
  <c r="S18" i="1" s="1"/>
  <c r="T32" i="1"/>
  <c r="T18" i="1" s="1"/>
  <c r="U32" i="1"/>
  <c r="U18" i="1" s="1"/>
  <c r="V32" i="1"/>
  <c r="Z32" i="1"/>
  <c r="Z18" i="1" s="1"/>
  <c r="AA32" i="1"/>
  <c r="D32" i="1"/>
  <c r="G37" i="1"/>
  <c r="G32" i="1" s="1"/>
  <c r="G18" i="1" s="1"/>
  <c r="W39" i="1"/>
  <c r="W32" i="1" s="1"/>
  <c r="W18" i="1" l="1"/>
  <c r="D41" i="1"/>
  <c r="D18" i="1" s="1"/>
  <c r="V18" i="1"/>
  <c r="O41" i="1"/>
  <c r="O18" i="1" s="1"/>
  <c r="Q41" i="1"/>
  <c r="Q18" i="1" s="1"/>
  <c r="P56" i="1"/>
  <c r="N56" i="1"/>
  <c r="M56" i="1"/>
  <c r="M41" i="1" s="1"/>
  <c r="X41" i="1" l="1"/>
  <c r="AA65" i="1"/>
  <c r="X22" i="1"/>
  <c r="X19" i="1"/>
  <c r="P51" i="1" l="1"/>
  <c r="P41" i="1" s="1"/>
  <c r="N51" i="1"/>
  <c r="N41" i="1" s="1"/>
  <c r="AA50" i="1" l="1"/>
  <c r="AA41" i="1" s="1"/>
  <c r="AA18" i="1" s="1"/>
  <c r="X33" i="1"/>
  <c r="X32" i="1" s="1"/>
  <c r="X18" i="1" s="1"/>
  <c r="N40" i="1"/>
  <c r="N32" i="1" s="1"/>
  <c r="N18" i="1" s="1"/>
  <c r="P40" i="1"/>
  <c r="P32" i="1" s="1"/>
  <c r="P18" i="1" s="1"/>
  <c r="M40" i="1"/>
  <c r="M32" i="1" s="1"/>
  <c r="M18" i="1" s="1"/>
  <c r="C50" i="1"/>
  <c r="Y32" i="1" l="1"/>
  <c r="Y18" i="1" s="1"/>
  <c r="C56" i="1"/>
  <c r="C40" i="1"/>
  <c r="C32" i="1" s="1"/>
  <c r="C51" i="1"/>
  <c r="C41" i="1" l="1"/>
  <c r="C18" i="1" s="1"/>
</calcChain>
</file>

<file path=xl/sharedStrings.xml><?xml version="1.0" encoding="utf-8"?>
<sst xmlns="http://schemas.openxmlformats.org/spreadsheetml/2006/main" count="124" uniqueCount="70">
  <si>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</si>
  <si>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</si>
  <si>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</si>
  <si>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</si>
  <si>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</si>
  <si>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</si>
  <si>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</si>
  <si>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</si>
  <si>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</si>
  <si>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</si>
  <si>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</si>
  <si>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</si>
  <si>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</si>
  <si>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</si>
  <si>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</si>
  <si>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</si>
  <si>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</si>
  <si>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</si>
  <si>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</si>
  <si>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</si>
  <si>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</si>
  <si>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</si>
  <si>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</si>
  <si>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</si>
  <si>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</si>
  <si>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</si>
  <si>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</si>
  <si>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</si>
  <si>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</si>
  <si>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</si>
  <si>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руб.</t>
  </si>
  <si>
    <t>кв.м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</si>
  <si>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</si>
  <si>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</si>
  <si>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</si>
  <si>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</si>
  <si>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</si>
  <si>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к Региональной адресной программе Забайкальского края по переселению граждан из аварийного жилищного фонда на 2019-2025 годы</t>
  </si>
  <si>
    <t xml:space="preserve">ПРИЛОЖЕНИЕ №2   </t>
  </si>
  <si>
    <t>ПЛАН</t>
  </si>
  <si>
    <t>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</si>
  <si>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Итого по г. Чита</t>
  </si>
  <si>
    <t>Итого по г. Шилка Шилкинского района</t>
  </si>
  <si>
    <t>Итого по г.Петровск-Забайкальского Петровск-Забайкальского района</t>
  </si>
  <si>
    <t>Итого по г. Хилок Хилокского района</t>
  </si>
  <si>
    <t>Итого по г. Балей Балейского района</t>
  </si>
  <si>
    <t>Итого по г. Петровск-Забайкальский Петровск-Забайкальского района</t>
  </si>
  <si>
    <t>Итого по  г. Шилка Шилкинского района</t>
  </si>
  <si>
    <t>Итого по пгт Кокуй Сретенского района</t>
  </si>
  <si>
    <t>Итого по г. Сретенск Сретенского района</t>
  </si>
  <si>
    <t>Итого по с. Баляга Петровск-Забайкальского района</t>
  </si>
  <si>
    <t>Итого по пгт. Карымское Карымского района</t>
  </si>
  <si>
    <t>Итого по пгт. Новопавловка Петровск-Забайкальского района</t>
  </si>
  <si>
    <t>Итого по с. Тарбагатай Петровск-Забайкальского района</t>
  </si>
  <si>
    <t>Итого по с. Харагун Хилокского района</t>
  </si>
  <si>
    <t>Итого по пгт. Чернышевск Чернышевского района</t>
  </si>
  <si>
    <t>Итого по с. Домна Читинского района</t>
  </si>
  <si>
    <t>Итого по с. Смоленка Читинского района</t>
  </si>
  <si>
    <t>Итого по с. Яблоново Читинского района</t>
  </si>
  <si>
    <t>Итого по пгт. Атамановка Читинского района</t>
  </si>
  <si>
    <t>Итого по с. Верх-Чита Читинского района</t>
  </si>
  <si>
    <t>Итого по с. Маккавеево Читинского района</t>
  </si>
  <si>
    <t>Итого по пгт. Новокручининское Читинского района</t>
  </si>
  <si>
    <t>Итого по г.Борзя Борзинского района</t>
  </si>
  <si>
    <t>Всего по программе переселения, в рамках которой предусмотрено финансирование за счет средств Фонда, в т.ч.:</t>
  </si>
  <si>
    <t>Итого по пгт. Вершино-Дарасунское Тунгокоченского муниципального округа</t>
  </si>
  <si>
    <t>Итого по пгт. Новая Чара Каларского муниципального округа</t>
  </si>
  <si>
    <t>Итого по с Усть Борзя Ононского муниципального округа</t>
  </si>
  <si>
    <t>Итого по с.Красная Ималка Ононского муниципального округа</t>
  </si>
  <si>
    <t>Итого по г. Могоча Могочинского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</si>
</sst>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</font>
    <font>
      <sz val="36"/>
      <color rgb="FF000000"/>
      <name val="Times New Roman"/>
      <family val="1"/>
      <charset val="204"/>
    </font>
    <font>
      <sz val="36"/>
      <color rgb="FF000000"/>
      <name val="Arial Cyr"/>
    </font>
    <font>
      <sz val="36"/>
      <color rgb="FF000000"/>
      <name val="Calibri"/>
      <family val="2"/>
      <charset val="204"/>
    </font>
    <font>
      <b/>
      <sz val="36"/>
      <color rgb="FF000000"/>
      <name val="Times New Roman"/>
      <family val="1"/>
      <charset val="204"/>
    </font>
    <font>
      <b/>
      <sz val="36"/>
      <color rgb="FF000000"/>
      <name val="Arial Cyr"/>
    </font>
    <font>
      <b/>
      <sz val="36"/>
      <color rgb="FF000000"/>
      <name val="Calibri"/>
      <family val="2"/>
      <charset val="204"/>
    </font>
    <font>
      <sz val="36"/>
      <name val="Times New Roman"/>
      <family val="1"/>
      <charset val="204"/>
    </font>
    <font>
      <sz val="36"/>
      <name val="Arial Cyr"/>
    </font>
    <font>
      <sz val="36"/>
      <name val="Calibri"/>
      <family val="2"/>
      <charset val="204"/>
    </font>
    <font>
      <sz val="26"/>
      <color rgb="FF000000"/>
      <name val="Times New Roman"/>
      <family val="1"/>
      <charset val="204"/>
    </font>
    <font>
      <sz val="26"/>
      <color rgb="FF000000"/>
      <name val="Arial Cyr"/>
    </font>
    <font>
      <sz val="26"/>
      <color rgb="FF000000"/>
      <name val="Calibri"/>
      <family val="2"/>
      <charset val="204"/>
    </font>
    <font>
      <b/>
      <sz val="36"/>
      <name val="Times New Roman"/>
      <family val="1"/>
      <charset val="204"/>
    </font>
    <font>
      <b/>
      <sz val="36"/>
      <name val="Arial Cyr"/>
    </font>
    <font>
      <b/>
      <sz val="36"/>
      <name val="Calibri"/>
      <family val="2"/>
      <charset val="204"/>
    </font>
    <font>
      <sz val="36"/>
      <color theme="1"/>
      <name val="Times New Roman"/>
      <family val="1"/>
      <charset val="204"/>
    </font>
    <font>
      <sz val="36"/>
      <color theme="1"/>
      <name val="Arial Cyr"/>
    </font>
    <font>
      <sz val="36"/>
      <color theme="1"/>
      <name val="Calibri"/>
      <family val="2"/>
      <charset val="204"/>
    </font>
    <font>
      <b/>
      <sz val="36"/>
      <color theme="1"/>
      <name val="Arial Cyr"/>
    </font>
    <font>
      <b/>
      <sz val="36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ill="1"/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/>
    <xf numFmtId="4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0" fontId="15" fillId="0" borderId="0" xfId="0" applyFont="1" applyFill="1"/>
    <xf numFmtId="4" fontId="1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0" fontId="18" fillId="0" borderId="0" xfId="0" applyFont="1" applyFill="1"/>
    <xf numFmtId="4" fontId="16" fillId="0" borderId="1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20" fillId="0" borderId="0" xfId="0" applyFont="1" applyFill="1"/>
    <xf numFmtId="4" fontId="16" fillId="0" borderId="5" xfId="0" applyNumberFormat="1" applyFont="1" applyFill="1" applyBorder="1" applyAlignment="1">
      <alignment horizontal="right" vertical="center" wrapText="1"/>
    </xf>
    <xf numFmtId="4" fontId="16" fillId="0" borderId="17" xfId="0" applyNumberFormat="1" applyFont="1" applyFill="1" applyBorder="1" applyAlignment="1">
      <alignment horizontal="right" vertical="center" wrapText="1"/>
    </xf>
    <xf numFmtId="4" fontId="16" fillId="0" borderId="17" xfId="0" applyNumberFormat="1" applyFont="1" applyFill="1" applyBorder="1" applyAlignment="1">
      <alignment horizontal="right" vertical="center"/>
    </xf>
    <xf numFmtId="4" fontId="16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textRotation="90" wrapText="1" readingOrder="2"/>
    </xf>
    <xf numFmtId="0" fontId="10" fillId="0" borderId="6" xfId="0" applyFont="1" applyFill="1" applyBorder="1" applyAlignment="1">
      <alignment horizontal="center" vertical="center" textRotation="90" wrapText="1" readingOrder="2"/>
    </xf>
    <xf numFmtId="0" fontId="10" fillId="0" borderId="2" xfId="0" applyFont="1" applyFill="1" applyBorder="1" applyAlignment="1">
      <alignment horizontal="center" vertical="center" textRotation="90" wrapText="1" readingOrder="2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colors>
    <mruColors>
      <color rgb="FFFF99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tabSelected="1" view="pageBreakPreview" topLeftCell="A10" zoomScale="20" zoomScaleNormal="20" zoomScaleSheetLayoutView="20" zoomScalePageLayoutView="25" workbookViewId="0">
      <pane ySplit="7" topLeftCell="A17" activePane="bottomLeft" state="frozen"/>
      <selection activeCell="A10" sqref="A10"/>
      <selection pane="bottomLeft" activeCell="C18" sqref="C18"/>
    </sheetView>
  </sheetViews>
  <sheetFormatPr defaultRowHeight="46.5" outlineLevelCol="1" x14ac:dyDescent="0.7"/>
  <cols>
    <col min="1" max="1" width="16.28515625" style="2" customWidth="1"/>
    <col min="2" max="2" width="105.140625" style="2" customWidth="1"/>
    <col min="3" max="3" width="46.28515625" style="2" customWidth="1"/>
    <col min="4" max="4" width="74.5703125" style="2" customWidth="1"/>
    <col min="5" max="5" width="40.7109375" style="2" customWidth="1"/>
    <col min="6" max="6" width="39.140625" style="2" customWidth="1"/>
    <col min="7" max="7" width="65.5703125" style="2" customWidth="1" outlineLevel="1"/>
    <col min="8" max="8" width="59.5703125" style="2" customWidth="1" outlineLevel="1"/>
    <col min="9" max="9" width="21.7109375" style="2" customWidth="1" outlineLevel="1"/>
    <col min="10" max="11" width="20.7109375" style="2" customWidth="1" outlineLevel="1"/>
    <col min="12" max="12" width="29" style="2" customWidth="1" outlineLevel="1"/>
    <col min="13" max="13" width="45.140625" style="2" customWidth="1" outlineLevel="1"/>
    <col min="14" max="14" width="40.28515625" style="2" customWidth="1" outlineLevel="1"/>
    <col min="15" max="15" width="65.5703125" style="2" customWidth="1" outlineLevel="1"/>
    <col min="16" max="16" width="37.7109375" style="2" customWidth="1" outlineLevel="1"/>
    <col min="17" max="17" width="68.5703125" style="2" customWidth="1" outlineLevel="1"/>
    <col min="18" max="18" width="22.5703125" style="2" customWidth="1" outlineLevel="1"/>
    <col min="19" max="19" width="19.7109375" style="2" customWidth="1" outlineLevel="1"/>
    <col min="20" max="20" width="29" style="2" customWidth="1" outlineLevel="1"/>
    <col min="21" max="21" width="56.42578125" style="2" customWidth="1" outlineLevel="1"/>
    <col min="22" max="22" width="40.5703125" style="2" customWidth="1"/>
    <col min="23" max="23" width="67.140625" style="2" customWidth="1"/>
    <col min="24" max="24" width="38" style="2" customWidth="1"/>
    <col min="25" max="25" width="34.28515625" style="2" customWidth="1"/>
    <col min="26" max="26" width="40.140625" style="2" customWidth="1"/>
    <col min="27" max="27" width="45.140625" style="2" customWidth="1"/>
    <col min="28" max="28" width="9.140625" style="3" customWidth="1"/>
    <col min="29" max="16384" width="9.140625" style="4"/>
  </cols>
  <sheetData>
    <row r="1" spans="1:28" ht="44.25" customHeight="1" x14ac:dyDescent="0.7">
      <c r="Z1" s="84" t="s">
        <v>38</v>
      </c>
      <c r="AA1" s="84"/>
    </row>
    <row r="2" spans="1:28" ht="24" customHeight="1" x14ac:dyDescent="0.7">
      <c r="Z2" s="1"/>
      <c r="AA2" s="1"/>
    </row>
    <row r="3" spans="1:28" ht="72.75" customHeight="1" x14ac:dyDescent="0.7">
      <c r="X3" s="84" t="s">
        <v>37</v>
      </c>
      <c r="Y3" s="84"/>
      <c r="Z3" s="84"/>
      <c r="AA3" s="84"/>
    </row>
    <row r="4" spans="1:28" ht="92.25" customHeight="1" x14ac:dyDescent="0.7">
      <c r="X4" s="84"/>
      <c r="Y4" s="84"/>
      <c r="Z4" s="84"/>
      <c r="AA4" s="84"/>
    </row>
    <row r="5" spans="1:28" ht="20.25" customHeight="1" x14ac:dyDescent="0.7">
      <c r="X5" s="84"/>
      <c r="Y5" s="84"/>
      <c r="Z5" s="84"/>
      <c r="AA5" s="84"/>
    </row>
    <row r="6" spans="1:28" ht="18.75" customHeight="1" x14ac:dyDescent="0.7">
      <c r="X6" s="5"/>
      <c r="Y6" s="5"/>
      <c r="Z6" s="5"/>
      <c r="AA6" s="5"/>
    </row>
    <row r="7" spans="1:28" ht="63.75" customHeight="1" x14ac:dyDescent="0.7">
      <c r="L7" s="6" t="s">
        <v>39</v>
      </c>
      <c r="X7" s="5"/>
      <c r="Y7" s="5"/>
      <c r="Z7" s="5"/>
      <c r="AA7" s="5"/>
    </row>
    <row r="8" spans="1:28" ht="51.75" customHeight="1" x14ac:dyDescent="0.7">
      <c r="A8" s="88" t="s">
        <v>40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1:28" ht="51.75" customHeight="1" x14ac:dyDescent="0.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8" s="31" customFormat="1" ht="36.75" customHeight="1" x14ac:dyDescent="0.5">
      <c r="A10" s="60" t="s">
        <v>0</v>
      </c>
      <c r="B10" s="60" t="s">
        <v>1</v>
      </c>
      <c r="C10" s="57" t="s">
        <v>2</v>
      </c>
      <c r="D10" s="75" t="s">
        <v>3</v>
      </c>
      <c r="E10" s="85" t="s">
        <v>4</v>
      </c>
      <c r="F10" s="86"/>
      <c r="G10" s="86"/>
      <c r="H10" s="86"/>
      <c r="I10" s="86"/>
      <c r="J10" s="86"/>
      <c r="K10" s="86"/>
      <c r="L10" s="87"/>
      <c r="M10" s="85" t="s">
        <v>5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  <c r="AB10" s="30"/>
    </row>
    <row r="11" spans="1:28" s="31" customFormat="1" ht="75" customHeight="1" x14ac:dyDescent="0.5">
      <c r="A11" s="61"/>
      <c r="B11" s="61"/>
      <c r="C11" s="58"/>
      <c r="D11" s="76"/>
      <c r="E11" s="66" t="s">
        <v>6</v>
      </c>
      <c r="F11" s="81" t="s">
        <v>7</v>
      </c>
      <c r="G11" s="82"/>
      <c r="H11" s="82"/>
      <c r="I11" s="82"/>
      <c r="J11" s="82"/>
      <c r="K11" s="82"/>
      <c r="L11" s="83"/>
      <c r="M11" s="69" t="s">
        <v>6</v>
      </c>
      <c r="N11" s="78"/>
      <c r="O11" s="70"/>
      <c r="P11" s="81" t="s">
        <v>7</v>
      </c>
      <c r="Q11" s="82"/>
      <c r="R11" s="82"/>
      <c r="S11" s="82"/>
      <c r="T11" s="82"/>
      <c r="U11" s="82"/>
      <c r="V11" s="82"/>
      <c r="W11" s="83"/>
      <c r="X11" s="85" t="s">
        <v>8</v>
      </c>
      <c r="Y11" s="86"/>
      <c r="Z11" s="86"/>
      <c r="AA11" s="87"/>
      <c r="AB11" s="30"/>
    </row>
    <row r="12" spans="1:28" s="31" customFormat="1" ht="68.25" customHeight="1" x14ac:dyDescent="0.5">
      <c r="A12" s="61"/>
      <c r="B12" s="61"/>
      <c r="C12" s="58"/>
      <c r="D12" s="76"/>
      <c r="E12" s="67"/>
      <c r="F12" s="69" t="s">
        <v>9</v>
      </c>
      <c r="G12" s="78"/>
      <c r="H12" s="78"/>
      <c r="I12" s="70"/>
      <c r="J12" s="69" t="s">
        <v>10</v>
      </c>
      <c r="K12" s="70"/>
      <c r="L12" s="66" t="s">
        <v>11</v>
      </c>
      <c r="M12" s="71"/>
      <c r="N12" s="79"/>
      <c r="O12" s="72"/>
      <c r="P12" s="69" t="s">
        <v>12</v>
      </c>
      <c r="Q12" s="70"/>
      <c r="R12" s="85" t="s">
        <v>13</v>
      </c>
      <c r="S12" s="86"/>
      <c r="T12" s="86"/>
      <c r="U12" s="87"/>
      <c r="V12" s="69" t="s">
        <v>14</v>
      </c>
      <c r="W12" s="70"/>
      <c r="X12" s="75" t="s">
        <v>15</v>
      </c>
      <c r="Y12" s="75" t="s">
        <v>16</v>
      </c>
      <c r="Z12" s="75" t="s">
        <v>17</v>
      </c>
      <c r="AA12" s="75" t="s">
        <v>18</v>
      </c>
      <c r="AB12" s="30"/>
    </row>
    <row r="13" spans="1:28" s="31" customFormat="1" ht="18" customHeight="1" x14ac:dyDescent="0.5">
      <c r="A13" s="61"/>
      <c r="B13" s="61"/>
      <c r="C13" s="58"/>
      <c r="D13" s="76"/>
      <c r="E13" s="67"/>
      <c r="F13" s="71"/>
      <c r="G13" s="79"/>
      <c r="H13" s="79"/>
      <c r="I13" s="72"/>
      <c r="J13" s="71"/>
      <c r="K13" s="72"/>
      <c r="L13" s="67"/>
      <c r="M13" s="71"/>
      <c r="N13" s="79"/>
      <c r="O13" s="72"/>
      <c r="P13" s="71"/>
      <c r="Q13" s="72"/>
      <c r="R13" s="69" t="s">
        <v>19</v>
      </c>
      <c r="S13" s="70"/>
      <c r="T13" s="69" t="s">
        <v>20</v>
      </c>
      <c r="U13" s="70"/>
      <c r="V13" s="71"/>
      <c r="W13" s="72"/>
      <c r="X13" s="76"/>
      <c r="Y13" s="76"/>
      <c r="Z13" s="76"/>
      <c r="AA13" s="76"/>
      <c r="AB13" s="30"/>
    </row>
    <row r="14" spans="1:28" s="31" customFormat="1" ht="120" customHeight="1" x14ac:dyDescent="0.5">
      <c r="A14" s="61"/>
      <c r="B14" s="61"/>
      <c r="C14" s="58"/>
      <c r="D14" s="76"/>
      <c r="E14" s="68"/>
      <c r="F14" s="73"/>
      <c r="G14" s="80"/>
      <c r="H14" s="80"/>
      <c r="I14" s="74"/>
      <c r="J14" s="73"/>
      <c r="K14" s="74"/>
      <c r="L14" s="68"/>
      <c r="M14" s="73"/>
      <c r="N14" s="80"/>
      <c r="O14" s="74"/>
      <c r="P14" s="73"/>
      <c r="Q14" s="74"/>
      <c r="R14" s="73"/>
      <c r="S14" s="74"/>
      <c r="T14" s="73"/>
      <c r="U14" s="74"/>
      <c r="V14" s="73"/>
      <c r="W14" s="74"/>
      <c r="X14" s="77"/>
      <c r="Y14" s="77"/>
      <c r="Z14" s="77"/>
      <c r="AA14" s="77"/>
      <c r="AB14" s="30"/>
    </row>
    <row r="15" spans="1:28" s="31" customFormat="1" ht="231.75" customHeight="1" x14ac:dyDescent="0.5">
      <c r="A15" s="61"/>
      <c r="B15" s="61"/>
      <c r="C15" s="59"/>
      <c r="D15" s="77"/>
      <c r="E15" s="32" t="s">
        <v>21</v>
      </c>
      <c r="F15" s="32" t="s">
        <v>21</v>
      </c>
      <c r="G15" s="32" t="s">
        <v>22</v>
      </c>
      <c r="H15" s="32" t="s">
        <v>23</v>
      </c>
      <c r="I15" s="32" t="s">
        <v>24</v>
      </c>
      <c r="J15" s="32" t="s">
        <v>21</v>
      </c>
      <c r="K15" s="32" t="s">
        <v>25</v>
      </c>
      <c r="L15" s="32" t="s">
        <v>21</v>
      </c>
      <c r="M15" s="32" t="s">
        <v>21</v>
      </c>
      <c r="N15" s="32" t="s">
        <v>26</v>
      </c>
      <c r="O15" s="32" t="s">
        <v>27</v>
      </c>
      <c r="P15" s="32" t="s">
        <v>26</v>
      </c>
      <c r="Q15" s="32" t="s">
        <v>27</v>
      </c>
      <c r="R15" s="32" t="s">
        <v>26</v>
      </c>
      <c r="S15" s="32" t="s">
        <v>27</v>
      </c>
      <c r="T15" s="32" t="s">
        <v>26</v>
      </c>
      <c r="U15" s="32" t="s">
        <v>27</v>
      </c>
      <c r="V15" s="32" t="s">
        <v>26</v>
      </c>
      <c r="W15" s="32" t="s">
        <v>27</v>
      </c>
      <c r="X15" s="32" t="s">
        <v>28</v>
      </c>
      <c r="Y15" s="32" t="s">
        <v>28</v>
      </c>
      <c r="Z15" s="32" t="s">
        <v>28</v>
      </c>
      <c r="AA15" s="32" t="s">
        <v>28</v>
      </c>
      <c r="AB15" s="30"/>
    </row>
    <row r="16" spans="1:28" ht="41.25" customHeight="1" x14ac:dyDescent="0.7">
      <c r="A16" s="62"/>
      <c r="B16" s="62"/>
      <c r="C16" s="9" t="s">
        <v>29</v>
      </c>
      <c r="D16" s="36" t="s">
        <v>30</v>
      </c>
      <c r="E16" s="36" t="s">
        <v>29</v>
      </c>
      <c r="F16" s="36" t="s">
        <v>29</v>
      </c>
      <c r="G16" s="36" t="s">
        <v>30</v>
      </c>
      <c r="H16" s="36" t="s">
        <v>30</v>
      </c>
      <c r="I16" s="36" t="s">
        <v>30</v>
      </c>
      <c r="J16" s="36" t="s">
        <v>31</v>
      </c>
      <c r="K16" s="36" t="s">
        <v>30</v>
      </c>
      <c r="L16" s="9" t="s">
        <v>31</v>
      </c>
      <c r="M16" s="9" t="s">
        <v>31</v>
      </c>
      <c r="N16" s="9" t="s">
        <v>31</v>
      </c>
      <c r="O16" s="36" t="s">
        <v>30</v>
      </c>
      <c r="P16" s="10" t="s">
        <v>29</v>
      </c>
      <c r="Q16" s="10" t="s">
        <v>30</v>
      </c>
      <c r="R16" s="10" t="s">
        <v>29</v>
      </c>
      <c r="S16" s="10" t="s">
        <v>30</v>
      </c>
      <c r="T16" s="9" t="s">
        <v>29</v>
      </c>
      <c r="U16" s="9" t="s">
        <v>30</v>
      </c>
      <c r="V16" s="9" t="s">
        <v>29</v>
      </c>
      <c r="W16" s="9" t="s">
        <v>30</v>
      </c>
      <c r="X16" s="9" t="s">
        <v>29</v>
      </c>
      <c r="Y16" s="9" t="s">
        <v>29</v>
      </c>
      <c r="Z16" s="9" t="s">
        <v>29</v>
      </c>
      <c r="AA16" s="9" t="s">
        <v>29</v>
      </c>
    </row>
    <row r="17" spans="1:28" ht="39" customHeight="1" x14ac:dyDescent="0.7">
      <c r="A17" s="9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10">
        <v>10</v>
      </c>
      <c r="K17" s="10">
        <v>11</v>
      </c>
      <c r="L17" s="10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</row>
    <row r="18" spans="1:28" s="41" customFormat="1" ht="257.25" customHeight="1" x14ac:dyDescent="0.7">
      <c r="A18" s="37"/>
      <c r="B18" s="38" t="s">
        <v>64</v>
      </c>
      <c r="C18" s="39">
        <f>C19+C22+C26+C32+C41</f>
        <v>97950.26</v>
      </c>
      <c r="D18" s="39">
        <f>D19+D22+D26+D32+D41</f>
        <v>10233088214.059999</v>
      </c>
      <c r="E18" s="39">
        <f t="shared" ref="E18:AA18" si="0">E19+E22+E26+E32+E41</f>
        <v>33497.51</v>
      </c>
      <c r="F18" s="39">
        <f t="shared" si="0"/>
        <v>32963.86</v>
      </c>
      <c r="G18" s="39">
        <f t="shared" si="0"/>
        <v>2839597149.7399998</v>
      </c>
      <c r="H18" s="39">
        <f t="shared" si="0"/>
        <v>922019412.2099998</v>
      </c>
      <c r="I18" s="39">
        <f t="shared" si="0"/>
        <v>0</v>
      </c>
      <c r="J18" s="39">
        <f t="shared" si="0"/>
        <v>0</v>
      </c>
      <c r="K18" s="39">
        <f t="shared" si="0"/>
        <v>0</v>
      </c>
      <c r="L18" s="39">
        <f t="shared" si="0"/>
        <v>533.65</v>
      </c>
      <c r="M18" s="39">
        <f t="shared" si="0"/>
        <v>64452.75</v>
      </c>
      <c r="N18" s="39">
        <f t="shared" si="0"/>
        <v>64452.75</v>
      </c>
      <c r="O18" s="39">
        <f t="shared" si="0"/>
        <v>6471471652.1100006</v>
      </c>
      <c r="P18" s="39">
        <f t="shared" si="0"/>
        <v>40953.93</v>
      </c>
      <c r="Q18" s="39">
        <f t="shared" si="0"/>
        <v>4165279064.2200003</v>
      </c>
      <c r="R18" s="39">
        <f t="shared" si="0"/>
        <v>0</v>
      </c>
      <c r="S18" s="39">
        <f t="shared" si="0"/>
        <v>0</v>
      </c>
      <c r="T18" s="39">
        <f t="shared" si="0"/>
        <v>447.2</v>
      </c>
      <c r="U18" s="39">
        <f t="shared" si="0"/>
        <v>26600025</v>
      </c>
      <c r="V18" s="39">
        <f t="shared" si="0"/>
        <v>23051.62</v>
      </c>
      <c r="W18" s="39">
        <f t="shared" si="0"/>
        <v>2279592562.8899999</v>
      </c>
      <c r="X18" s="39">
        <f t="shared" si="0"/>
        <v>41136.490000000005</v>
      </c>
      <c r="Y18" s="39">
        <f t="shared" si="0"/>
        <v>0</v>
      </c>
      <c r="Z18" s="39">
        <f t="shared" si="0"/>
        <v>0</v>
      </c>
      <c r="AA18" s="39">
        <f t="shared" si="0"/>
        <v>23316.260000000002</v>
      </c>
      <c r="AB18" s="40"/>
    </row>
    <row r="19" spans="1:28" s="41" customFormat="1" ht="114" customHeight="1" x14ac:dyDescent="0.7">
      <c r="A19" s="37"/>
      <c r="B19" s="38" t="s">
        <v>32</v>
      </c>
      <c r="C19" s="39">
        <v>5763.3</v>
      </c>
      <c r="D19" s="39">
        <v>301125127.00999999</v>
      </c>
      <c r="E19" s="39">
        <v>390.9</v>
      </c>
      <c r="F19" s="39">
        <v>390.9</v>
      </c>
      <c r="G19" s="39">
        <v>3458109</v>
      </c>
      <c r="H19" s="39">
        <v>14463785.279999999</v>
      </c>
      <c r="I19" s="39">
        <v>0</v>
      </c>
      <c r="J19" s="39">
        <v>0</v>
      </c>
      <c r="K19" s="39">
        <v>0</v>
      </c>
      <c r="L19" s="39">
        <v>0</v>
      </c>
      <c r="M19" s="42">
        <v>5372.4</v>
      </c>
      <c r="N19" s="42">
        <v>5372.4</v>
      </c>
      <c r="O19" s="42">
        <v>283203232.73000002</v>
      </c>
      <c r="P19" s="42">
        <v>0</v>
      </c>
      <c r="Q19" s="39">
        <v>0</v>
      </c>
      <c r="R19" s="39">
        <v>0</v>
      </c>
      <c r="S19" s="39">
        <v>0</v>
      </c>
      <c r="T19" s="39">
        <v>447.2</v>
      </c>
      <c r="U19" s="42">
        <v>26600025</v>
      </c>
      <c r="V19" s="42">
        <v>4925.2</v>
      </c>
      <c r="W19" s="39">
        <v>256603207.72999999</v>
      </c>
      <c r="X19" s="39">
        <f>X20+X21</f>
        <v>5053.4000000000005</v>
      </c>
      <c r="Y19" s="39">
        <v>0</v>
      </c>
      <c r="Z19" s="42">
        <v>0</v>
      </c>
      <c r="AA19" s="42">
        <v>319</v>
      </c>
      <c r="AB19" s="40"/>
    </row>
    <row r="20" spans="1:28" s="20" customFormat="1" ht="114" customHeight="1" x14ac:dyDescent="0.7">
      <c r="A20" s="16">
        <v>1</v>
      </c>
      <c r="B20" s="43" t="s">
        <v>41</v>
      </c>
      <c r="C20" s="18">
        <v>4965</v>
      </c>
      <c r="D20" s="18">
        <v>265946287.02000001</v>
      </c>
      <c r="E20" s="18">
        <v>46.4</v>
      </c>
      <c r="F20" s="18">
        <v>46.4</v>
      </c>
      <c r="G20" s="18">
        <v>1344109</v>
      </c>
      <c r="H20" s="18">
        <v>1254708.6000000001</v>
      </c>
      <c r="I20" s="18">
        <v>0</v>
      </c>
      <c r="J20" s="18">
        <v>0</v>
      </c>
      <c r="K20" s="18">
        <v>0</v>
      </c>
      <c r="L20" s="18">
        <v>0</v>
      </c>
      <c r="M20" s="18">
        <v>4918.6000000000004</v>
      </c>
      <c r="N20" s="18">
        <v>4918.6000000000004</v>
      </c>
      <c r="O20" s="18">
        <v>263347469.41999999</v>
      </c>
      <c r="P20" s="18">
        <v>0</v>
      </c>
      <c r="Q20" s="18">
        <v>0</v>
      </c>
      <c r="R20" s="18">
        <v>0</v>
      </c>
      <c r="S20" s="18">
        <v>0</v>
      </c>
      <c r="T20" s="18">
        <v>447.2</v>
      </c>
      <c r="U20" s="18">
        <v>26600025</v>
      </c>
      <c r="V20" s="18">
        <v>4471.3999999999996</v>
      </c>
      <c r="W20" s="18">
        <v>236747444.41999999</v>
      </c>
      <c r="X20" s="18">
        <v>4599.6000000000004</v>
      </c>
      <c r="Y20" s="18">
        <v>0</v>
      </c>
      <c r="Z20" s="18">
        <v>0</v>
      </c>
      <c r="AA20" s="18">
        <v>319</v>
      </c>
      <c r="AB20" s="19"/>
    </row>
    <row r="21" spans="1:28" s="20" customFormat="1" ht="114" customHeight="1" x14ac:dyDescent="0.7">
      <c r="A21" s="16">
        <v>2</v>
      </c>
      <c r="B21" s="43" t="s">
        <v>42</v>
      </c>
      <c r="C21" s="18">
        <v>798.3</v>
      </c>
      <c r="D21" s="18">
        <v>35178839.990000002</v>
      </c>
      <c r="E21" s="18">
        <v>344.5</v>
      </c>
      <c r="F21" s="18">
        <v>344.5</v>
      </c>
      <c r="G21" s="18">
        <v>2114000</v>
      </c>
      <c r="H21" s="18">
        <v>13209076.68</v>
      </c>
      <c r="I21" s="18">
        <v>0</v>
      </c>
      <c r="J21" s="18">
        <v>0</v>
      </c>
      <c r="K21" s="18">
        <v>0</v>
      </c>
      <c r="L21" s="18">
        <v>0</v>
      </c>
      <c r="M21" s="18">
        <v>453.8</v>
      </c>
      <c r="N21" s="18">
        <v>453.8</v>
      </c>
      <c r="O21" s="18">
        <v>19855763.309999999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453.8</v>
      </c>
      <c r="W21" s="18">
        <v>19855763.309999999</v>
      </c>
      <c r="X21" s="18">
        <v>453.8</v>
      </c>
      <c r="Y21" s="18">
        <v>0</v>
      </c>
      <c r="Z21" s="18">
        <v>0</v>
      </c>
      <c r="AA21" s="18">
        <v>0</v>
      </c>
      <c r="AB21" s="19"/>
    </row>
    <row r="22" spans="1:28" s="41" customFormat="1" ht="114" customHeight="1" x14ac:dyDescent="0.7">
      <c r="A22" s="37"/>
      <c r="B22" s="38" t="s">
        <v>33</v>
      </c>
      <c r="C22" s="39">
        <v>6453.2</v>
      </c>
      <c r="D22" s="39">
        <v>404141702.31999999</v>
      </c>
      <c r="E22" s="39">
        <v>3156.05</v>
      </c>
      <c r="F22" s="39">
        <v>2622.4</v>
      </c>
      <c r="G22" s="39">
        <v>67879089.640000001</v>
      </c>
      <c r="H22" s="39">
        <v>104725846.73</v>
      </c>
      <c r="I22" s="39">
        <v>0</v>
      </c>
      <c r="J22" s="39">
        <v>0</v>
      </c>
      <c r="K22" s="39">
        <v>0</v>
      </c>
      <c r="L22" s="39">
        <v>533.65</v>
      </c>
      <c r="M22" s="42">
        <v>3297.15</v>
      </c>
      <c r="N22" s="42">
        <v>3297.15</v>
      </c>
      <c r="O22" s="42">
        <v>231536765.94999999</v>
      </c>
      <c r="P22" s="42">
        <v>1169.3</v>
      </c>
      <c r="Q22" s="39">
        <v>86667166.599999994</v>
      </c>
      <c r="R22" s="39">
        <v>0</v>
      </c>
      <c r="S22" s="39">
        <v>0</v>
      </c>
      <c r="T22" s="39">
        <v>0</v>
      </c>
      <c r="U22" s="42">
        <v>0</v>
      </c>
      <c r="V22" s="42">
        <v>2127.85</v>
      </c>
      <c r="W22" s="39">
        <v>144869599.34999999</v>
      </c>
      <c r="X22" s="39">
        <f>SUM(X23:X25)</f>
        <v>3297.15</v>
      </c>
      <c r="Y22" s="39">
        <v>0</v>
      </c>
      <c r="Z22" s="42">
        <v>0</v>
      </c>
      <c r="AA22" s="42">
        <v>0</v>
      </c>
      <c r="AB22" s="40"/>
    </row>
    <row r="23" spans="1:28" s="20" customFormat="1" ht="151.5" customHeight="1" x14ac:dyDescent="0.7">
      <c r="A23" s="16">
        <v>1</v>
      </c>
      <c r="B23" s="43" t="s">
        <v>43</v>
      </c>
      <c r="C23" s="18">
        <v>1735.45</v>
      </c>
      <c r="D23" s="18">
        <v>129821739.09999999</v>
      </c>
      <c r="E23" s="18">
        <v>566.15</v>
      </c>
      <c r="F23" s="18">
        <v>526.5</v>
      </c>
      <c r="G23" s="18">
        <v>4939000</v>
      </c>
      <c r="H23" s="18">
        <v>38215572.5</v>
      </c>
      <c r="I23" s="18">
        <v>0</v>
      </c>
      <c r="J23" s="18">
        <v>0</v>
      </c>
      <c r="K23" s="18">
        <v>0</v>
      </c>
      <c r="L23" s="18">
        <v>39.65</v>
      </c>
      <c r="M23" s="18">
        <v>1169.3</v>
      </c>
      <c r="N23" s="18">
        <v>1169.3</v>
      </c>
      <c r="O23" s="18">
        <v>86667166.599999994</v>
      </c>
      <c r="P23" s="18">
        <v>1169.3</v>
      </c>
      <c r="Q23" s="18">
        <v>86667166.599999994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1169.3</v>
      </c>
      <c r="Y23" s="18">
        <v>0</v>
      </c>
      <c r="Z23" s="18">
        <v>0</v>
      </c>
      <c r="AA23" s="18">
        <v>0</v>
      </c>
      <c r="AB23" s="19"/>
    </row>
    <row r="24" spans="1:28" s="20" customFormat="1" ht="114" customHeight="1" x14ac:dyDescent="0.7">
      <c r="A24" s="16">
        <v>2</v>
      </c>
      <c r="B24" s="43" t="s">
        <v>41</v>
      </c>
      <c r="C24" s="18">
        <v>4471.45</v>
      </c>
      <c r="D24" s="18">
        <v>258973497.22</v>
      </c>
      <c r="E24" s="18">
        <v>2589.9</v>
      </c>
      <c r="F24" s="18">
        <v>2095.9</v>
      </c>
      <c r="G24" s="18">
        <v>62940089.640000001</v>
      </c>
      <c r="H24" s="18">
        <v>66510274.229999997</v>
      </c>
      <c r="I24" s="18">
        <v>0</v>
      </c>
      <c r="J24" s="18">
        <v>0</v>
      </c>
      <c r="K24" s="18">
        <v>0</v>
      </c>
      <c r="L24" s="18">
        <v>494</v>
      </c>
      <c r="M24" s="18">
        <v>1881.55</v>
      </c>
      <c r="N24" s="18">
        <v>1881.55</v>
      </c>
      <c r="O24" s="18">
        <v>129523133.34999999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1881.55</v>
      </c>
      <c r="W24" s="18">
        <v>129523133.34999999</v>
      </c>
      <c r="X24" s="18">
        <v>1881.55</v>
      </c>
      <c r="Y24" s="18">
        <v>0</v>
      </c>
      <c r="Z24" s="18">
        <v>0</v>
      </c>
      <c r="AA24" s="18">
        <v>0</v>
      </c>
      <c r="AB24" s="19"/>
    </row>
    <row r="25" spans="1:28" s="20" customFormat="1" ht="114" customHeight="1" x14ac:dyDescent="0.7">
      <c r="A25" s="16">
        <v>3</v>
      </c>
      <c r="B25" s="43" t="s">
        <v>44</v>
      </c>
      <c r="C25" s="18">
        <v>246.3</v>
      </c>
      <c r="D25" s="18">
        <v>15346466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246.3</v>
      </c>
      <c r="N25" s="18">
        <v>246.3</v>
      </c>
      <c r="O25" s="18">
        <v>15346466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246.3</v>
      </c>
      <c r="W25" s="18">
        <v>15346466</v>
      </c>
      <c r="X25" s="18">
        <v>246.3</v>
      </c>
      <c r="Y25" s="18">
        <v>0</v>
      </c>
      <c r="Z25" s="18">
        <v>0</v>
      </c>
      <c r="AA25" s="18">
        <v>0</v>
      </c>
      <c r="AB25" s="19"/>
    </row>
    <row r="26" spans="1:28" s="41" customFormat="1" ht="114" customHeight="1" x14ac:dyDescent="0.7">
      <c r="A26" s="37"/>
      <c r="B26" s="38" t="s">
        <v>34</v>
      </c>
      <c r="C26" s="39">
        <v>8658.15</v>
      </c>
      <c r="D26" s="39">
        <v>734473257.78999996</v>
      </c>
      <c r="E26" s="39">
        <v>3256.16</v>
      </c>
      <c r="F26" s="39">
        <v>3256.16</v>
      </c>
      <c r="G26" s="39">
        <v>88138394</v>
      </c>
      <c r="H26" s="39">
        <v>124370458.66</v>
      </c>
      <c r="I26" s="39">
        <v>0</v>
      </c>
      <c r="J26" s="39">
        <v>0</v>
      </c>
      <c r="K26" s="39">
        <v>0</v>
      </c>
      <c r="L26" s="39">
        <v>0</v>
      </c>
      <c r="M26" s="42">
        <v>5401.99</v>
      </c>
      <c r="N26" s="42">
        <v>5401.99</v>
      </c>
      <c r="O26" s="42">
        <v>521964405.13</v>
      </c>
      <c r="P26" s="42">
        <v>2747.19</v>
      </c>
      <c r="Q26" s="39">
        <v>278986294.69999999</v>
      </c>
      <c r="R26" s="39">
        <v>0</v>
      </c>
      <c r="S26" s="39">
        <v>0</v>
      </c>
      <c r="T26" s="39">
        <v>0</v>
      </c>
      <c r="U26" s="42">
        <v>0</v>
      </c>
      <c r="V26" s="42">
        <v>2654.8</v>
      </c>
      <c r="W26" s="39">
        <v>242978110.43000001</v>
      </c>
      <c r="X26" s="39">
        <v>4686.1000000000004</v>
      </c>
      <c r="Y26" s="39">
        <v>0</v>
      </c>
      <c r="Z26" s="42">
        <v>0</v>
      </c>
      <c r="AA26" s="42">
        <v>715.89</v>
      </c>
      <c r="AB26" s="40"/>
    </row>
    <row r="27" spans="1:28" s="20" customFormat="1" ht="114" customHeight="1" x14ac:dyDescent="0.7">
      <c r="A27" s="16">
        <v>1</v>
      </c>
      <c r="B27" s="43" t="s">
        <v>45</v>
      </c>
      <c r="C27" s="18">
        <v>1036.46</v>
      </c>
      <c r="D27" s="18">
        <v>51350316.899999999</v>
      </c>
      <c r="E27" s="18">
        <v>1036.46</v>
      </c>
      <c r="F27" s="18">
        <v>1036.46</v>
      </c>
      <c r="G27" s="18">
        <v>33225343</v>
      </c>
      <c r="H27" s="18">
        <v>18124973.899999999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9"/>
    </row>
    <row r="28" spans="1:28" s="20" customFormat="1" ht="174" customHeight="1" x14ac:dyDescent="0.7">
      <c r="A28" s="16">
        <v>2</v>
      </c>
      <c r="B28" s="43" t="s">
        <v>46</v>
      </c>
      <c r="C28" s="18">
        <v>349.1</v>
      </c>
      <c r="D28" s="18">
        <v>23728809.5</v>
      </c>
      <c r="E28" s="18">
        <v>349.1</v>
      </c>
      <c r="F28" s="18">
        <v>349.1</v>
      </c>
      <c r="G28" s="18">
        <v>5043507</v>
      </c>
      <c r="H28" s="18">
        <v>18685302.5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9"/>
    </row>
    <row r="29" spans="1:28" s="20" customFormat="1" ht="114" customHeight="1" x14ac:dyDescent="0.7">
      <c r="A29" s="16">
        <v>3</v>
      </c>
      <c r="B29" s="43" t="s">
        <v>41</v>
      </c>
      <c r="C29" s="18">
        <v>6720.19</v>
      </c>
      <c r="D29" s="18">
        <v>613650018.38999999</v>
      </c>
      <c r="E29" s="18">
        <v>1318.2</v>
      </c>
      <c r="F29" s="18">
        <v>1318.2</v>
      </c>
      <c r="G29" s="18">
        <v>41422944</v>
      </c>
      <c r="H29" s="18">
        <v>50262669.259999998</v>
      </c>
      <c r="I29" s="18">
        <v>0</v>
      </c>
      <c r="J29" s="18">
        <v>0</v>
      </c>
      <c r="K29" s="18">
        <v>0</v>
      </c>
      <c r="L29" s="18">
        <v>0</v>
      </c>
      <c r="M29" s="18">
        <v>5401.99</v>
      </c>
      <c r="N29" s="18">
        <v>5401.99</v>
      </c>
      <c r="O29" s="18">
        <v>521964405.13</v>
      </c>
      <c r="P29" s="18">
        <v>2747.19</v>
      </c>
      <c r="Q29" s="18">
        <v>278986294.69999999</v>
      </c>
      <c r="R29" s="18">
        <v>0</v>
      </c>
      <c r="S29" s="18">
        <v>0</v>
      </c>
      <c r="T29" s="18">
        <v>0</v>
      </c>
      <c r="U29" s="18">
        <v>0</v>
      </c>
      <c r="V29" s="18">
        <v>2654.8</v>
      </c>
      <c r="W29" s="18">
        <v>242978110.43000001</v>
      </c>
      <c r="X29" s="18">
        <v>4686.1000000000004</v>
      </c>
      <c r="Y29" s="18">
        <v>0</v>
      </c>
      <c r="Z29" s="18">
        <v>0</v>
      </c>
      <c r="AA29" s="18">
        <v>715.89</v>
      </c>
      <c r="AB29" s="19"/>
    </row>
    <row r="30" spans="1:28" s="20" customFormat="1" ht="114" customHeight="1" x14ac:dyDescent="0.7">
      <c r="A30" s="16">
        <v>4</v>
      </c>
      <c r="B30" s="43" t="s">
        <v>44</v>
      </c>
      <c r="C30" s="18">
        <v>102.3</v>
      </c>
      <c r="D30" s="18">
        <v>9624285.5</v>
      </c>
      <c r="E30" s="18">
        <v>102.3</v>
      </c>
      <c r="F30" s="18">
        <v>102.3</v>
      </c>
      <c r="G30" s="18">
        <v>4374600</v>
      </c>
      <c r="H30" s="18">
        <v>5249685.5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9"/>
    </row>
    <row r="31" spans="1:28" s="20" customFormat="1" ht="114" customHeight="1" x14ac:dyDescent="0.7">
      <c r="A31" s="16">
        <v>5</v>
      </c>
      <c r="B31" s="43" t="s">
        <v>47</v>
      </c>
      <c r="C31" s="18">
        <v>450.1</v>
      </c>
      <c r="D31" s="18">
        <v>36119827.5</v>
      </c>
      <c r="E31" s="18">
        <v>450.1</v>
      </c>
      <c r="F31" s="18">
        <v>450.1</v>
      </c>
      <c r="G31" s="18">
        <v>4072000</v>
      </c>
      <c r="H31" s="18">
        <v>32047827.5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9"/>
    </row>
    <row r="32" spans="1:28" s="41" customFormat="1" ht="114" customHeight="1" x14ac:dyDescent="0.7">
      <c r="A32" s="37"/>
      <c r="B32" s="38" t="s">
        <v>35</v>
      </c>
      <c r="C32" s="39">
        <f>C33+C34+C35+C36+C37+C38+C40+C39</f>
        <v>17472.129999999997</v>
      </c>
      <c r="D32" s="39">
        <f>D33+D34+D35+D36+D37+D38+D40+D39</f>
        <v>1516431470.98</v>
      </c>
      <c r="E32" s="39">
        <f t="shared" ref="E32:AA32" si="1">E33+E34+E35+E36+E37+E38+E40+E39</f>
        <v>4703.6000000000004</v>
      </c>
      <c r="F32" s="39">
        <f t="shared" si="1"/>
        <v>4703.6000000000004</v>
      </c>
      <c r="G32" s="39">
        <f t="shared" si="1"/>
        <v>697597517.63999999</v>
      </c>
      <c r="H32" s="39">
        <f t="shared" si="1"/>
        <v>0</v>
      </c>
      <c r="I32" s="39">
        <f t="shared" si="1"/>
        <v>0</v>
      </c>
      <c r="J32" s="39">
        <f t="shared" si="1"/>
        <v>0</v>
      </c>
      <c r="K32" s="39">
        <f t="shared" si="1"/>
        <v>0</v>
      </c>
      <c r="L32" s="39">
        <f t="shared" si="1"/>
        <v>0</v>
      </c>
      <c r="M32" s="39">
        <f t="shared" si="1"/>
        <v>12768.53</v>
      </c>
      <c r="N32" s="39">
        <f t="shared" si="1"/>
        <v>12768.53</v>
      </c>
      <c r="O32" s="39">
        <f t="shared" si="1"/>
        <v>818833953.34000003</v>
      </c>
      <c r="P32" s="39">
        <f t="shared" si="1"/>
        <v>10419.86</v>
      </c>
      <c r="Q32" s="39">
        <f t="shared" si="1"/>
        <v>536257059.75999999</v>
      </c>
      <c r="R32" s="39">
        <f t="shared" si="1"/>
        <v>0</v>
      </c>
      <c r="S32" s="39">
        <f t="shared" si="1"/>
        <v>0</v>
      </c>
      <c r="T32" s="39">
        <f t="shared" si="1"/>
        <v>0</v>
      </c>
      <c r="U32" s="39">
        <f t="shared" si="1"/>
        <v>0</v>
      </c>
      <c r="V32" s="39">
        <f t="shared" si="1"/>
        <v>2348.6699999999996</v>
      </c>
      <c r="W32" s="39">
        <f t="shared" si="1"/>
        <v>282576893.58000004</v>
      </c>
      <c r="X32" s="39">
        <f>X33+X34+X35+X36+X37+X38+X40+X39</f>
        <v>9140.16</v>
      </c>
      <c r="Y32" s="39">
        <f t="shared" si="1"/>
        <v>0</v>
      </c>
      <c r="Z32" s="39">
        <f t="shared" si="1"/>
        <v>0</v>
      </c>
      <c r="AA32" s="39">
        <f t="shared" si="1"/>
        <v>3628.37</v>
      </c>
      <c r="AB32" s="40"/>
    </row>
    <row r="33" spans="1:28" s="20" customFormat="1" ht="114" customHeight="1" x14ac:dyDescent="0.7">
      <c r="A33" s="16">
        <v>1</v>
      </c>
      <c r="B33" s="17" t="s">
        <v>41</v>
      </c>
      <c r="C33" s="18">
        <v>13795</v>
      </c>
      <c r="D33" s="18">
        <v>1203303147.49</v>
      </c>
      <c r="E33" s="18">
        <v>3002</v>
      </c>
      <c r="F33" s="18">
        <v>3002</v>
      </c>
      <c r="G33" s="33">
        <v>557728101.02999997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10793</v>
      </c>
      <c r="N33" s="18">
        <v>10793</v>
      </c>
      <c r="O33" s="18">
        <v>645575046.46000004</v>
      </c>
      <c r="P33" s="18">
        <v>9506.43</v>
      </c>
      <c r="Q33" s="18">
        <v>456058210</v>
      </c>
      <c r="R33" s="18">
        <v>0</v>
      </c>
      <c r="S33" s="18">
        <v>0</v>
      </c>
      <c r="T33" s="18">
        <v>0</v>
      </c>
      <c r="U33" s="18">
        <v>0</v>
      </c>
      <c r="V33" s="18">
        <v>1286.57</v>
      </c>
      <c r="W33" s="18">
        <v>189516836.46000001</v>
      </c>
      <c r="X33" s="18">
        <f>7884.13-338</f>
        <v>7546.13</v>
      </c>
      <c r="Y33" s="18">
        <v>0</v>
      </c>
      <c r="Z33" s="18">
        <v>0</v>
      </c>
      <c r="AA33" s="18">
        <v>3246.87</v>
      </c>
      <c r="AB33" s="19"/>
    </row>
    <row r="34" spans="1:28" ht="114" customHeight="1" x14ac:dyDescent="0.7">
      <c r="A34" s="9">
        <v>2</v>
      </c>
      <c r="B34" s="17" t="s">
        <v>48</v>
      </c>
      <c r="C34" s="33">
        <v>812.6</v>
      </c>
      <c r="D34" s="33">
        <v>71346009.340000004</v>
      </c>
      <c r="E34" s="33">
        <v>718</v>
      </c>
      <c r="F34" s="33">
        <v>718</v>
      </c>
      <c r="G34" s="33">
        <v>63040184.600000001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94.6</v>
      </c>
      <c r="N34" s="33">
        <v>94.6</v>
      </c>
      <c r="O34" s="33">
        <v>8305824.7400000002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94.6</v>
      </c>
      <c r="W34" s="33">
        <v>8305824.7400000002</v>
      </c>
      <c r="X34" s="33">
        <v>94.6</v>
      </c>
      <c r="Y34" s="33">
        <v>0</v>
      </c>
      <c r="Z34" s="33">
        <v>0</v>
      </c>
      <c r="AA34" s="33">
        <v>0</v>
      </c>
    </row>
    <row r="35" spans="1:28" s="20" customFormat="1" ht="166.5" customHeight="1" x14ac:dyDescent="0.7">
      <c r="A35" s="16">
        <v>3</v>
      </c>
      <c r="B35" s="17" t="s">
        <v>69</v>
      </c>
      <c r="C35" s="18">
        <v>840.9</v>
      </c>
      <c r="D35" s="18">
        <v>73830739.920000002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840.9</v>
      </c>
      <c r="N35" s="18">
        <v>840.9</v>
      </c>
      <c r="O35" s="18">
        <v>73830739.920000002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840.9</v>
      </c>
      <c r="W35" s="18">
        <v>73830739.920000002</v>
      </c>
      <c r="X35" s="18">
        <v>459.4</v>
      </c>
      <c r="Y35" s="18">
        <v>0</v>
      </c>
      <c r="Z35" s="18">
        <v>0</v>
      </c>
      <c r="AA35" s="18">
        <v>381.5</v>
      </c>
      <c r="AB35" s="19"/>
    </row>
    <row r="36" spans="1:28" ht="114" customHeight="1" x14ac:dyDescent="0.7">
      <c r="A36" s="9">
        <v>4</v>
      </c>
      <c r="B36" s="17" t="s">
        <v>49</v>
      </c>
      <c r="C36" s="33">
        <v>415.1</v>
      </c>
      <c r="D36" s="33">
        <v>36445641.740000002</v>
      </c>
      <c r="E36" s="33">
        <v>338.1</v>
      </c>
      <c r="F36" s="33">
        <v>338.1</v>
      </c>
      <c r="G36" s="33">
        <v>30000000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77</v>
      </c>
      <c r="N36" s="33">
        <v>77</v>
      </c>
      <c r="O36" s="33">
        <v>6445641.7400000002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77</v>
      </c>
      <c r="W36" s="33">
        <v>6445641.7400000002</v>
      </c>
      <c r="X36" s="33">
        <v>77</v>
      </c>
      <c r="Y36" s="33">
        <v>0</v>
      </c>
      <c r="Z36" s="33">
        <v>0</v>
      </c>
      <c r="AA36" s="33">
        <v>0</v>
      </c>
    </row>
    <row r="37" spans="1:28" s="20" customFormat="1" ht="159" customHeight="1" x14ac:dyDescent="0.7">
      <c r="A37" s="16">
        <v>5</v>
      </c>
      <c r="B37" s="17" t="s">
        <v>46</v>
      </c>
      <c r="C37" s="18">
        <v>499</v>
      </c>
      <c r="D37" s="18">
        <v>34215435.009999998</v>
      </c>
      <c r="E37" s="33">
        <v>499</v>
      </c>
      <c r="F37" s="33">
        <v>499</v>
      </c>
      <c r="G37" s="33">
        <f>D37</f>
        <v>34215435.009999998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18">
        <v>0</v>
      </c>
      <c r="Y37" s="33">
        <v>0</v>
      </c>
      <c r="Z37" s="33">
        <v>0</v>
      </c>
      <c r="AA37" s="33">
        <v>0</v>
      </c>
      <c r="AB37" s="19"/>
    </row>
    <row r="38" spans="1:28" s="20" customFormat="1" ht="114" customHeight="1" x14ac:dyDescent="0.7">
      <c r="A38" s="16">
        <v>6</v>
      </c>
      <c r="B38" s="17" t="s">
        <v>44</v>
      </c>
      <c r="C38" s="18">
        <v>146.5</v>
      </c>
      <c r="D38" s="18">
        <v>12613797</v>
      </c>
      <c r="E38" s="34">
        <v>146.5</v>
      </c>
      <c r="F38" s="35">
        <v>146.5</v>
      </c>
      <c r="G38" s="18">
        <v>12613797</v>
      </c>
      <c r="H38" s="18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19"/>
    </row>
    <row r="39" spans="1:28" s="20" customFormat="1" ht="114" customHeight="1" x14ac:dyDescent="0.7">
      <c r="A39" s="16">
        <v>7</v>
      </c>
      <c r="B39" s="17" t="s">
        <v>56</v>
      </c>
      <c r="C39" s="18">
        <v>49.6</v>
      </c>
      <c r="D39" s="18">
        <v>4477850.72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18">
        <v>49.6</v>
      </c>
      <c r="N39" s="18">
        <v>49.6</v>
      </c>
      <c r="O39" s="18">
        <v>4477850.72</v>
      </c>
      <c r="P39" s="18">
        <v>0</v>
      </c>
      <c r="Q39" s="18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49.6</v>
      </c>
      <c r="W39" s="33">
        <f>O39</f>
        <v>4477850.72</v>
      </c>
      <c r="X39" s="18">
        <v>49.6</v>
      </c>
      <c r="Y39" s="33">
        <v>0</v>
      </c>
      <c r="Z39" s="33">
        <v>0</v>
      </c>
      <c r="AA39" s="18">
        <v>0</v>
      </c>
      <c r="AB39" s="19"/>
    </row>
    <row r="40" spans="1:28" ht="114" customHeight="1" x14ac:dyDescent="0.7">
      <c r="A40" s="16">
        <v>8</v>
      </c>
      <c r="B40" s="17" t="s">
        <v>47</v>
      </c>
      <c r="C40" s="33">
        <f>913.43</f>
        <v>913.43</v>
      </c>
      <c r="D40" s="33">
        <v>80198849.760000005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f>913.43</f>
        <v>913.43</v>
      </c>
      <c r="N40" s="33">
        <f>913.43</f>
        <v>913.43</v>
      </c>
      <c r="O40" s="33">
        <v>80198849.760000005</v>
      </c>
      <c r="P40" s="33">
        <f>913.43</f>
        <v>913.43</v>
      </c>
      <c r="Q40" s="33">
        <v>80198849.760000005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913.43</v>
      </c>
      <c r="Y40" s="33">
        <v>0</v>
      </c>
      <c r="Z40" s="33">
        <v>0</v>
      </c>
      <c r="AA40" s="33">
        <v>0</v>
      </c>
    </row>
    <row r="41" spans="1:28" s="15" customFormat="1" ht="114" customHeight="1" x14ac:dyDescent="0.7">
      <c r="A41" s="11"/>
      <c r="B41" s="12" t="s">
        <v>36</v>
      </c>
      <c r="C41" s="13">
        <f>SUM(C42:C66)</f>
        <v>59603.479999999996</v>
      </c>
      <c r="D41" s="13">
        <f>SUM(D42:D66)</f>
        <v>7276916655.9599991</v>
      </c>
      <c r="E41" s="13">
        <f t="shared" ref="E41:AA41" si="2">SUM(E42:E66)</f>
        <v>21990.799999999999</v>
      </c>
      <c r="F41" s="13">
        <f t="shared" si="2"/>
        <v>21990.799999999999</v>
      </c>
      <c r="G41" s="13">
        <f t="shared" si="2"/>
        <v>1982524039.46</v>
      </c>
      <c r="H41" s="13">
        <f t="shared" si="2"/>
        <v>678459321.53999972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>SUM(M42:M66)</f>
        <v>37612.68</v>
      </c>
      <c r="N41" s="13">
        <f t="shared" si="2"/>
        <v>37612.68</v>
      </c>
      <c r="O41" s="13">
        <f t="shared" si="2"/>
        <v>4615933294.96</v>
      </c>
      <c r="P41" s="13">
        <f t="shared" si="2"/>
        <v>26617.58</v>
      </c>
      <c r="Q41" s="13">
        <f t="shared" si="2"/>
        <v>3263368543.1600003</v>
      </c>
      <c r="R41" s="13">
        <f t="shared" si="2"/>
        <v>0</v>
      </c>
      <c r="S41" s="13">
        <f t="shared" si="2"/>
        <v>0</v>
      </c>
      <c r="T41" s="13">
        <f t="shared" si="2"/>
        <v>0</v>
      </c>
      <c r="U41" s="13">
        <f t="shared" si="2"/>
        <v>0</v>
      </c>
      <c r="V41" s="13">
        <f t="shared" si="2"/>
        <v>10995.1</v>
      </c>
      <c r="W41" s="13">
        <f t="shared" si="2"/>
        <v>1352564751.8</v>
      </c>
      <c r="X41" s="13">
        <f t="shared" si="2"/>
        <v>18959.68</v>
      </c>
      <c r="Y41" s="13">
        <f t="shared" si="2"/>
        <v>0</v>
      </c>
      <c r="Z41" s="13">
        <f t="shared" si="2"/>
        <v>0</v>
      </c>
      <c r="AA41" s="13">
        <f t="shared" si="2"/>
        <v>18653</v>
      </c>
      <c r="AB41" s="14"/>
    </row>
    <row r="42" spans="1:28" s="48" customFormat="1" ht="159" customHeight="1" x14ac:dyDescent="0.7">
      <c r="A42" s="44">
        <v>1</v>
      </c>
      <c r="B42" s="45" t="s">
        <v>46</v>
      </c>
      <c r="C42" s="46">
        <v>1400.3</v>
      </c>
      <c r="D42" s="46">
        <v>171679580.59999999</v>
      </c>
      <c r="E42" s="46">
        <v>1400.3</v>
      </c>
      <c r="F42" s="46">
        <v>1400.3</v>
      </c>
      <c r="G42" s="46">
        <v>171679580.59999999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7"/>
    </row>
    <row r="43" spans="1:28" s="48" customFormat="1" ht="159" customHeight="1" x14ac:dyDescent="0.7">
      <c r="A43" s="44">
        <v>2</v>
      </c>
      <c r="B43" s="45" t="s">
        <v>50</v>
      </c>
      <c r="C43" s="46">
        <v>583.22</v>
      </c>
      <c r="D43" s="46">
        <v>71503938.439999998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583.22</v>
      </c>
      <c r="N43" s="46">
        <v>583.22</v>
      </c>
      <c r="O43" s="46">
        <f>D43</f>
        <v>71503938.439999998</v>
      </c>
      <c r="P43" s="46">
        <v>583.22</v>
      </c>
      <c r="Q43" s="46">
        <f>D43</f>
        <v>71503938.439999998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583.22</v>
      </c>
      <c r="Y43" s="46">
        <v>0</v>
      </c>
      <c r="Z43" s="46">
        <v>0</v>
      </c>
      <c r="AA43" s="46">
        <v>0</v>
      </c>
      <c r="AB43" s="47"/>
    </row>
    <row r="44" spans="1:28" s="48" customFormat="1" ht="147.75" customHeight="1" x14ac:dyDescent="0.7">
      <c r="A44" s="44">
        <v>3</v>
      </c>
      <c r="B44" s="45" t="s">
        <v>66</v>
      </c>
      <c r="C44" s="46">
        <v>6504.1</v>
      </c>
      <c r="D44" s="46">
        <v>797415668.20000005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6504.1</v>
      </c>
      <c r="N44" s="46">
        <v>6504.1</v>
      </c>
      <c r="O44" s="46">
        <v>797415668.20000005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f t="shared" ref="V44:W46" si="3">N44</f>
        <v>6504.1</v>
      </c>
      <c r="W44" s="46">
        <f t="shared" si="3"/>
        <v>797415668.20000005</v>
      </c>
      <c r="X44" s="46">
        <v>3187.9</v>
      </c>
      <c r="Y44" s="46">
        <v>0</v>
      </c>
      <c r="Z44" s="46">
        <v>0</v>
      </c>
      <c r="AA44" s="46">
        <f>V44-X44</f>
        <v>3316.2000000000003</v>
      </c>
      <c r="AB44" s="47"/>
    </row>
    <row r="45" spans="1:28" s="48" customFormat="1" ht="114" customHeight="1" x14ac:dyDescent="0.7">
      <c r="A45" s="44">
        <v>4</v>
      </c>
      <c r="B45" s="45" t="s">
        <v>51</v>
      </c>
      <c r="C45" s="46">
        <v>3656.7</v>
      </c>
      <c r="D45" s="46">
        <v>448318733.39999998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3656.7</v>
      </c>
      <c r="N45" s="46">
        <v>3656.7</v>
      </c>
      <c r="O45" s="46">
        <v>448318733.39999998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f t="shared" si="3"/>
        <v>3656.7</v>
      </c>
      <c r="W45" s="46">
        <f t="shared" si="3"/>
        <v>448318733.39999998</v>
      </c>
      <c r="X45" s="46">
        <v>746</v>
      </c>
      <c r="Y45" s="46">
        <v>0</v>
      </c>
      <c r="Z45" s="46">
        <v>0</v>
      </c>
      <c r="AA45" s="46">
        <f>V45-X45</f>
        <v>2910.7</v>
      </c>
      <c r="AB45" s="47"/>
    </row>
    <row r="46" spans="1:28" s="48" customFormat="1" ht="177" customHeight="1" x14ac:dyDescent="0.7">
      <c r="A46" s="44">
        <v>5</v>
      </c>
      <c r="B46" s="45" t="s">
        <v>69</v>
      </c>
      <c r="C46" s="46">
        <v>545.1</v>
      </c>
      <c r="D46" s="46">
        <v>66830350.200000003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545.1</v>
      </c>
      <c r="N46" s="46">
        <v>545.1</v>
      </c>
      <c r="O46" s="46">
        <f>D46</f>
        <v>66830350.200000003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f t="shared" si="3"/>
        <v>545.1</v>
      </c>
      <c r="W46" s="46">
        <f t="shared" si="3"/>
        <v>66830350.200000003</v>
      </c>
      <c r="X46" s="46">
        <v>125.1</v>
      </c>
      <c r="Y46" s="46">
        <v>0</v>
      </c>
      <c r="Z46" s="46">
        <v>0</v>
      </c>
      <c r="AA46" s="46">
        <v>420</v>
      </c>
      <c r="AB46" s="47"/>
    </row>
    <row r="47" spans="1:28" s="48" customFormat="1" ht="147" customHeight="1" x14ac:dyDescent="0.7">
      <c r="A47" s="44">
        <v>6</v>
      </c>
      <c r="B47" s="45" t="s">
        <v>52</v>
      </c>
      <c r="C47" s="46">
        <v>1593.49</v>
      </c>
      <c r="D47" s="46">
        <v>195365060.97999999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1593.49</v>
      </c>
      <c r="N47" s="46">
        <v>1593.49</v>
      </c>
      <c r="O47" s="46">
        <f>D47</f>
        <v>195365060.97999999</v>
      </c>
      <c r="P47" s="46">
        <v>1593.49</v>
      </c>
      <c r="Q47" s="46">
        <f>O47</f>
        <v>195365060.97999999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873.63</v>
      </c>
      <c r="Y47" s="46">
        <v>0</v>
      </c>
      <c r="Z47" s="46">
        <v>0</v>
      </c>
      <c r="AA47" s="46">
        <v>719.86</v>
      </c>
      <c r="AB47" s="47"/>
    </row>
    <row r="48" spans="1:28" s="48" customFormat="1" ht="147" customHeight="1" x14ac:dyDescent="0.7">
      <c r="A48" s="44">
        <v>7</v>
      </c>
      <c r="B48" s="45" t="s">
        <v>53</v>
      </c>
      <c r="C48" s="46">
        <v>268.26</v>
      </c>
      <c r="D48" s="46">
        <v>32889212.52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268.26</v>
      </c>
      <c r="N48" s="46">
        <v>268.26</v>
      </c>
      <c r="O48" s="46">
        <f>D48</f>
        <v>32889212.52</v>
      </c>
      <c r="P48" s="46">
        <v>268.26</v>
      </c>
      <c r="Q48" s="46">
        <f>O48</f>
        <v>32889212.52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214.59</v>
      </c>
      <c r="Y48" s="46">
        <v>0</v>
      </c>
      <c r="Z48" s="46">
        <v>0</v>
      </c>
      <c r="AA48" s="46">
        <v>53.67</v>
      </c>
      <c r="AB48" s="47"/>
    </row>
    <row r="49" spans="1:28" s="48" customFormat="1" ht="114" customHeight="1" x14ac:dyDescent="0.7">
      <c r="A49" s="44">
        <v>8</v>
      </c>
      <c r="B49" s="45" t="s">
        <v>54</v>
      </c>
      <c r="C49" s="46">
        <v>360.3</v>
      </c>
      <c r="D49" s="46">
        <v>44173500.600000001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360.3</v>
      </c>
      <c r="N49" s="46">
        <v>360.3</v>
      </c>
      <c r="O49" s="46">
        <f>D49</f>
        <v>44173500.600000001</v>
      </c>
      <c r="P49" s="46">
        <v>360.3</v>
      </c>
      <c r="Q49" s="46">
        <f>O49</f>
        <v>44173500.600000001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77.900000000000006</v>
      </c>
      <c r="Y49" s="46">
        <v>0</v>
      </c>
      <c r="Z49" s="46">
        <v>0</v>
      </c>
      <c r="AA49" s="46">
        <v>282.39999999999998</v>
      </c>
      <c r="AB49" s="47"/>
    </row>
    <row r="50" spans="1:28" s="48" customFormat="1" ht="114" customHeight="1" x14ac:dyDescent="0.7">
      <c r="A50" s="44">
        <v>9</v>
      </c>
      <c r="B50" s="45" t="s">
        <v>44</v>
      </c>
      <c r="C50" s="46">
        <f>527.6-C38</f>
        <v>381.1</v>
      </c>
      <c r="D50" s="46">
        <v>46723622.200000003</v>
      </c>
      <c r="E50" s="46">
        <v>91.9</v>
      </c>
      <c r="F50" s="46">
        <v>91.9</v>
      </c>
      <c r="G50" s="46">
        <v>6723622.2000000002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289.2</v>
      </c>
      <c r="N50" s="46">
        <f>M50</f>
        <v>289.2</v>
      </c>
      <c r="O50" s="46">
        <v>40000000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f>N50</f>
        <v>289.2</v>
      </c>
      <c r="W50" s="46">
        <f>O50</f>
        <v>40000000</v>
      </c>
      <c r="X50" s="46">
        <v>289.2</v>
      </c>
      <c r="Y50" s="46">
        <v>0</v>
      </c>
      <c r="Z50" s="46">
        <v>0</v>
      </c>
      <c r="AA50" s="46">
        <f>N50-X50</f>
        <v>0</v>
      </c>
      <c r="AB50" s="47"/>
    </row>
    <row r="51" spans="1:28" s="48" customFormat="1" ht="147" customHeight="1" x14ac:dyDescent="0.7">
      <c r="A51" s="44">
        <v>10</v>
      </c>
      <c r="B51" s="45" t="s">
        <v>55</v>
      </c>
      <c r="C51" s="46">
        <f>448+233.7</f>
        <v>681.7</v>
      </c>
      <c r="D51" s="46">
        <v>83577783.400000006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681.7</v>
      </c>
      <c r="N51" s="46">
        <f>448+233.7</f>
        <v>681.7</v>
      </c>
      <c r="O51" s="46">
        <f t="shared" ref="O51:O56" si="4">D51</f>
        <v>83577783.400000006</v>
      </c>
      <c r="P51" s="46">
        <f>448+233.7</f>
        <v>681.7</v>
      </c>
      <c r="Q51" s="46">
        <f>O51</f>
        <v>83577783.400000006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413.3</v>
      </c>
      <c r="Y51" s="46">
        <v>0</v>
      </c>
      <c r="Z51" s="46">
        <v>0</v>
      </c>
      <c r="AA51" s="46">
        <v>268.39999999999998</v>
      </c>
      <c r="AB51" s="47"/>
    </row>
    <row r="52" spans="1:28" s="48" customFormat="1" ht="114" customHeight="1" x14ac:dyDescent="0.7">
      <c r="A52" s="44">
        <v>11</v>
      </c>
      <c r="B52" s="45" t="s">
        <v>56</v>
      </c>
      <c r="C52" s="46">
        <v>811.3</v>
      </c>
      <c r="D52" s="46">
        <v>99467002.599999994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f>C52</f>
        <v>811.3</v>
      </c>
      <c r="N52" s="46">
        <f>C52</f>
        <v>811.3</v>
      </c>
      <c r="O52" s="46">
        <f t="shared" si="4"/>
        <v>99467002.599999994</v>
      </c>
      <c r="P52" s="46">
        <v>811.3</v>
      </c>
      <c r="Q52" s="46">
        <f>O52</f>
        <v>99467002.599999994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811.3</v>
      </c>
      <c r="Y52" s="46">
        <v>0</v>
      </c>
      <c r="Z52" s="46">
        <v>0</v>
      </c>
      <c r="AA52" s="46">
        <v>0</v>
      </c>
      <c r="AB52" s="47"/>
    </row>
    <row r="53" spans="1:28" s="48" customFormat="1" ht="114" customHeight="1" x14ac:dyDescent="0.7">
      <c r="A53" s="44">
        <v>12</v>
      </c>
      <c r="B53" s="45" t="s">
        <v>57</v>
      </c>
      <c r="C53" s="46">
        <v>115.2</v>
      </c>
      <c r="D53" s="46">
        <v>14123750.4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115.2</v>
      </c>
      <c r="N53" s="46">
        <v>115.2</v>
      </c>
      <c r="O53" s="46">
        <f t="shared" si="4"/>
        <v>14123750.4</v>
      </c>
      <c r="P53" s="46">
        <v>115.2</v>
      </c>
      <c r="Q53" s="46">
        <f>O53</f>
        <v>14123750.4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115.2</v>
      </c>
      <c r="Y53" s="46">
        <v>0</v>
      </c>
      <c r="Z53" s="46">
        <v>0</v>
      </c>
      <c r="AA53" s="46">
        <v>0</v>
      </c>
      <c r="AB53" s="47"/>
    </row>
    <row r="54" spans="1:28" s="48" customFormat="1" ht="114" customHeight="1" x14ac:dyDescent="0.7">
      <c r="A54" s="44">
        <v>13</v>
      </c>
      <c r="B54" s="45" t="s">
        <v>58</v>
      </c>
      <c r="C54" s="46">
        <v>388.6</v>
      </c>
      <c r="D54" s="46">
        <v>47643137.200000003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388.6</v>
      </c>
      <c r="N54" s="46">
        <v>388.6</v>
      </c>
      <c r="O54" s="46">
        <f t="shared" si="4"/>
        <v>47643137.200000003</v>
      </c>
      <c r="P54" s="46">
        <v>388.6</v>
      </c>
      <c r="Q54" s="46">
        <f t="shared" ref="Q54:Q61" si="5">D54</f>
        <v>47643137.200000003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388.6</v>
      </c>
      <c r="AB54" s="47"/>
    </row>
    <row r="55" spans="1:28" s="51" customFormat="1" ht="114" customHeight="1" x14ac:dyDescent="0.7">
      <c r="A55" s="44">
        <v>14</v>
      </c>
      <c r="B55" s="45" t="s">
        <v>63</v>
      </c>
      <c r="C55" s="46">
        <v>6513.1</v>
      </c>
      <c r="D55" s="46">
        <v>798519086.20000005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6513.1</v>
      </c>
      <c r="N55" s="46">
        <v>6513.1</v>
      </c>
      <c r="O55" s="49">
        <f t="shared" si="4"/>
        <v>798519086.20000005</v>
      </c>
      <c r="P55" s="46">
        <v>6513.1</v>
      </c>
      <c r="Q55" s="46">
        <f t="shared" si="5"/>
        <v>798519086.20000005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3603.3</v>
      </c>
      <c r="Y55" s="46">
        <v>0</v>
      </c>
      <c r="Z55" s="46">
        <v>0</v>
      </c>
      <c r="AA55" s="46">
        <v>2909.8</v>
      </c>
      <c r="AB55" s="50"/>
    </row>
    <row r="56" spans="1:28" s="48" customFormat="1" ht="114" customHeight="1" x14ac:dyDescent="0.7">
      <c r="A56" s="44">
        <v>15</v>
      </c>
      <c r="B56" s="45" t="s">
        <v>45</v>
      </c>
      <c r="C56" s="46">
        <f>3220.11</f>
        <v>3220.11</v>
      </c>
      <c r="D56" s="46">
        <v>394791926.22000003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f>3220.11</f>
        <v>3220.11</v>
      </c>
      <c r="N56" s="46">
        <f>3220.11</f>
        <v>3220.11</v>
      </c>
      <c r="O56" s="46">
        <f t="shared" si="4"/>
        <v>394791926.22000003</v>
      </c>
      <c r="P56" s="46">
        <f>3220.11</f>
        <v>3220.11</v>
      </c>
      <c r="Q56" s="46">
        <f t="shared" si="5"/>
        <v>394791926.22000003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6">
        <v>1250.3399999999999</v>
      </c>
      <c r="Y56" s="46">
        <v>0</v>
      </c>
      <c r="Z56" s="46">
        <v>0</v>
      </c>
      <c r="AA56" s="46">
        <v>1969.77</v>
      </c>
      <c r="AB56" s="47"/>
    </row>
    <row r="57" spans="1:28" s="48" customFormat="1" ht="114" customHeight="1" x14ac:dyDescent="0.7">
      <c r="A57" s="44">
        <v>16</v>
      </c>
      <c r="B57" s="45" t="s">
        <v>41</v>
      </c>
      <c r="C57" s="46">
        <f>20249.1+217.2+32.3</f>
        <v>20498.599999999999</v>
      </c>
      <c r="D57" s="46">
        <v>2482580158.1999998</v>
      </c>
      <c r="E57" s="46">
        <f>F57</f>
        <v>20498.599999999999</v>
      </c>
      <c r="F57" s="46">
        <f>20249.1+217.2+32.3</f>
        <v>20498.599999999999</v>
      </c>
      <c r="G57" s="46">
        <v>1804120836.6600001</v>
      </c>
      <c r="H57" s="46">
        <f>D57-G57</f>
        <v>678459321.53999972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7"/>
    </row>
    <row r="58" spans="1:28" s="48" customFormat="1" ht="196.5" customHeight="1" x14ac:dyDescent="0.7">
      <c r="A58" s="44">
        <v>17</v>
      </c>
      <c r="B58" s="45" t="s">
        <v>68</v>
      </c>
      <c r="C58" s="46">
        <v>443.7</v>
      </c>
      <c r="D58" s="46">
        <v>54398507.399999999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443.7</v>
      </c>
      <c r="N58" s="46">
        <v>443.7</v>
      </c>
      <c r="O58" s="46">
        <f>D58</f>
        <v>54398507.399999999</v>
      </c>
      <c r="P58" s="46">
        <v>443.7</v>
      </c>
      <c r="Q58" s="46">
        <f t="shared" si="5"/>
        <v>54398507.399999999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  <c r="W58" s="46">
        <v>0</v>
      </c>
      <c r="X58" s="46">
        <v>93</v>
      </c>
      <c r="Y58" s="46">
        <v>0</v>
      </c>
      <c r="Z58" s="46">
        <v>0</v>
      </c>
      <c r="AA58" s="46">
        <v>350.7</v>
      </c>
      <c r="AB58" s="47"/>
    </row>
    <row r="59" spans="1:28" s="48" customFormat="1" ht="185.25" customHeight="1" x14ac:dyDescent="0.7">
      <c r="A59" s="44">
        <v>18</v>
      </c>
      <c r="B59" s="45" t="s">
        <v>67</v>
      </c>
      <c r="C59" s="46">
        <v>4509.8999999999996</v>
      </c>
      <c r="D59" s="46">
        <v>552922759.79999995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4509.8999999999996</v>
      </c>
      <c r="N59" s="46">
        <v>4509.8999999999996</v>
      </c>
      <c r="O59" s="46">
        <f>D59</f>
        <v>552922759.79999995</v>
      </c>
      <c r="P59" s="46">
        <v>4509.8999999999996</v>
      </c>
      <c r="Q59" s="46">
        <f t="shared" si="5"/>
        <v>552922759.79999995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3784.1</v>
      </c>
      <c r="Y59" s="46">
        <v>0</v>
      </c>
      <c r="Z59" s="46">
        <v>0</v>
      </c>
      <c r="AA59" s="46">
        <v>725.8</v>
      </c>
      <c r="AB59" s="47"/>
    </row>
    <row r="60" spans="1:28" s="48" customFormat="1" ht="114" customHeight="1" x14ac:dyDescent="0.7">
      <c r="A60" s="44">
        <v>19</v>
      </c>
      <c r="B60" s="45" t="s">
        <v>49</v>
      </c>
      <c r="C60" s="46">
        <v>467.2</v>
      </c>
      <c r="D60" s="46">
        <v>57279654.399999999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467.2</v>
      </c>
      <c r="N60" s="46">
        <v>467.2</v>
      </c>
      <c r="O60" s="46">
        <f>D60</f>
        <v>57279654.399999999</v>
      </c>
      <c r="P60" s="46">
        <v>467.2</v>
      </c>
      <c r="Q60" s="46">
        <f t="shared" si="5"/>
        <v>57279654.399999999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118</v>
      </c>
      <c r="Y60" s="46">
        <v>0</v>
      </c>
      <c r="Z60" s="46">
        <v>0</v>
      </c>
      <c r="AA60" s="46">
        <v>349.2</v>
      </c>
      <c r="AB60" s="47"/>
    </row>
    <row r="61" spans="1:28" s="48" customFormat="1" ht="203.25" customHeight="1" x14ac:dyDescent="0.7">
      <c r="A61" s="44">
        <v>20</v>
      </c>
      <c r="B61" s="45" t="s">
        <v>65</v>
      </c>
      <c r="C61" s="46">
        <v>552.6</v>
      </c>
      <c r="D61" s="46">
        <v>67749865.200000003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552.6</v>
      </c>
      <c r="N61" s="46">
        <v>552.6</v>
      </c>
      <c r="O61" s="46">
        <f>D61</f>
        <v>67749865.200000003</v>
      </c>
      <c r="P61" s="46">
        <v>552.6</v>
      </c>
      <c r="Q61" s="46">
        <f t="shared" si="5"/>
        <v>67749865.200000003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437.3</v>
      </c>
      <c r="Y61" s="46">
        <v>0</v>
      </c>
      <c r="Z61" s="46">
        <v>0</v>
      </c>
      <c r="AA61" s="46">
        <v>115.3</v>
      </c>
      <c r="AB61" s="47"/>
    </row>
    <row r="62" spans="1:28" s="48" customFormat="1" ht="114" customHeight="1" x14ac:dyDescent="0.7">
      <c r="A62" s="44">
        <v>21</v>
      </c>
      <c r="B62" s="45" t="s">
        <v>59</v>
      </c>
      <c r="C62" s="46">
        <v>1263</v>
      </c>
      <c r="D62" s="46">
        <f>O62</f>
        <v>154846326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1263</v>
      </c>
      <c r="N62" s="46">
        <v>1263</v>
      </c>
      <c r="O62" s="46">
        <f>Q62</f>
        <v>154846326</v>
      </c>
      <c r="P62" s="46">
        <v>1263</v>
      </c>
      <c r="Q62" s="46">
        <v>154846326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399.8</v>
      </c>
      <c r="Y62" s="46">
        <v>0</v>
      </c>
      <c r="Z62" s="46">
        <v>0</v>
      </c>
      <c r="AA62" s="46">
        <v>863.2</v>
      </c>
      <c r="AB62" s="47"/>
    </row>
    <row r="63" spans="1:28" s="48" customFormat="1" ht="114" customHeight="1" x14ac:dyDescent="0.7">
      <c r="A63" s="44">
        <v>22</v>
      </c>
      <c r="B63" s="45" t="s">
        <v>60</v>
      </c>
      <c r="C63" s="46">
        <v>108.9</v>
      </c>
      <c r="D63" s="46">
        <v>13351357.800000001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108.9</v>
      </c>
      <c r="N63" s="46">
        <v>108.9</v>
      </c>
      <c r="O63" s="46">
        <f>D63</f>
        <v>13351357.800000001</v>
      </c>
      <c r="P63" s="46">
        <v>108.9</v>
      </c>
      <c r="Q63" s="46">
        <f>D63</f>
        <v>13351357.800000001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v>0</v>
      </c>
      <c r="X63" s="46">
        <v>56.4</v>
      </c>
      <c r="Y63" s="46">
        <v>0</v>
      </c>
      <c r="Z63" s="46">
        <v>0</v>
      </c>
      <c r="AA63" s="46">
        <v>52.5</v>
      </c>
      <c r="AB63" s="47"/>
    </row>
    <row r="64" spans="1:28" s="48" customFormat="1" ht="114" customHeight="1" x14ac:dyDescent="0.7">
      <c r="A64" s="44">
        <v>23</v>
      </c>
      <c r="B64" s="45" t="s">
        <v>61</v>
      </c>
      <c r="C64" s="46">
        <v>235</v>
      </c>
      <c r="D64" s="46">
        <v>28811470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235</v>
      </c>
      <c r="N64" s="46">
        <v>235</v>
      </c>
      <c r="O64" s="46">
        <f>D64</f>
        <v>28811470</v>
      </c>
      <c r="P64" s="46">
        <v>235</v>
      </c>
      <c r="Q64" s="46">
        <f>D64</f>
        <v>28811470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235</v>
      </c>
      <c r="Y64" s="46">
        <v>0</v>
      </c>
      <c r="Z64" s="46">
        <v>0</v>
      </c>
      <c r="AA64" s="46">
        <v>0</v>
      </c>
      <c r="AB64" s="47"/>
    </row>
    <row r="65" spans="1:28" s="48" customFormat="1" ht="144" customHeight="1" x14ac:dyDescent="0.7">
      <c r="A65" s="44">
        <v>24</v>
      </c>
      <c r="B65" s="45" t="s">
        <v>62</v>
      </c>
      <c r="C65" s="46">
        <v>245.6</v>
      </c>
      <c r="D65" s="46">
        <f>O65</f>
        <v>30111051.199999999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245.6</v>
      </c>
      <c r="N65" s="46">
        <v>245.6</v>
      </c>
      <c r="O65" s="52">
        <v>30111051.199999999</v>
      </c>
      <c r="P65" s="46">
        <v>245.6</v>
      </c>
      <c r="Q65" s="52">
        <f>O65</f>
        <v>30111051.199999999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162</v>
      </c>
      <c r="Y65" s="46">
        <v>0</v>
      </c>
      <c r="Z65" s="46">
        <v>0</v>
      </c>
      <c r="AA65" s="46">
        <f>N65-X65</f>
        <v>83.6</v>
      </c>
      <c r="AB65" s="47"/>
    </row>
    <row r="66" spans="1:28" s="48" customFormat="1" ht="98.25" customHeight="1" x14ac:dyDescent="0.7">
      <c r="A66" s="44">
        <v>25</v>
      </c>
      <c r="B66" s="45" t="s">
        <v>42</v>
      </c>
      <c r="C66" s="46">
        <v>4256.3999999999996</v>
      </c>
      <c r="D66" s="46">
        <v>521843152.80000001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4256.3999999999996</v>
      </c>
      <c r="N66" s="46">
        <v>4256.3999999999996</v>
      </c>
      <c r="O66" s="53">
        <f>D66</f>
        <v>521843152.80000001</v>
      </c>
      <c r="P66" s="46">
        <v>4256.3999999999996</v>
      </c>
      <c r="Q66" s="54">
        <f>D66</f>
        <v>521843152.80000001</v>
      </c>
      <c r="R66" s="55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1383.1</v>
      </c>
      <c r="Y66" s="46">
        <v>0</v>
      </c>
      <c r="Z66" s="46">
        <v>0</v>
      </c>
      <c r="AA66" s="46">
        <v>2873.3</v>
      </c>
    </row>
    <row r="67" spans="1:28" ht="23.25" customHeight="1" x14ac:dyDescent="0.7">
      <c r="Q67" s="21"/>
      <c r="W67" s="65"/>
      <c r="X67" s="65"/>
      <c r="Y67" s="65"/>
      <c r="Z67" s="65"/>
      <c r="AA67" s="65"/>
    </row>
    <row r="68" spans="1:28" ht="23.25" customHeight="1" x14ac:dyDescent="0.7">
      <c r="W68" s="22"/>
      <c r="X68" s="56"/>
      <c r="Y68" s="22"/>
      <c r="Z68" s="22"/>
      <c r="AA68" s="22"/>
    </row>
    <row r="69" spans="1:28" ht="68.25" customHeight="1" x14ac:dyDescent="0.7">
      <c r="D69" s="23"/>
      <c r="W69" s="22"/>
      <c r="X69" s="56"/>
      <c r="Y69" s="22"/>
      <c r="Z69" s="22"/>
      <c r="AA69" s="22"/>
    </row>
    <row r="70" spans="1:28" ht="23.25" customHeight="1" x14ac:dyDescent="0.7">
      <c r="W70" s="24"/>
      <c r="X70" s="24"/>
      <c r="Y70" s="24"/>
      <c r="Z70" s="24"/>
      <c r="AA70" s="24"/>
    </row>
    <row r="71" spans="1:28" ht="20.25" customHeight="1" x14ac:dyDescent="0.7">
      <c r="W71" s="63"/>
      <c r="X71" s="63"/>
      <c r="Y71" s="63"/>
      <c r="Z71" s="64"/>
      <c r="AA71" s="64"/>
    </row>
    <row r="72" spans="1:28" ht="23.25" customHeight="1" x14ac:dyDescent="0.7">
      <c r="W72" s="25"/>
      <c r="X72" s="26"/>
      <c r="Y72" s="26"/>
      <c r="Z72" s="27"/>
      <c r="AA72" s="26"/>
    </row>
    <row r="74" spans="1:28" x14ac:dyDescent="0.7">
      <c r="K74" s="28"/>
      <c r="L74" s="28"/>
      <c r="M74" s="28"/>
      <c r="N74" s="28"/>
      <c r="O74" s="28"/>
      <c r="P74" s="28"/>
      <c r="Q74" s="28"/>
    </row>
    <row r="75" spans="1:28" x14ac:dyDescent="0.7">
      <c r="C75" s="23"/>
      <c r="D75" s="29"/>
    </row>
    <row r="77" spans="1:28" x14ac:dyDescent="0.7">
      <c r="D77" s="23"/>
    </row>
  </sheetData>
  <sheetProtection formatCells="0" formatColumns="0" formatRows="0" insertColumns="0" insertRows="0" insertHyperlinks="0" deleteColumns="0" deleteRows="0" sort="0" autoFilter="0" pivotTables="0"/>
  <mergeCells count="30">
    <mergeCell ref="Z1:AA1"/>
    <mergeCell ref="P11:W11"/>
    <mergeCell ref="X11:AA11"/>
    <mergeCell ref="Z12:Z14"/>
    <mergeCell ref="AA12:AA14"/>
    <mergeCell ref="R13:S14"/>
    <mergeCell ref="T13:U14"/>
    <mergeCell ref="R12:U12"/>
    <mergeCell ref="Y12:Y14"/>
    <mergeCell ref="A8:AA8"/>
    <mergeCell ref="D10:D15"/>
    <mergeCell ref="P12:Q14"/>
    <mergeCell ref="X3:AA5"/>
    <mergeCell ref="E10:L10"/>
    <mergeCell ref="M10:AA10"/>
    <mergeCell ref="V12:W14"/>
    <mergeCell ref="C10:C15"/>
    <mergeCell ref="A10:A16"/>
    <mergeCell ref="B10:B16"/>
    <mergeCell ref="W71:Y71"/>
    <mergeCell ref="Z71:AA71"/>
    <mergeCell ref="W67:X67"/>
    <mergeCell ref="Y67:AA67"/>
    <mergeCell ref="E11:E14"/>
    <mergeCell ref="J12:K14"/>
    <mergeCell ref="X12:X14"/>
    <mergeCell ref="F12:I14"/>
    <mergeCell ref="L12:L14"/>
    <mergeCell ref="F11:L11"/>
    <mergeCell ref="M11:O14"/>
  </mergeCells>
  <pageMargins left="0.70866141732283472" right="0.70866141732283472" top="0.74803149606299213" bottom="0.74803149606299213" header="0.31496062992125984" footer="0.31496062992125984"/>
  <pageSetup paperSize="9" scale="11" firstPageNumber="19" fitToHeight="0" orientation="landscape" useFirstPageNumber="1" r:id="rId1"/>
  <headerFooter>
    <oddHeader>&amp;C&amp;"Times New Roman,обычный"&amp;36&amp;P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Manager/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Марина Петухова</cp:lastModifiedBy>
  <cp:lastPrinted>2023-10-10T06:33:47Z</cp:lastPrinted>
  <dcterms:created xsi:type="dcterms:W3CDTF">2012-12-13T11:50:40Z</dcterms:created>
  <dcterms:modified xsi:type="dcterms:W3CDTF">2023-10-10T06:33:51Z</dcterms:modified>
  <cp:category>Формы</cp:category>
</cp:coreProperties>
</file>