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КапРемонт\ОБЩАЯ КАП\П Р О Е К Т Ы   Н П А\О внесении изменений в КРАТКОСРОЧНЫЙ ПЛАН\2024_10_  пост  изм в КП 2023-2025\ПРОЕКТ 673\"/>
    </mc:Choice>
  </mc:AlternateContent>
  <bookViews>
    <workbookView xWindow="0" yWindow="0" windowWidth="28800" windowHeight="11730"/>
  </bookViews>
  <sheets>
    <sheet name="Таблица 1" sheetId="1" r:id="rId1"/>
    <sheet name="Таблица 2" sheetId="2" r:id="rId2"/>
    <sheet name="Таблица 3 " sheetId="3" r:id="rId3"/>
  </sheets>
  <definedNames>
    <definedName name="_xlnm._FilterDatabase" localSheetId="0" hidden="1">'Таблица 1'!$A$11:$V$933</definedName>
    <definedName name="_xlnm._FilterDatabase" localSheetId="2" hidden="1">'Таблица 3 '!$A$4:$T$930</definedName>
    <definedName name="JR_PAGE_ANCHOR_0_1">#REF!</definedName>
    <definedName name="Print_Titles" localSheetId="2">'Таблица 3 '!$8:$8</definedName>
    <definedName name="а">#REF!</definedName>
    <definedName name="_xlnm.Print_Area" localSheetId="0">'Таблица 1'!$A$1:$V$1082</definedName>
    <definedName name="_xlnm.Print_Area" localSheetId="1">'Таблица 2'!$A$1:$N$187</definedName>
    <definedName name="_xlnm.Print_Area" localSheetId="2">'Таблица 3 '!$A$1:$T$1096</definedName>
  </definedNames>
  <calcPr calcId="162913"/>
</workbook>
</file>

<file path=xl/calcChain.xml><?xml version="1.0" encoding="utf-8"?>
<calcChain xmlns="http://schemas.openxmlformats.org/spreadsheetml/2006/main">
  <c r="C1055" i="3" l="1"/>
  <c r="Q1057" i="1"/>
  <c r="C1054" i="3"/>
  <c r="C940" i="3"/>
  <c r="Q942" i="1"/>
  <c r="C942" i="3"/>
  <c r="C943" i="3"/>
  <c r="C944" i="3"/>
  <c r="C945" i="3"/>
  <c r="C946" i="3"/>
  <c r="C947" i="3"/>
  <c r="C948" i="3"/>
  <c r="C949" i="3"/>
  <c r="Q951" i="1" s="1"/>
  <c r="C950" i="3"/>
  <c r="C951" i="3"/>
  <c r="C952" i="3"/>
  <c r="C953" i="3"/>
  <c r="Q955" i="1" s="1"/>
  <c r="C954" i="3"/>
  <c r="C955" i="3"/>
  <c r="C956" i="3"/>
  <c r="C957" i="3"/>
  <c r="Q959" i="1" s="1"/>
  <c r="C958" i="3"/>
  <c r="C959" i="3"/>
  <c r="C960" i="3"/>
  <c r="C961" i="3"/>
  <c r="Q963" i="1" s="1"/>
  <c r="C962" i="3"/>
  <c r="C963" i="3"/>
  <c r="C964" i="3"/>
  <c r="C965" i="3"/>
  <c r="Q967" i="1" s="1"/>
  <c r="C966" i="3"/>
  <c r="C967" i="3"/>
  <c r="C968" i="3"/>
  <c r="C969" i="3"/>
  <c r="Q971" i="1" s="1"/>
  <c r="C970" i="3"/>
  <c r="C971" i="3"/>
  <c r="C972" i="3"/>
  <c r="C973" i="3"/>
  <c r="Q975" i="1" s="1"/>
  <c r="C974" i="3"/>
  <c r="C975" i="3"/>
  <c r="C976" i="3"/>
  <c r="C977" i="3"/>
  <c r="Q979" i="1" s="1"/>
  <c r="C978" i="3"/>
  <c r="C979" i="3"/>
  <c r="C980" i="3"/>
  <c r="C981" i="3"/>
  <c r="Q983" i="1" s="1"/>
  <c r="C982" i="3"/>
  <c r="C983" i="3"/>
  <c r="C984" i="3"/>
  <c r="C985" i="3"/>
  <c r="Q987" i="1" s="1"/>
  <c r="C986" i="3"/>
  <c r="C987" i="3"/>
  <c r="C988" i="3"/>
  <c r="C989" i="3"/>
  <c r="Q991" i="1" s="1"/>
  <c r="C990" i="3"/>
  <c r="C991" i="3"/>
  <c r="C992" i="3"/>
  <c r="C993" i="3"/>
  <c r="Q995" i="1" s="1"/>
  <c r="C994" i="3"/>
  <c r="C995" i="3"/>
  <c r="C996" i="3"/>
  <c r="C997" i="3"/>
  <c r="Q999" i="1" s="1"/>
  <c r="C998" i="3"/>
  <c r="C999" i="3"/>
  <c r="C1000" i="3"/>
  <c r="C1001" i="3"/>
  <c r="Q1003" i="1" s="1"/>
  <c r="C1002" i="3"/>
  <c r="C1003" i="3"/>
  <c r="C1004" i="3"/>
  <c r="C1005" i="3"/>
  <c r="Q1007" i="1" s="1"/>
  <c r="C1006" i="3"/>
  <c r="C1007" i="3"/>
  <c r="C1008" i="3"/>
  <c r="C1009" i="3"/>
  <c r="Q1011" i="1" s="1"/>
  <c r="C1010" i="3"/>
  <c r="Q1012" i="1" s="1"/>
  <c r="C1011" i="3"/>
  <c r="C1012" i="3"/>
  <c r="C1013" i="3"/>
  <c r="Q1015" i="1" s="1"/>
  <c r="C1014" i="3"/>
  <c r="Q1016" i="1" s="1"/>
  <c r="C1015" i="3"/>
  <c r="C941" i="3"/>
  <c r="Q945" i="1"/>
  <c r="Q946" i="1"/>
  <c r="Q948" i="1"/>
  <c r="Q949" i="1"/>
  <c r="Q950" i="1"/>
  <c r="Q952" i="1"/>
  <c r="Q953" i="1"/>
  <c r="Q954" i="1"/>
  <c r="Q956" i="1"/>
  <c r="Q957" i="1"/>
  <c r="Q958" i="1"/>
  <c r="Q960" i="1"/>
  <c r="Q961" i="1"/>
  <c r="Q962" i="1"/>
  <c r="Q964" i="1"/>
  <c r="Q965" i="1"/>
  <c r="Q966" i="1"/>
  <c r="Q968" i="1"/>
  <c r="Q969" i="1"/>
  <c r="Q970" i="1"/>
  <c r="Q972" i="1"/>
  <c r="Q973" i="1"/>
  <c r="Q974" i="1"/>
  <c r="Q976" i="1"/>
  <c r="Q977" i="1"/>
  <c r="Q978" i="1"/>
  <c r="Q980" i="1"/>
  <c r="Q981" i="1"/>
  <c r="Q982" i="1"/>
  <c r="Q984" i="1"/>
  <c r="Q985" i="1"/>
  <c r="Q986" i="1"/>
  <c r="Q988" i="1"/>
  <c r="Q989" i="1"/>
  <c r="Q990" i="1"/>
  <c r="Q992" i="1"/>
  <c r="Q993" i="1"/>
  <c r="Q994" i="1"/>
  <c r="Q996" i="1"/>
  <c r="Q997" i="1"/>
  <c r="Q998" i="1"/>
  <c r="Q1000" i="1"/>
  <c r="Q1001" i="1"/>
  <c r="Q1002" i="1"/>
  <c r="Q1004" i="1"/>
  <c r="Q1005" i="1"/>
  <c r="Q1006" i="1"/>
  <c r="Q1008" i="1"/>
  <c r="Q1009" i="1"/>
  <c r="Q1010" i="1"/>
  <c r="Q1013" i="1"/>
  <c r="R1013" i="1" s="1"/>
  <c r="Q1014" i="1"/>
  <c r="Q1017" i="1"/>
  <c r="Q944" i="1"/>
  <c r="Q943" i="1"/>
  <c r="Q1081" i="1"/>
  <c r="Q1082" i="1"/>
  <c r="Q1080" i="1"/>
  <c r="Q1077" i="1"/>
  <c r="Q1075" i="1"/>
  <c r="Q1074" i="1"/>
  <c r="Q1072" i="1"/>
  <c r="Q1071" i="1"/>
  <c r="Q1068" i="1"/>
  <c r="Q1067" i="1"/>
  <c r="Q1059" i="1"/>
  <c r="Q1060" i="1"/>
  <c r="Q1061" i="1"/>
  <c r="Q1062" i="1"/>
  <c r="Q1063" i="1"/>
  <c r="Q1064" i="1"/>
  <c r="Q1058" i="1"/>
  <c r="Q1047" i="1"/>
  <c r="Q1048" i="1"/>
  <c r="Q1049" i="1"/>
  <c r="Q1050" i="1"/>
  <c r="Q1045" i="1" s="1"/>
  <c r="Q1044" i="1" s="1"/>
  <c r="Q1051" i="1"/>
  <c r="Q1052" i="1"/>
  <c r="Q1053" i="1"/>
  <c r="Q1054" i="1"/>
  <c r="Q1055" i="1"/>
  <c r="Q1046" i="1"/>
  <c r="Q1038" i="1"/>
  <c r="Q1039" i="1"/>
  <c r="Q1040" i="1"/>
  <c r="Q1036" i="1" s="1"/>
  <c r="Q1035" i="1" s="1"/>
  <c r="Q1041" i="1"/>
  <c r="Q1042" i="1"/>
  <c r="Q1043" i="1"/>
  <c r="Q1037" i="1"/>
  <c r="Q1034" i="1"/>
  <c r="Q1033" i="1"/>
  <c r="Q1030" i="1"/>
  <c r="Q1028" i="1"/>
  <c r="Q1027" i="1"/>
  <c r="Q1024" i="1"/>
  <c r="Q1022" i="1"/>
  <c r="Q1021" i="1"/>
  <c r="Q1019" i="1"/>
  <c r="G1076" i="3"/>
  <c r="K1076" i="3"/>
  <c r="O1076" i="3"/>
  <c r="S1076" i="3"/>
  <c r="D1077" i="3"/>
  <c r="D1076" i="3" s="1"/>
  <c r="E1077" i="3"/>
  <c r="E1076" i="3" s="1"/>
  <c r="F1077" i="3"/>
  <c r="F1076" i="3" s="1"/>
  <c r="G1077" i="3"/>
  <c r="H1077" i="3"/>
  <c r="H1076" i="3" s="1"/>
  <c r="I1077" i="3"/>
  <c r="I1076" i="3" s="1"/>
  <c r="J1077" i="3"/>
  <c r="J1076" i="3" s="1"/>
  <c r="K1077" i="3"/>
  <c r="L1077" i="3"/>
  <c r="L1076" i="3" s="1"/>
  <c r="M1077" i="3"/>
  <c r="M1076" i="3" s="1"/>
  <c r="N1077" i="3"/>
  <c r="N1076" i="3" s="1"/>
  <c r="O1077" i="3"/>
  <c r="P1077" i="3"/>
  <c r="P1076" i="3" s="1"/>
  <c r="Q1077" i="3"/>
  <c r="Q1076" i="3" s="1"/>
  <c r="R1077" i="3"/>
  <c r="R1076" i="3" s="1"/>
  <c r="S1077" i="3"/>
  <c r="T1077" i="3"/>
  <c r="T1076" i="3" s="1"/>
  <c r="C1077" i="3"/>
  <c r="C1076" i="3" s="1"/>
  <c r="D1074" i="3"/>
  <c r="E1074" i="3"/>
  <c r="F1074" i="3"/>
  <c r="G1074" i="3"/>
  <c r="H1074" i="3"/>
  <c r="I1074" i="3"/>
  <c r="J1074" i="3"/>
  <c r="K1074" i="3"/>
  <c r="K1067" i="3" s="1"/>
  <c r="L1074" i="3"/>
  <c r="M1074" i="3"/>
  <c r="N1074" i="3"/>
  <c r="O1074" i="3"/>
  <c r="P1074" i="3"/>
  <c r="Q1074" i="3"/>
  <c r="R1074" i="3"/>
  <c r="S1074" i="3"/>
  <c r="T1074" i="3"/>
  <c r="C1074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C1071" i="3"/>
  <c r="D1068" i="3"/>
  <c r="D1067" i="3" s="1"/>
  <c r="E1068" i="3"/>
  <c r="E1067" i="3" s="1"/>
  <c r="F1068" i="3"/>
  <c r="F1067" i="3" s="1"/>
  <c r="G1068" i="3"/>
  <c r="H1068" i="3"/>
  <c r="H1067" i="3" s="1"/>
  <c r="I1068" i="3"/>
  <c r="I1067" i="3" s="1"/>
  <c r="J1068" i="3"/>
  <c r="J1067" i="3" s="1"/>
  <c r="K1068" i="3"/>
  <c r="L1068" i="3"/>
  <c r="L1067" i="3" s="1"/>
  <c r="M1068" i="3"/>
  <c r="M1067" i="3" s="1"/>
  <c r="N1068" i="3"/>
  <c r="N1067" i="3" s="1"/>
  <c r="O1068" i="3"/>
  <c r="P1068" i="3"/>
  <c r="P1067" i="3" s="1"/>
  <c r="Q1068" i="3"/>
  <c r="Q1067" i="3" s="1"/>
  <c r="R1068" i="3"/>
  <c r="R1067" i="3" s="1"/>
  <c r="S1068" i="3"/>
  <c r="T1068" i="3"/>
  <c r="T1067" i="3" s="1"/>
  <c r="C1068" i="3"/>
  <c r="C1067" i="3" s="1"/>
  <c r="E1063" i="3"/>
  <c r="G1063" i="3"/>
  <c r="I1063" i="3"/>
  <c r="K1063" i="3"/>
  <c r="M1063" i="3"/>
  <c r="O1063" i="3"/>
  <c r="Q1063" i="3"/>
  <c r="S1063" i="3"/>
  <c r="D1064" i="3"/>
  <c r="D1063" i="3" s="1"/>
  <c r="E1064" i="3"/>
  <c r="F1064" i="3"/>
  <c r="F1063" i="3" s="1"/>
  <c r="G1064" i="3"/>
  <c r="H1064" i="3"/>
  <c r="H1063" i="3" s="1"/>
  <c r="I1064" i="3"/>
  <c r="J1064" i="3"/>
  <c r="J1063" i="3" s="1"/>
  <c r="K1064" i="3"/>
  <c r="L1064" i="3"/>
  <c r="L1063" i="3" s="1"/>
  <c r="M1064" i="3"/>
  <c r="N1064" i="3"/>
  <c r="N1063" i="3" s="1"/>
  <c r="O1064" i="3"/>
  <c r="P1064" i="3"/>
  <c r="P1063" i="3" s="1"/>
  <c r="Q1064" i="3"/>
  <c r="R1064" i="3"/>
  <c r="R1063" i="3" s="1"/>
  <c r="S1064" i="3"/>
  <c r="T1064" i="3"/>
  <c r="T1063" i="3" s="1"/>
  <c r="C1064" i="3"/>
  <c r="C1063" i="3"/>
  <c r="G1054" i="3"/>
  <c r="K1054" i="3"/>
  <c r="O1054" i="3"/>
  <c r="S1054" i="3"/>
  <c r="D1055" i="3"/>
  <c r="D1054" i="3" s="1"/>
  <c r="E1055" i="3"/>
  <c r="E1054" i="3" s="1"/>
  <c r="F1055" i="3"/>
  <c r="F1054" i="3" s="1"/>
  <c r="G1055" i="3"/>
  <c r="H1055" i="3"/>
  <c r="H1054" i="3" s="1"/>
  <c r="I1055" i="3"/>
  <c r="I1054" i="3" s="1"/>
  <c r="J1055" i="3"/>
  <c r="J1054" i="3" s="1"/>
  <c r="K1055" i="3"/>
  <c r="L1055" i="3"/>
  <c r="L1054" i="3" s="1"/>
  <c r="M1055" i="3"/>
  <c r="M1054" i="3" s="1"/>
  <c r="N1055" i="3"/>
  <c r="N1054" i="3" s="1"/>
  <c r="O1055" i="3"/>
  <c r="P1055" i="3"/>
  <c r="P1054" i="3" s="1"/>
  <c r="Q1055" i="3"/>
  <c r="Q1054" i="3" s="1"/>
  <c r="R1055" i="3"/>
  <c r="R1054" i="3" s="1"/>
  <c r="S1055" i="3"/>
  <c r="T1055" i="3"/>
  <c r="T1054" i="3" s="1"/>
  <c r="G1042" i="3"/>
  <c r="K1042" i="3"/>
  <c r="O1042" i="3"/>
  <c r="S1042" i="3"/>
  <c r="D1043" i="3"/>
  <c r="D1042" i="3" s="1"/>
  <c r="E1043" i="3"/>
  <c r="E1042" i="3" s="1"/>
  <c r="F1043" i="3"/>
  <c r="F1042" i="3" s="1"/>
  <c r="G1043" i="3"/>
  <c r="H1043" i="3"/>
  <c r="H1042" i="3" s="1"/>
  <c r="I1043" i="3"/>
  <c r="I1042" i="3" s="1"/>
  <c r="J1043" i="3"/>
  <c r="J1042" i="3" s="1"/>
  <c r="K1043" i="3"/>
  <c r="L1043" i="3"/>
  <c r="L1042" i="3" s="1"/>
  <c r="M1043" i="3"/>
  <c r="M1042" i="3" s="1"/>
  <c r="N1043" i="3"/>
  <c r="N1042" i="3" s="1"/>
  <c r="O1043" i="3"/>
  <c r="P1043" i="3"/>
  <c r="P1042" i="3" s="1"/>
  <c r="Q1043" i="3"/>
  <c r="Q1042" i="3" s="1"/>
  <c r="R1043" i="3"/>
  <c r="R1042" i="3" s="1"/>
  <c r="S1043" i="3"/>
  <c r="T1043" i="3"/>
  <c r="T1042" i="3" s="1"/>
  <c r="C1043" i="3"/>
  <c r="C1042" i="3" s="1"/>
  <c r="G1033" i="3"/>
  <c r="K1033" i="3"/>
  <c r="O1033" i="3"/>
  <c r="S1033" i="3"/>
  <c r="D1034" i="3"/>
  <c r="D1033" i="3" s="1"/>
  <c r="E1034" i="3"/>
  <c r="E1033" i="3" s="1"/>
  <c r="F1034" i="3"/>
  <c r="F1033" i="3" s="1"/>
  <c r="G1034" i="3"/>
  <c r="H1034" i="3"/>
  <c r="H1033" i="3" s="1"/>
  <c r="I1034" i="3"/>
  <c r="I1033" i="3" s="1"/>
  <c r="J1034" i="3"/>
  <c r="J1033" i="3" s="1"/>
  <c r="K1034" i="3"/>
  <c r="L1034" i="3"/>
  <c r="L1033" i="3" s="1"/>
  <c r="M1034" i="3"/>
  <c r="M1033" i="3" s="1"/>
  <c r="N1034" i="3"/>
  <c r="N1033" i="3" s="1"/>
  <c r="O1034" i="3"/>
  <c r="P1034" i="3"/>
  <c r="P1033" i="3" s="1"/>
  <c r="Q1034" i="3"/>
  <c r="Q1033" i="3" s="1"/>
  <c r="R1034" i="3"/>
  <c r="R1033" i="3" s="1"/>
  <c r="S1034" i="3"/>
  <c r="T1034" i="3"/>
  <c r="T1033" i="3" s="1"/>
  <c r="C1034" i="3"/>
  <c r="C1033" i="3" s="1"/>
  <c r="G1029" i="3"/>
  <c r="K1029" i="3"/>
  <c r="O1029" i="3"/>
  <c r="S1029" i="3"/>
  <c r="D1030" i="3"/>
  <c r="D1029" i="3" s="1"/>
  <c r="E1030" i="3"/>
  <c r="E1029" i="3" s="1"/>
  <c r="F1030" i="3"/>
  <c r="F1029" i="3" s="1"/>
  <c r="G1030" i="3"/>
  <c r="H1030" i="3"/>
  <c r="H1029" i="3" s="1"/>
  <c r="I1030" i="3"/>
  <c r="I1029" i="3" s="1"/>
  <c r="J1030" i="3"/>
  <c r="J1029" i="3" s="1"/>
  <c r="K1030" i="3"/>
  <c r="L1030" i="3"/>
  <c r="L1029" i="3" s="1"/>
  <c r="M1030" i="3"/>
  <c r="M1029" i="3" s="1"/>
  <c r="N1030" i="3"/>
  <c r="N1029" i="3" s="1"/>
  <c r="O1030" i="3"/>
  <c r="P1030" i="3"/>
  <c r="P1029" i="3" s="1"/>
  <c r="Q1030" i="3"/>
  <c r="Q1029" i="3" s="1"/>
  <c r="R1030" i="3"/>
  <c r="R1029" i="3" s="1"/>
  <c r="S1030" i="3"/>
  <c r="T1030" i="3"/>
  <c r="T1029" i="3" s="1"/>
  <c r="C1030" i="3"/>
  <c r="C1029" i="3" s="1"/>
  <c r="D1027" i="3"/>
  <c r="E1027" i="3"/>
  <c r="F1027" i="3"/>
  <c r="G1027" i="3"/>
  <c r="G1023" i="3" s="1"/>
  <c r="H1027" i="3"/>
  <c r="I1027" i="3"/>
  <c r="J1027" i="3"/>
  <c r="K1027" i="3"/>
  <c r="K1023" i="3" s="1"/>
  <c r="L1027" i="3"/>
  <c r="M1027" i="3"/>
  <c r="N1027" i="3"/>
  <c r="O1027" i="3"/>
  <c r="O1023" i="3" s="1"/>
  <c r="P1027" i="3"/>
  <c r="Q1027" i="3"/>
  <c r="R1027" i="3"/>
  <c r="S1027" i="3"/>
  <c r="S1023" i="3" s="1"/>
  <c r="T1027" i="3"/>
  <c r="C1027" i="3"/>
  <c r="D1024" i="3"/>
  <c r="D1023" i="3" s="1"/>
  <c r="E1024" i="3"/>
  <c r="E1023" i="3" s="1"/>
  <c r="F1024" i="3"/>
  <c r="G1024" i="3"/>
  <c r="H1024" i="3"/>
  <c r="H1023" i="3" s="1"/>
  <c r="I1024" i="3"/>
  <c r="I1023" i="3" s="1"/>
  <c r="J1024" i="3"/>
  <c r="K1024" i="3"/>
  <c r="L1024" i="3"/>
  <c r="L1023" i="3" s="1"/>
  <c r="M1024" i="3"/>
  <c r="M1023" i="3" s="1"/>
  <c r="N1024" i="3"/>
  <c r="O1024" i="3"/>
  <c r="P1024" i="3"/>
  <c r="P1023" i="3" s="1"/>
  <c r="Q1024" i="3"/>
  <c r="Q1023" i="3" s="1"/>
  <c r="R1024" i="3"/>
  <c r="S1024" i="3"/>
  <c r="T1024" i="3"/>
  <c r="T1023" i="3" s="1"/>
  <c r="C1024" i="3"/>
  <c r="C1023" i="3" s="1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C1021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C1018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C1016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J1079" i="1"/>
  <c r="K1079" i="1"/>
  <c r="L1079" i="1"/>
  <c r="N1079" i="1"/>
  <c r="O1079" i="1"/>
  <c r="P1079" i="1"/>
  <c r="Q1079" i="1"/>
  <c r="S1079" i="1"/>
  <c r="I1079" i="1"/>
  <c r="J1076" i="1"/>
  <c r="K1076" i="1"/>
  <c r="L1076" i="1"/>
  <c r="N1076" i="1"/>
  <c r="O1076" i="1"/>
  <c r="P1076" i="1"/>
  <c r="Q1076" i="1"/>
  <c r="S1076" i="1"/>
  <c r="I1076" i="1"/>
  <c r="J1073" i="1"/>
  <c r="K1073" i="1"/>
  <c r="L1073" i="1"/>
  <c r="N1073" i="1"/>
  <c r="O1073" i="1"/>
  <c r="P1073" i="1"/>
  <c r="Q1073" i="1"/>
  <c r="S1073" i="1"/>
  <c r="I1073" i="1"/>
  <c r="I1069" i="1" s="1"/>
  <c r="J1070" i="1"/>
  <c r="J1069" i="1" s="1"/>
  <c r="K1070" i="1"/>
  <c r="K1069" i="1" s="1"/>
  <c r="L1070" i="1"/>
  <c r="L1069" i="1" s="1"/>
  <c r="N1070" i="1"/>
  <c r="N1069" i="1" s="1"/>
  <c r="O1070" i="1"/>
  <c r="O1069" i="1" s="1"/>
  <c r="P1070" i="1"/>
  <c r="P1069" i="1" s="1"/>
  <c r="Q1070" i="1"/>
  <c r="S1070" i="1"/>
  <c r="S1069" i="1" s="1"/>
  <c r="L1065" i="1"/>
  <c r="P1065" i="1"/>
  <c r="J1066" i="1"/>
  <c r="J1065" i="1" s="1"/>
  <c r="K1066" i="1"/>
  <c r="K1065" i="1" s="1"/>
  <c r="L1066" i="1"/>
  <c r="N1066" i="1"/>
  <c r="N1065" i="1" s="1"/>
  <c r="O1066" i="1"/>
  <c r="O1065" i="1" s="1"/>
  <c r="P1066" i="1"/>
  <c r="Q1066" i="1"/>
  <c r="Q1065" i="1" s="1"/>
  <c r="S1066" i="1"/>
  <c r="S1065" i="1" s="1"/>
  <c r="I1066" i="1"/>
  <c r="I1065" i="1" s="1"/>
  <c r="J1057" i="1"/>
  <c r="K1057" i="1"/>
  <c r="L1057" i="1"/>
  <c r="N1057" i="1"/>
  <c r="O1057" i="1"/>
  <c r="P1057" i="1"/>
  <c r="S1057" i="1"/>
  <c r="I1057" i="1"/>
  <c r="I1056" i="1"/>
  <c r="J1045" i="1"/>
  <c r="J1044" i="1" s="1"/>
  <c r="K1045" i="1"/>
  <c r="K1044" i="1" s="1"/>
  <c r="L1045" i="1"/>
  <c r="L1044" i="1" s="1"/>
  <c r="N1045" i="1"/>
  <c r="N1044" i="1" s="1"/>
  <c r="O1045" i="1"/>
  <c r="O1044" i="1" s="1"/>
  <c r="P1045" i="1"/>
  <c r="P1044" i="1" s="1"/>
  <c r="S1045" i="1"/>
  <c r="S1044" i="1" s="1"/>
  <c r="I1045" i="1"/>
  <c r="I1044" i="1"/>
  <c r="J1036" i="1"/>
  <c r="J1035" i="1" s="1"/>
  <c r="K1036" i="1"/>
  <c r="K1035" i="1" s="1"/>
  <c r="L1036" i="1"/>
  <c r="L1035" i="1" s="1"/>
  <c r="N1036" i="1"/>
  <c r="N1035" i="1" s="1"/>
  <c r="O1036" i="1"/>
  <c r="O1035" i="1" s="1"/>
  <c r="P1036" i="1"/>
  <c r="P1035" i="1" s="1"/>
  <c r="S1036" i="1"/>
  <c r="S1035" i="1" s="1"/>
  <c r="I1036" i="1"/>
  <c r="I1035" i="1"/>
  <c r="J1032" i="1"/>
  <c r="J1031" i="1" s="1"/>
  <c r="K1032" i="1"/>
  <c r="K1031" i="1" s="1"/>
  <c r="L1032" i="1"/>
  <c r="L1031" i="1" s="1"/>
  <c r="N1032" i="1"/>
  <c r="N1031" i="1" s="1"/>
  <c r="O1032" i="1"/>
  <c r="O1031" i="1" s="1"/>
  <c r="P1032" i="1"/>
  <c r="P1031" i="1" s="1"/>
  <c r="Q1032" i="1"/>
  <c r="Q1031" i="1" s="1"/>
  <c r="S1032" i="1"/>
  <c r="S1031" i="1" s="1"/>
  <c r="I1032" i="1"/>
  <c r="I1031" i="1" s="1"/>
  <c r="J1029" i="1"/>
  <c r="K1029" i="1"/>
  <c r="L1029" i="1"/>
  <c r="N1029" i="1"/>
  <c r="O1029" i="1"/>
  <c r="P1029" i="1"/>
  <c r="Q1029" i="1"/>
  <c r="S1029" i="1"/>
  <c r="I1029" i="1"/>
  <c r="N1026" i="1"/>
  <c r="O1026" i="1"/>
  <c r="P1026" i="1"/>
  <c r="Q1026" i="1"/>
  <c r="S1026" i="1"/>
  <c r="J1026" i="1"/>
  <c r="K1026" i="1"/>
  <c r="L1026" i="1"/>
  <c r="I1026" i="1"/>
  <c r="I1025" i="1"/>
  <c r="J1023" i="1"/>
  <c r="K1023" i="1"/>
  <c r="L1023" i="1"/>
  <c r="N1023" i="1"/>
  <c r="O1023" i="1"/>
  <c r="P1023" i="1"/>
  <c r="Q1023" i="1"/>
  <c r="S1023" i="1"/>
  <c r="I1023" i="1"/>
  <c r="J1020" i="1"/>
  <c r="K1020" i="1"/>
  <c r="L1020" i="1"/>
  <c r="N1020" i="1"/>
  <c r="O1020" i="1"/>
  <c r="P1020" i="1"/>
  <c r="Q1020" i="1"/>
  <c r="S1020" i="1"/>
  <c r="I1020" i="1"/>
  <c r="J1018" i="1"/>
  <c r="K1018" i="1"/>
  <c r="L1018" i="1"/>
  <c r="N1018" i="1"/>
  <c r="O1018" i="1"/>
  <c r="P1018" i="1"/>
  <c r="Q1018" i="1"/>
  <c r="S1018" i="1"/>
  <c r="I1018" i="1"/>
  <c r="J942" i="1"/>
  <c r="K942" i="1"/>
  <c r="L942" i="1"/>
  <c r="N942" i="1"/>
  <c r="O942" i="1"/>
  <c r="P942" i="1"/>
  <c r="S942" i="1"/>
  <c r="I942" i="1"/>
  <c r="H163" i="2"/>
  <c r="J163" i="2"/>
  <c r="K163" i="2"/>
  <c r="L163" i="2"/>
  <c r="C114" i="2"/>
  <c r="D114" i="2"/>
  <c r="M114" i="2"/>
  <c r="M113" i="2" s="1"/>
  <c r="C115" i="2"/>
  <c r="D115" i="2"/>
  <c r="M115" i="2"/>
  <c r="C116" i="2"/>
  <c r="D116" i="2"/>
  <c r="D113" i="2"/>
  <c r="E113" i="2"/>
  <c r="F113" i="2"/>
  <c r="G113" i="2"/>
  <c r="H113" i="2"/>
  <c r="J113" i="2"/>
  <c r="K113" i="2"/>
  <c r="L113" i="2"/>
  <c r="D156" i="2"/>
  <c r="E156" i="2"/>
  <c r="F156" i="2"/>
  <c r="G156" i="2"/>
  <c r="H156" i="2"/>
  <c r="J156" i="2"/>
  <c r="K156" i="2"/>
  <c r="L156" i="2"/>
  <c r="M156" i="2"/>
  <c r="N156" i="2"/>
  <c r="C156" i="2"/>
  <c r="D151" i="2"/>
  <c r="E151" i="2"/>
  <c r="F151" i="2"/>
  <c r="G151" i="2"/>
  <c r="H151" i="2"/>
  <c r="I151" i="2"/>
  <c r="J151" i="2"/>
  <c r="K151" i="2"/>
  <c r="L151" i="2"/>
  <c r="M151" i="2"/>
  <c r="N151" i="2"/>
  <c r="C151" i="2"/>
  <c r="D148" i="2"/>
  <c r="E148" i="2"/>
  <c r="F148" i="2"/>
  <c r="G148" i="2"/>
  <c r="H148" i="2"/>
  <c r="I148" i="2"/>
  <c r="J148" i="2"/>
  <c r="K148" i="2"/>
  <c r="L148" i="2"/>
  <c r="M148" i="2"/>
  <c r="N148" i="2"/>
  <c r="C148" i="2"/>
  <c r="D145" i="2"/>
  <c r="E145" i="2"/>
  <c r="F145" i="2"/>
  <c r="G145" i="2"/>
  <c r="H145" i="2"/>
  <c r="J145" i="2"/>
  <c r="K145" i="2"/>
  <c r="L145" i="2"/>
  <c r="M145" i="2"/>
  <c r="N145" i="2"/>
  <c r="C145" i="2"/>
  <c r="D142" i="2"/>
  <c r="E142" i="2"/>
  <c r="F142" i="2"/>
  <c r="G142" i="2"/>
  <c r="H142" i="2"/>
  <c r="I142" i="2"/>
  <c r="J142" i="2"/>
  <c r="K142" i="2"/>
  <c r="L142" i="2"/>
  <c r="M142" i="2"/>
  <c r="N142" i="2"/>
  <c r="C142" i="2"/>
  <c r="D139" i="2"/>
  <c r="E139" i="2"/>
  <c r="F139" i="2"/>
  <c r="G139" i="2"/>
  <c r="H139" i="2"/>
  <c r="I139" i="2"/>
  <c r="J139" i="2"/>
  <c r="K139" i="2"/>
  <c r="L139" i="2"/>
  <c r="M139" i="2"/>
  <c r="N139" i="2"/>
  <c r="C139" i="2"/>
  <c r="D137" i="2"/>
  <c r="E137" i="2"/>
  <c r="F137" i="2"/>
  <c r="G137" i="2"/>
  <c r="H137" i="2"/>
  <c r="I137" i="2"/>
  <c r="J137" i="2"/>
  <c r="K137" i="2"/>
  <c r="L137" i="2"/>
  <c r="M137" i="2"/>
  <c r="N137" i="2"/>
  <c r="C137" i="2"/>
  <c r="D135" i="2"/>
  <c r="E135" i="2"/>
  <c r="F135" i="2"/>
  <c r="G135" i="2"/>
  <c r="H135" i="2"/>
  <c r="J135" i="2"/>
  <c r="K135" i="2"/>
  <c r="L135" i="2"/>
  <c r="M135" i="2"/>
  <c r="N135" i="2"/>
  <c r="C135" i="2"/>
  <c r="D132" i="2"/>
  <c r="E132" i="2"/>
  <c r="F132" i="2"/>
  <c r="G132" i="2"/>
  <c r="H132" i="2"/>
  <c r="I132" i="2"/>
  <c r="J132" i="2"/>
  <c r="K132" i="2"/>
  <c r="L132" i="2"/>
  <c r="M132" i="2"/>
  <c r="N132" i="2"/>
  <c r="C132" i="2"/>
  <c r="D129" i="2"/>
  <c r="E129" i="2"/>
  <c r="F129" i="2"/>
  <c r="G129" i="2"/>
  <c r="H129" i="2"/>
  <c r="J129" i="2"/>
  <c r="K129" i="2"/>
  <c r="L129" i="2"/>
  <c r="M129" i="2"/>
  <c r="N129" i="2"/>
  <c r="C129" i="2"/>
  <c r="D127" i="2"/>
  <c r="E127" i="2"/>
  <c r="F127" i="2"/>
  <c r="G127" i="2"/>
  <c r="H127" i="2"/>
  <c r="I127" i="2"/>
  <c r="J127" i="2"/>
  <c r="K127" i="2"/>
  <c r="L127" i="2"/>
  <c r="M127" i="2"/>
  <c r="N127" i="2"/>
  <c r="C127" i="2"/>
  <c r="D108" i="2"/>
  <c r="E108" i="2"/>
  <c r="F108" i="2"/>
  <c r="G108" i="2"/>
  <c r="H108" i="2"/>
  <c r="J108" i="2"/>
  <c r="K108" i="2"/>
  <c r="L108" i="2"/>
  <c r="M108" i="2"/>
  <c r="N108" i="2"/>
  <c r="C108" i="2"/>
  <c r="D103" i="2"/>
  <c r="E103" i="2"/>
  <c r="F103" i="2"/>
  <c r="G103" i="2"/>
  <c r="H103" i="2"/>
  <c r="J103" i="2"/>
  <c r="K103" i="2"/>
  <c r="L103" i="2"/>
  <c r="M103" i="2"/>
  <c r="N103" i="2"/>
  <c r="C103" i="2"/>
  <c r="D100" i="2"/>
  <c r="E100" i="2"/>
  <c r="F100" i="2"/>
  <c r="G100" i="2"/>
  <c r="H100" i="2"/>
  <c r="I100" i="2"/>
  <c r="J100" i="2"/>
  <c r="K100" i="2"/>
  <c r="L100" i="2"/>
  <c r="M100" i="2"/>
  <c r="N100" i="2"/>
  <c r="C100" i="2"/>
  <c r="D96" i="2"/>
  <c r="E96" i="2"/>
  <c r="F96" i="2"/>
  <c r="G96" i="2"/>
  <c r="H96" i="2"/>
  <c r="J96" i="2"/>
  <c r="K96" i="2"/>
  <c r="L96" i="2"/>
  <c r="M96" i="2"/>
  <c r="N96" i="2"/>
  <c r="C96" i="2"/>
  <c r="D94" i="2"/>
  <c r="E94" i="2"/>
  <c r="F94" i="2"/>
  <c r="G94" i="2"/>
  <c r="H94" i="2"/>
  <c r="I94" i="2"/>
  <c r="J94" i="2"/>
  <c r="K94" i="2"/>
  <c r="L94" i="2"/>
  <c r="M94" i="2"/>
  <c r="N94" i="2"/>
  <c r="C94" i="2"/>
  <c r="D91" i="2"/>
  <c r="E91" i="2"/>
  <c r="F91" i="2"/>
  <c r="G91" i="2"/>
  <c r="H91" i="2"/>
  <c r="I91" i="2"/>
  <c r="J91" i="2"/>
  <c r="K91" i="2"/>
  <c r="L91" i="2"/>
  <c r="M91" i="2"/>
  <c r="N91" i="2"/>
  <c r="C91" i="2"/>
  <c r="D89" i="2"/>
  <c r="E89" i="2"/>
  <c r="F89" i="2"/>
  <c r="G89" i="2"/>
  <c r="H89" i="2"/>
  <c r="I89" i="2"/>
  <c r="J89" i="2"/>
  <c r="K89" i="2"/>
  <c r="L89" i="2"/>
  <c r="M89" i="2"/>
  <c r="N89" i="2"/>
  <c r="C89" i="2"/>
  <c r="D87" i="2"/>
  <c r="E87" i="2"/>
  <c r="F87" i="2"/>
  <c r="G87" i="2"/>
  <c r="H87" i="2"/>
  <c r="I87" i="2"/>
  <c r="J87" i="2"/>
  <c r="K87" i="2"/>
  <c r="L87" i="2"/>
  <c r="M87" i="2"/>
  <c r="N87" i="2"/>
  <c r="C87" i="2"/>
  <c r="D83" i="2"/>
  <c r="E83" i="2"/>
  <c r="F83" i="2"/>
  <c r="G83" i="2"/>
  <c r="H83" i="2"/>
  <c r="J83" i="2"/>
  <c r="K83" i="2"/>
  <c r="L83" i="2"/>
  <c r="M83" i="2"/>
  <c r="N83" i="2"/>
  <c r="C83" i="2"/>
  <c r="D81" i="2"/>
  <c r="E81" i="2"/>
  <c r="F81" i="2"/>
  <c r="G81" i="2"/>
  <c r="H81" i="2"/>
  <c r="I81" i="2"/>
  <c r="J81" i="2"/>
  <c r="K81" i="2"/>
  <c r="L81" i="2"/>
  <c r="M81" i="2"/>
  <c r="N81" i="2"/>
  <c r="C81" i="2"/>
  <c r="D78" i="2"/>
  <c r="E78" i="2"/>
  <c r="F78" i="2"/>
  <c r="G78" i="2"/>
  <c r="H78" i="2"/>
  <c r="I78" i="2"/>
  <c r="J78" i="2"/>
  <c r="K78" i="2"/>
  <c r="L78" i="2"/>
  <c r="M78" i="2"/>
  <c r="N78" i="2"/>
  <c r="C78" i="2"/>
  <c r="D76" i="2"/>
  <c r="E76" i="2"/>
  <c r="F76" i="2"/>
  <c r="G76" i="2"/>
  <c r="H76" i="2"/>
  <c r="I76" i="2"/>
  <c r="J76" i="2"/>
  <c r="K76" i="2"/>
  <c r="L76" i="2"/>
  <c r="M76" i="2"/>
  <c r="N76" i="2"/>
  <c r="C76" i="2"/>
  <c r="Q891" i="1"/>
  <c r="M891" i="1" s="1"/>
  <c r="T891" i="1" s="1"/>
  <c r="Q892" i="1"/>
  <c r="Q893" i="1"/>
  <c r="Q894" i="1"/>
  <c r="R891" i="1"/>
  <c r="R892" i="1"/>
  <c r="Q936" i="1"/>
  <c r="Q937" i="1"/>
  <c r="Q932" i="1"/>
  <c r="Q933" i="1"/>
  <c r="J934" i="1"/>
  <c r="K934" i="1"/>
  <c r="L934" i="1"/>
  <c r="N934" i="1"/>
  <c r="O934" i="1"/>
  <c r="P934" i="1"/>
  <c r="S934" i="1"/>
  <c r="I934" i="1"/>
  <c r="J930" i="1"/>
  <c r="J929" i="1" s="1"/>
  <c r="K930" i="1"/>
  <c r="K929" i="1" s="1"/>
  <c r="L930" i="1"/>
  <c r="L929" i="1" s="1"/>
  <c r="N930" i="1"/>
  <c r="N929" i="1" s="1"/>
  <c r="O930" i="1"/>
  <c r="O929" i="1" s="1"/>
  <c r="P930" i="1"/>
  <c r="P929" i="1" s="1"/>
  <c r="S930" i="1"/>
  <c r="S929" i="1" s="1"/>
  <c r="I930" i="1"/>
  <c r="I929" i="1"/>
  <c r="J927" i="1"/>
  <c r="K927" i="1"/>
  <c r="L927" i="1"/>
  <c r="N927" i="1"/>
  <c r="O927" i="1"/>
  <c r="P927" i="1"/>
  <c r="S927" i="1"/>
  <c r="I927" i="1"/>
  <c r="J925" i="1"/>
  <c r="K925" i="1"/>
  <c r="L925" i="1"/>
  <c r="N925" i="1"/>
  <c r="O925" i="1"/>
  <c r="P925" i="1"/>
  <c r="S925" i="1"/>
  <c r="I925" i="1"/>
  <c r="J923" i="1"/>
  <c r="K923" i="1"/>
  <c r="L923" i="1"/>
  <c r="N923" i="1"/>
  <c r="O923" i="1"/>
  <c r="P923" i="1"/>
  <c r="S923" i="1"/>
  <c r="I923" i="1"/>
  <c r="J920" i="1"/>
  <c r="K920" i="1"/>
  <c r="K919" i="1" s="1"/>
  <c r="L920" i="1"/>
  <c r="L919" i="1" s="1"/>
  <c r="N920" i="1"/>
  <c r="O920" i="1"/>
  <c r="O919" i="1" s="1"/>
  <c r="P920" i="1"/>
  <c r="P919" i="1" s="1"/>
  <c r="S920" i="1"/>
  <c r="S919" i="1" s="1"/>
  <c r="I920" i="1"/>
  <c r="I919" i="1" s="1"/>
  <c r="Q917" i="1"/>
  <c r="Q918" i="1"/>
  <c r="J915" i="1"/>
  <c r="K915" i="1"/>
  <c r="L915" i="1"/>
  <c r="N915" i="1"/>
  <c r="O915" i="1"/>
  <c r="P915" i="1"/>
  <c r="S915" i="1"/>
  <c r="I915" i="1"/>
  <c r="I912" i="1" s="1"/>
  <c r="J913" i="1"/>
  <c r="J912" i="1" s="1"/>
  <c r="K913" i="1"/>
  <c r="K912" i="1" s="1"/>
  <c r="L913" i="1"/>
  <c r="L912" i="1" s="1"/>
  <c r="N913" i="1"/>
  <c r="N912" i="1" s="1"/>
  <c r="O913" i="1"/>
  <c r="O912" i="1" s="1"/>
  <c r="P913" i="1"/>
  <c r="P912" i="1" s="1"/>
  <c r="S913" i="1"/>
  <c r="S912" i="1" s="1"/>
  <c r="I913" i="1"/>
  <c r="Q911" i="1"/>
  <c r="J909" i="1"/>
  <c r="K909" i="1"/>
  <c r="L909" i="1"/>
  <c r="N909" i="1"/>
  <c r="O909" i="1"/>
  <c r="P909" i="1"/>
  <c r="S909" i="1"/>
  <c r="I909" i="1"/>
  <c r="Q908" i="1"/>
  <c r="J906" i="1"/>
  <c r="J905" i="1" s="1"/>
  <c r="K906" i="1"/>
  <c r="K905" i="1" s="1"/>
  <c r="L906" i="1"/>
  <c r="L905" i="1" s="1"/>
  <c r="N906" i="1"/>
  <c r="N905" i="1" s="1"/>
  <c r="O906" i="1"/>
  <c r="O905" i="1" s="1"/>
  <c r="P906" i="1"/>
  <c r="P905" i="1" s="1"/>
  <c r="S906" i="1"/>
  <c r="S905" i="1" s="1"/>
  <c r="I906" i="1"/>
  <c r="I905" i="1" s="1"/>
  <c r="Q902" i="1"/>
  <c r="J903" i="1"/>
  <c r="K903" i="1"/>
  <c r="L903" i="1"/>
  <c r="N903" i="1"/>
  <c r="O903" i="1"/>
  <c r="P903" i="1"/>
  <c r="S903" i="1"/>
  <c r="I903" i="1"/>
  <c r="L899" i="1"/>
  <c r="P899" i="1"/>
  <c r="J900" i="1"/>
  <c r="J899" i="1" s="1"/>
  <c r="K900" i="1"/>
  <c r="K899" i="1" s="1"/>
  <c r="L900" i="1"/>
  <c r="N900" i="1"/>
  <c r="N899" i="1" s="1"/>
  <c r="O900" i="1"/>
  <c r="O899" i="1" s="1"/>
  <c r="P900" i="1"/>
  <c r="S900" i="1"/>
  <c r="S899" i="1" s="1"/>
  <c r="I900" i="1"/>
  <c r="I899" i="1" s="1"/>
  <c r="Q897" i="1"/>
  <c r="Q898" i="1"/>
  <c r="J895" i="1"/>
  <c r="K895" i="1"/>
  <c r="L895" i="1"/>
  <c r="N895" i="1"/>
  <c r="O895" i="1"/>
  <c r="P895" i="1"/>
  <c r="S895" i="1"/>
  <c r="I895" i="1"/>
  <c r="J889" i="1"/>
  <c r="J888" i="1" s="1"/>
  <c r="J715" i="1" s="1"/>
  <c r="K889" i="1"/>
  <c r="K888" i="1" s="1"/>
  <c r="K715" i="1" s="1"/>
  <c r="L889" i="1"/>
  <c r="L888" i="1" s="1"/>
  <c r="L715" i="1" s="1"/>
  <c r="N889" i="1"/>
  <c r="N888" i="1" s="1"/>
  <c r="N715" i="1" s="1"/>
  <c r="O889" i="1"/>
  <c r="O888" i="1" s="1"/>
  <c r="O715" i="1" s="1"/>
  <c r="P889" i="1"/>
  <c r="P888" i="1" s="1"/>
  <c r="P715" i="1" s="1"/>
  <c r="S889" i="1"/>
  <c r="S888" i="1" s="1"/>
  <c r="S715" i="1" s="1"/>
  <c r="I889" i="1"/>
  <c r="I888" i="1" s="1"/>
  <c r="I715" i="1" s="1"/>
  <c r="J885" i="1"/>
  <c r="J884" i="1" s="1"/>
  <c r="K885" i="1"/>
  <c r="K884" i="1" s="1"/>
  <c r="L885" i="1"/>
  <c r="L884" i="1" s="1"/>
  <c r="N885" i="1"/>
  <c r="N884" i="1" s="1"/>
  <c r="O885" i="1"/>
  <c r="O884" i="1" s="1"/>
  <c r="P885" i="1"/>
  <c r="P884" i="1" s="1"/>
  <c r="S885" i="1"/>
  <c r="S884" i="1" s="1"/>
  <c r="I885" i="1"/>
  <c r="I884" i="1" s="1"/>
  <c r="Q882" i="1"/>
  <c r="Q883" i="1"/>
  <c r="Q881" i="1"/>
  <c r="J880" i="1"/>
  <c r="K880" i="1"/>
  <c r="L880" i="1"/>
  <c r="N880" i="1"/>
  <c r="O880" i="1"/>
  <c r="P880" i="1"/>
  <c r="Q880" i="1"/>
  <c r="S880" i="1"/>
  <c r="I880" i="1"/>
  <c r="J879" i="1"/>
  <c r="K879" i="1"/>
  <c r="L879" i="1"/>
  <c r="N879" i="1"/>
  <c r="O879" i="1"/>
  <c r="P879" i="1"/>
  <c r="S879" i="1"/>
  <c r="I879" i="1"/>
  <c r="J876" i="1"/>
  <c r="K876" i="1"/>
  <c r="L876" i="1"/>
  <c r="N876" i="1"/>
  <c r="O876" i="1"/>
  <c r="P876" i="1"/>
  <c r="S876" i="1"/>
  <c r="I876" i="1"/>
  <c r="Q871" i="1"/>
  <c r="Q872" i="1"/>
  <c r="Q873" i="1"/>
  <c r="Q874" i="1"/>
  <c r="Q875" i="1"/>
  <c r="J869" i="1"/>
  <c r="J868" i="1" s="1"/>
  <c r="K869" i="1"/>
  <c r="K868" i="1" s="1"/>
  <c r="L869" i="1"/>
  <c r="N869" i="1"/>
  <c r="N868" i="1" s="1"/>
  <c r="O869" i="1"/>
  <c r="P869" i="1"/>
  <c r="S869" i="1"/>
  <c r="I869" i="1"/>
  <c r="I868" i="1" s="1"/>
  <c r="Q864" i="1"/>
  <c r="Q865" i="1"/>
  <c r="Q866" i="1"/>
  <c r="Q867" i="1"/>
  <c r="J862" i="1"/>
  <c r="K862" i="1"/>
  <c r="L862" i="1"/>
  <c r="N862" i="1"/>
  <c r="O862" i="1"/>
  <c r="P862" i="1"/>
  <c r="S862" i="1"/>
  <c r="I862" i="1"/>
  <c r="Q853" i="1"/>
  <c r="Q854" i="1"/>
  <c r="Q855" i="1"/>
  <c r="Q856" i="1"/>
  <c r="Q857" i="1"/>
  <c r="Q858" i="1"/>
  <c r="Q859" i="1"/>
  <c r="Q860" i="1"/>
  <c r="Q861" i="1"/>
  <c r="J851" i="1"/>
  <c r="J850" i="1" s="1"/>
  <c r="K851" i="1"/>
  <c r="L851" i="1"/>
  <c r="L850" i="1" s="1"/>
  <c r="N851" i="1"/>
  <c r="N850" i="1" s="1"/>
  <c r="O851" i="1"/>
  <c r="O850" i="1" s="1"/>
  <c r="P851" i="1"/>
  <c r="S851" i="1"/>
  <c r="S850" i="1" s="1"/>
  <c r="I851" i="1"/>
  <c r="J846" i="1"/>
  <c r="J845" i="1" s="1"/>
  <c r="K846" i="1"/>
  <c r="K845" i="1" s="1"/>
  <c r="L846" i="1"/>
  <c r="L845" i="1" s="1"/>
  <c r="N846" i="1"/>
  <c r="N845" i="1" s="1"/>
  <c r="O846" i="1"/>
  <c r="O845" i="1" s="1"/>
  <c r="P846" i="1"/>
  <c r="P845" i="1" s="1"/>
  <c r="S846" i="1"/>
  <c r="S845" i="1" s="1"/>
  <c r="I846" i="1"/>
  <c r="I845" i="1" s="1"/>
  <c r="J843" i="1"/>
  <c r="K843" i="1"/>
  <c r="L843" i="1"/>
  <c r="N843" i="1"/>
  <c r="O843" i="1"/>
  <c r="P843" i="1"/>
  <c r="S843" i="1"/>
  <c r="I843" i="1"/>
  <c r="Q840" i="1"/>
  <c r="Q841" i="1"/>
  <c r="Q842" i="1"/>
  <c r="Q835" i="1"/>
  <c r="Q836" i="1"/>
  <c r="Q837" i="1"/>
  <c r="J838" i="1"/>
  <c r="K838" i="1"/>
  <c r="L838" i="1"/>
  <c r="N838" i="1"/>
  <c r="O838" i="1"/>
  <c r="P838" i="1"/>
  <c r="S838" i="1"/>
  <c r="I838" i="1"/>
  <c r="J833" i="1"/>
  <c r="K833" i="1"/>
  <c r="L833" i="1"/>
  <c r="N833" i="1"/>
  <c r="O833" i="1"/>
  <c r="P833" i="1"/>
  <c r="S833" i="1"/>
  <c r="I833" i="1"/>
  <c r="J831" i="1"/>
  <c r="K831" i="1"/>
  <c r="L831" i="1"/>
  <c r="N831" i="1"/>
  <c r="O831" i="1"/>
  <c r="P831" i="1"/>
  <c r="S831" i="1"/>
  <c r="I831" i="1"/>
  <c r="J823" i="1"/>
  <c r="K823" i="1"/>
  <c r="L823" i="1"/>
  <c r="N823" i="1"/>
  <c r="O823" i="1"/>
  <c r="P823" i="1"/>
  <c r="S823" i="1"/>
  <c r="I823" i="1"/>
  <c r="J821" i="1"/>
  <c r="K821" i="1"/>
  <c r="L821" i="1"/>
  <c r="N821" i="1"/>
  <c r="O821" i="1"/>
  <c r="P821" i="1"/>
  <c r="S821" i="1"/>
  <c r="I821" i="1"/>
  <c r="J819" i="1"/>
  <c r="K819" i="1"/>
  <c r="L819" i="1"/>
  <c r="N819" i="1"/>
  <c r="O819" i="1"/>
  <c r="P819" i="1"/>
  <c r="S819" i="1"/>
  <c r="I819" i="1"/>
  <c r="Q816" i="1"/>
  <c r="Q817" i="1"/>
  <c r="Q818" i="1"/>
  <c r="J814" i="1"/>
  <c r="K814" i="1"/>
  <c r="L814" i="1"/>
  <c r="N814" i="1"/>
  <c r="O814" i="1"/>
  <c r="P814" i="1"/>
  <c r="S814" i="1"/>
  <c r="I814" i="1"/>
  <c r="Q813" i="1"/>
  <c r="Q812" i="1"/>
  <c r="J811" i="1"/>
  <c r="K811" i="1"/>
  <c r="L811" i="1"/>
  <c r="N811" i="1"/>
  <c r="O811" i="1"/>
  <c r="P811" i="1"/>
  <c r="Q811" i="1"/>
  <c r="S811" i="1"/>
  <c r="I811" i="1"/>
  <c r="Q810" i="1"/>
  <c r="J808" i="1"/>
  <c r="K808" i="1"/>
  <c r="L808" i="1"/>
  <c r="N808" i="1"/>
  <c r="O808" i="1"/>
  <c r="P808" i="1"/>
  <c r="S808" i="1"/>
  <c r="I808" i="1"/>
  <c r="Q806" i="1"/>
  <c r="Q807" i="1"/>
  <c r="J804" i="1"/>
  <c r="K804" i="1"/>
  <c r="L804" i="1"/>
  <c r="N804" i="1"/>
  <c r="O804" i="1"/>
  <c r="P804" i="1"/>
  <c r="S804" i="1"/>
  <c r="I804" i="1"/>
  <c r="Q799" i="1"/>
  <c r="Q800" i="1"/>
  <c r="Q801" i="1"/>
  <c r="Q802" i="1"/>
  <c r="Q803" i="1"/>
  <c r="J797" i="1"/>
  <c r="K797" i="1"/>
  <c r="L797" i="1"/>
  <c r="N797" i="1"/>
  <c r="O797" i="1"/>
  <c r="P797" i="1"/>
  <c r="S797" i="1"/>
  <c r="I79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J716" i="1"/>
  <c r="K716" i="1"/>
  <c r="L716" i="1"/>
  <c r="N716" i="1"/>
  <c r="O716" i="1"/>
  <c r="P716" i="1"/>
  <c r="S716" i="1"/>
  <c r="I716" i="1"/>
  <c r="J711" i="1"/>
  <c r="K711" i="1"/>
  <c r="L711" i="1"/>
  <c r="N711" i="1"/>
  <c r="O711" i="1"/>
  <c r="P711" i="1"/>
  <c r="S711" i="1"/>
  <c r="I711" i="1"/>
  <c r="J704" i="1"/>
  <c r="K704" i="1"/>
  <c r="L704" i="1"/>
  <c r="N704" i="1"/>
  <c r="O704" i="1"/>
  <c r="P704" i="1"/>
  <c r="S704" i="1"/>
  <c r="I704" i="1"/>
  <c r="J695" i="1"/>
  <c r="K695" i="1"/>
  <c r="L695" i="1"/>
  <c r="L694" i="1" s="1"/>
  <c r="N695" i="1"/>
  <c r="O695" i="1"/>
  <c r="P695" i="1"/>
  <c r="P694" i="1" s="1"/>
  <c r="S695" i="1"/>
  <c r="I695" i="1"/>
  <c r="J692" i="1"/>
  <c r="K692" i="1"/>
  <c r="L692" i="1"/>
  <c r="N692" i="1"/>
  <c r="O692" i="1"/>
  <c r="P692" i="1"/>
  <c r="S692" i="1"/>
  <c r="I692" i="1"/>
  <c r="J690" i="1"/>
  <c r="K690" i="1"/>
  <c r="L690" i="1"/>
  <c r="N690" i="1"/>
  <c r="O690" i="1"/>
  <c r="P690" i="1"/>
  <c r="S690" i="1"/>
  <c r="I690" i="1"/>
  <c r="J686" i="1"/>
  <c r="K686" i="1"/>
  <c r="L686" i="1"/>
  <c r="N686" i="1"/>
  <c r="O686" i="1"/>
  <c r="P686" i="1"/>
  <c r="S686" i="1"/>
  <c r="I686" i="1"/>
  <c r="J682" i="1"/>
  <c r="K682" i="1"/>
  <c r="L682" i="1"/>
  <c r="N682" i="1"/>
  <c r="O682" i="1"/>
  <c r="P682" i="1"/>
  <c r="S682" i="1"/>
  <c r="I682" i="1"/>
  <c r="J678" i="1"/>
  <c r="K678" i="1"/>
  <c r="L678" i="1"/>
  <c r="N678" i="1"/>
  <c r="O678" i="1"/>
  <c r="P678" i="1"/>
  <c r="S678" i="1"/>
  <c r="I678" i="1"/>
  <c r="J676" i="1"/>
  <c r="J675" i="1" s="1"/>
  <c r="K676" i="1"/>
  <c r="K675" i="1" s="1"/>
  <c r="L676" i="1"/>
  <c r="L675" i="1" s="1"/>
  <c r="N676" i="1"/>
  <c r="O676" i="1"/>
  <c r="O675" i="1" s="1"/>
  <c r="P676" i="1"/>
  <c r="S676" i="1"/>
  <c r="S675" i="1" s="1"/>
  <c r="I676" i="1"/>
  <c r="J673" i="1"/>
  <c r="K673" i="1"/>
  <c r="L673" i="1"/>
  <c r="N673" i="1"/>
  <c r="O673" i="1"/>
  <c r="P673" i="1"/>
  <c r="S673" i="1"/>
  <c r="I673" i="1"/>
  <c r="J671" i="1"/>
  <c r="K671" i="1"/>
  <c r="L671" i="1"/>
  <c r="N671" i="1"/>
  <c r="O671" i="1"/>
  <c r="P671" i="1"/>
  <c r="S671" i="1"/>
  <c r="I671" i="1"/>
  <c r="Q668" i="1"/>
  <c r="Q669" i="1"/>
  <c r="Q670" i="1"/>
  <c r="J666" i="1"/>
  <c r="K666" i="1"/>
  <c r="L666" i="1"/>
  <c r="N666" i="1"/>
  <c r="O666" i="1"/>
  <c r="P666" i="1"/>
  <c r="S666" i="1"/>
  <c r="I666" i="1"/>
  <c r="Q663" i="1"/>
  <c r="Q664" i="1"/>
  <c r="J661" i="1"/>
  <c r="J660" i="1" s="1"/>
  <c r="K661" i="1"/>
  <c r="K660" i="1" s="1"/>
  <c r="L661" i="1"/>
  <c r="L660" i="1" s="1"/>
  <c r="N661" i="1"/>
  <c r="N660" i="1" s="1"/>
  <c r="O661" i="1"/>
  <c r="O660" i="1" s="1"/>
  <c r="P661" i="1"/>
  <c r="P660" i="1" s="1"/>
  <c r="S661" i="1"/>
  <c r="S660" i="1" s="1"/>
  <c r="I661" i="1"/>
  <c r="I660" i="1" s="1"/>
  <c r="Q658" i="1"/>
  <c r="Q659" i="1"/>
  <c r="J656" i="1"/>
  <c r="K656" i="1"/>
  <c r="L656" i="1"/>
  <c r="N656" i="1"/>
  <c r="O656" i="1"/>
  <c r="P656" i="1"/>
  <c r="S656" i="1"/>
  <c r="I656" i="1"/>
  <c r="Q647" i="1"/>
  <c r="Q648" i="1"/>
  <c r="Q649" i="1"/>
  <c r="Q650" i="1"/>
  <c r="Q651" i="1"/>
  <c r="Q652" i="1"/>
  <c r="Q653" i="1"/>
  <c r="Q654" i="1"/>
  <c r="Q655" i="1"/>
  <c r="J645" i="1"/>
  <c r="K645" i="1"/>
  <c r="L645" i="1"/>
  <c r="N645" i="1"/>
  <c r="N644" i="1" s="1"/>
  <c r="O645" i="1"/>
  <c r="P645" i="1"/>
  <c r="S645" i="1"/>
  <c r="I645" i="1"/>
  <c r="J642" i="1"/>
  <c r="J641" i="1" s="1"/>
  <c r="K642" i="1"/>
  <c r="K641" i="1" s="1"/>
  <c r="L642" i="1"/>
  <c r="L641" i="1" s="1"/>
  <c r="N642" i="1"/>
  <c r="N641" i="1" s="1"/>
  <c r="O642" i="1"/>
  <c r="O641" i="1" s="1"/>
  <c r="P642" i="1"/>
  <c r="P641" i="1" s="1"/>
  <c r="S642" i="1"/>
  <c r="S641" i="1" s="1"/>
  <c r="I642" i="1"/>
  <c r="I641" i="1" s="1"/>
  <c r="J639" i="1"/>
  <c r="J638" i="1" s="1"/>
  <c r="K639" i="1"/>
  <c r="K638" i="1" s="1"/>
  <c r="L639" i="1"/>
  <c r="L638" i="1" s="1"/>
  <c r="N639" i="1"/>
  <c r="N638" i="1" s="1"/>
  <c r="O639" i="1"/>
  <c r="O638" i="1" s="1"/>
  <c r="P639" i="1"/>
  <c r="P638" i="1" s="1"/>
  <c r="S639" i="1"/>
  <c r="S638" i="1" s="1"/>
  <c r="I639" i="1"/>
  <c r="I638" i="1" s="1"/>
  <c r="J636" i="1"/>
  <c r="K636" i="1"/>
  <c r="L636" i="1"/>
  <c r="N636" i="1"/>
  <c r="O636" i="1"/>
  <c r="P636" i="1"/>
  <c r="S636" i="1"/>
  <c r="I636" i="1"/>
  <c r="Q629" i="1"/>
  <c r="Q630" i="1"/>
  <c r="Q631" i="1"/>
  <c r="Q632" i="1"/>
  <c r="Q633" i="1"/>
  <c r="Q634" i="1"/>
  <c r="Q635" i="1"/>
  <c r="J627" i="1"/>
  <c r="K627" i="1"/>
  <c r="L627" i="1"/>
  <c r="N627" i="1"/>
  <c r="O627" i="1"/>
  <c r="P627" i="1"/>
  <c r="S627" i="1"/>
  <c r="I627" i="1"/>
  <c r="Q623" i="1"/>
  <c r="Q624" i="1"/>
  <c r="Q625" i="1"/>
  <c r="Q626" i="1"/>
  <c r="J621" i="1"/>
  <c r="K621" i="1"/>
  <c r="L621" i="1"/>
  <c r="N621" i="1"/>
  <c r="O621" i="1"/>
  <c r="P621" i="1"/>
  <c r="S621" i="1"/>
  <c r="I621" i="1"/>
  <c r="J618" i="1"/>
  <c r="J617" i="1" s="1"/>
  <c r="K618" i="1"/>
  <c r="K617" i="1" s="1"/>
  <c r="L618" i="1"/>
  <c r="L617" i="1" s="1"/>
  <c r="N618" i="1"/>
  <c r="N617" i="1" s="1"/>
  <c r="O618" i="1"/>
  <c r="O617" i="1" s="1"/>
  <c r="P618" i="1"/>
  <c r="P617" i="1" s="1"/>
  <c r="S618" i="1"/>
  <c r="S617" i="1" s="1"/>
  <c r="I618" i="1"/>
  <c r="I617" i="1"/>
  <c r="Q613" i="1"/>
  <c r="Q614" i="1"/>
  <c r="Q615" i="1"/>
  <c r="Q616" i="1"/>
  <c r="J611" i="1"/>
  <c r="K611" i="1"/>
  <c r="L611" i="1"/>
  <c r="N611" i="1"/>
  <c r="O611" i="1"/>
  <c r="P611" i="1"/>
  <c r="S611" i="1"/>
  <c r="I61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J590" i="1"/>
  <c r="K590" i="1"/>
  <c r="L590" i="1"/>
  <c r="N590" i="1"/>
  <c r="O590" i="1"/>
  <c r="P590" i="1"/>
  <c r="S590" i="1"/>
  <c r="I590" i="1"/>
  <c r="J587" i="1"/>
  <c r="J586" i="1" s="1"/>
  <c r="K587" i="1"/>
  <c r="K586" i="1" s="1"/>
  <c r="L587" i="1"/>
  <c r="L586" i="1" s="1"/>
  <c r="N587" i="1"/>
  <c r="N586" i="1" s="1"/>
  <c r="O587" i="1"/>
  <c r="O586" i="1" s="1"/>
  <c r="P587" i="1"/>
  <c r="P586" i="1" s="1"/>
  <c r="S587" i="1"/>
  <c r="S586" i="1" s="1"/>
  <c r="I587" i="1"/>
  <c r="I586" i="1" s="1"/>
  <c r="Q585" i="1"/>
  <c r="J583" i="1"/>
  <c r="K583" i="1"/>
  <c r="L583" i="1"/>
  <c r="N583" i="1"/>
  <c r="O583" i="1"/>
  <c r="P583" i="1"/>
  <c r="S583" i="1"/>
  <c r="I583" i="1"/>
  <c r="J581" i="1"/>
  <c r="K581" i="1"/>
  <c r="L581" i="1"/>
  <c r="N581" i="1"/>
  <c r="O581" i="1"/>
  <c r="P581" i="1"/>
  <c r="S581" i="1"/>
  <c r="I581" i="1"/>
  <c r="Q574" i="1"/>
  <c r="Q575" i="1"/>
  <c r="Q576" i="1"/>
  <c r="Q577" i="1"/>
  <c r="Q578" i="1"/>
  <c r="Q579" i="1"/>
  <c r="Q580" i="1"/>
  <c r="J572" i="1"/>
  <c r="K572" i="1"/>
  <c r="L572" i="1"/>
  <c r="N572" i="1"/>
  <c r="O572" i="1"/>
  <c r="P572" i="1"/>
  <c r="S572" i="1"/>
  <c r="I572" i="1"/>
  <c r="Q563" i="1"/>
  <c r="Q564" i="1"/>
  <c r="Q565" i="1"/>
  <c r="Q566" i="1"/>
  <c r="Q567" i="1"/>
  <c r="Q568" i="1"/>
  <c r="Q569" i="1"/>
  <c r="Q570" i="1"/>
  <c r="Q571" i="1"/>
  <c r="Q562" i="1"/>
  <c r="J561" i="1"/>
  <c r="K561" i="1"/>
  <c r="L561" i="1"/>
  <c r="N561" i="1"/>
  <c r="O561" i="1"/>
  <c r="P561" i="1"/>
  <c r="S561" i="1"/>
  <c r="I561" i="1"/>
  <c r="Q550" i="1"/>
  <c r="Q551" i="1"/>
  <c r="Q552" i="1"/>
  <c r="Q553" i="1"/>
  <c r="Q554" i="1"/>
  <c r="Q555" i="1"/>
  <c r="Q556" i="1"/>
  <c r="Q557" i="1"/>
  <c r="Q558" i="1"/>
  <c r="Q559" i="1"/>
  <c r="Q560" i="1"/>
  <c r="Q549" i="1"/>
  <c r="I548" i="1"/>
  <c r="J548" i="1"/>
  <c r="K548" i="1"/>
  <c r="L548" i="1"/>
  <c r="N548" i="1"/>
  <c r="O548" i="1"/>
  <c r="P548" i="1"/>
  <c r="S548" i="1"/>
  <c r="J546" i="1"/>
  <c r="K546" i="1"/>
  <c r="L546" i="1"/>
  <c r="N546" i="1"/>
  <c r="O546" i="1"/>
  <c r="P546" i="1"/>
  <c r="S546" i="1"/>
  <c r="I546" i="1"/>
  <c r="Q540" i="1"/>
  <c r="Q541" i="1"/>
  <c r="Q542" i="1"/>
  <c r="Q543" i="1"/>
  <c r="Q544" i="1"/>
  <c r="Q545" i="1"/>
  <c r="Q539" i="1"/>
  <c r="J538" i="1"/>
  <c r="K538" i="1"/>
  <c r="L538" i="1"/>
  <c r="N538" i="1"/>
  <c r="O538" i="1"/>
  <c r="P538" i="1"/>
  <c r="S538" i="1"/>
  <c r="I538" i="1"/>
  <c r="Q536" i="1"/>
  <c r="Q537" i="1"/>
  <c r="Q535" i="1"/>
  <c r="J534" i="1"/>
  <c r="K534" i="1"/>
  <c r="L534" i="1"/>
  <c r="N534" i="1"/>
  <c r="O534" i="1"/>
  <c r="P534" i="1"/>
  <c r="S534" i="1"/>
  <c r="I534" i="1"/>
  <c r="Q531" i="1"/>
  <c r="Q532" i="1"/>
  <c r="Q533" i="1"/>
  <c r="Q530" i="1"/>
  <c r="J529" i="1"/>
  <c r="K529" i="1"/>
  <c r="L529" i="1"/>
  <c r="N529" i="1"/>
  <c r="O529" i="1"/>
  <c r="P529" i="1"/>
  <c r="S529" i="1"/>
  <c r="I529" i="1"/>
  <c r="Q528" i="1"/>
  <c r="J526" i="1"/>
  <c r="K526" i="1"/>
  <c r="L526" i="1"/>
  <c r="N526" i="1"/>
  <c r="O526" i="1"/>
  <c r="P526" i="1"/>
  <c r="S526" i="1"/>
  <c r="I526" i="1"/>
  <c r="J403" i="1"/>
  <c r="K403" i="1"/>
  <c r="L403" i="1"/>
  <c r="O403" i="1"/>
  <c r="P403" i="1"/>
  <c r="S403" i="1"/>
  <c r="I403" i="1"/>
  <c r="Q515" i="1"/>
  <c r="Q516" i="1"/>
  <c r="Q517" i="1"/>
  <c r="Q518" i="1"/>
  <c r="Q519" i="1"/>
  <c r="Q520" i="1"/>
  <c r="Q521" i="1"/>
  <c r="Q522" i="1"/>
  <c r="Q523" i="1"/>
  <c r="Q524" i="1"/>
  <c r="Q525" i="1"/>
  <c r="Q509" i="1"/>
  <c r="Q510" i="1"/>
  <c r="Q511" i="1"/>
  <c r="Q512" i="1"/>
  <c r="Q513" i="1"/>
  <c r="Q514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478" i="1"/>
  <c r="Q479" i="1"/>
  <c r="Q480" i="1"/>
  <c r="Q481" i="1"/>
  <c r="Q482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47" i="1"/>
  <c r="Q448" i="1"/>
  <c r="Q449" i="1"/>
  <c r="Q450" i="1"/>
  <c r="Q441" i="1"/>
  <c r="Q442" i="1"/>
  <c r="Q443" i="1"/>
  <c r="Q444" i="1"/>
  <c r="Q445" i="1"/>
  <c r="Q446" i="1"/>
  <c r="Q432" i="1"/>
  <c r="Q433" i="1"/>
  <c r="Q434" i="1"/>
  <c r="Q435" i="1"/>
  <c r="Q436" i="1"/>
  <c r="Q437" i="1"/>
  <c r="Q438" i="1"/>
  <c r="Q439" i="1"/>
  <c r="Q440" i="1"/>
  <c r="Q430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1" i="1"/>
  <c r="Q404" i="1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C712" i="3"/>
  <c r="D931" i="3"/>
  <c r="E931" i="3"/>
  <c r="F931" i="3"/>
  <c r="G931" i="3"/>
  <c r="G926" i="3" s="1"/>
  <c r="H931" i="3"/>
  <c r="I931" i="3"/>
  <c r="J931" i="3"/>
  <c r="K931" i="3"/>
  <c r="L931" i="3"/>
  <c r="M931" i="3"/>
  <c r="N931" i="3"/>
  <c r="O931" i="3"/>
  <c r="O926" i="3" s="1"/>
  <c r="P931" i="3"/>
  <c r="Q931" i="3"/>
  <c r="R931" i="3"/>
  <c r="S931" i="3"/>
  <c r="S926" i="3" s="1"/>
  <c r="T931" i="3"/>
  <c r="C931" i="3"/>
  <c r="K926" i="3"/>
  <c r="D927" i="3"/>
  <c r="D926" i="3" s="1"/>
  <c r="E927" i="3"/>
  <c r="E926" i="3" s="1"/>
  <c r="F927" i="3"/>
  <c r="G927" i="3"/>
  <c r="H927" i="3"/>
  <c r="H926" i="3" s="1"/>
  <c r="I927" i="3"/>
  <c r="I926" i="3" s="1"/>
  <c r="J927" i="3"/>
  <c r="K927" i="3"/>
  <c r="L927" i="3"/>
  <c r="L926" i="3" s="1"/>
  <c r="M927" i="3"/>
  <c r="M926" i="3" s="1"/>
  <c r="N927" i="3"/>
  <c r="O927" i="3"/>
  <c r="P927" i="3"/>
  <c r="P926" i="3" s="1"/>
  <c r="Q927" i="3"/>
  <c r="Q926" i="3" s="1"/>
  <c r="R927" i="3"/>
  <c r="S927" i="3"/>
  <c r="T927" i="3"/>
  <c r="T926" i="3" s="1"/>
  <c r="C927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C924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C922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C920" i="3"/>
  <c r="D917" i="3"/>
  <c r="E917" i="3"/>
  <c r="E916" i="3" s="1"/>
  <c r="F917" i="3"/>
  <c r="G917" i="3"/>
  <c r="H917" i="3"/>
  <c r="I917" i="3"/>
  <c r="I916" i="3" s="1"/>
  <c r="J917" i="3"/>
  <c r="K917" i="3"/>
  <c r="L917" i="3"/>
  <c r="M917" i="3"/>
  <c r="M916" i="3" s="1"/>
  <c r="N917" i="3"/>
  <c r="O917" i="3"/>
  <c r="P917" i="3"/>
  <c r="Q917" i="3"/>
  <c r="Q916" i="3" s="1"/>
  <c r="R917" i="3"/>
  <c r="S917" i="3"/>
  <c r="T917" i="3"/>
  <c r="C917" i="3"/>
  <c r="C916" i="3" s="1"/>
  <c r="D912" i="3"/>
  <c r="E912" i="3"/>
  <c r="F912" i="3"/>
  <c r="G912" i="3"/>
  <c r="G909" i="3" s="1"/>
  <c r="H912" i="3"/>
  <c r="I912" i="3"/>
  <c r="J912" i="3"/>
  <c r="K912" i="3"/>
  <c r="L912" i="3"/>
  <c r="M912" i="3"/>
  <c r="N912" i="3"/>
  <c r="O912" i="3"/>
  <c r="O909" i="3" s="1"/>
  <c r="P912" i="3"/>
  <c r="Q912" i="3"/>
  <c r="R912" i="3"/>
  <c r="S912" i="3"/>
  <c r="S909" i="3" s="1"/>
  <c r="T912" i="3"/>
  <c r="C912" i="3"/>
  <c r="K909" i="3"/>
  <c r="D910" i="3"/>
  <c r="D909" i="3" s="1"/>
  <c r="E910" i="3"/>
  <c r="E909" i="3" s="1"/>
  <c r="F910" i="3"/>
  <c r="F909" i="3" s="1"/>
  <c r="G910" i="3"/>
  <c r="H910" i="3"/>
  <c r="H909" i="3" s="1"/>
  <c r="I910" i="3"/>
  <c r="I909" i="3" s="1"/>
  <c r="J910" i="3"/>
  <c r="J909" i="3" s="1"/>
  <c r="K910" i="3"/>
  <c r="L910" i="3"/>
  <c r="L909" i="3" s="1"/>
  <c r="M910" i="3"/>
  <c r="M909" i="3" s="1"/>
  <c r="N910" i="3"/>
  <c r="N909" i="3" s="1"/>
  <c r="O910" i="3"/>
  <c r="P910" i="3"/>
  <c r="P909" i="3" s="1"/>
  <c r="Q910" i="3"/>
  <c r="Q909" i="3" s="1"/>
  <c r="R910" i="3"/>
  <c r="R909" i="3" s="1"/>
  <c r="S910" i="3"/>
  <c r="T910" i="3"/>
  <c r="T909" i="3" s="1"/>
  <c r="C910" i="3"/>
  <c r="C909" i="3" s="1"/>
  <c r="D906" i="3"/>
  <c r="E906" i="3"/>
  <c r="F906" i="3"/>
  <c r="G906" i="3"/>
  <c r="H906" i="3"/>
  <c r="I906" i="3"/>
  <c r="J906" i="3"/>
  <c r="K906" i="3"/>
  <c r="L906" i="3"/>
  <c r="M906" i="3"/>
  <c r="N906" i="3"/>
  <c r="O906" i="3"/>
  <c r="O902" i="3" s="1"/>
  <c r="P906" i="3"/>
  <c r="Q906" i="3"/>
  <c r="R906" i="3"/>
  <c r="S906" i="3"/>
  <c r="T906" i="3"/>
  <c r="C906" i="3"/>
  <c r="D903" i="3"/>
  <c r="D902" i="3" s="1"/>
  <c r="E903" i="3"/>
  <c r="E902" i="3" s="1"/>
  <c r="F903" i="3"/>
  <c r="F902" i="3" s="1"/>
  <c r="G903" i="3"/>
  <c r="H903" i="3"/>
  <c r="H902" i="3" s="1"/>
  <c r="I903" i="3"/>
  <c r="I902" i="3" s="1"/>
  <c r="J903" i="3"/>
  <c r="J902" i="3" s="1"/>
  <c r="K903" i="3"/>
  <c r="L903" i="3"/>
  <c r="L902" i="3" s="1"/>
  <c r="M903" i="3"/>
  <c r="M902" i="3" s="1"/>
  <c r="N903" i="3"/>
  <c r="N902" i="3" s="1"/>
  <c r="O903" i="3"/>
  <c r="P903" i="3"/>
  <c r="P902" i="3" s="1"/>
  <c r="Q903" i="3"/>
  <c r="Q902" i="3" s="1"/>
  <c r="R903" i="3"/>
  <c r="R902" i="3" s="1"/>
  <c r="S903" i="3"/>
  <c r="C903" i="3"/>
  <c r="C902" i="3" s="1"/>
  <c r="D900" i="3"/>
  <c r="E900" i="3"/>
  <c r="F900" i="3"/>
  <c r="G900" i="3"/>
  <c r="G896" i="3" s="1"/>
  <c r="H900" i="3"/>
  <c r="I900" i="3"/>
  <c r="J900" i="3"/>
  <c r="K900" i="3"/>
  <c r="K896" i="3" s="1"/>
  <c r="L900" i="3"/>
  <c r="M900" i="3"/>
  <c r="N900" i="3"/>
  <c r="O900" i="3"/>
  <c r="O896" i="3" s="1"/>
  <c r="P900" i="3"/>
  <c r="Q900" i="3"/>
  <c r="R900" i="3"/>
  <c r="S900" i="3"/>
  <c r="T900" i="3"/>
  <c r="C900" i="3"/>
  <c r="C897" i="3"/>
  <c r="T903" i="3"/>
  <c r="T902" i="3" s="1"/>
  <c r="S896" i="3"/>
  <c r="D897" i="3"/>
  <c r="D896" i="3" s="1"/>
  <c r="E897" i="3"/>
  <c r="E896" i="3" s="1"/>
  <c r="F897" i="3"/>
  <c r="G897" i="3"/>
  <c r="H897" i="3"/>
  <c r="H896" i="3" s="1"/>
  <c r="I897" i="3"/>
  <c r="I896" i="3" s="1"/>
  <c r="J897" i="3"/>
  <c r="K897" i="3"/>
  <c r="L897" i="3"/>
  <c r="L896" i="3" s="1"/>
  <c r="M897" i="3"/>
  <c r="M896" i="3" s="1"/>
  <c r="N897" i="3"/>
  <c r="O897" i="3"/>
  <c r="P897" i="3"/>
  <c r="P896" i="3" s="1"/>
  <c r="Q897" i="3"/>
  <c r="Q896" i="3" s="1"/>
  <c r="R897" i="3"/>
  <c r="S897" i="3"/>
  <c r="T897" i="3"/>
  <c r="T896" i="3" s="1"/>
  <c r="C896" i="3"/>
  <c r="D892" i="3"/>
  <c r="E892" i="3"/>
  <c r="F892" i="3"/>
  <c r="G892" i="3"/>
  <c r="H892" i="3"/>
  <c r="I892" i="3"/>
  <c r="J892" i="3"/>
  <c r="K892" i="3"/>
  <c r="K885" i="3" s="1"/>
  <c r="L892" i="3"/>
  <c r="M892" i="3"/>
  <c r="N892" i="3"/>
  <c r="O892" i="3"/>
  <c r="O885" i="3" s="1"/>
  <c r="P892" i="3"/>
  <c r="Q892" i="3"/>
  <c r="R892" i="3"/>
  <c r="S892" i="3"/>
  <c r="S885" i="3" s="1"/>
  <c r="T892" i="3"/>
  <c r="C892" i="3"/>
  <c r="C886" i="3"/>
  <c r="G885" i="3"/>
  <c r="D886" i="3"/>
  <c r="D885" i="3" s="1"/>
  <c r="E886" i="3"/>
  <c r="E885" i="3" s="1"/>
  <c r="F886" i="3"/>
  <c r="F885" i="3" s="1"/>
  <c r="G886" i="3"/>
  <c r="H886" i="3"/>
  <c r="H885" i="3" s="1"/>
  <c r="I886" i="3"/>
  <c r="I885" i="3" s="1"/>
  <c r="J886" i="3"/>
  <c r="J885" i="3" s="1"/>
  <c r="K886" i="3"/>
  <c r="L886" i="3"/>
  <c r="L885" i="3" s="1"/>
  <c r="M886" i="3"/>
  <c r="M885" i="3" s="1"/>
  <c r="N886" i="3"/>
  <c r="N885" i="3" s="1"/>
  <c r="O886" i="3"/>
  <c r="P886" i="3"/>
  <c r="P885" i="3" s="1"/>
  <c r="Q886" i="3"/>
  <c r="Q885" i="3" s="1"/>
  <c r="R886" i="3"/>
  <c r="R885" i="3" s="1"/>
  <c r="S886" i="3"/>
  <c r="T886" i="3"/>
  <c r="T885" i="3" s="1"/>
  <c r="C885" i="3"/>
  <c r="D882" i="3"/>
  <c r="D881" i="3" s="1"/>
  <c r="E882" i="3"/>
  <c r="E881" i="3" s="1"/>
  <c r="F882" i="3"/>
  <c r="F881" i="3" s="1"/>
  <c r="G882" i="3"/>
  <c r="G881" i="3" s="1"/>
  <c r="H882" i="3"/>
  <c r="H881" i="3" s="1"/>
  <c r="I882" i="3"/>
  <c r="I881" i="3" s="1"/>
  <c r="J882" i="3"/>
  <c r="J881" i="3" s="1"/>
  <c r="K882" i="3"/>
  <c r="K881" i="3" s="1"/>
  <c r="L882" i="3"/>
  <c r="L881" i="3" s="1"/>
  <c r="M882" i="3"/>
  <c r="M881" i="3" s="1"/>
  <c r="N882" i="3"/>
  <c r="N881" i="3" s="1"/>
  <c r="O882" i="3"/>
  <c r="O881" i="3" s="1"/>
  <c r="P882" i="3"/>
  <c r="P881" i="3" s="1"/>
  <c r="Q882" i="3"/>
  <c r="Q881" i="3" s="1"/>
  <c r="R882" i="3"/>
  <c r="R881" i="3" s="1"/>
  <c r="S882" i="3"/>
  <c r="S881" i="3" s="1"/>
  <c r="T882" i="3"/>
  <c r="T881" i="3" s="1"/>
  <c r="C882" i="3"/>
  <c r="C881" i="3"/>
  <c r="G876" i="3"/>
  <c r="K876" i="3"/>
  <c r="O876" i="3"/>
  <c r="S876" i="3"/>
  <c r="D877" i="3"/>
  <c r="D876" i="3" s="1"/>
  <c r="E877" i="3"/>
  <c r="E876" i="3" s="1"/>
  <c r="F877" i="3"/>
  <c r="F876" i="3" s="1"/>
  <c r="G877" i="3"/>
  <c r="H877" i="3"/>
  <c r="H876" i="3" s="1"/>
  <c r="I877" i="3"/>
  <c r="I876" i="3" s="1"/>
  <c r="J877" i="3"/>
  <c r="J876" i="3" s="1"/>
  <c r="K877" i="3"/>
  <c r="L877" i="3"/>
  <c r="L876" i="3" s="1"/>
  <c r="M877" i="3"/>
  <c r="M876" i="3" s="1"/>
  <c r="N877" i="3"/>
  <c r="N876" i="3" s="1"/>
  <c r="O877" i="3"/>
  <c r="P877" i="3"/>
  <c r="P876" i="3" s="1"/>
  <c r="Q877" i="3"/>
  <c r="Q876" i="3" s="1"/>
  <c r="R877" i="3"/>
  <c r="R876" i="3" s="1"/>
  <c r="S877" i="3"/>
  <c r="T877" i="3"/>
  <c r="T876" i="3" s="1"/>
  <c r="C877" i="3"/>
  <c r="C876" i="3" s="1"/>
  <c r="D873" i="3"/>
  <c r="E873" i="3"/>
  <c r="F873" i="3"/>
  <c r="G873" i="3"/>
  <c r="G865" i="3" s="1"/>
  <c r="H873" i="3"/>
  <c r="I873" i="3"/>
  <c r="J873" i="3"/>
  <c r="K873" i="3"/>
  <c r="L873" i="3"/>
  <c r="M873" i="3"/>
  <c r="N873" i="3"/>
  <c r="O873" i="3"/>
  <c r="O865" i="3" s="1"/>
  <c r="P873" i="3"/>
  <c r="Q873" i="3"/>
  <c r="R873" i="3"/>
  <c r="S873" i="3"/>
  <c r="S865" i="3" s="1"/>
  <c r="T873" i="3"/>
  <c r="C873" i="3"/>
  <c r="K865" i="3"/>
  <c r="D866" i="3"/>
  <c r="D865" i="3" s="1"/>
  <c r="E866" i="3"/>
  <c r="E865" i="3" s="1"/>
  <c r="F866" i="3"/>
  <c r="F865" i="3" s="1"/>
  <c r="G866" i="3"/>
  <c r="H866" i="3"/>
  <c r="H865" i="3" s="1"/>
  <c r="I866" i="3"/>
  <c r="I865" i="3" s="1"/>
  <c r="J866" i="3"/>
  <c r="J865" i="3" s="1"/>
  <c r="K866" i="3"/>
  <c r="L866" i="3"/>
  <c r="L865" i="3" s="1"/>
  <c r="M866" i="3"/>
  <c r="M865" i="3" s="1"/>
  <c r="N866" i="3"/>
  <c r="N865" i="3" s="1"/>
  <c r="O866" i="3"/>
  <c r="P866" i="3"/>
  <c r="P865" i="3" s="1"/>
  <c r="Q866" i="3"/>
  <c r="Q865" i="3" s="1"/>
  <c r="R866" i="3"/>
  <c r="R865" i="3" s="1"/>
  <c r="S866" i="3"/>
  <c r="T866" i="3"/>
  <c r="T865" i="3" s="1"/>
  <c r="C866" i="3"/>
  <c r="C865" i="3" s="1"/>
  <c r="D859" i="3"/>
  <c r="E859" i="3"/>
  <c r="F859" i="3"/>
  <c r="G859" i="3"/>
  <c r="G847" i="3" s="1"/>
  <c r="H859" i="3"/>
  <c r="I859" i="3"/>
  <c r="J859" i="3"/>
  <c r="K859" i="3"/>
  <c r="L859" i="3"/>
  <c r="M859" i="3"/>
  <c r="N859" i="3"/>
  <c r="O859" i="3"/>
  <c r="O847" i="3" s="1"/>
  <c r="P859" i="3"/>
  <c r="Q859" i="3"/>
  <c r="R859" i="3"/>
  <c r="S859" i="3"/>
  <c r="S847" i="3" s="1"/>
  <c r="T859" i="3"/>
  <c r="C859" i="3"/>
  <c r="K847" i="3"/>
  <c r="D848" i="3"/>
  <c r="D847" i="3" s="1"/>
  <c r="E848" i="3"/>
  <c r="E847" i="3" s="1"/>
  <c r="F848" i="3"/>
  <c r="F847" i="3" s="1"/>
  <c r="G848" i="3"/>
  <c r="H848" i="3"/>
  <c r="H847" i="3" s="1"/>
  <c r="I848" i="3"/>
  <c r="I847" i="3" s="1"/>
  <c r="J848" i="3"/>
  <c r="J847" i="3" s="1"/>
  <c r="K848" i="3"/>
  <c r="L848" i="3"/>
  <c r="L847" i="3" s="1"/>
  <c r="M848" i="3"/>
  <c r="M847" i="3" s="1"/>
  <c r="N848" i="3"/>
  <c r="N847" i="3" s="1"/>
  <c r="O848" i="3"/>
  <c r="P848" i="3"/>
  <c r="P847" i="3" s="1"/>
  <c r="Q848" i="3"/>
  <c r="Q847" i="3" s="1"/>
  <c r="R848" i="3"/>
  <c r="R847" i="3" s="1"/>
  <c r="S848" i="3"/>
  <c r="T848" i="3"/>
  <c r="T847" i="3" s="1"/>
  <c r="C848" i="3"/>
  <c r="C847" i="3"/>
  <c r="G842" i="3"/>
  <c r="K842" i="3"/>
  <c r="O842" i="3"/>
  <c r="S842" i="3"/>
  <c r="D843" i="3"/>
  <c r="D842" i="3" s="1"/>
  <c r="E843" i="3"/>
  <c r="E842" i="3" s="1"/>
  <c r="F843" i="3"/>
  <c r="F842" i="3" s="1"/>
  <c r="G843" i="3"/>
  <c r="H843" i="3"/>
  <c r="H842" i="3" s="1"/>
  <c r="I843" i="3"/>
  <c r="I842" i="3" s="1"/>
  <c r="J843" i="3"/>
  <c r="J842" i="3" s="1"/>
  <c r="K843" i="3"/>
  <c r="L843" i="3"/>
  <c r="L842" i="3" s="1"/>
  <c r="M843" i="3"/>
  <c r="M842" i="3" s="1"/>
  <c r="N843" i="3"/>
  <c r="N842" i="3" s="1"/>
  <c r="O843" i="3"/>
  <c r="P843" i="3"/>
  <c r="P842" i="3" s="1"/>
  <c r="Q843" i="3"/>
  <c r="Q842" i="3" s="1"/>
  <c r="R843" i="3"/>
  <c r="R842" i="3" s="1"/>
  <c r="S843" i="3"/>
  <c r="T843" i="3"/>
  <c r="T842" i="3" s="1"/>
  <c r="C843" i="3"/>
  <c r="C842" i="3" s="1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C840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C835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C830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C828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C818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C816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C811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C808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C805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C801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C794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C713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C399" i="3"/>
  <c r="D708" i="3"/>
  <c r="E708" i="3"/>
  <c r="F708" i="3"/>
  <c r="G708" i="3"/>
  <c r="H708" i="3"/>
  <c r="I708" i="3"/>
  <c r="J708" i="3"/>
  <c r="K708" i="3"/>
  <c r="K691" i="3" s="1"/>
  <c r="L708" i="3"/>
  <c r="M708" i="3"/>
  <c r="N708" i="3"/>
  <c r="O708" i="3"/>
  <c r="P708" i="3"/>
  <c r="Q708" i="3"/>
  <c r="R708" i="3"/>
  <c r="S708" i="3"/>
  <c r="T708" i="3"/>
  <c r="C708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C701" i="3"/>
  <c r="D692" i="3"/>
  <c r="D691" i="3" s="1"/>
  <c r="E692" i="3"/>
  <c r="E691" i="3" s="1"/>
  <c r="F692" i="3"/>
  <c r="F691" i="3" s="1"/>
  <c r="G692" i="3"/>
  <c r="H692" i="3"/>
  <c r="H691" i="3" s="1"/>
  <c r="I692" i="3"/>
  <c r="I691" i="3" s="1"/>
  <c r="J692" i="3"/>
  <c r="J691" i="3" s="1"/>
  <c r="K692" i="3"/>
  <c r="L692" i="3"/>
  <c r="L691" i="3" s="1"/>
  <c r="M692" i="3"/>
  <c r="M691" i="3" s="1"/>
  <c r="N692" i="3"/>
  <c r="N691" i="3" s="1"/>
  <c r="O692" i="3"/>
  <c r="P692" i="3"/>
  <c r="P691" i="3" s="1"/>
  <c r="Q692" i="3"/>
  <c r="Q691" i="3" s="1"/>
  <c r="R692" i="3"/>
  <c r="R691" i="3" s="1"/>
  <c r="S692" i="3"/>
  <c r="T692" i="3"/>
  <c r="T691" i="3" s="1"/>
  <c r="C692" i="3"/>
  <c r="C691" i="3" s="1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C689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C687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C683" i="3"/>
  <c r="D679" i="3"/>
  <c r="E679" i="3"/>
  <c r="E678" i="3" s="1"/>
  <c r="F679" i="3"/>
  <c r="F678" i="3" s="1"/>
  <c r="G679" i="3"/>
  <c r="H679" i="3"/>
  <c r="I679" i="3"/>
  <c r="I678" i="3" s="1"/>
  <c r="J679" i="3"/>
  <c r="J678" i="3" s="1"/>
  <c r="K679" i="3"/>
  <c r="L679" i="3"/>
  <c r="M679" i="3"/>
  <c r="M678" i="3" s="1"/>
  <c r="N679" i="3"/>
  <c r="N678" i="3" s="1"/>
  <c r="O679" i="3"/>
  <c r="P679" i="3"/>
  <c r="Q679" i="3"/>
  <c r="Q678" i="3" s="1"/>
  <c r="R679" i="3"/>
  <c r="R678" i="3" s="1"/>
  <c r="S679" i="3"/>
  <c r="T679" i="3"/>
  <c r="C679" i="3"/>
  <c r="C678" i="3" s="1"/>
  <c r="D675" i="3"/>
  <c r="D672" i="3" s="1"/>
  <c r="E675" i="3"/>
  <c r="F675" i="3"/>
  <c r="G675" i="3"/>
  <c r="H675" i="3"/>
  <c r="I675" i="3"/>
  <c r="J675" i="3"/>
  <c r="K675" i="3"/>
  <c r="K672" i="3" s="1"/>
  <c r="L675" i="3"/>
  <c r="L672" i="3" s="1"/>
  <c r="M675" i="3"/>
  <c r="N675" i="3"/>
  <c r="O675" i="3"/>
  <c r="P675" i="3"/>
  <c r="Q675" i="3"/>
  <c r="R675" i="3"/>
  <c r="S675" i="3"/>
  <c r="S672" i="3" s="1"/>
  <c r="T675" i="3"/>
  <c r="T672" i="3" s="1"/>
  <c r="C675" i="3"/>
  <c r="G672" i="3"/>
  <c r="H672" i="3"/>
  <c r="O672" i="3"/>
  <c r="P672" i="3"/>
  <c r="D673" i="3"/>
  <c r="E673" i="3"/>
  <c r="E672" i="3" s="1"/>
  <c r="F673" i="3"/>
  <c r="F672" i="3" s="1"/>
  <c r="G673" i="3"/>
  <c r="H673" i="3"/>
  <c r="I673" i="3"/>
  <c r="I672" i="3" s="1"/>
  <c r="J673" i="3"/>
  <c r="J672" i="3" s="1"/>
  <c r="K673" i="3"/>
  <c r="L673" i="3"/>
  <c r="M673" i="3"/>
  <c r="M672" i="3" s="1"/>
  <c r="N673" i="3"/>
  <c r="N672" i="3" s="1"/>
  <c r="O673" i="3"/>
  <c r="P673" i="3"/>
  <c r="Q673" i="3"/>
  <c r="Q672" i="3" s="1"/>
  <c r="R673" i="3"/>
  <c r="R672" i="3" s="1"/>
  <c r="S673" i="3"/>
  <c r="T673" i="3"/>
  <c r="C673" i="3"/>
  <c r="C672" i="3" s="1"/>
  <c r="D670" i="3"/>
  <c r="E670" i="3"/>
  <c r="F670" i="3"/>
  <c r="G670" i="3"/>
  <c r="H670" i="3"/>
  <c r="I670" i="3"/>
  <c r="J670" i="3"/>
  <c r="K670" i="3"/>
  <c r="K662" i="3" s="1"/>
  <c r="L670" i="3"/>
  <c r="M670" i="3"/>
  <c r="N670" i="3"/>
  <c r="O670" i="3"/>
  <c r="P670" i="3"/>
  <c r="Q670" i="3"/>
  <c r="R670" i="3"/>
  <c r="S670" i="3"/>
  <c r="T670" i="3"/>
  <c r="C670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C668" i="3"/>
  <c r="D663" i="3"/>
  <c r="D662" i="3" s="1"/>
  <c r="E663" i="3"/>
  <c r="E662" i="3" s="1"/>
  <c r="F663" i="3"/>
  <c r="F662" i="3" s="1"/>
  <c r="G663" i="3"/>
  <c r="H663" i="3"/>
  <c r="H662" i="3" s="1"/>
  <c r="I663" i="3"/>
  <c r="I662" i="3" s="1"/>
  <c r="J663" i="3"/>
  <c r="J662" i="3" s="1"/>
  <c r="K663" i="3"/>
  <c r="L663" i="3"/>
  <c r="L662" i="3" s="1"/>
  <c r="M663" i="3"/>
  <c r="M662" i="3" s="1"/>
  <c r="N663" i="3"/>
  <c r="N662" i="3" s="1"/>
  <c r="O663" i="3"/>
  <c r="P663" i="3"/>
  <c r="P662" i="3" s="1"/>
  <c r="Q663" i="3"/>
  <c r="Q662" i="3" s="1"/>
  <c r="R663" i="3"/>
  <c r="R662" i="3" s="1"/>
  <c r="S663" i="3"/>
  <c r="T663" i="3"/>
  <c r="T662" i="3" s="1"/>
  <c r="C663" i="3"/>
  <c r="C662" i="3"/>
  <c r="E657" i="3"/>
  <c r="G657" i="3"/>
  <c r="I657" i="3"/>
  <c r="K657" i="3"/>
  <c r="M657" i="3"/>
  <c r="O657" i="3"/>
  <c r="Q657" i="3"/>
  <c r="S657" i="3"/>
  <c r="D658" i="3"/>
  <c r="D657" i="3" s="1"/>
  <c r="E658" i="3"/>
  <c r="F658" i="3"/>
  <c r="F657" i="3" s="1"/>
  <c r="G658" i="3"/>
  <c r="H658" i="3"/>
  <c r="H657" i="3" s="1"/>
  <c r="I658" i="3"/>
  <c r="J658" i="3"/>
  <c r="J657" i="3" s="1"/>
  <c r="K658" i="3"/>
  <c r="L658" i="3"/>
  <c r="L657" i="3" s="1"/>
  <c r="M658" i="3"/>
  <c r="N658" i="3"/>
  <c r="N657" i="3" s="1"/>
  <c r="O658" i="3"/>
  <c r="P658" i="3"/>
  <c r="P657" i="3" s="1"/>
  <c r="Q658" i="3"/>
  <c r="R658" i="3"/>
  <c r="R657" i="3" s="1"/>
  <c r="S658" i="3"/>
  <c r="T658" i="3"/>
  <c r="T657" i="3" s="1"/>
  <c r="C658" i="3"/>
  <c r="C657" i="3" s="1"/>
  <c r="D653" i="3"/>
  <c r="E653" i="3"/>
  <c r="F653" i="3"/>
  <c r="G653" i="3"/>
  <c r="G641" i="3" s="1"/>
  <c r="H653" i="3"/>
  <c r="I653" i="3"/>
  <c r="J653" i="3"/>
  <c r="K653" i="3"/>
  <c r="L653" i="3"/>
  <c r="M653" i="3"/>
  <c r="N653" i="3"/>
  <c r="O653" i="3"/>
  <c r="O641" i="3" s="1"/>
  <c r="P653" i="3"/>
  <c r="Q653" i="3"/>
  <c r="R653" i="3"/>
  <c r="S653" i="3"/>
  <c r="S641" i="3" s="1"/>
  <c r="T653" i="3"/>
  <c r="C653" i="3"/>
  <c r="K641" i="3"/>
  <c r="D642" i="3"/>
  <c r="D641" i="3" s="1"/>
  <c r="E642" i="3"/>
  <c r="E641" i="3" s="1"/>
  <c r="F642" i="3"/>
  <c r="F641" i="3" s="1"/>
  <c r="G642" i="3"/>
  <c r="H642" i="3"/>
  <c r="H641" i="3" s="1"/>
  <c r="I642" i="3"/>
  <c r="I641" i="3" s="1"/>
  <c r="J642" i="3"/>
  <c r="J641" i="3" s="1"/>
  <c r="K642" i="3"/>
  <c r="L642" i="3"/>
  <c r="L641" i="3" s="1"/>
  <c r="M642" i="3"/>
  <c r="M641" i="3" s="1"/>
  <c r="N642" i="3"/>
  <c r="N641" i="3" s="1"/>
  <c r="O642" i="3"/>
  <c r="P642" i="3"/>
  <c r="P641" i="3" s="1"/>
  <c r="Q642" i="3"/>
  <c r="Q641" i="3" s="1"/>
  <c r="R642" i="3"/>
  <c r="R641" i="3" s="1"/>
  <c r="S642" i="3"/>
  <c r="T642" i="3"/>
  <c r="T641" i="3" s="1"/>
  <c r="C642" i="3"/>
  <c r="C641" i="3" s="1"/>
  <c r="G638" i="3"/>
  <c r="K638" i="3"/>
  <c r="O638" i="3"/>
  <c r="S638" i="3"/>
  <c r="D639" i="3"/>
  <c r="D638" i="3" s="1"/>
  <c r="E639" i="3"/>
  <c r="E638" i="3" s="1"/>
  <c r="F639" i="3"/>
  <c r="F638" i="3" s="1"/>
  <c r="G639" i="3"/>
  <c r="H639" i="3"/>
  <c r="H638" i="3" s="1"/>
  <c r="I639" i="3"/>
  <c r="I638" i="3" s="1"/>
  <c r="J639" i="3"/>
  <c r="J638" i="3" s="1"/>
  <c r="K639" i="3"/>
  <c r="L639" i="3"/>
  <c r="L638" i="3" s="1"/>
  <c r="M639" i="3"/>
  <c r="M638" i="3" s="1"/>
  <c r="N639" i="3"/>
  <c r="N638" i="3" s="1"/>
  <c r="O639" i="3"/>
  <c r="P639" i="3"/>
  <c r="P638" i="3" s="1"/>
  <c r="Q639" i="3"/>
  <c r="Q638" i="3" s="1"/>
  <c r="R639" i="3"/>
  <c r="R638" i="3" s="1"/>
  <c r="S639" i="3"/>
  <c r="T639" i="3"/>
  <c r="T638" i="3" s="1"/>
  <c r="C639" i="3"/>
  <c r="C638" i="3" s="1"/>
  <c r="G635" i="3"/>
  <c r="K635" i="3"/>
  <c r="O635" i="3"/>
  <c r="S635" i="3"/>
  <c r="D636" i="3"/>
  <c r="D635" i="3" s="1"/>
  <c r="E636" i="3"/>
  <c r="E635" i="3" s="1"/>
  <c r="F636" i="3"/>
  <c r="F635" i="3" s="1"/>
  <c r="G636" i="3"/>
  <c r="H636" i="3"/>
  <c r="H635" i="3" s="1"/>
  <c r="I636" i="3"/>
  <c r="I635" i="3" s="1"/>
  <c r="J636" i="3"/>
  <c r="J635" i="3" s="1"/>
  <c r="K636" i="3"/>
  <c r="L636" i="3"/>
  <c r="L635" i="3" s="1"/>
  <c r="M636" i="3"/>
  <c r="M635" i="3" s="1"/>
  <c r="N636" i="3"/>
  <c r="N635" i="3" s="1"/>
  <c r="O636" i="3"/>
  <c r="P636" i="3"/>
  <c r="P635" i="3" s="1"/>
  <c r="Q636" i="3"/>
  <c r="Q635" i="3" s="1"/>
  <c r="R636" i="3"/>
  <c r="R635" i="3" s="1"/>
  <c r="S636" i="3"/>
  <c r="T636" i="3"/>
  <c r="T635" i="3" s="1"/>
  <c r="C636" i="3"/>
  <c r="C635" i="3" s="1"/>
  <c r="D633" i="3"/>
  <c r="E633" i="3"/>
  <c r="F633" i="3"/>
  <c r="G633" i="3"/>
  <c r="H633" i="3"/>
  <c r="I633" i="3"/>
  <c r="J633" i="3"/>
  <c r="K633" i="3"/>
  <c r="K617" i="3" s="1"/>
  <c r="L633" i="3"/>
  <c r="M633" i="3"/>
  <c r="N633" i="3"/>
  <c r="O633" i="3"/>
  <c r="P633" i="3"/>
  <c r="Q633" i="3"/>
  <c r="R633" i="3"/>
  <c r="S633" i="3"/>
  <c r="T633" i="3"/>
  <c r="C633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C624" i="3"/>
  <c r="D618" i="3"/>
  <c r="D617" i="3" s="1"/>
  <c r="E618" i="3"/>
  <c r="E617" i="3" s="1"/>
  <c r="F618" i="3"/>
  <c r="F617" i="3" s="1"/>
  <c r="G618" i="3"/>
  <c r="H618" i="3"/>
  <c r="H617" i="3" s="1"/>
  <c r="I618" i="3"/>
  <c r="I617" i="3" s="1"/>
  <c r="J618" i="3"/>
  <c r="J617" i="3" s="1"/>
  <c r="K618" i="3"/>
  <c r="L618" i="3"/>
  <c r="L617" i="3" s="1"/>
  <c r="M618" i="3"/>
  <c r="M617" i="3" s="1"/>
  <c r="N618" i="3"/>
  <c r="N617" i="3" s="1"/>
  <c r="O618" i="3"/>
  <c r="P618" i="3"/>
  <c r="P617" i="3" s="1"/>
  <c r="Q618" i="3"/>
  <c r="Q617" i="3" s="1"/>
  <c r="R618" i="3"/>
  <c r="R617" i="3" s="1"/>
  <c r="S618" i="3"/>
  <c r="T618" i="3"/>
  <c r="T617" i="3" s="1"/>
  <c r="C618" i="3"/>
  <c r="C617" i="3" s="1"/>
  <c r="G614" i="3"/>
  <c r="K614" i="3"/>
  <c r="O614" i="3"/>
  <c r="S614" i="3"/>
  <c r="D615" i="3"/>
  <c r="D614" i="3" s="1"/>
  <c r="E615" i="3"/>
  <c r="E614" i="3" s="1"/>
  <c r="F615" i="3"/>
  <c r="F614" i="3" s="1"/>
  <c r="G615" i="3"/>
  <c r="H615" i="3"/>
  <c r="H614" i="3" s="1"/>
  <c r="I615" i="3"/>
  <c r="I614" i="3" s="1"/>
  <c r="J615" i="3"/>
  <c r="J614" i="3" s="1"/>
  <c r="K615" i="3"/>
  <c r="L615" i="3"/>
  <c r="L614" i="3" s="1"/>
  <c r="M615" i="3"/>
  <c r="M614" i="3" s="1"/>
  <c r="N615" i="3"/>
  <c r="N614" i="3" s="1"/>
  <c r="O615" i="3"/>
  <c r="P615" i="3"/>
  <c r="P614" i="3" s="1"/>
  <c r="Q615" i="3"/>
  <c r="Q614" i="3" s="1"/>
  <c r="R615" i="3"/>
  <c r="R614" i="3" s="1"/>
  <c r="S615" i="3"/>
  <c r="T615" i="3"/>
  <c r="T614" i="3" s="1"/>
  <c r="C615" i="3"/>
  <c r="C614" i="3" s="1"/>
  <c r="D608" i="3"/>
  <c r="E608" i="3"/>
  <c r="F608" i="3"/>
  <c r="G608" i="3"/>
  <c r="G586" i="3" s="1"/>
  <c r="H608" i="3"/>
  <c r="I608" i="3"/>
  <c r="J608" i="3"/>
  <c r="K608" i="3"/>
  <c r="L608" i="3"/>
  <c r="M608" i="3"/>
  <c r="N608" i="3"/>
  <c r="O608" i="3"/>
  <c r="O586" i="3" s="1"/>
  <c r="P608" i="3"/>
  <c r="Q608" i="3"/>
  <c r="R608" i="3"/>
  <c r="S608" i="3"/>
  <c r="S586" i="3" s="1"/>
  <c r="T608" i="3"/>
  <c r="C608" i="3"/>
  <c r="K586" i="3"/>
  <c r="D587" i="3"/>
  <c r="D586" i="3" s="1"/>
  <c r="E587" i="3"/>
  <c r="E586" i="3" s="1"/>
  <c r="F587" i="3"/>
  <c r="G587" i="3"/>
  <c r="H587" i="3"/>
  <c r="H586" i="3" s="1"/>
  <c r="I587" i="3"/>
  <c r="I586" i="3" s="1"/>
  <c r="J587" i="3"/>
  <c r="K587" i="3"/>
  <c r="L587" i="3"/>
  <c r="L586" i="3" s="1"/>
  <c r="M587" i="3"/>
  <c r="M586" i="3" s="1"/>
  <c r="N587" i="3"/>
  <c r="O587" i="3"/>
  <c r="P587" i="3"/>
  <c r="P586" i="3" s="1"/>
  <c r="Q587" i="3"/>
  <c r="Q586" i="3" s="1"/>
  <c r="R587" i="3"/>
  <c r="S587" i="3"/>
  <c r="T587" i="3"/>
  <c r="T586" i="3" s="1"/>
  <c r="C587" i="3"/>
  <c r="C586" i="3" s="1"/>
  <c r="E583" i="3"/>
  <c r="I583" i="3"/>
  <c r="M583" i="3"/>
  <c r="Q583" i="3"/>
  <c r="D584" i="3"/>
  <c r="D583" i="3" s="1"/>
  <c r="E584" i="3"/>
  <c r="F584" i="3"/>
  <c r="F583" i="3" s="1"/>
  <c r="G584" i="3"/>
  <c r="G583" i="3" s="1"/>
  <c r="H584" i="3"/>
  <c r="H583" i="3" s="1"/>
  <c r="I584" i="3"/>
  <c r="J584" i="3"/>
  <c r="J583" i="3" s="1"/>
  <c r="K584" i="3"/>
  <c r="K583" i="3" s="1"/>
  <c r="L584" i="3"/>
  <c r="L583" i="3" s="1"/>
  <c r="M584" i="3"/>
  <c r="N584" i="3"/>
  <c r="N583" i="3" s="1"/>
  <c r="O584" i="3"/>
  <c r="O583" i="3" s="1"/>
  <c r="P584" i="3"/>
  <c r="P583" i="3" s="1"/>
  <c r="Q584" i="3"/>
  <c r="R584" i="3"/>
  <c r="R583" i="3" s="1"/>
  <c r="S584" i="3"/>
  <c r="S583" i="3" s="1"/>
  <c r="T584" i="3"/>
  <c r="T583" i="3" s="1"/>
  <c r="C584" i="3"/>
  <c r="C583" i="3" s="1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C580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C578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C569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C558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C545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C543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C531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C526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C523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C400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4" i="3"/>
  <c r="C525" i="3"/>
  <c r="C527" i="3"/>
  <c r="C528" i="3"/>
  <c r="C529" i="3"/>
  <c r="C530" i="3"/>
  <c r="C532" i="3"/>
  <c r="C533" i="3"/>
  <c r="C534" i="3"/>
  <c r="C536" i="3"/>
  <c r="C537" i="3"/>
  <c r="C538" i="3"/>
  <c r="C539" i="3"/>
  <c r="C540" i="3"/>
  <c r="C541" i="3"/>
  <c r="C542" i="3"/>
  <c r="C544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9" i="3"/>
  <c r="C560" i="3"/>
  <c r="C561" i="3"/>
  <c r="C562" i="3"/>
  <c r="C563" i="3"/>
  <c r="C564" i="3"/>
  <c r="C565" i="3"/>
  <c r="C566" i="3"/>
  <c r="C567" i="3"/>
  <c r="C568" i="3"/>
  <c r="C570" i="3"/>
  <c r="C571" i="3"/>
  <c r="C572" i="3"/>
  <c r="C573" i="3"/>
  <c r="C574" i="3"/>
  <c r="C575" i="3"/>
  <c r="C576" i="3"/>
  <c r="C577" i="3"/>
  <c r="C579" i="3"/>
  <c r="C581" i="3"/>
  <c r="C582" i="3"/>
  <c r="C585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9" i="3"/>
  <c r="C610" i="3"/>
  <c r="C611" i="3"/>
  <c r="C612" i="3"/>
  <c r="C613" i="3"/>
  <c r="C616" i="3"/>
  <c r="C619" i="3"/>
  <c r="C620" i="3"/>
  <c r="C621" i="3"/>
  <c r="C622" i="3"/>
  <c r="C623" i="3"/>
  <c r="C625" i="3"/>
  <c r="C626" i="3"/>
  <c r="C627" i="3"/>
  <c r="C628" i="3"/>
  <c r="C629" i="3"/>
  <c r="C630" i="3"/>
  <c r="C631" i="3"/>
  <c r="C632" i="3"/>
  <c r="C634" i="3"/>
  <c r="C637" i="3"/>
  <c r="C640" i="3"/>
  <c r="C643" i="3"/>
  <c r="C644" i="3"/>
  <c r="C645" i="3"/>
  <c r="C646" i="3"/>
  <c r="C647" i="3"/>
  <c r="C648" i="3"/>
  <c r="C649" i="3"/>
  <c r="C650" i="3"/>
  <c r="C651" i="3"/>
  <c r="C652" i="3"/>
  <c r="C654" i="3"/>
  <c r="C655" i="3"/>
  <c r="C656" i="3"/>
  <c r="C659" i="3"/>
  <c r="C660" i="3"/>
  <c r="C661" i="3"/>
  <c r="C664" i="3"/>
  <c r="C665" i="3"/>
  <c r="C666" i="3"/>
  <c r="C667" i="3"/>
  <c r="C669" i="3"/>
  <c r="C671" i="3"/>
  <c r="C674" i="3"/>
  <c r="C676" i="3"/>
  <c r="C677" i="3"/>
  <c r="C680" i="3"/>
  <c r="C681" i="3"/>
  <c r="C682" i="3"/>
  <c r="C684" i="3"/>
  <c r="C685" i="3"/>
  <c r="C686" i="3"/>
  <c r="C688" i="3"/>
  <c r="C690" i="3"/>
  <c r="C693" i="3"/>
  <c r="C694" i="3"/>
  <c r="C695" i="3"/>
  <c r="C696" i="3"/>
  <c r="C697" i="3"/>
  <c r="C698" i="3"/>
  <c r="C699" i="3"/>
  <c r="C700" i="3"/>
  <c r="C702" i="3"/>
  <c r="C703" i="3"/>
  <c r="C704" i="3"/>
  <c r="C705" i="3"/>
  <c r="C706" i="3"/>
  <c r="C707" i="3"/>
  <c r="C709" i="3"/>
  <c r="C710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5" i="3"/>
  <c r="C796" i="3"/>
  <c r="C797" i="3"/>
  <c r="C798" i="3"/>
  <c r="C799" i="3"/>
  <c r="C800" i="3"/>
  <c r="C802" i="3"/>
  <c r="C803" i="3"/>
  <c r="C804" i="3"/>
  <c r="C806" i="3"/>
  <c r="C807" i="3"/>
  <c r="C809" i="3"/>
  <c r="C810" i="3"/>
  <c r="C812" i="3"/>
  <c r="C813" i="3"/>
  <c r="C814" i="3"/>
  <c r="C815" i="3"/>
  <c r="C817" i="3"/>
  <c r="C819" i="3"/>
  <c r="C821" i="3"/>
  <c r="C822" i="3"/>
  <c r="C823" i="3"/>
  <c r="C824" i="3"/>
  <c r="C825" i="3"/>
  <c r="C826" i="3"/>
  <c r="C827" i="3"/>
  <c r="C829" i="3"/>
  <c r="C831" i="3"/>
  <c r="C832" i="3"/>
  <c r="C833" i="3"/>
  <c r="C834" i="3"/>
  <c r="C836" i="3"/>
  <c r="C837" i="3"/>
  <c r="C838" i="3"/>
  <c r="C839" i="3"/>
  <c r="C841" i="3"/>
  <c r="C844" i="3"/>
  <c r="C845" i="3"/>
  <c r="C846" i="3"/>
  <c r="C849" i="3"/>
  <c r="C850" i="3"/>
  <c r="C851" i="3"/>
  <c r="C852" i="3"/>
  <c r="C853" i="3"/>
  <c r="C854" i="3"/>
  <c r="C855" i="3"/>
  <c r="C856" i="3"/>
  <c r="C857" i="3"/>
  <c r="C858" i="3"/>
  <c r="C860" i="3"/>
  <c r="C861" i="3"/>
  <c r="C862" i="3"/>
  <c r="C863" i="3"/>
  <c r="C864" i="3"/>
  <c r="C867" i="3"/>
  <c r="C868" i="3"/>
  <c r="C869" i="3"/>
  <c r="C870" i="3"/>
  <c r="C871" i="3"/>
  <c r="C872" i="3"/>
  <c r="C874" i="3"/>
  <c r="C875" i="3"/>
  <c r="C878" i="3"/>
  <c r="C879" i="3"/>
  <c r="C880" i="3"/>
  <c r="C883" i="3"/>
  <c r="C884" i="3"/>
  <c r="C887" i="3"/>
  <c r="C888" i="3"/>
  <c r="C889" i="3"/>
  <c r="C890" i="3"/>
  <c r="C891" i="3"/>
  <c r="C893" i="3"/>
  <c r="C894" i="3"/>
  <c r="C895" i="3"/>
  <c r="C898" i="3"/>
  <c r="C899" i="3"/>
  <c r="C901" i="3"/>
  <c r="C904" i="3"/>
  <c r="C905" i="3"/>
  <c r="C907" i="3"/>
  <c r="C908" i="3"/>
  <c r="C911" i="3"/>
  <c r="C913" i="3"/>
  <c r="C914" i="3"/>
  <c r="C915" i="3"/>
  <c r="C918" i="3"/>
  <c r="C919" i="3"/>
  <c r="C921" i="3"/>
  <c r="C923" i="3"/>
  <c r="C925" i="3"/>
  <c r="C928" i="3"/>
  <c r="C929" i="3"/>
  <c r="C930" i="3"/>
  <c r="C932" i="3"/>
  <c r="C933" i="3"/>
  <c r="C934" i="3"/>
  <c r="C401" i="3"/>
  <c r="C939" i="3" l="1"/>
  <c r="Q947" i="1"/>
  <c r="S1067" i="3"/>
  <c r="O1067" i="3"/>
  <c r="G1067" i="3"/>
  <c r="Q939" i="3"/>
  <c r="M939" i="3"/>
  <c r="I939" i="3"/>
  <c r="E939" i="3"/>
  <c r="T939" i="3"/>
  <c r="P939" i="3"/>
  <c r="L939" i="3"/>
  <c r="H939" i="3"/>
  <c r="D939" i="3"/>
  <c r="R1023" i="3"/>
  <c r="R939" i="3" s="1"/>
  <c r="N1023" i="3"/>
  <c r="N939" i="3" s="1"/>
  <c r="J1023" i="3"/>
  <c r="J939" i="3" s="1"/>
  <c r="F1023" i="3"/>
  <c r="F939" i="3" s="1"/>
  <c r="G939" i="3"/>
  <c r="S939" i="3"/>
  <c r="O939" i="3"/>
  <c r="K939" i="3"/>
  <c r="Q1069" i="1"/>
  <c r="C113" i="2"/>
  <c r="M1013" i="1"/>
  <c r="M892" i="1"/>
  <c r="T892" i="1" s="1"/>
  <c r="N919" i="1"/>
  <c r="J919" i="1"/>
  <c r="O589" i="1"/>
  <c r="J589" i="1"/>
  <c r="O620" i="1"/>
  <c r="O665" i="1"/>
  <c r="O868" i="1"/>
  <c r="P644" i="1"/>
  <c r="K644" i="1"/>
  <c r="P850" i="1"/>
  <c r="K850" i="1"/>
  <c r="S868" i="1"/>
  <c r="P868" i="1"/>
  <c r="L868" i="1"/>
  <c r="I850" i="1"/>
  <c r="I675" i="1"/>
  <c r="Q529" i="1"/>
  <c r="Q534" i="1"/>
  <c r="S589" i="1"/>
  <c r="L589" i="1"/>
  <c r="L620" i="1"/>
  <c r="S665" i="1"/>
  <c r="I620" i="1"/>
  <c r="I665" i="1"/>
  <c r="O644" i="1"/>
  <c r="J644" i="1"/>
  <c r="P589" i="1"/>
  <c r="K589" i="1"/>
  <c r="K620" i="1"/>
  <c r="P665" i="1"/>
  <c r="K665" i="1"/>
  <c r="S644" i="1"/>
  <c r="N675" i="1"/>
  <c r="Q561" i="1"/>
  <c r="I589" i="1"/>
  <c r="N589" i="1"/>
  <c r="J620" i="1"/>
  <c r="P620" i="1"/>
  <c r="P675" i="1"/>
  <c r="S681" i="1"/>
  <c r="O681" i="1"/>
  <c r="K681" i="1"/>
  <c r="S694" i="1"/>
  <c r="O694" i="1"/>
  <c r="K694" i="1"/>
  <c r="Q548" i="1"/>
  <c r="N620" i="1"/>
  <c r="L644" i="1"/>
  <c r="J665" i="1"/>
  <c r="N681" i="1"/>
  <c r="J681" i="1"/>
  <c r="N694" i="1"/>
  <c r="J694" i="1"/>
  <c r="Q538" i="1"/>
  <c r="S620" i="1"/>
  <c r="N665" i="1"/>
  <c r="I681" i="1"/>
  <c r="I694" i="1"/>
  <c r="P681" i="1"/>
  <c r="L681" i="1"/>
  <c r="L665" i="1"/>
  <c r="I644" i="1"/>
  <c r="Q403" i="1"/>
  <c r="R926" i="3"/>
  <c r="N926" i="3"/>
  <c r="J926" i="3"/>
  <c r="F926" i="3"/>
  <c r="C926" i="3"/>
  <c r="K916" i="3"/>
  <c r="R916" i="3"/>
  <c r="N916" i="3"/>
  <c r="J916" i="3"/>
  <c r="F916" i="3"/>
  <c r="S916" i="3"/>
  <c r="O916" i="3"/>
  <c r="G916" i="3"/>
  <c r="T916" i="3"/>
  <c r="P916" i="3"/>
  <c r="L916" i="3"/>
  <c r="H916" i="3"/>
  <c r="D916" i="3"/>
  <c r="S902" i="3"/>
  <c r="K902" i="3"/>
  <c r="G902" i="3"/>
  <c r="R896" i="3"/>
  <c r="N896" i="3"/>
  <c r="J896" i="3"/>
  <c r="F896" i="3"/>
  <c r="S691" i="3"/>
  <c r="O691" i="3"/>
  <c r="G691" i="3"/>
  <c r="K678" i="3"/>
  <c r="S678" i="3"/>
  <c r="O678" i="3"/>
  <c r="G678" i="3"/>
  <c r="T678" i="3"/>
  <c r="P678" i="3"/>
  <c r="L678" i="3"/>
  <c r="H678" i="3"/>
  <c r="D678" i="3"/>
  <c r="S662" i="3"/>
  <c r="O662" i="3"/>
  <c r="G662" i="3"/>
  <c r="S617" i="3"/>
  <c r="O617" i="3"/>
  <c r="G617" i="3"/>
  <c r="R586" i="3"/>
  <c r="N586" i="3"/>
  <c r="J586" i="3"/>
  <c r="F586" i="3"/>
  <c r="P402" i="1" l="1"/>
  <c r="O402" i="1"/>
  <c r="S402" i="1"/>
  <c r="K402" i="1"/>
  <c r="J402" i="1"/>
  <c r="L402" i="1"/>
  <c r="I402" i="1"/>
  <c r="N1075" i="3"/>
  <c r="D463" i="3"/>
  <c r="D421" i="3"/>
  <c r="D467" i="3"/>
  <c r="R470" i="1" s="1"/>
  <c r="D490" i="3"/>
  <c r="R493" i="1" s="1"/>
  <c r="D438" i="3"/>
  <c r="R441" i="1" s="1"/>
  <c r="D442" i="3"/>
  <c r="R445" i="1" s="1"/>
  <c r="D474" i="3"/>
  <c r="R477" i="1" s="1"/>
  <c r="D518" i="3"/>
  <c r="R521" i="1" s="1"/>
  <c r="D495" i="3"/>
  <c r="R498" i="1" s="1"/>
  <c r="D461" i="3"/>
  <c r="R464" i="1" s="1"/>
  <c r="D459" i="3"/>
  <c r="R462" i="1" s="1"/>
  <c r="D462" i="3"/>
  <c r="H181" i="2"/>
  <c r="J181" i="2"/>
  <c r="K181" i="2"/>
  <c r="L181" i="2"/>
  <c r="I182" i="2"/>
  <c r="I183" i="2"/>
  <c r="D184" i="2"/>
  <c r="C184" i="2"/>
  <c r="D1075" i="3"/>
  <c r="C1075" i="3" s="1"/>
  <c r="I154" i="2"/>
  <c r="D154" i="2"/>
  <c r="C154" i="2"/>
  <c r="D923" i="3"/>
  <c r="Q926" i="1" l="1"/>
  <c r="Q925" i="1" s="1"/>
  <c r="R466" i="1"/>
  <c r="M466" i="1"/>
  <c r="T466" i="1" s="1"/>
  <c r="M493" i="1"/>
  <c r="T493" i="1" s="1"/>
  <c r="M470" i="1"/>
  <c r="T470" i="1" s="1"/>
  <c r="M441" i="1"/>
  <c r="T441" i="1" s="1"/>
  <c r="M445" i="1"/>
  <c r="T445" i="1" s="1"/>
  <c r="M477" i="1"/>
  <c r="T477" i="1" s="1"/>
  <c r="M521" i="1"/>
  <c r="T521" i="1" s="1"/>
  <c r="M498" i="1"/>
  <c r="T498" i="1" s="1"/>
  <c r="M464" i="1"/>
  <c r="T464" i="1" s="1"/>
  <c r="M462" i="1"/>
  <c r="T462" i="1" s="1"/>
  <c r="D703" i="3"/>
  <c r="Q706" i="1" s="1"/>
  <c r="R706" i="1" s="1"/>
  <c r="D702" i="3"/>
  <c r="Q705" i="1" s="1"/>
  <c r="R926" i="1" l="1"/>
  <c r="R925" i="1" s="1"/>
  <c r="M705" i="1"/>
  <c r="R1077" i="1"/>
  <c r="R1076" i="1" s="1"/>
  <c r="M926" i="1"/>
  <c r="M1077" i="1"/>
  <c r="M706" i="1"/>
  <c r="R705" i="1"/>
  <c r="I153" i="2"/>
  <c r="D153" i="2"/>
  <c r="C153" i="2"/>
  <c r="D921" i="3"/>
  <c r="D700" i="3"/>
  <c r="Q703" i="1" s="1"/>
  <c r="D699" i="3"/>
  <c r="Q702" i="1" s="1"/>
  <c r="D696" i="3"/>
  <c r="Q699" i="1" s="1"/>
  <c r="D698" i="3"/>
  <c r="Q701" i="1" s="1"/>
  <c r="R701" i="1" s="1"/>
  <c r="D694" i="3"/>
  <c r="Q697" i="1" s="1"/>
  <c r="D665" i="3"/>
  <c r="D654" i="3"/>
  <c r="Q657" i="1" s="1"/>
  <c r="D652" i="3"/>
  <c r="D643" i="3"/>
  <c r="Q646" i="1" s="1"/>
  <c r="Q645" i="1" s="1"/>
  <c r="D632" i="3"/>
  <c r="D631" i="3"/>
  <c r="D622" i="3"/>
  <c r="P619" i="3"/>
  <c r="D619" i="3"/>
  <c r="D604" i="3"/>
  <c r="D593" i="3"/>
  <c r="D596" i="3"/>
  <c r="D571" i="3"/>
  <c r="D567" i="3"/>
  <c r="R570" i="1" s="1"/>
  <c r="D566" i="3"/>
  <c r="R569" i="1" s="1"/>
  <c r="D563" i="3"/>
  <c r="R566" i="1" s="1"/>
  <c r="P547" i="3"/>
  <c r="D547" i="3"/>
  <c r="D527" i="3"/>
  <c r="R530" i="1" s="1"/>
  <c r="M1076" i="1" l="1"/>
  <c r="M184" i="2" s="1"/>
  <c r="T926" i="1"/>
  <c r="M925" i="1"/>
  <c r="M657" i="1"/>
  <c r="T657" i="1" s="1"/>
  <c r="Q656" i="1"/>
  <c r="Q644" i="1" s="1"/>
  <c r="T705" i="1"/>
  <c r="M154" i="2"/>
  <c r="N154" i="2" s="1"/>
  <c r="Q924" i="1"/>
  <c r="T706" i="1"/>
  <c r="M703" i="1"/>
  <c r="T703" i="1" s="1"/>
  <c r="R703" i="1"/>
  <c r="R702" i="1"/>
  <c r="M702" i="1"/>
  <c r="T702" i="1" s="1"/>
  <c r="R699" i="1"/>
  <c r="M699" i="1"/>
  <c r="T699" i="1" s="1"/>
  <c r="M701" i="1"/>
  <c r="T701" i="1" s="1"/>
  <c r="R697" i="1"/>
  <c r="M697" i="1"/>
  <c r="T697" i="1" s="1"/>
  <c r="R668" i="1"/>
  <c r="M668" i="1"/>
  <c r="R657" i="1"/>
  <c r="R655" i="1"/>
  <c r="M655" i="1"/>
  <c r="T655" i="1" s="1"/>
  <c r="R646" i="1"/>
  <c r="M646" i="1"/>
  <c r="Q622" i="1"/>
  <c r="R634" i="1"/>
  <c r="M634" i="1"/>
  <c r="T634" i="1" s="1"/>
  <c r="R635" i="1"/>
  <c r="M635" i="1"/>
  <c r="T635" i="1" s="1"/>
  <c r="R625" i="1"/>
  <c r="M625" i="1"/>
  <c r="T625" i="1" s="1"/>
  <c r="R596" i="1"/>
  <c r="M596" i="1"/>
  <c r="T596" i="1" s="1"/>
  <c r="R607" i="1"/>
  <c r="M607" i="1"/>
  <c r="T607" i="1" s="1"/>
  <c r="R599" i="1"/>
  <c r="M599" i="1"/>
  <c r="T599" i="1" s="1"/>
  <c r="R574" i="1"/>
  <c r="M574" i="1"/>
  <c r="M570" i="1"/>
  <c r="T570" i="1" s="1"/>
  <c r="M566" i="1"/>
  <c r="T566" i="1" s="1"/>
  <c r="M569" i="1"/>
  <c r="T569" i="1" s="1"/>
  <c r="M530" i="1"/>
  <c r="N429" i="1"/>
  <c r="N403" i="1" s="1"/>
  <c r="N402" i="1" s="1"/>
  <c r="D506" i="3"/>
  <c r="D497" i="3"/>
  <c r="M500" i="1" s="1"/>
  <c r="T500" i="1" s="1"/>
  <c r="D485" i="3"/>
  <c r="D411" i="3"/>
  <c r="P501" i="3"/>
  <c r="D501" i="3"/>
  <c r="D484" i="3"/>
  <c r="D465" i="3"/>
  <c r="D456" i="3"/>
  <c r="M459" i="1" s="1"/>
  <c r="T459" i="1" s="1"/>
  <c r="P444" i="3"/>
  <c r="D444" i="3"/>
  <c r="D431" i="3"/>
  <c r="R434" i="1" s="1"/>
  <c r="D409" i="3"/>
  <c r="M412" i="1" s="1"/>
  <c r="T412" i="1" s="1"/>
  <c r="D498" i="3"/>
  <c r="R501" i="1" s="1"/>
  <c r="D500" i="3"/>
  <c r="D511" i="3"/>
  <c r="R514" i="1" s="1"/>
  <c r="D460" i="3"/>
  <c r="D470" i="3"/>
  <c r="D494" i="3"/>
  <c r="M497" i="1" s="1"/>
  <c r="T497" i="1" s="1"/>
  <c r="D407" i="3"/>
  <c r="D493" i="3"/>
  <c r="R924" i="1" l="1"/>
  <c r="R923" i="1" s="1"/>
  <c r="Q923" i="1"/>
  <c r="R622" i="1"/>
  <c r="Q621" i="1"/>
  <c r="T668" i="1"/>
  <c r="T574" i="1"/>
  <c r="M924" i="1"/>
  <c r="M923" i="1" s="1"/>
  <c r="T646" i="1"/>
  <c r="M622" i="1"/>
  <c r="T622" i="1" s="1"/>
  <c r="R550" i="1"/>
  <c r="M550" i="1"/>
  <c r="T550" i="1" s="1"/>
  <c r="T530" i="1"/>
  <c r="M488" i="1"/>
  <c r="T488" i="1" s="1"/>
  <c r="R488" i="1"/>
  <c r="R509" i="1"/>
  <c r="M509" i="1"/>
  <c r="T509" i="1" s="1"/>
  <c r="R447" i="1"/>
  <c r="R500" i="1"/>
  <c r="R414" i="1"/>
  <c r="M414" i="1"/>
  <c r="T414" i="1" s="1"/>
  <c r="R487" i="1"/>
  <c r="M487" i="1"/>
  <c r="T487" i="1" s="1"/>
  <c r="R468" i="1"/>
  <c r="M468" i="1"/>
  <c r="T468" i="1" s="1"/>
  <c r="R459" i="1"/>
  <c r="R412" i="1"/>
  <c r="M434" i="1"/>
  <c r="T434" i="1" s="1"/>
  <c r="M514" i="1"/>
  <c r="T514" i="1" s="1"/>
  <c r="M501" i="1"/>
  <c r="T501" i="1" s="1"/>
  <c r="R503" i="1"/>
  <c r="M503" i="1"/>
  <c r="T503" i="1" s="1"/>
  <c r="M463" i="1"/>
  <c r="T463" i="1" s="1"/>
  <c r="R463" i="1"/>
  <c r="M473" i="1"/>
  <c r="T473" i="1" s="1"/>
  <c r="R473" i="1"/>
  <c r="R497" i="1"/>
  <c r="M410" i="1"/>
  <c r="T410" i="1" s="1"/>
  <c r="R410" i="1"/>
  <c r="T924" i="1" l="1"/>
  <c r="M153" i="2"/>
  <c r="N153" i="2" s="1"/>
  <c r="M447" i="1"/>
  <c r="T447" i="1" s="1"/>
  <c r="R504" i="1"/>
  <c r="M504" i="1"/>
  <c r="T504" i="1" s="1"/>
  <c r="D763" i="3" l="1"/>
  <c r="R766" i="1" s="1"/>
  <c r="D727" i="3"/>
  <c r="M730" i="1" s="1"/>
  <c r="T730" i="1" s="1"/>
  <c r="M766" i="1" l="1"/>
  <c r="T766" i="1" s="1"/>
  <c r="R730" i="1"/>
  <c r="D737" i="3"/>
  <c r="R740" i="1" s="1"/>
  <c r="I158" i="2"/>
  <c r="D158" i="2"/>
  <c r="C158" i="2"/>
  <c r="D934" i="3"/>
  <c r="R937" i="1" s="1"/>
  <c r="D933" i="3"/>
  <c r="D932" i="3"/>
  <c r="I155" i="2"/>
  <c r="D925" i="3"/>
  <c r="D904" i="3"/>
  <c r="Q907" i="1" s="1"/>
  <c r="D895" i="3"/>
  <c r="R898" i="1" s="1"/>
  <c r="D879" i="3"/>
  <c r="D862" i="3"/>
  <c r="D856" i="3"/>
  <c r="D854" i="3"/>
  <c r="D853" i="3"/>
  <c r="D850" i="3"/>
  <c r="D849" i="3"/>
  <c r="D798" i="3"/>
  <c r="M801" i="1" s="1"/>
  <c r="T801" i="1" s="1"/>
  <c r="D797" i="3"/>
  <c r="M800" i="1" s="1"/>
  <c r="T800" i="1" s="1"/>
  <c r="D839" i="3"/>
  <c r="D826" i="3"/>
  <c r="Q829" i="1" s="1"/>
  <c r="D813" i="3"/>
  <c r="D815" i="3"/>
  <c r="R818" i="1" s="1"/>
  <c r="D806" i="3"/>
  <c r="Q809" i="1" s="1"/>
  <c r="D75" i="2"/>
  <c r="C75" i="2"/>
  <c r="D167" i="2"/>
  <c r="C167" i="2"/>
  <c r="M907" i="1" l="1"/>
  <c r="T907" i="1" s="1"/>
  <c r="Q906" i="1"/>
  <c r="R809" i="1"/>
  <c r="Q808" i="1"/>
  <c r="C155" i="2"/>
  <c r="D155" i="2"/>
  <c r="Q935" i="1"/>
  <c r="M740" i="1"/>
  <c r="T740" i="1" s="1"/>
  <c r="R936" i="1"/>
  <c r="M937" i="1"/>
  <c r="T937" i="1" s="1"/>
  <c r="M936" i="1"/>
  <c r="Q928" i="1"/>
  <c r="Q927" i="1" s="1"/>
  <c r="R907" i="1"/>
  <c r="M898" i="1"/>
  <c r="T898" i="1" s="1"/>
  <c r="R882" i="1"/>
  <c r="M882" i="1"/>
  <c r="T882" i="1" s="1"/>
  <c r="R859" i="1"/>
  <c r="M859" i="1"/>
  <c r="T859" i="1" s="1"/>
  <c r="R865" i="1"/>
  <c r="M865" i="1"/>
  <c r="T865" i="1" s="1"/>
  <c r="R857" i="1"/>
  <c r="M857" i="1"/>
  <c r="T857" i="1" s="1"/>
  <c r="R856" i="1"/>
  <c r="M856" i="1"/>
  <c r="T856" i="1" s="1"/>
  <c r="R853" i="1"/>
  <c r="M853" i="1"/>
  <c r="R801" i="1"/>
  <c r="R800" i="1"/>
  <c r="R842" i="1"/>
  <c r="M842" i="1"/>
  <c r="T842" i="1" s="1"/>
  <c r="R829" i="1"/>
  <c r="M829" i="1"/>
  <c r="T829" i="1" s="1"/>
  <c r="R816" i="1"/>
  <c r="M816" i="1"/>
  <c r="M818" i="1"/>
  <c r="T818" i="1" s="1"/>
  <c r="M809" i="1"/>
  <c r="T809" i="1" s="1"/>
  <c r="G1012" i="3"/>
  <c r="D1012" i="3" s="1"/>
  <c r="D791" i="3"/>
  <c r="R794" i="1" s="1"/>
  <c r="D776" i="3"/>
  <c r="D773" i="3"/>
  <c r="D772" i="3"/>
  <c r="M775" i="1" s="1"/>
  <c r="T775" i="1" s="1"/>
  <c r="D771" i="3"/>
  <c r="D770" i="3"/>
  <c r="D769" i="3"/>
  <c r="D767" i="3"/>
  <c r="R770" i="1" s="1"/>
  <c r="D733" i="3"/>
  <c r="R736" i="1" s="1"/>
  <c r="D731" i="3"/>
  <c r="D726" i="3"/>
  <c r="D758" i="3"/>
  <c r="D730" i="3"/>
  <c r="R733" i="1" s="1"/>
  <c r="D751" i="3"/>
  <c r="D728" i="3"/>
  <c r="D723" i="3"/>
  <c r="M726" i="1" s="1"/>
  <c r="T726" i="1" s="1"/>
  <c r="I149" i="2"/>
  <c r="D150" i="2"/>
  <c r="C150" i="2"/>
  <c r="D149" i="2"/>
  <c r="D913" i="3"/>
  <c r="Q916" i="1" s="1"/>
  <c r="D914" i="3"/>
  <c r="R917" i="1" s="1"/>
  <c r="D915" i="3"/>
  <c r="D412" i="3"/>
  <c r="R415" i="1" s="1"/>
  <c r="R935" i="1" l="1"/>
  <c r="Q934" i="1"/>
  <c r="R916" i="1"/>
  <c r="Q915" i="1"/>
  <c r="R934" i="1"/>
  <c r="T853" i="1"/>
  <c r="T816" i="1"/>
  <c r="Q852" i="1"/>
  <c r="Q851" i="1" s="1"/>
  <c r="M935" i="1"/>
  <c r="T935" i="1" s="1"/>
  <c r="T936" i="1"/>
  <c r="R928" i="1"/>
  <c r="R927" i="1" s="1"/>
  <c r="M928" i="1"/>
  <c r="M927" i="1" s="1"/>
  <c r="M794" i="1"/>
  <c r="T794" i="1" s="1"/>
  <c r="R779" i="1"/>
  <c r="M779" i="1"/>
  <c r="T779" i="1" s="1"/>
  <c r="R776" i="1"/>
  <c r="M776" i="1"/>
  <c r="T776" i="1" s="1"/>
  <c r="R775" i="1"/>
  <c r="R773" i="1"/>
  <c r="M773" i="1"/>
  <c r="T773" i="1" s="1"/>
  <c r="R774" i="1"/>
  <c r="M774" i="1"/>
  <c r="T774" i="1" s="1"/>
  <c r="R772" i="1"/>
  <c r="M772" i="1"/>
  <c r="T772" i="1" s="1"/>
  <c r="M770" i="1"/>
  <c r="T770" i="1" s="1"/>
  <c r="R734" i="1"/>
  <c r="M734" i="1"/>
  <c r="T734" i="1" s="1"/>
  <c r="M736" i="1"/>
  <c r="T736" i="1" s="1"/>
  <c r="R729" i="1"/>
  <c r="M729" i="1"/>
  <c r="T729" i="1" s="1"/>
  <c r="R761" i="1"/>
  <c r="M761" i="1"/>
  <c r="T761" i="1" s="1"/>
  <c r="R754" i="1"/>
  <c r="M754" i="1"/>
  <c r="T754" i="1" s="1"/>
  <c r="M733" i="1"/>
  <c r="T733" i="1" s="1"/>
  <c r="R731" i="1"/>
  <c r="M731" i="1"/>
  <c r="T731" i="1" s="1"/>
  <c r="R726" i="1"/>
  <c r="M917" i="1"/>
  <c r="M916" i="1"/>
  <c r="R918" i="1"/>
  <c r="M415" i="1"/>
  <c r="T415" i="1" s="1"/>
  <c r="R915" i="1" l="1"/>
  <c r="M934" i="1"/>
  <c r="T917" i="1"/>
  <c r="R852" i="1"/>
  <c r="M852" i="1"/>
  <c r="M158" i="2"/>
  <c r="N158" i="2" s="1"/>
  <c r="T928" i="1"/>
  <c r="M155" i="2"/>
  <c r="N155" i="2" s="1"/>
  <c r="M918" i="1"/>
  <c r="T918" i="1" s="1"/>
  <c r="T916" i="1"/>
  <c r="M915" i="1" l="1"/>
  <c r="T852" i="1"/>
  <c r="M150" i="2"/>
  <c r="D680" i="3" l="1"/>
  <c r="Q683" i="1" s="1"/>
  <c r="D685" i="3"/>
  <c r="Q688" i="1" s="1"/>
  <c r="D666" i="3"/>
  <c r="D464" i="3"/>
  <c r="D499" i="3"/>
  <c r="D510" i="3"/>
  <c r="R513" i="1" s="1"/>
  <c r="R430" i="1"/>
  <c r="D514" i="3"/>
  <c r="R465" i="1" l="1"/>
  <c r="R688" i="1"/>
  <c r="M688" i="1"/>
  <c r="T688" i="1" s="1"/>
  <c r="M683" i="1"/>
  <c r="R683" i="1"/>
  <c r="R669" i="1"/>
  <c r="M669" i="1"/>
  <c r="M465" i="1"/>
  <c r="T465" i="1" s="1"/>
  <c r="M513" i="1"/>
  <c r="T513" i="1" s="1"/>
  <c r="M430" i="1"/>
  <c r="T430" i="1" s="1"/>
  <c r="D468" i="3"/>
  <c r="T683" i="1" l="1"/>
  <c r="T669" i="1"/>
  <c r="R471" i="1"/>
  <c r="R467" i="1"/>
  <c r="M467" i="1"/>
  <c r="T467" i="1" s="1"/>
  <c r="D487" i="3"/>
  <c r="M471" i="1" l="1"/>
  <c r="T471" i="1" s="1"/>
  <c r="M490" i="1"/>
  <c r="T490" i="1" s="1"/>
  <c r="R490" i="1"/>
  <c r="D888" i="3"/>
  <c r="D889" i="3"/>
  <c r="D408" i="3" l="1"/>
  <c r="R411" i="1" l="1"/>
  <c r="M411" i="1"/>
  <c r="T411" i="1" s="1"/>
  <c r="D664" i="3"/>
  <c r="Q667" i="1" s="1"/>
  <c r="Q666" i="1" s="1"/>
  <c r="D521" i="3"/>
  <c r="D503" i="3"/>
  <c r="D502" i="3"/>
  <c r="D491" i="3"/>
  <c r="D488" i="3"/>
  <c r="D469" i="3"/>
  <c r="D466" i="3"/>
  <c r="D449" i="3"/>
  <c r="D402" i="3"/>
  <c r="D1080" i="3"/>
  <c r="C1080" i="3" s="1"/>
  <c r="D1079" i="3"/>
  <c r="C1079" i="3" s="1"/>
  <c r="D1078" i="3"/>
  <c r="D1073" i="3"/>
  <c r="C1073" i="3" s="1"/>
  <c r="D1072" i="3"/>
  <c r="D1070" i="3"/>
  <c r="C1070" i="3" s="1"/>
  <c r="D1069" i="3"/>
  <c r="D1066" i="3"/>
  <c r="C1066" i="3" s="1"/>
  <c r="D1065" i="3"/>
  <c r="D1062" i="3"/>
  <c r="C1062" i="3" s="1"/>
  <c r="D1061" i="3"/>
  <c r="C1061" i="3" s="1"/>
  <c r="D1060" i="3"/>
  <c r="C1060" i="3" s="1"/>
  <c r="D1059" i="3"/>
  <c r="C1059" i="3" s="1"/>
  <c r="R1061" i="1" s="1"/>
  <c r="D1058" i="3"/>
  <c r="C1058" i="3" s="1"/>
  <c r="D1057" i="3"/>
  <c r="C1057" i="3" s="1"/>
  <c r="D1056" i="3"/>
  <c r="C1056" i="3" s="1"/>
  <c r="D1022" i="3"/>
  <c r="D1053" i="3"/>
  <c r="C1053" i="3" s="1"/>
  <c r="M1055" i="1" s="1"/>
  <c r="D1052" i="3"/>
  <c r="C1052" i="3" s="1"/>
  <c r="D1051" i="3"/>
  <c r="C1051" i="3" s="1"/>
  <c r="D1050" i="3"/>
  <c r="C1050" i="3" s="1"/>
  <c r="D1049" i="3"/>
  <c r="C1049" i="3" s="1"/>
  <c r="D1048" i="3"/>
  <c r="C1048" i="3" s="1"/>
  <c r="D1047" i="3"/>
  <c r="C1047" i="3" s="1"/>
  <c r="R1049" i="1" s="1"/>
  <c r="D1046" i="3"/>
  <c r="C1046" i="3" s="1"/>
  <c r="M1048" i="1" s="1"/>
  <c r="D1045" i="3"/>
  <c r="C1045" i="3" s="1"/>
  <c r="M1047" i="1" s="1"/>
  <c r="D1044" i="3"/>
  <c r="C1044" i="3" s="1"/>
  <c r="D1041" i="3"/>
  <c r="C1041" i="3" s="1"/>
  <c r="M1043" i="1" s="1"/>
  <c r="D1040" i="3"/>
  <c r="D1039" i="3"/>
  <c r="C1039" i="3" s="1"/>
  <c r="D1038" i="3"/>
  <c r="C1038" i="3" s="1"/>
  <c r="D1037" i="3"/>
  <c r="C1037" i="3" s="1"/>
  <c r="D1036" i="3"/>
  <c r="C1036" i="3" s="1"/>
  <c r="D1035" i="3"/>
  <c r="C1035" i="3" s="1"/>
  <c r="R1037" i="1" s="1"/>
  <c r="D1032" i="3"/>
  <c r="C1032" i="3" s="1"/>
  <c r="D1031" i="3"/>
  <c r="C1031" i="3" s="1"/>
  <c r="R1033" i="1" s="1"/>
  <c r="D1028" i="3"/>
  <c r="D1026" i="3"/>
  <c r="C1026" i="3" s="1"/>
  <c r="M1028" i="1" s="1"/>
  <c r="D1025" i="3"/>
  <c r="D1020" i="3"/>
  <c r="D1019" i="3"/>
  <c r="C1019" i="3" s="1"/>
  <c r="M1021" i="1" s="1"/>
  <c r="D1017" i="3"/>
  <c r="D1015" i="3"/>
  <c r="D1014" i="3"/>
  <c r="D1013" i="3"/>
  <c r="R1015" i="1" s="1"/>
  <c r="D1011" i="3"/>
  <c r="R1014" i="1" s="1"/>
  <c r="D1010" i="3"/>
  <c r="R1012" i="1" s="1"/>
  <c r="D1009" i="3"/>
  <c r="D1008" i="3"/>
  <c r="D1007" i="3"/>
  <c r="D1006" i="3"/>
  <c r="D1005" i="3"/>
  <c r="D1004" i="3"/>
  <c r="R1006" i="1" s="1"/>
  <c r="D1003" i="3"/>
  <c r="R1005" i="1" s="1"/>
  <c r="D1002" i="3"/>
  <c r="D1001" i="3"/>
  <c r="D1000" i="3"/>
  <c r="R1002" i="1" s="1"/>
  <c r="D999" i="3"/>
  <c r="D998" i="3"/>
  <c r="R1000" i="1" s="1"/>
  <c r="D997" i="3"/>
  <c r="D996" i="3"/>
  <c r="R998" i="1" s="1"/>
  <c r="D995" i="3"/>
  <c r="R997" i="1" s="1"/>
  <c r="D994" i="3"/>
  <c r="M996" i="1" s="1"/>
  <c r="D993" i="3"/>
  <c r="D992" i="3"/>
  <c r="M994" i="1" s="1"/>
  <c r="D991" i="3"/>
  <c r="R993" i="1" s="1"/>
  <c r="D990" i="3"/>
  <c r="M992" i="1" s="1"/>
  <c r="D989" i="3"/>
  <c r="D988" i="3"/>
  <c r="M990" i="1" s="1"/>
  <c r="D987" i="3"/>
  <c r="R989" i="1" s="1"/>
  <c r="D986" i="3"/>
  <c r="M988" i="1" s="1"/>
  <c r="D985" i="3"/>
  <c r="D984" i="3"/>
  <c r="M986" i="1" s="1"/>
  <c r="D983" i="3"/>
  <c r="R985" i="1" s="1"/>
  <c r="D982" i="3"/>
  <c r="M984" i="1" s="1"/>
  <c r="D981" i="3"/>
  <c r="R983" i="1" s="1"/>
  <c r="D980" i="3"/>
  <c r="R982" i="1" s="1"/>
  <c r="D979" i="3"/>
  <c r="D978" i="3"/>
  <c r="M980" i="1" s="1"/>
  <c r="D977" i="3"/>
  <c r="R979" i="1" s="1"/>
  <c r="D976" i="3"/>
  <c r="R978" i="1" s="1"/>
  <c r="D975" i="3"/>
  <c r="R977" i="1" s="1"/>
  <c r="D974" i="3"/>
  <c r="M976" i="1" s="1"/>
  <c r="D973" i="3"/>
  <c r="R975" i="1" s="1"/>
  <c r="D972" i="3"/>
  <c r="R974" i="1" s="1"/>
  <c r="D971" i="3"/>
  <c r="R973" i="1" s="1"/>
  <c r="D970" i="3"/>
  <c r="M972" i="1" s="1"/>
  <c r="D969" i="3"/>
  <c r="R971" i="1" s="1"/>
  <c r="D968" i="3"/>
  <c r="R970" i="1" s="1"/>
  <c r="D967" i="3"/>
  <c r="R969" i="1" s="1"/>
  <c r="D966" i="3"/>
  <c r="M968" i="1" s="1"/>
  <c r="D965" i="3"/>
  <c r="R967" i="1" s="1"/>
  <c r="D964" i="3"/>
  <c r="R966" i="1" s="1"/>
  <c r="D963" i="3"/>
  <c r="R965" i="1" s="1"/>
  <c r="D962" i="3"/>
  <c r="M964" i="1" s="1"/>
  <c r="D961" i="3"/>
  <c r="R963" i="1" s="1"/>
  <c r="D960" i="3"/>
  <c r="R962" i="1" s="1"/>
  <c r="D959" i="3"/>
  <c r="D958" i="3"/>
  <c r="D957" i="3"/>
  <c r="R959" i="1" s="1"/>
  <c r="D956" i="3"/>
  <c r="R958" i="1" s="1"/>
  <c r="D955" i="3"/>
  <c r="R957" i="1" s="1"/>
  <c r="D954" i="3"/>
  <c r="M956" i="1" s="1"/>
  <c r="D953" i="3"/>
  <c r="D952" i="3"/>
  <c r="R954" i="1" s="1"/>
  <c r="D951" i="3"/>
  <c r="R953" i="1" s="1"/>
  <c r="D950" i="3"/>
  <c r="M952" i="1" s="1"/>
  <c r="D949" i="3"/>
  <c r="R951" i="1" s="1"/>
  <c r="D948" i="3"/>
  <c r="R950" i="1" s="1"/>
  <c r="D947" i="3"/>
  <c r="D946" i="3"/>
  <c r="M948" i="1" s="1"/>
  <c r="D945" i="3"/>
  <c r="R947" i="1" s="1"/>
  <c r="D944" i="3"/>
  <c r="R946" i="1" s="1"/>
  <c r="D943" i="3"/>
  <c r="R945" i="1" s="1"/>
  <c r="D942" i="3"/>
  <c r="M944" i="1" s="1"/>
  <c r="D941" i="3"/>
  <c r="D930" i="3"/>
  <c r="D929" i="3"/>
  <c r="R932" i="1" s="1"/>
  <c r="D928" i="3"/>
  <c r="Q931" i="1" s="1"/>
  <c r="D919" i="3"/>
  <c r="Q922" i="1" s="1"/>
  <c r="R922" i="1" s="1"/>
  <c r="D918" i="3"/>
  <c r="D911" i="3"/>
  <c r="D908" i="3"/>
  <c r="D907" i="3"/>
  <c r="Q910" i="1" s="1"/>
  <c r="Q909" i="1" s="1"/>
  <c r="Q905" i="1" s="1"/>
  <c r="D905" i="3"/>
  <c r="R908" i="1" s="1"/>
  <c r="R906" i="1" s="1"/>
  <c r="D901" i="3"/>
  <c r="D899" i="3"/>
  <c r="M902" i="1" s="1"/>
  <c r="D898" i="3"/>
  <c r="D894" i="3"/>
  <c r="M897" i="1" s="1"/>
  <c r="D893" i="3"/>
  <c r="D891" i="3"/>
  <c r="R894" i="1" s="1"/>
  <c r="D890" i="3"/>
  <c r="D887" i="3"/>
  <c r="D884" i="3"/>
  <c r="Q887" i="1" s="1"/>
  <c r="M887" i="1" s="1"/>
  <c r="T887" i="1" s="1"/>
  <c r="D883" i="3"/>
  <c r="D880" i="3"/>
  <c r="R883" i="1" s="1"/>
  <c r="D878" i="3"/>
  <c r="D875" i="3"/>
  <c r="D874" i="3"/>
  <c r="Q877" i="1" s="1"/>
  <c r="D872" i="3"/>
  <c r="R875" i="1" s="1"/>
  <c r="D871" i="3"/>
  <c r="D870" i="3"/>
  <c r="D869" i="3"/>
  <c r="D868" i="3"/>
  <c r="M871" i="1" s="1"/>
  <c r="D867" i="3"/>
  <c r="D864" i="3"/>
  <c r="M867" i="1" s="1"/>
  <c r="T867" i="1" s="1"/>
  <c r="D863" i="3"/>
  <c r="R866" i="1" s="1"/>
  <c r="D861" i="3"/>
  <c r="D860" i="3"/>
  <c r="D858" i="3"/>
  <c r="M861" i="1" s="1"/>
  <c r="T861" i="1" s="1"/>
  <c r="D857" i="3"/>
  <c r="M860" i="1" s="1"/>
  <c r="T860" i="1" s="1"/>
  <c r="D855" i="3"/>
  <c r="M858" i="1" s="1"/>
  <c r="T858" i="1" s="1"/>
  <c r="D852" i="3"/>
  <c r="M855" i="1" s="1"/>
  <c r="T855" i="1" s="1"/>
  <c r="D851" i="3"/>
  <c r="D846" i="3"/>
  <c r="Q849" i="1" s="1"/>
  <c r="R849" i="1" s="1"/>
  <c r="D845" i="3"/>
  <c r="Q848" i="1" s="1"/>
  <c r="R848" i="1" s="1"/>
  <c r="D844" i="3"/>
  <c r="D841" i="3"/>
  <c r="D838" i="3"/>
  <c r="M841" i="1" s="1"/>
  <c r="T841" i="1" s="1"/>
  <c r="D837" i="3"/>
  <c r="R840" i="1" s="1"/>
  <c r="D836" i="3"/>
  <c r="D834" i="3"/>
  <c r="R837" i="1" s="1"/>
  <c r="D833" i="3"/>
  <c r="R836" i="1" s="1"/>
  <c r="D832" i="3"/>
  <c r="D831" i="3"/>
  <c r="Q834" i="1" s="1"/>
  <c r="D829" i="3"/>
  <c r="D827" i="3"/>
  <c r="Q830" i="1" s="1"/>
  <c r="M830" i="1" s="1"/>
  <c r="T830" i="1" s="1"/>
  <c r="D825" i="3"/>
  <c r="Q828" i="1" s="1"/>
  <c r="M828" i="1" s="1"/>
  <c r="T828" i="1" s="1"/>
  <c r="D824" i="3"/>
  <c r="Q827" i="1" s="1"/>
  <c r="M827" i="1" s="1"/>
  <c r="T827" i="1" s="1"/>
  <c r="D823" i="3"/>
  <c r="Q826" i="1" s="1"/>
  <c r="M826" i="1" s="1"/>
  <c r="T826" i="1" s="1"/>
  <c r="D822" i="3"/>
  <c r="Q825" i="1" s="1"/>
  <c r="M825" i="1" s="1"/>
  <c r="T825" i="1" s="1"/>
  <c r="D821" i="3"/>
  <c r="D819" i="3"/>
  <c r="D817" i="3"/>
  <c r="D814" i="3"/>
  <c r="D812" i="3"/>
  <c r="D810" i="3"/>
  <c r="D809" i="3"/>
  <c r="D807" i="3"/>
  <c r="D805" i="3" s="1"/>
  <c r="D804" i="3"/>
  <c r="M807" i="1" s="1"/>
  <c r="T807" i="1" s="1"/>
  <c r="D803" i="3"/>
  <c r="D802" i="3"/>
  <c r="D800" i="3"/>
  <c r="R803" i="1" s="1"/>
  <c r="D799" i="3"/>
  <c r="R802" i="1" s="1"/>
  <c r="D796" i="3"/>
  <c r="R799" i="1" s="1"/>
  <c r="D795" i="3"/>
  <c r="D793" i="3"/>
  <c r="D792" i="3"/>
  <c r="M795" i="1" s="1"/>
  <c r="T795" i="1" s="1"/>
  <c r="D790" i="3"/>
  <c r="M793" i="1" s="1"/>
  <c r="T793" i="1" s="1"/>
  <c r="D789" i="3"/>
  <c r="R792" i="1" s="1"/>
  <c r="D788" i="3"/>
  <c r="D787" i="3"/>
  <c r="D786" i="3"/>
  <c r="R789" i="1" s="1"/>
  <c r="D785" i="3"/>
  <c r="D784" i="3"/>
  <c r="R787" i="1" s="1"/>
  <c r="D783" i="3"/>
  <c r="D782" i="3"/>
  <c r="D781" i="3"/>
  <c r="D780" i="3"/>
  <c r="D779" i="3"/>
  <c r="D778" i="3"/>
  <c r="R781" i="1" s="1"/>
  <c r="D777" i="3"/>
  <c r="D775" i="3"/>
  <c r="D774" i="3"/>
  <c r="D768" i="3"/>
  <c r="R771" i="1" s="1"/>
  <c r="D766" i="3"/>
  <c r="D765" i="3"/>
  <c r="D764" i="3"/>
  <c r="D762" i="3"/>
  <c r="D761" i="3"/>
  <c r="D760" i="3"/>
  <c r="D759" i="3"/>
  <c r="D757" i="3"/>
  <c r="R760" i="1" s="1"/>
  <c r="D756" i="3"/>
  <c r="D755" i="3"/>
  <c r="R758" i="1" s="1"/>
  <c r="D754" i="3"/>
  <c r="R757" i="1" s="1"/>
  <c r="D753" i="3"/>
  <c r="D752" i="3"/>
  <c r="D750" i="3"/>
  <c r="D749" i="3"/>
  <c r="M752" i="1" s="1"/>
  <c r="T752" i="1" s="1"/>
  <c r="D748" i="3"/>
  <c r="D747" i="3"/>
  <c r="M750" i="1" s="1"/>
  <c r="T750" i="1" s="1"/>
  <c r="D746" i="3"/>
  <c r="D745" i="3"/>
  <c r="D744" i="3"/>
  <c r="D743" i="3"/>
  <c r="M746" i="1" s="1"/>
  <c r="T746" i="1" s="1"/>
  <c r="D742" i="3"/>
  <c r="D741" i="3"/>
  <c r="M744" i="1" s="1"/>
  <c r="T744" i="1" s="1"/>
  <c r="D740" i="3"/>
  <c r="D739" i="3"/>
  <c r="M742" i="1" s="1"/>
  <c r="T742" i="1" s="1"/>
  <c r="D738" i="3"/>
  <c r="D736" i="3"/>
  <c r="D735" i="3"/>
  <c r="D734" i="3"/>
  <c r="M737" i="1" s="1"/>
  <c r="T737" i="1" s="1"/>
  <c r="D732" i="3"/>
  <c r="D729" i="3"/>
  <c r="M732" i="1" s="1"/>
  <c r="T732" i="1" s="1"/>
  <c r="D725" i="3"/>
  <c r="R728" i="1" s="1"/>
  <c r="D724" i="3"/>
  <c r="R727" i="1" s="1"/>
  <c r="D722" i="3"/>
  <c r="R725" i="1" s="1"/>
  <c r="D721" i="3"/>
  <c r="R724" i="1" s="1"/>
  <c r="D720" i="3"/>
  <c r="R723" i="1" s="1"/>
  <c r="D719" i="3"/>
  <c r="R722" i="1" s="1"/>
  <c r="D718" i="3"/>
  <c r="R721" i="1" s="1"/>
  <c r="D717" i="3"/>
  <c r="R720" i="1" s="1"/>
  <c r="D716" i="3"/>
  <c r="R719" i="1" s="1"/>
  <c r="D715" i="3"/>
  <c r="D714" i="3"/>
  <c r="Q717" i="1" s="1"/>
  <c r="D710" i="3"/>
  <c r="D709" i="3"/>
  <c r="Q712" i="1" s="1"/>
  <c r="D707" i="3"/>
  <c r="Q710" i="1" s="1"/>
  <c r="R710" i="1" s="1"/>
  <c r="D706" i="3"/>
  <c r="Q709" i="1" s="1"/>
  <c r="R709" i="1" s="1"/>
  <c r="D705" i="3"/>
  <c r="Q708" i="1" s="1"/>
  <c r="R708" i="1" s="1"/>
  <c r="D704" i="3"/>
  <c r="D697" i="3"/>
  <c r="D695" i="3"/>
  <c r="Q698" i="1" s="1"/>
  <c r="R698" i="1" s="1"/>
  <c r="D693" i="3"/>
  <c r="D690" i="3"/>
  <c r="D688" i="3"/>
  <c r="D686" i="3"/>
  <c r="D684" i="3"/>
  <c r="D682" i="3"/>
  <c r="Q685" i="1" s="1"/>
  <c r="D681" i="3"/>
  <c r="D677" i="3"/>
  <c r="Q680" i="1" s="1"/>
  <c r="D676" i="3"/>
  <c r="D674" i="3"/>
  <c r="D671" i="3"/>
  <c r="D669" i="3"/>
  <c r="D667" i="3"/>
  <c r="D582" i="3"/>
  <c r="D581" i="3"/>
  <c r="D661" i="3"/>
  <c r="D660" i="3"/>
  <c r="D659" i="3"/>
  <c r="D656" i="3"/>
  <c r="R659" i="1" s="1"/>
  <c r="D655" i="3"/>
  <c r="D651" i="3"/>
  <c r="D650" i="3"/>
  <c r="D649" i="3"/>
  <c r="D648" i="3"/>
  <c r="D647" i="3"/>
  <c r="R650" i="1" s="1"/>
  <c r="D646" i="3"/>
  <c r="D645" i="3"/>
  <c r="D644" i="3"/>
  <c r="D640" i="3"/>
  <c r="D637" i="3"/>
  <c r="D634" i="3"/>
  <c r="D630" i="3"/>
  <c r="D629" i="3"/>
  <c r="D628" i="3"/>
  <c r="D627" i="3"/>
  <c r="R630" i="1" s="1"/>
  <c r="D626" i="3"/>
  <c r="D625" i="3"/>
  <c r="D623" i="3"/>
  <c r="D621" i="3"/>
  <c r="D620" i="3"/>
  <c r="D616" i="3"/>
  <c r="D613" i="3"/>
  <c r="M616" i="1" s="1"/>
  <c r="T616" i="1" s="1"/>
  <c r="D612" i="3"/>
  <c r="M615" i="1" s="1"/>
  <c r="T615" i="1" s="1"/>
  <c r="D611" i="3"/>
  <c r="D610" i="3"/>
  <c r="M613" i="1" s="1"/>
  <c r="D609" i="3"/>
  <c r="D607" i="3"/>
  <c r="R610" i="1" s="1"/>
  <c r="D606" i="3"/>
  <c r="R609" i="1" s="1"/>
  <c r="D605" i="3"/>
  <c r="R608" i="1" s="1"/>
  <c r="D603" i="3"/>
  <c r="R606" i="1" s="1"/>
  <c r="D602" i="3"/>
  <c r="R605" i="1" s="1"/>
  <c r="D601" i="3"/>
  <c r="R604" i="1" s="1"/>
  <c r="D600" i="3"/>
  <c r="R603" i="1" s="1"/>
  <c r="D599" i="3"/>
  <c r="R602" i="1" s="1"/>
  <c r="D598" i="3"/>
  <c r="D597" i="3"/>
  <c r="D595" i="3"/>
  <c r="R598" i="1" s="1"/>
  <c r="D594" i="3"/>
  <c r="R597" i="1" s="1"/>
  <c r="D592" i="3"/>
  <c r="R595" i="1" s="1"/>
  <c r="P591" i="3"/>
  <c r="D591" i="3"/>
  <c r="D590" i="3"/>
  <c r="R593" i="1" s="1"/>
  <c r="D589" i="3"/>
  <c r="R592" i="1" s="1"/>
  <c r="D588" i="3"/>
  <c r="Q591" i="1" s="1"/>
  <c r="D585" i="3"/>
  <c r="D579" i="3"/>
  <c r="D577" i="3"/>
  <c r="D576" i="3"/>
  <c r="R579" i="1" s="1"/>
  <c r="D575" i="3"/>
  <c r="D574" i="3"/>
  <c r="R577" i="1" s="1"/>
  <c r="D573" i="3"/>
  <c r="D572" i="3"/>
  <c r="R575" i="1" s="1"/>
  <c r="D570" i="3"/>
  <c r="D568" i="3"/>
  <c r="D565" i="3"/>
  <c r="D564" i="3"/>
  <c r="D562" i="3"/>
  <c r="D561" i="3"/>
  <c r="D560" i="3"/>
  <c r="R563" i="1" s="1"/>
  <c r="D559" i="3"/>
  <c r="D557" i="3"/>
  <c r="M560" i="1" s="1"/>
  <c r="T560" i="1" s="1"/>
  <c r="D556" i="3"/>
  <c r="D555" i="3"/>
  <c r="D554" i="3"/>
  <c r="D553" i="3"/>
  <c r="M556" i="1" s="1"/>
  <c r="T556" i="1" s="1"/>
  <c r="D552" i="3"/>
  <c r="D551" i="3"/>
  <c r="M554" i="1" s="1"/>
  <c r="T554" i="1" s="1"/>
  <c r="D550" i="3"/>
  <c r="D549" i="3"/>
  <c r="M552" i="1" s="1"/>
  <c r="T552" i="1" s="1"/>
  <c r="D548" i="3"/>
  <c r="D546" i="3"/>
  <c r="D544" i="3"/>
  <c r="D542" i="3"/>
  <c r="R545" i="1" s="1"/>
  <c r="P541" i="3"/>
  <c r="D541" i="3"/>
  <c r="D540" i="3"/>
  <c r="D539" i="3"/>
  <c r="D538" i="3"/>
  <c r="R541" i="1" s="1"/>
  <c r="D537" i="3"/>
  <c r="D536" i="3"/>
  <c r="D534" i="3"/>
  <c r="M537" i="1" s="1"/>
  <c r="T537" i="1" s="1"/>
  <c r="D533" i="3"/>
  <c r="D532" i="3"/>
  <c r="M535" i="1" s="1"/>
  <c r="D530" i="3"/>
  <c r="R533" i="1" s="1"/>
  <c r="D529" i="3"/>
  <c r="R532" i="1" s="1"/>
  <c r="D528" i="3"/>
  <c r="D525" i="3"/>
  <c r="R528" i="1" s="1"/>
  <c r="D524" i="3"/>
  <c r="D522" i="3"/>
  <c r="D520" i="3"/>
  <c r="R523" i="1" s="1"/>
  <c r="D519" i="3"/>
  <c r="M522" i="1" s="1"/>
  <c r="T522" i="1" s="1"/>
  <c r="D517" i="3"/>
  <c r="D516" i="3"/>
  <c r="D515" i="3"/>
  <c r="D513" i="3"/>
  <c r="R516" i="1" s="1"/>
  <c r="D512" i="3"/>
  <c r="D509" i="3"/>
  <c r="D508" i="3"/>
  <c r="D507" i="3"/>
  <c r="D505" i="3"/>
  <c r="D504" i="3"/>
  <c r="D496" i="3"/>
  <c r="D492" i="3"/>
  <c r="D489" i="3"/>
  <c r="D486" i="3"/>
  <c r="D483" i="3"/>
  <c r="D482" i="3"/>
  <c r="D481" i="3"/>
  <c r="D480" i="3"/>
  <c r="D479" i="3"/>
  <c r="R482" i="1" s="1"/>
  <c r="D478" i="3"/>
  <c r="D477" i="3"/>
  <c r="D476" i="3"/>
  <c r="D475" i="3"/>
  <c r="M478" i="1" s="1"/>
  <c r="T478" i="1" s="1"/>
  <c r="D473" i="3"/>
  <c r="D472" i="3"/>
  <c r="D471" i="3"/>
  <c r="D458" i="3"/>
  <c r="M461" i="1" s="1"/>
  <c r="T461" i="1" s="1"/>
  <c r="D457" i="3"/>
  <c r="D455" i="3"/>
  <c r="D454" i="3"/>
  <c r="M457" i="1" s="1"/>
  <c r="T457" i="1" s="1"/>
  <c r="D453" i="3"/>
  <c r="M456" i="1" s="1"/>
  <c r="T456" i="1" s="1"/>
  <c r="D452" i="3"/>
  <c r="D451" i="3"/>
  <c r="D450" i="3"/>
  <c r="M453" i="1" s="1"/>
  <c r="T453" i="1" s="1"/>
  <c r="D448" i="3"/>
  <c r="D447" i="3"/>
  <c r="R450" i="1" s="1"/>
  <c r="D446" i="3"/>
  <c r="D445" i="3"/>
  <c r="D443" i="3"/>
  <c r="D441" i="3"/>
  <c r="D440" i="3"/>
  <c r="D439" i="3"/>
  <c r="P437" i="3"/>
  <c r="D437" i="3"/>
  <c r="D436" i="3"/>
  <c r="P435" i="3"/>
  <c r="D435" i="3"/>
  <c r="D434" i="3"/>
  <c r="R437" i="1" s="1"/>
  <c r="D433" i="3"/>
  <c r="P432" i="3"/>
  <c r="D432" i="3"/>
  <c r="D430" i="3"/>
  <c r="D429" i="3"/>
  <c r="D428" i="3"/>
  <c r="R431" i="1" s="1"/>
  <c r="D426" i="3"/>
  <c r="D425" i="3"/>
  <c r="D424" i="3"/>
  <c r="D423" i="3"/>
  <c r="M426" i="1" s="1"/>
  <c r="T426" i="1" s="1"/>
  <c r="D422" i="3"/>
  <c r="D420" i="3"/>
  <c r="D419" i="3"/>
  <c r="D418" i="3"/>
  <c r="D417" i="3"/>
  <c r="D416" i="3"/>
  <c r="D415" i="3"/>
  <c r="D414" i="3"/>
  <c r="D413" i="3"/>
  <c r="D410" i="3"/>
  <c r="D406" i="3"/>
  <c r="D405" i="3"/>
  <c r="R408" i="1" s="1"/>
  <c r="D404" i="3"/>
  <c r="R407" i="1" s="1"/>
  <c r="D403" i="3"/>
  <c r="D401" i="3"/>
  <c r="D397" i="3"/>
  <c r="D396" i="3" s="1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5" i="3"/>
  <c r="C395" i="3" s="1"/>
  <c r="Q398" i="1" s="1"/>
  <c r="D394" i="3"/>
  <c r="C394" i="3" s="1"/>
  <c r="Q397" i="1" s="1"/>
  <c r="D393" i="3"/>
  <c r="C393" i="3" s="1"/>
  <c r="Q396" i="1" s="1"/>
  <c r="R396" i="1" s="1"/>
  <c r="D392" i="3"/>
  <c r="C392" i="3" s="1"/>
  <c r="Q395" i="1" s="1"/>
  <c r="D391" i="3"/>
  <c r="C391" i="3" s="1"/>
  <c r="Q394" i="1" s="1"/>
  <c r="R394" i="1" s="1"/>
  <c r="D390" i="3"/>
  <c r="C390" i="3" s="1"/>
  <c r="Q393" i="1" s="1"/>
  <c r="D389" i="3"/>
  <c r="C389" i="3" s="1"/>
  <c r="Q392" i="1" s="1"/>
  <c r="R392" i="1" s="1"/>
  <c r="D388" i="3"/>
  <c r="C388" i="3" s="1"/>
  <c r="Q391" i="1" s="1"/>
  <c r="D387" i="3"/>
  <c r="C387" i="3" s="1"/>
  <c r="Q390" i="1" s="1"/>
  <c r="D386" i="3"/>
  <c r="C386" i="3" s="1"/>
  <c r="Q389" i="1" s="1"/>
  <c r="D385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3" i="3"/>
  <c r="C383" i="3" s="1"/>
  <c r="Q386" i="1" s="1"/>
  <c r="D382" i="3"/>
  <c r="D381" i="3"/>
  <c r="C381" i="3" s="1"/>
  <c r="Q384" i="1" s="1"/>
  <c r="D380" i="3"/>
  <c r="C380" i="3" s="1"/>
  <c r="Q383" i="1" s="1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8" i="3"/>
  <c r="C378" i="3" s="1"/>
  <c r="Q381" i="1" s="1"/>
  <c r="M381" i="1" s="1"/>
  <c r="T381" i="1" s="1"/>
  <c r="D377" i="3"/>
  <c r="C377" i="3" s="1"/>
  <c r="Q380" i="1" s="1"/>
  <c r="R380" i="1" s="1"/>
  <c r="D376" i="3"/>
  <c r="C376" i="3" s="1"/>
  <c r="Q379" i="1" s="1"/>
  <c r="M379" i="1" s="1"/>
  <c r="T379" i="1" s="1"/>
  <c r="D375" i="3"/>
  <c r="C375" i="3" s="1"/>
  <c r="Q378" i="1" s="1"/>
  <c r="D374" i="3"/>
  <c r="C374" i="3" s="1"/>
  <c r="Q377" i="1" s="1"/>
  <c r="R377" i="1" s="1"/>
  <c r="D373" i="3"/>
  <c r="C373" i="3" s="1"/>
  <c r="Q376" i="1" s="1"/>
  <c r="M376" i="1" s="1"/>
  <c r="T376" i="1" s="1"/>
  <c r="D372" i="3"/>
  <c r="C372" i="3" s="1"/>
  <c r="Q375" i="1" s="1"/>
  <c r="R375" i="1" s="1"/>
  <c r="D371" i="3"/>
  <c r="C371" i="3" s="1"/>
  <c r="Q374" i="1" s="1"/>
  <c r="R374" i="1" s="1"/>
  <c r="D370" i="3"/>
  <c r="C370" i="3" s="1"/>
  <c r="Q373" i="1" s="1"/>
  <c r="M373" i="1" s="1"/>
  <c r="T373" i="1" s="1"/>
  <c r="D369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6" i="3"/>
  <c r="C366" i="3" s="1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4" i="3"/>
  <c r="C364" i="3" s="1"/>
  <c r="Q367" i="1" s="1"/>
  <c r="D363" i="3"/>
  <c r="C363" i="3" s="1"/>
  <c r="Q366" i="1" s="1"/>
  <c r="D362" i="3"/>
  <c r="C362" i="3" s="1"/>
  <c r="Q365" i="1" s="1"/>
  <c r="D361" i="3"/>
  <c r="C361" i="3" s="1"/>
  <c r="Q364" i="1" s="1"/>
  <c r="D360" i="3"/>
  <c r="C360" i="3" s="1"/>
  <c r="Q363" i="1" s="1"/>
  <c r="D359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7" i="3"/>
  <c r="C357" i="3" s="1"/>
  <c r="Q360" i="1" s="1"/>
  <c r="D356" i="3"/>
  <c r="C356" i="3" s="1"/>
  <c r="Q359" i="1" s="1"/>
  <c r="D355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2" i="3"/>
  <c r="C352" i="3" s="1"/>
  <c r="Q355" i="1" s="1"/>
  <c r="D351" i="3"/>
  <c r="T350" i="3"/>
  <c r="S350" i="3"/>
  <c r="R350" i="3"/>
  <c r="R349" i="3" s="1"/>
  <c r="Q350" i="3"/>
  <c r="Q349" i="3" s="1"/>
  <c r="P350" i="3"/>
  <c r="P349" i="3" s="1"/>
  <c r="O350" i="3"/>
  <c r="O349" i="3" s="1"/>
  <c r="N350" i="3"/>
  <c r="N349" i="3" s="1"/>
  <c r="M350" i="3"/>
  <c r="M349" i="3" s="1"/>
  <c r="L350" i="3"/>
  <c r="L349" i="3" s="1"/>
  <c r="K350" i="3"/>
  <c r="K349" i="3" s="1"/>
  <c r="J350" i="3"/>
  <c r="J349" i="3" s="1"/>
  <c r="I350" i="3"/>
  <c r="I349" i="3" s="1"/>
  <c r="H350" i="3"/>
  <c r="H349" i="3" s="1"/>
  <c r="G350" i="3"/>
  <c r="G349" i="3" s="1"/>
  <c r="F350" i="3"/>
  <c r="F349" i="3" s="1"/>
  <c r="E350" i="3"/>
  <c r="E349" i="3" s="1"/>
  <c r="T349" i="3"/>
  <c r="S349" i="3"/>
  <c r="D348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6" i="3"/>
  <c r="C346" i="3" s="1"/>
  <c r="Q349" i="1" s="1"/>
  <c r="M349" i="1" s="1"/>
  <c r="T349" i="1" s="1"/>
  <c r="D345" i="3"/>
  <c r="C345" i="3" s="1"/>
  <c r="Q348" i="1" s="1"/>
  <c r="M348" i="1" s="1"/>
  <c r="T348" i="1" s="1"/>
  <c r="D344" i="3"/>
  <c r="C344" i="3" s="1"/>
  <c r="Q347" i="1" s="1"/>
  <c r="M347" i="1" s="1"/>
  <c r="T347" i="1" s="1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2" i="3"/>
  <c r="C342" i="3" s="1"/>
  <c r="Q345" i="1" s="1"/>
  <c r="R345" i="1" s="1"/>
  <c r="D341" i="3"/>
  <c r="C341" i="3" s="1"/>
  <c r="Q344" i="1" s="1"/>
  <c r="R344" i="1" s="1"/>
  <c r="D340" i="3"/>
  <c r="C340" i="3" s="1"/>
  <c r="Q343" i="1" s="1"/>
  <c r="R343" i="1" s="1"/>
  <c r="D339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6" i="3"/>
  <c r="C336" i="3" s="1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4" i="3"/>
  <c r="C334" i="3" s="1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2" i="3"/>
  <c r="C332" i="3" s="1"/>
  <c r="Q335" i="1" s="1"/>
  <c r="D331" i="3"/>
  <c r="C331" i="3" s="1"/>
  <c r="Q334" i="1" s="1"/>
  <c r="R334" i="1" s="1"/>
  <c r="D330" i="3"/>
  <c r="C330" i="3" s="1"/>
  <c r="Q333" i="1" s="1"/>
  <c r="D329" i="3"/>
  <c r="C329" i="3" s="1"/>
  <c r="Q332" i="1" s="1"/>
  <c r="R332" i="1" s="1"/>
  <c r="D328" i="3"/>
  <c r="C328" i="3" s="1"/>
  <c r="Q331" i="1" s="1"/>
  <c r="D327" i="3"/>
  <c r="C327" i="3" s="1"/>
  <c r="Q330" i="1" s="1"/>
  <c r="R330" i="1" s="1"/>
  <c r="D326" i="3"/>
  <c r="C326" i="3" s="1"/>
  <c r="Q329" i="1" s="1"/>
  <c r="D325" i="3"/>
  <c r="C325" i="3" s="1"/>
  <c r="Q328" i="1" s="1"/>
  <c r="R328" i="1" s="1"/>
  <c r="D324" i="3"/>
  <c r="C324" i="3" s="1"/>
  <c r="Q327" i="1" s="1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1" i="3"/>
  <c r="C321" i="3" s="1"/>
  <c r="Q324" i="1" s="1"/>
  <c r="M324" i="1" s="1"/>
  <c r="T324" i="1" s="1"/>
  <c r="D320" i="3"/>
  <c r="C320" i="3" s="1"/>
  <c r="Q323" i="1" s="1"/>
  <c r="M323" i="1" s="1"/>
  <c r="T323" i="1" s="1"/>
  <c r="D319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7" i="3"/>
  <c r="C317" i="3" s="1"/>
  <c r="Q320" i="1" s="1"/>
  <c r="D316" i="3"/>
  <c r="C316" i="3" s="1"/>
  <c r="Q319" i="1" s="1"/>
  <c r="M319" i="1" s="1"/>
  <c r="T319" i="1" s="1"/>
  <c r="D315" i="3"/>
  <c r="C315" i="3" s="1"/>
  <c r="Q318" i="1" s="1"/>
  <c r="D314" i="3"/>
  <c r="C314" i="3" s="1"/>
  <c r="Q317" i="1" s="1"/>
  <c r="M317" i="1" s="1"/>
  <c r="T313" i="3"/>
  <c r="T312" i="3" s="1"/>
  <c r="S313" i="3"/>
  <c r="S312" i="3" s="1"/>
  <c r="R313" i="3"/>
  <c r="R312" i="3" s="1"/>
  <c r="Q313" i="3"/>
  <c r="P313" i="3"/>
  <c r="P312" i="3" s="1"/>
  <c r="O313" i="3"/>
  <c r="O312" i="3" s="1"/>
  <c r="N313" i="3"/>
  <c r="N312" i="3" s="1"/>
  <c r="M313" i="3"/>
  <c r="M312" i="3" s="1"/>
  <c r="L313" i="3"/>
  <c r="L312" i="3" s="1"/>
  <c r="K313" i="3"/>
  <c r="K312" i="3" s="1"/>
  <c r="J313" i="3"/>
  <c r="I313" i="3"/>
  <c r="I312" i="3" s="1"/>
  <c r="H313" i="3"/>
  <c r="H312" i="3" s="1"/>
  <c r="G313" i="3"/>
  <c r="G312" i="3" s="1"/>
  <c r="F313" i="3"/>
  <c r="E313" i="3"/>
  <c r="E312" i="3" s="1"/>
  <c r="D311" i="3"/>
  <c r="C311" i="3" s="1"/>
  <c r="Q314" i="1" s="1"/>
  <c r="R314" i="1" s="1"/>
  <c r="D310" i="3"/>
  <c r="C310" i="3" s="1"/>
  <c r="Q313" i="1" s="1"/>
  <c r="M313" i="1" s="1"/>
  <c r="T313" i="1" s="1"/>
  <c r="D309" i="3"/>
  <c r="C309" i="3" s="1"/>
  <c r="Q312" i="1" s="1"/>
  <c r="M312" i="1" s="1"/>
  <c r="T312" i="1" s="1"/>
  <c r="D308" i="3"/>
  <c r="C308" i="3" s="1"/>
  <c r="T307" i="3"/>
  <c r="T306" i="3" s="1"/>
  <c r="S307" i="3"/>
  <c r="S306" i="3" s="1"/>
  <c r="R307" i="3"/>
  <c r="R306" i="3" s="1"/>
  <c r="Q307" i="3"/>
  <c r="Q306" i="3" s="1"/>
  <c r="P307" i="3"/>
  <c r="P306" i="3" s="1"/>
  <c r="O307" i="3"/>
  <c r="O306" i="3" s="1"/>
  <c r="N307" i="3"/>
  <c r="N306" i="3" s="1"/>
  <c r="M307" i="3"/>
  <c r="M306" i="3" s="1"/>
  <c r="L307" i="3"/>
  <c r="L306" i="3" s="1"/>
  <c r="K307" i="3"/>
  <c r="K306" i="3" s="1"/>
  <c r="J307" i="3"/>
  <c r="J306" i="3" s="1"/>
  <c r="I307" i="3"/>
  <c r="I306" i="3" s="1"/>
  <c r="H307" i="3"/>
  <c r="H306" i="3" s="1"/>
  <c r="G307" i="3"/>
  <c r="G306" i="3" s="1"/>
  <c r="F307" i="3"/>
  <c r="F306" i="3" s="1"/>
  <c r="E307" i="3"/>
  <c r="E306" i="3" s="1"/>
  <c r="D305" i="3"/>
  <c r="T304" i="3"/>
  <c r="S304" i="3"/>
  <c r="S303" i="3" s="1"/>
  <c r="R304" i="3"/>
  <c r="R303" i="3" s="1"/>
  <c r="Q304" i="3"/>
  <c r="Q303" i="3" s="1"/>
  <c r="P304" i="3"/>
  <c r="P303" i="3" s="1"/>
  <c r="O304" i="3"/>
  <c r="O303" i="3" s="1"/>
  <c r="N304" i="3"/>
  <c r="N303" i="3" s="1"/>
  <c r="M304" i="3"/>
  <c r="M303" i="3" s="1"/>
  <c r="L304" i="3"/>
  <c r="L303" i="3" s="1"/>
  <c r="K304" i="3"/>
  <c r="K303" i="3" s="1"/>
  <c r="J304" i="3"/>
  <c r="J303" i="3" s="1"/>
  <c r="I304" i="3"/>
  <c r="I303" i="3" s="1"/>
  <c r="H304" i="3"/>
  <c r="H303" i="3" s="1"/>
  <c r="G304" i="3"/>
  <c r="G303" i="3" s="1"/>
  <c r="F304" i="3"/>
  <c r="F303" i="3" s="1"/>
  <c r="E304" i="3"/>
  <c r="E303" i="3" s="1"/>
  <c r="T303" i="3"/>
  <c r="D302" i="3"/>
  <c r="C302" i="3" s="1"/>
  <c r="Q305" i="1" s="1"/>
  <c r="D301" i="3"/>
  <c r="T300" i="3"/>
  <c r="S300" i="3"/>
  <c r="S299" i="3" s="1"/>
  <c r="R300" i="3"/>
  <c r="R299" i="3" s="1"/>
  <c r="Q300" i="3"/>
  <c r="Q299" i="3" s="1"/>
  <c r="P300" i="3"/>
  <c r="P299" i="3" s="1"/>
  <c r="O300" i="3"/>
  <c r="O299" i="3" s="1"/>
  <c r="N300" i="3"/>
  <c r="N299" i="3" s="1"/>
  <c r="M300" i="3"/>
  <c r="M299" i="3" s="1"/>
  <c r="L300" i="3"/>
  <c r="L299" i="3" s="1"/>
  <c r="K300" i="3"/>
  <c r="K299" i="3" s="1"/>
  <c r="J300" i="3"/>
  <c r="J299" i="3" s="1"/>
  <c r="I300" i="3"/>
  <c r="I299" i="3" s="1"/>
  <c r="H300" i="3"/>
  <c r="H299" i="3" s="1"/>
  <c r="G300" i="3"/>
  <c r="G299" i="3" s="1"/>
  <c r="F300" i="3"/>
  <c r="F299" i="3" s="1"/>
  <c r="E300" i="3"/>
  <c r="E299" i="3" s="1"/>
  <c r="T299" i="3"/>
  <c r="D298" i="3"/>
  <c r="C298" i="3" s="1"/>
  <c r="T297" i="3"/>
  <c r="T296" i="3" s="1"/>
  <c r="S297" i="3"/>
  <c r="S296" i="3" s="1"/>
  <c r="R297" i="3"/>
  <c r="R296" i="3" s="1"/>
  <c r="Q297" i="3"/>
  <c r="Q296" i="3" s="1"/>
  <c r="P297" i="3"/>
  <c r="P296" i="3" s="1"/>
  <c r="O297" i="3"/>
  <c r="O296" i="3" s="1"/>
  <c r="N297" i="3"/>
  <c r="N296" i="3" s="1"/>
  <c r="M297" i="3"/>
  <c r="M296" i="3" s="1"/>
  <c r="L297" i="3"/>
  <c r="L296" i="3" s="1"/>
  <c r="K297" i="3"/>
  <c r="K296" i="3" s="1"/>
  <c r="J297" i="3"/>
  <c r="J296" i="3" s="1"/>
  <c r="I297" i="3"/>
  <c r="I296" i="3" s="1"/>
  <c r="H297" i="3"/>
  <c r="H296" i="3" s="1"/>
  <c r="G297" i="3"/>
  <c r="G296" i="3" s="1"/>
  <c r="F297" i="3"/>
  <c r="F296" i="3" s="1"/>
  <c r="E297" i="3"/>
  <c r="E296" i="3" s="1"/>
  <c r="D295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3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1" i="3"/>
  <c r="C291" i="3" s="1"/>
  <c r="Q294" i="1" s="1"/>
  <c r="M294" i="1" s="1"/>
  <c r="T294" i="1" s="1"/>
  <c r="D290" i="3"/>
  <c r="C290" i="3" s="1"/>
  <c r="Q293" i="1" s="1"/>
  <c r="D289" i="3"/>
  <c r="C289" i="3" s="1"/>
  <c r="Q292" i="1" s="1"/>
  <c r="M292" i="1" s="1"/>
  <c r="T292" i="1" s="1"/>
  <c r="D288" i="3"/>
  <c r="C288" i="3" s="1"/>
  <c r="Q291" i="1" s="1"/>
  <c r="M291" i="1" s="1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6" i="3"/>
  <c r="C286" i="3" s="1"/>
  <c r="Q289" i="1" s="1"/>
  <c r="R289" i="1" s="1"/>
  <c r="D285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2" i="3"/>
  <c r="C282" i="3" s="1"/>
  <c r="C281" i="3" s="1"/>
  <c r="C280" i="3" s="1"/>
  <c r="T281" i="3"/>
  <c r="T280" i="3" s="1"/>
  <c r="S281" i="3"/>
  <c r="S280" i="3" s="1"/>
  <c r="R281" i="3"/>
  <c r="R280" i="3" s="1"/>
  <c r="Q281" i="3"/>
  <c r="Q280" i="3" s="1"/>
  <c r="P281" i="3"/>
  <c r="P280" i="3" s="1"/>
  <c r="O281" i="3"/>
  <c r="O280" i="3" s="1"/>
  <c r="N281" i="3"/>
  <c r="N280" i="3" s="1"/>
  <c r="M281" i="3"/>
  <c r="M280" i="3" s="1"/>
  <c r="L281" i="3"/>
  <c r="L280" i="3" s="1"/>
  <c r="K281" i="3"/>
  <c r="K280" i="3" s="1"/>
  <c r="J281" i="3"/>
  <c r="J280" i="3" s="1"/>
  <c r="I281" i="3"/>
  <c r="I280" i="3" s="1"/>
  <c r="H281" i="3"/>
  <c r="H280" i="3" s="1"/>
  <c r="G281" i="3"/>
  <c r="G280" i="3" s="1"/>
  <c r="F281" i="3"/>
  <c r="F280" i="3" s="1"/>
  <c r="E281" i="3"/>
  <c r="E280" i="3" s="1"/>
  <c r="D279" i="3"/>
  <c r="C279" i="3" s="1"/>
  <c r="Q282" i="1" s="1"/>
  <c r="R282" i="1" s="1"/>
  <c r="D278" i="3"/>
  <c r="C278" i="3" s="1"/>
  <c r="Q281" i="1" s="1"/>
  <c r="D277" i="3"/>
  <c r="C277" i="3" s="1"/>
  <c r="Q280" i="1" s="1"/>
  <c r="R280" i="1" s="1"/>
  <c r="D276" i="3"/>
  <c r="C276" i="3" s="1"/>
  <c r="Q279" i="1" s="1"/>
  <c r="D275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3" i="3"/>
  <c r="C273" i="3" s="1"/>
  <c r="Q276" i="1" s="1"/>
  <c r="M276" i="1" s="1"/>
  <c r="T276" i="1" s="1"/>
  <c r="D272" i="3"/>
  <c r="C272" i="3" s="1"/>
  <c r="Q275" i="1" s="1"/>
  <c r="M275" i="1" s="1"/>
  <c r="T275" i="1" s="1"/>
  <c r="D271" i="3"/>
  <c r="P270" i="3"/>
  <c r="P252" i="3" s="1"/>
  <c r="D270" i="3"/>
  <c r="D269" i="3"/>
  <c r="C269" i="3" s="1"/>
  <c r="Q272" i="1" s="1"/>
  <c r="R272" i="1" s="1"/>
  <c r="D268" i="3"/>
  <c r="C268" i="3" s="1"/>
  <c r="Q271" i="1" s="1"/>
  <c r="M271" i="1" s="1"/>
  <c r="T271" i="1" s="1"/>
  <c r="D267" i="3"/>
  <c r="C267" i="3" s="1"/>
  <c r="Q270" i="1" s="1"/>
  <c r="M270" i="1" s="1"/>
  <c r="T270" i="1" s="1"/>
  <c r="D266" i="3"/>
  <c r="C266" i="3" s="1"/>
  <c r="Q269" i="1" s="1"/>
  <c r="D265" i="3"/>
  <c r="C265" i="3" s="1"/>
  <c r="Q268" i="1" s="1"/>
  <c r="R268" i="1" s="1"/>
  <c r="D264" i="3"/>
  <c r="C264" i="3" s="1"/>
  <c r="Q267" i="1" s="1"/>
  <c r="M267" i="1" s="1"/>
  <c r="T267" i="1" s="1"/>
  <c r="D263" i="3"/>
  <c r="C263" i="3" s="1"/>
  <c r="Q266" i="1" s="1"/>
  <c r="M266" i="1" s="1"/>
  <c r="T266" i="1" s="1"/>
  <c r="D262" i="3"/>
  <c r="C262" i="3" s="1"/>
  <c r="Q265" i="1" s="1"/>
  <c r="D261" i="3"/>
  <c r="C261" i="3" s="1"/>
  <c r="Q264" i="1" s="1"/>
  <c r="D260" i="3"/>
  <c r="C260" i="3" s="1"/>
  <c r="Q263" i="1" s="1"/>
  <c r="M263" i="1" s="1"/>
  <c r="T263" i="1" s="1"/>
  <c r="D259" i="3"/>
  <c r="C259" i="3" s="1"/>
  <c r="Q262" i="1" s="1"/>
  <c r="M262" i="1" s="1"/>
  <c r="T262" i="1" s="1"/>
  <c r="D258" i="3"/>
  <c r="C258" i="3" s="1"/>
  <c r="Q261" i="1" s="1"/>
  <c r="D257" i="3"/>
  <c r="C257" i="3" s="1"/>
  <c r="Q260" i="1" s="1"/>
  <c r="R260" i="1" s="1"/>
  <c r="D256" i="3"/>
  <c r="C256" i="3" s="1"/>
  <c r="Q259" i="1" s="1"/>
  <c r="R259" i="1" s="1"/>
  <c r="D255" i="3"/>
  <c r="C255" i="3" s="1"/>
  <c r="Q258" i="1" s="1"/>
  <c r="M258" i="1" s="1"/>
  <c r="T258" i="1" s="1"/>
  <c r="D254" i="3"/>
  <c r="C254" i="3" s="1"/>
  <c r="Q257" i="1" s="1"/>
  <c r="D253" i="3"/>
  <c r="C253" i="3" s="1"/>
  <c r="Q256" i="1" s="1"/>
  <c r="R256" i="1" s="1"/>
  <c r="T252" i="3"/>
  <c r="S252" i="3"/>
  <c r="R252" i="3"/>
  <c r="Q252" i="3"/>
  <c r="O252" i="3"/>
  <c r="N252" i="3"/>
  <c r="M252" i="3"/>
  <c r="L252" i="3"/>
  <c r="K252" i="3"/>
  <c r="J252" i="3"/>
  <c r="I252" i="3"/>
  <c r="H252" i="3"/>
  <c r="G252" i="3"/>
  <c r="F252" i="3"/>
  <c r="E252" i="3"/>
  <c r="D250" i="3"/>
  <c r="C250" i="3" s="1"/>
  <c r="Q253" i="1" s="1"/>
  <c r="D249" i="3"/>
  <c r="C249" i="3" s="1"/>
  <c r="T248" i="3"/>
  <c r="T247" i="3" s="1"/>
  <c r="S248" i="3"/>
  <c r="S247" i="3" s="1"/>
  <c r="R248" i="3"/>
  <c r="R247" i="3" s="1"/>
  <c r="Q248" i="3"/>
  <c r="Q247" i="3" s="1"/>
  <c r="P248" i="3"/>
  <c r="P247" i="3" s="1"/>
  <c r="O248" i="3"/>
  <c r="O247" i="3" s="1"/>
  <c r="N248" i="3"/>
  <c r="N247" i="3" s="1"/>
  <c r="M248" i="3"/>
  <c r="M247" i="3" s="1"/>
  <c r="L248" i="3"/>
  <c r="L247" i="3" s="1"/>
  <c r="K248" i="3"/>
  <c r="K247" i="3" s="1"/>
  <c r="J248" i="3"/>
  <c r="J247" i="3" s="1"/>
  <c r="I248" i="3"/>
  <c r="I247" i="3" s="1"/>
  <c r="H248" i="3"/>
  <c r="H247" i="3" s="1"/>
  <c r="G248" i="3"/>
  <c r="G247" i="3" s="1"/>
  <c r="F248" i="3"/>
  <c r="F247" i="3" s="1"/>
  <c r="E248" i="3"/>
  <c r="E247" i="3" s="1"/>
  <c r="D246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4" i="3"/>
  <c r="C244" i="3" s="1"/>
  <c r="Q247" i="1" s="1"/>
  <c r="M247" i="1" s="1"/>
  <c r="T247" i="1" s="1"/>
  <c r="D243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1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39" i="3"/>
  <c r="C239" i="3" s="1"/>
  <c r="Q242" i="1" s="1"/>
  <c r="R242" i="1" s="1"/>
  <c r="D238" i="3"/>
  <c r="C238" i="3" s="1"/>
  <c r="Q241" i="1" s="1"/>
  <c r="R241" i="1" s="1"/>
  <c r="D237" i="3"/>
  <c r="C237" i="3" s="1"/>
  <c r="Q240" i="1" s="1"/>
  <c r="R240" i="1" s="1"/>
  <c r="D236" i="3"/>
  <c r="C236" i="3" s="1"/>
  <c r="Q239" i="1" s="1"/>
  <c r="R239" i="1" s="1"/>
  <c r="D235" i="3"/>
  <c r="C235" i="3" s="1"/>
  <c r="Q238" i="1" s="1"/>
  <c r="R238" i="1" s="1"/>
  <c r="D234" i="3"/>
  <c r="C234" i="3" s="1"/>
  <c r="Q237" i="1" s="1"/>
  <c r="R237" i="1" s="1"/>
  <c r="D233" i="3"/>
  <c r="C233" i="3" s="1"/>
  <c r="Q236" i="1" s="1"/>
  <c r="R236" i="1" s="1"/>
  <c r="D232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0" i="3"/>
  <c r="C230" i="3" s="1"/>
  <c r="Q233" i="1" s="1"/>
  <c r="M233" i="1" s="1"/>
  <c r="T233" i="1" s="1"/>
  <c r="D229" i="3"/>
  <c r="C229" i="3" s="1"/>
  <c r="Q232" i="1" s="1"/>
  <c r="R232" i="1" s="1"/>
  <c r="D228" i="3"/>
  <c r="C228" i="3" s="1"/>
  <c r="Q231" i="1" s="1"/>
  <c r="R231" i="1" s="1"/>
  <c r="D227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5" i="3"/>
  <c r="C225" i="3" s="1"/>
  <c r="Q228" i="1" s="1"/>
  <c r="M228" i="1" s="1"/>
  <c r="T228" i="1" s="1"/>
  <c r="D224" i="3"/>
  <c r="C224" i="3" s="1"/>
  <c r="Q227" i="1" s="1"/>
  <c r="M227" i="1" s="1"/>
  <c r="T227" i="1" s="1"/>
  <c r="D223" i="3"/>
  <c r="C223" i="3" s="1"/>
  <c r="Q226" i="1" s="1"/>
  <c r="D222" i="3"/>
  <c r="C222" i="3" s="1"/>
  <c r="Q225" i="1" s="1"/>
  <c r="D221" i="3"/>
  <c r="C221" i="3" s="1"/>
  <c r="Q224" i="1" s="1"/>
  <c r="M224" i="1" s="1"/>
  <c r="T224" i="1" s="1"/>
  <c r="D220" i="3"/>
  <c r="C220" i="3" s="1"/>
  <c r="Q223" i="1" s="1"/>
  <c r="M223" i="1" s="1"/>
  <c r="T223" i="1" s="1"/>
  <c r="D219" i="3"/>
  <c r="C219" i="3" s="1"/>
  <c r="Q222" i="1" s="1"/>
  <c r="D218" i="3"/>
  <c r="C218" i="3" s="1"/>
  <c r="Q221" i="1" s="1"/>
  <c r="M221" i="1" s="1"/>
  <c r="T221" i="1" s="1"/>
  <c r="D217" i="3"/>
  <c r="C217" i="3" s="1"/>
  <c r="Q220" i="1" s="1"/>
  <c r="M220" i="1" s="1"/>
  <c r="T220" i="1" s="1"/>
  <c r="D216" i="3"/>
  <c r="C216" i="3" s="1"/>
  <c r="Q219" i="1" s="1"/>
  <c r="M219" i="1" s="1"/>
  <c r="T219" i="1" s="1"/>
  <c r="D215" i="3"/>
  <c r="C215" i="3" s="1"/>
  <c r="Q218" i="1" s="1"/>
  <c r="D214" i="3"/>
  <c r="C214" i="3" s="1"/>
  <c r="Q217" i="1" s="1"/>
  <c r="D213" i="3"/>
  <c r="C213" i="3" s="1"/>
  <c r="Q216" i="1" s="1"/>
  <c r="M216" i="1" s="1"/>
  <c r="T216" i="1" s="1"/>
  <c r="D212" i="3"/>
  <c r="C212" i="3" s="1"/>
  <c r="Q215" i="1" s="1"/>
  <c r="M215" i="1" s="1"/>
  <c r="T215" i="1" s="1"/>
  <c r="D211" i="3"/>
  <c r="C211" i="3" s="1"/>
  <c r="Q214" i="1" s="1"/>
  <c r="D210" i="3"/>
  <c r="C210" i="3" s="1"/>
  <c r="Q213" i="1" s="1"/>
  <c r="D209" i="3"/>
  <c r="C209" i="3" s="1"/>
  <c r="Q212" i="1" s="1"/>
  <c r="M212" i="1" s="1"/>
  <c r="T212" i="1" s="1"/>
  <c r="D208" i="3"/>
  <c r="C208" i="3" s="1"/>
  <c r="Q211" i="1" s="1"/>
  <c r="M211" i="1" s="1"/>
  <c r="T211" i="1" s="1"/>
  <c r="D207" i="3"/>
  <c r="C207" i="3" s="1"/>
  <c r="Q210" i="1" s="1"/>
  <c r="D206" i="3"/>
  <c r="C206" i="3" s="1"/>
  <c r="Q209" i="1" s="1"/>
  <c r="D205" i="3"/>
  <c r="C205" i="3" s="1"/>
  <c r="Q208" i="1" s="1"/>
  <c r="M208" i="1" s="1"/>
  <c r="T208" i="1" s="1"/>
  <c r="D204" i="3"/>
  <c r="C204" i="3" s="1"/>
  <c r="Q207" i="1" s="1"/>
  <c r="M207" i="1" s="1"/>
  <c r="T207" i="1" s="1"/>
  <c r="D203" i="3"/>
  <c r="C203" i="3" s="1"/>
  <c r="Q206" i="1" s="1"/>
  <c r="D202" i="3"/>
  <c r="C202" i="3" s="1"/>
  <c r="Q205" i="1" s="1"/>
  <c r="M205" i="1" s="1"/>
  <c r="T205" i="1" s="1"/>
  <c r="D201" i="3"/>
  <c r="C201" i="3" s="1"/>
  <c r="Q204" i="1" s="1"/>
  <c r="M204" i="1" s="1"/>
  <c r="T204" i="1" s="1"/>
  <c r="D200" i="3"/>
  <c r="C200" i="3" s="1"/>
  <c r="Q203" i="1" s="1"/>
  <c r="M203" i="1" s="1"/>
  <c r="T203" i="1" s="1"/>
  <c r="D199" i="3"/>
  <c r="C199" i="3" s="1"/>
  <c r="Q202" i="1" s="1"/>
  <c r="D198" i="3"/>
  <c r="C198" i="3" s="1"/>
  <c r="Q201" i="1" s="1"/>
  <c r="D197" i="3"/>
  <c r="C197" i="3" s="1"/>
  <c r="Q200" i="1" s="1"/>
  <c r="M200" i="1" s="1"/>
  <c r="T200" i="1" s="1"/>
  <c r="D196" i="3"/>
  <c r="C196" i="3" s="1"/>
  <c r="Q199" i="1" s="1"/>
  <c r="M199" i="1" s="1"/>
  <c r="T199" i="1" s="1"/>
  <c r="D195" i="3"/>
  <c r="C195" i="3" s="1"/>
  <c r="Q198" i="1" s="1"/>
  <c r="D194" i="3"/>
  <c r="C194" i="3" s="1"/>
  <c r="Q197" i="1" s="1"/>
  <c r="D193" i="3"/>
  <c r="C193" i="3" s="1"/>
  <c r="Q196" i="1" s="1"/>
  <c r="M196" i="1" s="1"/>
  <c r="T196" i="1" s="1"/>
  <c r="D192" i="3"/>
  <c r="C192" i="3" s="1"/>
  <c r="Q195" i="1" s="1"/>
  <c r="M195" i="1" s="1"/>
  <c r="T195" i="1" s="1"/>
  <c r="D191" i="3"/>
  <c r="C191" i="3" s="1"/>
  <c r="Q194" i="1" s="1"/>
  <c r="D190" i="3"/>
  <c r="C190" i="3" s="1"/>
  <c r="Q193" i="1" s="1"/>
  <c r="D189" i="3"/>
  <c r="C189" i="3" s="1"/>
  <c r="Q192" i="1" s="1"/>
  <c r="M192" i="1" s="1"/>
  <c r="T192" i="1" s="1"/>
  <c r="D188" i="3"/>
  <c r="C188" i="3" s="1"/>
  <c r="Q191" i="1" s="1"/>
  <c r="M191" i="1" s="1"/>
  <c r="T191" i="1" s="1"/>
  <c r="D187" i="3"/>
  <c r="C187" i="3" s="1"/>
  <c r="Q190" i="1" s="1"/>
  <c r="D186" i="3"/>
  <c r="C186" i="3" s="1"/>
  <c r="Q189" i="1" s="1"/>
  <c r="M189" i="1" s="1"/>
  <c r="T189" i="1" s="1"/>
  <c r="D185" i="3"/>
  <c r="C185" i="3" s="1"/>
  <c r="Q188" i="1" s="1"/>
  <c r="M188" i="1" s="1"/>
  <c r="T188" i="1" s="1"/>
  <c r="D184" i="3"/>
  <c r="C184" i="3" s="1"/>
  <c r="Q187" i="1" s="1"/>
  <c r="M187" i="1" s="1"/>
  <c r="T187" i="1" s="1"/>
  <c r="D183" i="3"/>
  <c r="C183" i="3" s="1"/>
  <c r="Q186" i="1" s="1"/>
  <c r="D182" i="3"/>
  <c r="C182" i="3" s="1"/>
  <c r="Q185" i="1" s="1"/>
  <c r="D181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79" i="3"/>
  <c r="C179" i="3" s="1"/>
  <c r="Q182" i="1" s="1"/>
  <c r="M182" i="1" s="1"/>
  <c r="T182" i="1" s="1"/>
  <c r="U182" i="1" s="1"/>
  <c r="D178" i="3"/>
  <c r="C178" i="3" s="1"/>
  <c r="Q181" i="1" s="1"/>
  <c r="D177" i="3"/>
  <c r="C177" i="3" s="1"/>
  <c r="Q180" i="1" s="1"/>
  <c r="R180" i="1" s="1"/>
  <c r="D176" i="3"/>
  <c r="C176" i="3" s="1"/>
  <c r="Q179" i="1" s="1"/>
  <c r="M179" i="1" s="1"/>
  <c r="T179" i="1" s="1"/>
  <c r="U179" i="1" s="1"/>
  <c r="D175" i="3"/>
  <c r="C175" i="3" s="1"/>
  <c r="Q178" i="1" s="1"/>
  <c r="M178" i="1" s="1"/>
  <c r="T178" i="1" s="1"/>
  <c r="U178" i="1" s="1"/>
  <c r="D174" i="3"/>
  <c r="C174" i="3" s="1"/>
  <c r="Q177" i="1" s="1"/>
  <c r="D173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1" i="3"/>
  <c r="D170" i="3" s="1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69" i="3"/>
  <c r="D168" i="3" s="1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7" i="3"/>
  <c r="D166" i="3" s="1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5" i="3"/>
  <c r="C165" i="3" s="1"/>
  <c r="Q168" i="1" s="1"/>
  <c r="R168" i="1" s="1"/>
  <c r="D164" i="3"/>
  <c r="C164" i="3" s="1"/>
  <c r="Q167" i="1" s="1"/>
  <c r="R167" i="1" s="1"/>
  <c r="D163" i="3"/>
  <c r="C163" i="3" s="1"/>
  <c r="Q166" i="1" s="1"/>
  <c r="R166" i="1" s="1"/>
  <c r="D162" i="3"/>
  <c r="C162" i="3" s="1"/>
  <c r="Q165" i="1" s="1"/>
  <c r="R165" i="1" s="1"/>
  <c r="D161" i="3"/>
  <c r="C161" i="3" s="1"/>
  <c r="Q164" i="1" s="1"/>
  <c r="R164" i="1" s="1"/>
  <c r="D160" i="3"/>
  <c r="C160" i="3" s="1"/>
  <c r="Q163" i="1" s="1"/>
  <c r="R163" i="1" s="1"/>
  <c r="D159" i="3"/>
  <c r="C159" i="3" s="1"/>
  <c r="Q162" i="1" s="1"/>
  <c r="R162" i="1" s="1"/>
  <c r="D158" i="3"/>
  <c r="C158" i="3" s="1"/>
  <c r="Q161" i="1" s="1"/>
  <c r="R161" i="1" s="1"/>
  <c r="D157" i="3"/>
  <c r="C157" i="3" s="1"/>
  <c r="Q160" i="1" s="1"/>
  <c r="R160" i="1" s="1"/>
  <c r="D156" i="3"/>
  <c r="C156" i="3" s="1"/>
  <c r="Q159" i="1" s="1"/>
  <c r="R159" i="1" s="1"/>
  <c r="D155" i="3"/>
  <c r="C155" i="3" s="1"/>
  <c r="Q158" i="1" s="1"/>
  <c r="R158" i="1" s="1"/>
  <c r="D154" i="3"/>
  <c r="C154" i="3" s="1"/>
  <c r="Q157" i="1" s="1"/>
  <c r="R157" i="1" s="1"/>
  <c r="D153" i="3"/>
  <c r="C153" i="3" s="1"/>
  <c r="Q156" i="1" s="1"/>
  <c r="R156" i="1" s="1"/>
  <c r="D152" i="3"/>
  <c r="C152" i="3" s="1"/>
  <c r="Q155" i="1" s="1"/>
  <c r="R155" i="1" s="1"/>
  <c r="D151" i="3"/>
  <c r="C151" i="3" s="1"/>
  <c r="Q154" i="1" s="1"/>
  <c r="R154" i="1" s="1"/>
  <c r="D150" i="3"/>
  <c r="C150" i="3" s="1"/>
  <c r="Q153" i="1" s="1"/>
  <c r="R153" i="1" s="1"/>
  <c r="D149" i="3"/>
  <c r="C149" i="3" s="1"/>
  <c r="Q152" i="1" s="1"/>
  <c r="D148" i="3"/>
  <c r="C148" i="3" s="1"/>
  <c r="Q151" i="1" s="1"/>
  <c r="R151" i="1" s="1"/>
  <c r="D147" i="3"/>
  <c r="C147" i="3" s="1"/>
  <c r="Q150" i="1" s="1"/>
  <c r="D146" i="3"/>
  <c r="C146" i="3" s="1"/>
  <c r="Q149" i="1" s="1"/>
  <c r="R149" i="1" s="1"/>
  <c r="D145" i="3"/>
  <c r="C145" i="3" s="1"/>
  <c r="Q148" i="1" s="1"/>
  <c r="D144" i="3"/>
  <c r="C144" i="3" s="1"/>
  <c r="Q147" i="1" s="1"/>
  <c r="R147" i="1" s="1"/>
  <c r="D143" i="3"/>
  <c r="C143" i="3" s="1"/>
  <c r="Q146" i="1" s="1"/>
  <c r="D142" i="3"/>
  <c r="C142" i="3" s="1"/>
  <c r="Q145" i="1" s="1"/>
  <c r="R145" i="1" s="1"/>
  <c r="D141" i="3"/>
  <c r="C141" i="3" s="1"/>
  <c r="Q144" i="1" s="1"/>
  <c r="D140" i="3"/>
  <c r="C140" i="3" s="1"/>
  <c r="Q143" i="1" s="1"/>
  <c r="R143" i="1" s="1"/>
  <c r="D139" i="3"/>
  <c r="C139" i="3" s="1"/>
  <c r="Q142" i="1" s="1"/>
  <c r="D138" i="3"/>
  <c r="C138" i="3" s="1"/>
  <c r="Q141" i="1" s="1"/>
  <c r="R141" i="1" s="1"/>
  <c r="D137" i="3"/>
  <c r="C137" i="3" s="1"/>
  <c r="Q140" i="1" s="1"/>
  <c r="D136" i="3"/>
  <c r="C136" i="3" s="1"/>
  <c r="Q139" i="1" s="1"/>
  <c r="R139" i="1" s="1"/>
  <c r="D135" i="3"/>
  <c r="C135" i="3" s="1"/>
  <c r="Q138" i="1" s="1"/>
  <c r="D134" i="3"/>
  <c r="C134" i="3" s="1"/>
  <c r="Q137" i="1" s="1"/>
  <c r="R137" i="1" s="1"/>
  <c r="D133" i="3"/>
  <c r="C133" i="3" s="1"/>
  <c r="Q136" i="1" s="1"/>
  <c r="D132" i="3"/>
  <c r="C132" i="3" s="1"/>
  <c r="Q135" i="1" s="1"/>
  <c r="R135" i="1" s="1"/>
  <c r="D131" i="3"/>
  <c r="C131" i="3" s="1"/>
  <c r="Q134" i="1" s="1"/>
  <c r="D130" i="3"/>
  <c r="C130" i="3" s="1"/>
  <c r="Q133" i="1" s="1"/>
  <c r="R133" i="1" s="1"/>
  <c r="D129" i="3"/>
  <c r="C129" i="3" s="1"/>
  <c r="Q132" i="1" s="1"/>
  <c r="D128" i="3"/>
  <c r="C128" i="3" s="1"/>
  <c r="Q131" i="1" s="1"/>
  <c r="R131" i="1" s="1"/>
  <c r="D127" i="3"/>
  <c r="C127" i="3" s="1"/>
  <c r="Q130" i="1" s="1"/>
  <c r="D126" i="3"/>
  <c r="C126" i="3" s="1"/>
  <c r="Q129" i="1" s="1"/>
  <c r="R129" i="1" s="1"/>
  <c r="D125" i="3"/>
  <c r="C125" i="3" s="1"/>
  <c r="Q128" i="1" s="1"/>
  <c r="D124" i="3"/>
  <c r="C124" i="3" s="1"/>
  <c r="Q127" i="1" s="1"/>
  <c r="R127" i="1" s="1"/>
  <c r="D123" i="3"/>
  <c r="C123" i="3" s="1"/>
  <c r="Q126" i="1" s="1"/>
  <c r="D122" i="3"/>
  <c r="C122" i="3" s="1"/>
  <c r="Q125" i="1" s="1"/>
  <c r="R125" i="1" s="1"/>
  <c r="D121" i="3"/>
  <c r="C121" i="3" s="1"/>
  <c r="Q124" i="1" s="1"/>
  <c r="D120" i="3"/>
  <c r="C120" i="3" s="1"/>
  <c r="Q123" i="1" s="1"/>
  <c r="R123" i="1" s="1"/>
  <c r="D119" i="3"/>
  <c r="C119" i="3" s="1"/>
  <c r="Q122" i="1" s="1"/>
  <c r="D118" i="3"/>
  <c r="C118" i="3" s="1"/>
  <c r="Q121" i="1" s="1"/>
  <c r="R121" i="1" s="1"/>
  <c r="D117" i="3"/>
  <c r="C117" i="3" s="1"/>
  <c r="Q120" i="1" s="1"/>
  <c r="D116" i="3"/>
  <c r="C116" i="3" s="1"/>
  <c r="Q119" i="1" s="1"/>
  <c r="R119" i="1" s="1"/>
  <c r="D115" i="3"/>
  <c r="C115" i="3" s="1"/>
  <c r="Q118" i="1" s="1"/>
  <c r="D114" i="3"/>
  <c r="C114" i="3" s="1"/>
  <c r="Q117" i="1" s="1"/>
  <c r="R117" i="1" s="1"/>
  <c r="D113" i="3"/>
  <c r="C113" i="3" s="1"/>
  <c r="Q116" i="1" s="1"/>
  <c r="D112" i="3"/>
  <c r="C112" i="3" s="1"/>
  <c r="Q115" i="1" s="1"/>
  <c r="R115" i="1" s="1"/>
  <c r="D111" i="3"/>
  <c r="C111" i="3" s="1"/>
  <c r="Q114" i="1" s="1"/>
  <c r="D110" i="3"/>
  <c r="C110" i="3" s="1"/>
  <c r="Q113" i="1" s="1"/>
  <c r="R113" i="1" s="1"/>
  <c r="D109" i="3"/>
  <c r="C109" i="3" s="1"/>
  <c r="Q112" i="1" s="1"/>
  <c r="D108" i="3"/>
  <c r="C108" i="3" s="1"/>
  <c r="Q111" i="1" s="1"/>
  <c r="R111" i="1" s="1"/>
  <c r="D107" i="3"/>
  <c r="C107" i="3" s="1"/>
  <c r="Q110" i="1" s="1"/>
  <c r="D106" i="3"/>
  <c r="C106" i="3" s="1"/>
  <c r="Q109" i="1" s="1"/>
  <c r="R109" i="1" s="1"/>
  <c r="D105" i="3"/>
  <c r="C105" i="3" s="1"/>
  <c r="Q108" i="1" s="1"/>
  <c r="D104" i="3"/>
  <c r="C104" i="3" s="1"/>
  <c r="Q107" i="1" s="1"/>
  <c r="R107" i="1" s="1"/>
  <c r="D103" i="3"/>
  <c r="C103" i="3" s="1"/>
  <c r="Q106" i="1" s="1"/>
  <c r="D102" i="3"/>
  <c r="C102" i="3" s="1"/>
  <c r="Q105" i="1" s="1"/>
  <c r="R105" i="1" s="1"/>
  <c r="D101" i="3"/>
  <c r="C101" i="3" s="1"/>
  <c r="Q104" i="1" s="1"/>
  <c r="D100" i="3"/>
  <c r="C100" i="3" s="1"/>
  <c r="Q103" i="1" s="1"/>
  <c r="R103" i="1" s="1"/>
  <c r="D99" i="3"/>
  <c r="C99" i="3" s="1"/>
  <c r="Q102" i="1" s="1"/>
  <c r="D98" i="3"/>
  <c r="C98" i="3" s="1"/>
  <c r="Q101" i="1" s="1"/>
  <c r="R101" i="1" s="1"/>
  <c r="D97" i="3"/>
  <c r="C97" i="3" s="1"/>
  <c r="Q100" i="1" s="1"/>
  <c r="D96" i="3"/>
  <c r="C96" i="3" s="1"/>
  <c r="Q99" i="1" s="1"/>
  <c r="D95" i="3"/>
  <c r="C95" i="3" s="1"/>
  <c r="Q98" i="1" s="1"/>
  <c r="D94" i="3"/>
  <c r="C94" i="3" s="1"/>
  <c r="Q97" i="1" s="1"/>
  <c r="D93" i="3"/>
  <c r="C93" i="3" s="1"/>
  <c r="Q96" i="1" s="1"/>
  <c r="D92" i="3"/>
  <c r="C92" i="3" s="1"/>
  <c r="Q95" i="1" s="1"/>
  <c r="R95" i="1" s="1"/>
  <c r="D91" i="3"/>
  <c r="C91" i="3" s="1"/>
  <c r="Q94" i="1" s="1"/>
  <c r="D90" i="3"/>
  <c r="C90" i="3" s="1"/>
  <c r="Q93" i="1" s="1"/>
  <c r="R93" i="1" s="1"/>
  <c r="D89" i="3"/>
  <c r="C89" i="3" s="1"/>
  <c r="Q92" i="1" s="1"/>
  <c r="D88" i="3"/>
  <c r="C88" i="3" s="1"/>
  <c r="Q91" i="1" s="1"/>
  <c r="D87" i="3"/>
  <c r="C87" i="3" s="1"/>
  <c r="Q90" i="1" s="1"/>
  <c r="D86" i="3"/>
  <c r="C86" i="3" s="1"/>
  <c r="Q89" i="1" s="1"/>
  <c r="D85" i="3"/>
  <c r="C85" i="3" s="1"/>
  <c r="Q88" i="1" s="1"/>
  <c r="D84" i="3"/>
  <c r="C84" i="3" s="1"/>
  <c r="Q87" i="1" s="1"/>
  <c r="R87" i="1" s="1"/>
  <c r="D83" i="3"/>
  <c r="C83" i="3" s="1"/>
  <c r="Q86" i="1" s="1"/>
  <c r="D82" i="3"/>
  <c r="C82" i="3" s="1"/>
  <c r="Q85" i="1" s="1"/>
  <c r="R85" i="1" s="1"/>
  <c r="D81" i="3"/>
  <c r="C81" i="3" s="1"/>
  <c r="Q84" i="1" s="1"/>
  <c r="D80" i="3"/>
  <c r="C80" i="3" s="1"/>
  <c r="Q83" i="1" s="1"/>
  <c r="R83" i="1" s="1"/>
  <c r="D79" i="3"/>
  <c r="C79" i="3" s="1"/>
  <c r="Q82" i="1" s="1"/>
  <c r="D78" i="3"/>
  <c r="C78" i="3" s="1"/>
  <c r="Q81" i="1" s="1"/>
  <c r="R81" i="1" s="1"/>
  <c r="D77" i="3"/>
  <c r="C77" i="3" s="1"/>
  <c r="Q80" i="1" s="1"/>
  <c r="D76" i="3"/>
  <c r="C76" i="3" s="1"/>
  <c r="Q79" i="1" s="1"/>
  <c r="D75" i="3"/>
  <c r="C75" i="3" s="1"/>
  <c r="Q78" i="1" s="1"/>
  <c r="D74" i="3"/>
  <c r="C74" i="3" s="1"/>
  <c r="Q77" i="1" s="1"/>
  <c r="R77" i="1" s="1"/>
  <c r="D73" i="3"/>
  <c r="C73" i="3" s="1"/>
  <c r="Q76" i="1" s="1"/>
  <c r="D72" i="3"/>
  <c r="C72" i="3" s="1"/>
  <c r="Q75" i="1" s="1"/>
  <c r="R75" i="1" s="1"/>
  <c r="D71" i="3"/>
  <c r="C71" i="3" s="1"/>
  <c r="Q74" i="1" s="1"/>
  <c r="D70" i="3"/>
  <c r="C70" i="3" s="1"/>
  <c r="Q73" i="1" s="1"/>
  <c r="R73" i="1" s="1"/>
  <c r="D69" i="3"/>
  <c r="C69" i="3" s="1"/>
  <c r="Q72" i="1" s="1"/>
  <c r="D68" i="3"/>
  <c r="C68" i="3" s="1"/>
  <c r="Q71" i="1" s="1"/>
  <c r="R71" i="1" s="1"/>
  <c r="D67" i="3"/>
  <c r="C67" i="3" s="1"/>
  <c r="Q70" i="1" s="1"/>
  <c r="D66" i="3"/>
  <c r="C66" i="3" s="1"/>
  <c r="Q69" i="1" s="1"/>
  <c r="D65" i="3"/>
  <c r="C65" i="3" s="1"/>
  <c r="Q68" i="1" s="1"/>
  <c r="D64" i="3"/>
  <c r="C64" i="3" s="1"/>
  <c r="Q67" i="1" s="1"/>
  <c r="R67" i="1" s="1"/>
  <c r="D63" i="3"/>
  <c r="C63" i="3" s="1"/>
  <c r="Q66" i="1" s="1"/>
  <c r="D62" i="3"/>
  <c r="C62" i="3" s="1"/>
  <c r="Q65" i="1" s="1"/>
  <c r="R65" i="1" s="1"/>
  <c r="D61" i="3"/>
  <c r="C61" i="3" s="1"/>
  <c r="Q64" i="1" s="1"/>
  <c r="D60" i="3"/>
  <c r="C60" i="3" s="1"/>
  <c r="Q63" i="1" s="1"/>
  <c r="R63" i="1" s="1"/>
  <c r="D59" i="3"/>
  <c r="C59" i="3" s="1"/>
  <c r="Q62" i="1" s="1"/>
  <c r="D58" i="3"/>
  <c r="C58" i="3" s="1"/>
  <c r="Q61" i="1" s="1"/>
  <c r="R61" i="1" s="1"/>
  <c r="D57" i="3"/>
  <c r="C57" i="3" s="1"/>
  <c r="Q60" i="1" s="1"/>
  <c r="D56" i="3"/>
  <c r="C56" i="3" s="1"/>
  <c r="Q59" i="1" s="1"/>
  <c r="R59" i="1" s="1"/>
  <c r="D55" i="3"/>
  <c r="C55" i="3" s="1"/>
  <c r="Q58" i="1" s="1"/>
  <c r="D54" i="3"/>
  <c r="C54" i="3" s="1"/>
  <c r="Q57" i="1" s="1"/>
  <c r="D53" i="3"/>
  <c r="C53" i="3" s="1"/>
  <c r="Q56" i="1" s="1"/>
  <c r="D52" i="3"/>
  <c r="C52" i="3" s="1"/>
  <c r="Q55" i="1" s="1"/>
  <c r="R55" i="1" s="1"/>
  <c r="D51" i="3"/>
  <c r="C51" i="3" s="1"/>
  <c r="Q54" i="1" s="1"/>
  <c r="D50" i="3"/>
  <c r="C50" i="3" s="1"/>
  <c r="Q53" i="1" s="1"/>
  <c r="D49" i="3"/>
  <c r="C49" i="3" s="1"/>
  <c r="Q52" i="1" s="1"/>
  <c r="D48" i="3"/>
  <c r="C48" i="3" s="1"/>
  <c r="Q51" i="1" s="1"/>
  <c r="R51" i="1" s="1"/>
  <c r="D47" i="3"/>
  <c r="C47" i="3" s="1"/>
  <c r="Q50" i="1" s="1"/>
  <c r="D46" i="3"/>
  <c r="C46" i="3" s="1"/>
  <c r="Q49" i="1" s="1"/>
  <c r="D45" i="3"/>
  <c r="C45" i="3" s="1"/>
  <c r="Q48" i="1" s="1"/>
  <c r="D44" i="3"/>
  <c r="C44" i="3" s="1"/>
  <c r="Q47" i="1" s="1"/>
  <c r="R47" i="1" s="1"/>
  <c r="D43" i="3"/>
  <c r="C43" i="3" s="1"/>
  <c r="Q46" i="1" s="1"/>
  <c r="D42" i="3"/>
  <c r="C42" i="3" s="1"/>
  <c r="Q45" i="1" s="1"/>
  <c r="D41" i="3"/>
  <c r="C41" i="3" s="1"/>
  <c r="Q44" i="1" s="1"/>
  <c r="D40" i="3"/>
  <c r="C40" i="3" s="1"/>
  <c r="Q43" i="1" s="1"/>
  <c r="D39" i="3"/>
  <c r="C39" i="3" s="1"/>
  <c r="Q42" i="1" s="1"/>
  <c r="D38" i="3"/>
  <c r="C38" i="3" s="1"/>
  <c r="Q41" i="1" s="1"/>
  <c r="D37" i="3"/>
  <c r="C37" i="3" s="1"/>
  <c r="Q40" i="1" s="1"/>
  <c r="D36" i="3"/>
  <c r="C36" i="3" s="1"/>
  <c r="Q39" i="1" s="1"/>
  <c r="R39" i="1" s="1"/>
  <c r="D35" i="3"/>
  <c r="C35" i="3" s="1"/>
  <c r="Q38" i="1" s="1"/>
  <c r="D34" i="3"/>
  <c r="C34" i="3" s="1"/>
  <c r="Q37" i="1" s="1"/>
  <c r="D33" i="3"/>
  <c r="C33" i="3" s="1"/>
  <c r="Q36" i="1" s="1"/>
  <c r="D32" i="3"/>
  <c r="C32" i="3" s="1"/>
  <c r="Q35" i="1" s="1"/>
  <c r="D31" i="3"/>
  <c r="C31" i="3" s="1"/>
  <c r="Q34" i="1" s="1"/>
  <c r="D30" i="3"/>
  <c r="C30" i="3" s="1"/>
  <c r="Q33" i="1" s="1"/>
  <c r="D29" i="3"/>
  <c r="C29" i="3" s="1"/>
  <c r="Q32" i="1" s="1"/>
  <c r="D28" i="3"/>
  <c r="C28" i="3" s="1"/>
  <c r="Q31" i="1" s="1"/>
  <c r="R31" i="1" s="1"/>
  <c r="D27" i="3"/>
  <c r="C27" i="3" s="1"/>
  <c r="Q30" i="1" s="1"/>
  <c r="D26" i="3"/>
  <c r="C26" i="3" s="1"/>
  <c r="Q29" i="1" s="1"/>
  <c r="D25" i="3"/>
  <c r="C25" i="3" s="1"/>
  <c r="Q28" i="1" s="1"/>
  <c r="D24" i="3"/>
  <c r="C24" i="3" s="1"/>
  <c r="Q27" i="1" s="1"/>
  <c r="D23" i="3"/>
  <c r="C23" i="3" s="1"/>
  <c r="Q26" i="1" s="1"/>
  <c r="D22" i="3"/>
  <c r="C22" i="3" s="1"/>
  <c r="Q25" i="1" s="1"/>
  <c r="R25" i="1" s="1"/>
  <c r="D21" i="3"/>
  <c r="C21" i="3" s="1"/>
  <c r="Q24" i="1" s="1"/>
  <c r="D20" i="3"/>
  <c r="C20" i="3" s="1"/>
  <c r="Q23" i="1" s="1"/>
  <c r="R23" i="1" s="1"/>
  <c r="D19" i="3"/>
  <c r="C19" i="3" s="1"/>
  <c r="Q22" i="1" s="1"/>
  <c r="D18" i="3"/>
  <c r="C18" i="3" s="1"/>
  <c r="Q21" i="1" s="1"/>
  <c r="R21" i="1" s="1"/>
  <c r="D17" i="3"/>
  <c r="C17" i="3" s="1"/>
  <c r="Q20" i="1" s="1"/>
  <c r="D16" i="3"/>
  <c r="C16" i="3" s="1"/>
  <c r="Q19" i="1" s="1"/>
  <c r="D15" i="3"/>
  <c r="C15" i="3" s="1"/>
  <c r="Q18" i="1" s="1"/>
  <c r="D14" i="3"/>
  <c r="C14" i="3" s="1"/>
  <c r="Q17" i="1" s="1"/>
  <c r="D13" i="3"/>
  <c r="C13" i="3" s="1"/>
  <c r="Q16" i="1" s="1"/>
  <c r="D12" i="3"/>
  <c r="C12" i="3" s="1"/>
  <c r="Q15" i="1" s="1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I186" i="2"/>
  <c r="I185" i="2" s="1"/>
  <c r="L185" i="2"/>
  <c r="K185" i="2"/>
  <c r="J185" i="2"/>
  <c r="H185" i="2"/>
  <c r="G185" i="2"/>
  <c r="F185" i="2"/>
  <c r="E185" i="2"/>
  <c r="I184" i="2"/>
  <c r="I181" i="2" s="1"/>
  <c r="I180" i="2"/>
  <c r="I179" i="2" s="1"/>
  <c r="L179" i="2"/>
  <c r="K179" i="2"/>
  <c r="J179" i="2"/>
  <c r="H179" i="2"/>
  <c r="G179" i="2"/>
  <c r="F179" i="2"/>
  <c r="E179" i="2"/>
  <c r="I178" i="2"/>
  <c r="I177" i="2" s="1"/>
  <c r="L177" i="2"/>
  <c r="K177" i="2"/>
  <c r="J177" i="2"/>
  <c r="H177" i="2"/>
  <c r="G177" i="2"/>
  <c r="F177" i="2"/>
  <c r="E177" i="2"/>
  <c r="I167" i="2"/>
  <c r="I176" i="2"/>
  <c r="I175" i="2" s="1"/>
  <c r="L175" i="2"/>
  <c r="K175" i="2"/>
  <c r="J175" i="2"/>
  <c r="H175" i="2"/>
  <c r="G175" i="2"/>
  <c r="F175" i="2"/>
  <c r="E175" i="2"/>
  <c r="I174" i="2"/>
  <c r="L173" i="2"/>
  <c r="K173" i="2"/>
  <c r="J173" i="2"/>
  <c r="I173" i="2"/>
  <c r="H173" i="2"/>
  <c r="G173" i="2"/>
  <c r="F173" i="2"/>
  <c r="E173" i="2"/>
  <c r="I172" i="2"/>
  <c r="I171" i="2" s="1"/>
  <c r="L171" i="2"/>
  <c r="K171" i="2"/>
  <c r="J171" i="2"/>
  <c r="H171" i="2"/>
  <c r="G171" i="2"/>
  <c r="F171" i="2"/>
  <c r="E171" i="2"/>
  <c r="I170" i="2"/>
  <c r="I169" i="2"/>
  <c r="L168" i="2"/>
  <c r="K168" i="2"/>
  <c r="J168" i="2"/>
  <c r="H168" i="2"/>
  <c r="G168" i="2"/>
  <c r="F168" i="2"/>
  <c r="E168" i="2"/>
  <c r="I166" i="2"/>
  <c r="I165" i="2"/>
  <c r="I164" i="2"/>
  <c r="I163" i="2" s="1"/>
  <c r="I157" i="2"/>
  <c r="I156" i="2" s="1"/>
  <c r="I152" i="2"/>
  <c r="I150" i="2"/>
  <c r="I147" i="2"/>
  <c r="I146" i="2"/>
  <c r="I145" i="2" s="1"/>
  <c r="I144" i="2"/>
  <c r="I143" i="2"/>
  <c r="I141" i="2"/>
  <c r="I140" i="2"/>
  <c r="I138" i="2"/>
  <c r="I136" i="2"/>
  <c r="I135" i="2" s="1"/>
  <c r="I134" i="2"/>
  <c r="I133" i="2"/>
  <c r="I131" i="2"/>
  <c r="I130" i="2"/>
  <c r="I129" i="2" s="1"/>
  <c r="I128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1" i="2"/>
  <c r="I110" i="2"/>
  <c r="I108" i="2" s="1"/>
  <c r="I109" i="2"/>
  <c r="I107" i="2"/>
  <c r="D107" i="2"/>
  <c r="C107" i="2"/>
  <c r="I106" i="2"/>
  <c r="I105" i="2"/>
  <c r="I104" i="2"/>
  <c r="I103" i="2" s="1"/>
  <c r="I102" i="2"/>
  <c r="I101" i="2"/>
  <c r="I99" i="2"/>
  <c r="I98" i="2"/>
  <c r="I97" i="2"/>
  <c r="I96" i="2" s="1"/>
  <c r="I75" i="2"/>
  <c r="I95" i="2"/>
  <c r="I93" i="2"/>
  <c r="I92" i="2"/>
  <c r="I90" i="2"/>
  <c r="I88" i="2"/>
  <c r="I86" i="2"/>
  <c r="I85" i="2"/>
  <c r="I84" i="2"/>
  <c r="I83" i="2" s="1"/>
  <c r="I82" i="2"/>
  <c r="I80" i="2"/>
  <c r="I79" i="2"/>
  <c r="I77" i="2"/>
  <c r="I74" i="2"/>
  <c r="I73" i="2"/>
  <c r="I72" i="2"/>
  <c r="I71" i="2"/>
  <c r="I70" i="2"/>
  <c r="I69" i="2"/>
  <c r="I68" i="2"/>
  <c r="I67" i="2"/>
  <c r="I66" i="2"/>
  <c r="I65" i="2"/>
  <c r="I62" i="2"/>
  <c r="I61" i="2"/>
  <c r="I60" i="2"/>
  <c r="I59" i="2"/>
  <c r="L58" i="2"/>
  <c r="K58" i="2"/>
  <c r="J58" i="2"/>
  <c r="H58" i="2"/>
  <c r="G58" i="2"/>
  <c r="F58" i="2"/>
  <c r="E58" i="2"/>
  <c r="I57" i="2"/>
  <c r="I56" i="2"/>
  <c r="I55" i="2"/>
  <c r="L54" i="2"/>
  <c r="K54" i="2"/>
  <c r="J54" i="2"/>
  <c r="H54" i="2"/>
  <c r="G54" i="2"/>
  <c r="F54" i="2"/>
  <c r="E54" i="2"/>
  <c r="I53" i="2"/>
  <c r="L52" i="2"/>
  <c r="K52" i="2"/>
  <c r="J52" i="2"/>
  <c r="I52" i="2"/>
  <c r="H52" i="2"/>
  <c r="G52" i="2"/>
  <c r="F52" i="2"/>
  <c r="E52" i="2"/>
  <c r="I51" i="2"/>
  <c r="I50" i="2"/>
  <c r="I49" i="2"/>
  <c r="L48" i="2"/>
  <c r="K48" i="2"/>
  <c r="J48" i="2"/>
  <c r="H48" i="2"/>
  <c r="G48" i="2"/>
  <c r="F48" i="2"/>
  <c r="E48" i="2"/>
  <c r="I47" i="2"/>
  <c r="I46" i="2"/>
  <c r="I45" i="2"/>
  <c r="L44" i="2"/>
  <c r="K44" i="2"/>
  <c r="J44" i="2"/>
  <c r="H44" i="2"/>
  <c r="G44" i="2"/>
  <c r="F44" i="2"/>
  <c r="E44" i="2"/>
  <c r="I43" i="2"/>
  <c r="I42" i="2"/>
  <c r="L41" i="2"/>
  <c r="K41" i="2"/>
  <c r="J41" i="2"/>
  <c r="H41" i="2"/>
  <c r="G41" i="2"/>
  <c r="F41" i="2"/>
  <c r="E41" i="2"/>
  <c r="I40" i="2"/>
  <c r="L39" i="2"/>
  <c r="K39" i="2"/>
  <c r="J39" i="2"/>
  <c r="I39" i="2"/>
  <c r="H39" i="2"/>
  <c r="G39" i="2"/>
  <c r="F39" i="2"/>
  <c r="E39" i="2"/>
  <c r="I38" i="2"/>
  <c r="I37" i="2" s="1"/>
  <c r="L37" i="2"/>
  <c r="K37" i="2"/>
  <c r="J37" i="2"/>
  <c r="H37" i="2"/>
  <c r="G37" i="2"/>
  <c r="F37" i="2"/>
  <c r="E37" i="2"/>
  <c r="I36" i="2"/>
  <c r="L35" i="2"/>
  <c r="K35" i="2"/>
  <c r="J35" i="2"/>
  <c r="I35" i="2"/>
  <c r="H35" i="2"/>
  <c r="G35" i="2"/>
  <c r="F35" i="2"/>
  <c r="E35" i="2"/>
  <c r="I34" i="2"/>
  <c r="L33" i="2"/>
  <c r="K33" i="2"/>
  <c r="J33" i="2"/>
  <c r="I33" i="2"/>
  <c r="H33" i="2"/>
  <c r="G33" i="2"/>
  <c r="F33" i="2"/>
  <c r="E33" i="2"/>
  <c r="I32" i="2"/>
  <c r="I31" i="2"/>
  <c r="I30" i="2"/>
  <c r="I29" i="2"/>
  <c r="L28" i="2"/>
  <c r="K28" i="2"/>
  <c r="J28" i="2"/>
  <c r="H28" i="2"/>
  <c r="G28" i="2"/>
  <c r="F28" i="2"/>
  <c r="E28" i="2"/>
  <c r="I27" i="2"/>
  <c r="I26" i="2" s="1"/>
  <c r="L26" i="2"/>
  <c r="K26" i="2"/>
  <c r="J26" i="2"/>
  <c r="H26" i="2"/>
  <c r="G26" i="2"/>
  <c r="F26" i="2"/>
  <c r="E26" i="2"/>
  <c r="I25" i="2"/>
  <c r="I24" i="2"/>
  <c r="L23" i="2"/>
  <c r="K23" i="2"/>
  <c r="J23" i="2"/>
  <c r="H23" i="2"/>
  <c r="G23" i="2"/>
  <c r="F23" i="2"/>
  <c r="E23" i="2"/>
  <c r="I22" i="2"/>
  <c r="L21" i="2"/>
  <c r="K21" i="2"/>
  <c r="J21" i="2"/>
  <c r="I21" i="2"/>
  <c r="H21" i="2"/>
  <c r="G21" i="2"/>
  <c r="F21" i="2"/>
  <c r="E21" i="2"/>
  <c r="I20" i="2"/>
  <c r="I19" i="2"/>
  <c r="I18" i="2"/>
  <c r="I17" i="2"/>
  <c r="I16" i="2"/>
  <c r="I15" i="2"/>
  <c r="I14" i="2"/>
  <c r="I13" i="2"/>
  <c r="I12" i="2"/>
  <c r="I11" i="2"/>
  <c r="I10" i="2"/>
  <c r="S1078" i="1"/>
  <c r="P1078" i="1"/>
  <c r="O1078" i="1"/>
  <c r="N1078" i="1"/>
  <c r="K1078" i="1"/>
  <c r="J1078" i="1"/>
  <c r="C186" i="2"/>
  <c r="C185" i="2" s="1"/>
  <c r="D183" i="2"/>
  <c r="C183" i="2"/>
  <c r="D182" i="2"/>
  <c r="D181" i="2" s="1"/>
  <c r="I1070" i="1"/>
  <c r="C182" i="2" s="1"/>
  <c r="D180" i="2"/>
  <c r="D179" i="2" s="1"/>
  <c r="P1056" i="1"/>
  <c r="O1056" i="1"/>
  <c r="N1056" i="1"/>
  <c r="K1056" i="1"/>
  <c r="J1056" i="1"/>
  <c r="C178" i="2"/>
  <c r="C177" i="2" s="1"/>
  <c r="S1056" i="1"/>
  <c r="D176" i="2"/>
  <c r="D175" i="2" s="1"/>
  <c r="C174" i="2"/>
  <c r="C173" i="2" s="1"/>
  <c r="C172" i="2"/>
  <c r="C171" i="2" s="1"/>
  <c r="D170" i="2"/>
  <c r="C170" i="2"/>
  <c r="D169" i="2"/>
  <c r="C169" i="2"/>
  <c r="D166" i="2"/>
  <c r="C166" i="2"/>
  <c r="D165" i="2"/>
  <c r="C165" i="2"/>
  <c r="M960" i="1"/>
  <c r="D164" i="2"/>
  <c r="C164" i="2"/>
  <c r="C149" i="2"/>
  <c r="D147" i="2"/>
  <c r="C147" i="2"/>
  <c r="D146" i="2"/>
  <c r="C146" i="2"/>
  <c r="D144" i="2"/>
  <c r="C144" i="2"/>
  <c r="D143" i="2"/>
  <c r="C143" i="2"/>
  <c r="D141" i="2"/>
  <c r="C141" i="2"/>
  <c r="D140" i="2"/>
  <c r="C140" i="2"/>
  <c r="D138" i="2"/>
  <c r="C138" i="2"/>
  <c r="D136" i="2"/>
  <c r="C136" i="2"/>
  <c r="D134" i="2"/>
  <c r="C134" i="2"/>
  <c r="D133" i="2"/>
  <c r="C133" i="2"/>
  <c r="D131" i="2"/>
  <c r="C131" i="2"/>
  <c r="D130" i="2"/>
  <c r="C130" i="2"/>
  <c r="D128" i="2"/>
  <c r="C128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1" i="2"/>
  <c r="C111" i="2"/>
  <c r="D110" i="2"/>
  <c r="C110" i="2"/>
  <c r="D109" i="2"/>
  <c r="C109" i="2"/>
  <c r="C106" i="2"/>
  <c r="D105" i="2"/>
  <c r="D104" i="2"/>
  <c r="C104" i="2"/>
  <c r="D102" i="2"/>
  <c r="C102" i="2"/>
  <c r="D101" i="2"/>
  <c r="C101" i="2"/>
  <c r="D99" i="2"/>
  <c r="C99" i="2"/>
  <c r="D98" i="2"/>
  <c r="C98" i="2"/>
  <c r="D97" i="2"/>
  <c r="C97" i="2"/>
  <c r="D95" i="2"/>
  <c r="C95" i="2"/>
  <c r="D93" i="2"/>
  <c r="C93" i="2"/>
  <c r="D92" i="2"/>
  <c r="C92" i="2"/>
  <c r="D90" i="2"/>
  <c r="C90" i="2"/>
  <c r="D88" i="2"/>
  <c r="C88" i="2"/>
  <c r="D86" i="2"/>
  <c r="C86" i="2"/>
  <c r="D85" i="2"/>
  <c r="C85" i="2"/>
  <c r="D84" i="2"/>
  <c r="C84" i="2"/>
  <c r="D82" i="2"/>
  <c r="C82" i="2"/>
  <c r="D80" i="2"/>
  <c r="C80" i="2"/>
  <c r="D79" i="2"/>
  <c r="C79" i="2"/>
  <c r="D77" i="2"/>
  <c r="C77" i="2"/>
  <c r="D74" i="2"/>
  <c r="C74" i="2"/>
  <c r="D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S399" i="1"/>
  <c r="P399" i="1"/>
  <c r="O399" i="1"/>
  <c r="N399" i="1"/>
  <c r="L399" i="1"/>
  <c r="D62" i="2" s="1"/>
  <c r="K399" i="1"/>
  <c r="J399" i="1"/>
  <c r="I399" i="1"/>
  <c r="C62" i="2" s="1"/>
  <c r="S387" i="1"/>
  <c r="P387" i="1"/>
  <c r="O387" i="1"/>
  <c r="N387" i="1"/>
  <c r="L387" i="1"/>
  <c r="D61" i="2" s="1"/>
  <c r="K387" i="1"/>
  <c r="J387" i="1"/>
  <c r="I387" i="1"/>
  <c r="C61" i="2" s="1"/>
  <c r="S382" i="1"/>
  <c r="P382" i="1"/>
  <c r="O382" i="1"/>
  <c r="N382" i="1"/>
  <c r="L382" i="1"/>
  <c r="D60" i="2" s="1"/>
  <c r="K382" i="1"/>
  <c r="J382" i="1"/>
  <c r="I382" i="1"/>
  <c r="C60" i="2" s="1"/>
  <c r="S371" i="1"/>
  <c r="S370" i="1" s="1"/>
  <c r="P371" i="1"/>
  <c r="P370" i="1" s="1"/>
  <c r="O371" i="1"/>
  <c r="O370" i="1" s="1"/>
  <c r="N371" i="1"/>
  <c r="N370" i="1" s="1"/>
  <c r="L371" i="1"/>
  <c r="D59" i="2" s="1"/>
  <c r="K371" i="1"/>
  <c r="K370" i="1" s="1"/>
  <c r="J371" i="1"/>
  <c r="J370" i="1" s="1"/>
  <c r="I371" i="1"/>
  <c r="C59" i="2" s="1"/>
  <c r="S368" i="1"/>
  <c r="P368" i="1"/>
  <c r="O368" i="1"/>
  <c r="N368" i="1"/>
  <c r="L368" i="1"/>
  <c r="D57" i="2" s="1"/>
  <c r="K368" i="1"/>
  <c r="J368" i="1"/>
  <c r="I368" i="1"/>
  <c r="C57" i="2" s="1"/>
  <c r="S361" i="1"/>
  <c r="P361" i="1"/>
  <c r="O361" i="1"/>
  <c r="N361" i="1"/>
  <c r="L361" i="1"/>
  <c r="D56" i="2" s="1"/>
  <c r="K361" i="1"/>
  <c r="J361" i="1"/>
  <c r="I361" i="1"/>
  <c r="C56" i="2" s="1"/>
  <c r="S357" i="1"/>
  <c r="S356" i="1" s="1"/>
  <c r="P357" i="1"/>
  <c r="P356" i="1" s="1"/>
  <c r="O357" i="1"/>
  <c r="N357" i="1"/>
  <c r="N356" i="1" s="1"/>
  <c r="L357" i="1"/>
  <c r="D55" i="2" s="1"/>
  <c r="K357" i="1"/>
  <c r="J357" i="1"/>
  <c r="J356" i="1" s="1"/>
  <c r="I357" i="1"/>
  <c r="C55" i="2" s="1"/>
  <c r="S353" i="1"/>
  <c r="S352" i="1" s="1"/>
  <c r="P353" i="1"/>
  <c r="O353" i="1"/>
  <c r="O352" i="1" s="1"/>
  <c r="N353" i="1"/>
  <c r="N352" i="1" s="1"/>
  <c r="L353" i="1"/>
  <c r="D53" i="2" s="1"/>
  <c r="D52" i="2" s="1"/>
  <c r="K353" i="1"/>
  <c r="K352" i="1" s="1"/>
  <c r="J353" i="1"/>
  <c r="J352" i="1" s="1"/>
  <c r="I353" i="1"/>
  <c r="P352" i="1"/>
  <c r="S350" i="1"/>
  <c r="P350" i="1"/>
  <c r="O350" i="1"/>
  <c r="N350" i="1"/>
  <c r="L350" i="1"/>
  <c r="D51" i="2" s="1"/>
  <c r="K350" i="1"/>
  <c r="J350" i="1"/>
  <c r="I350" i="1"/>
  <c r="C51" i="2" s="1"/>
  <c r="S346" i="1"/>
  <c r="P346" i="1"/>
  <c r="O346" i="1"/>
  <c r="N346" i="1"/>
  <c r="L346" i="1"/>
  <c r="D50" i="2" s="1"/>
  <c r="K346" i="1"/>
  <c r="J346" i="1"/>
  <c r="I346" i="1"/>
  <c r="C50" i="2" s="1"/>
  <c r="S341" i="1"/>
  <c r="P341" i="1"/>
  <c r="O341" i="1"/>
  <c r="N341" i="1"/>
  <c r="L341" i="1"/>
  <c r="D49" i="2" s="1"/>
  <c r="D48" i="2" s="1"/>
  <c r="K341" i="1"/>
  <c r="J341" i="1"/>
  <c r="I341" i="1"/>
  <c r="S340" i="1"/>
  <c r="S338" i="1"/>
  <c r="P338" i="1"/>
  <c r="O338" i="1"/>
  <c r="N338" i="1"/>
  <c r="L338" i="1"/>
  <c r="D47" i="2" s="1"/>
  <c r="K338" i="1"/>
  <c r="J338" i="1"/>
  <c r="I338" i="1"/>
  <c r="C47" i="2" s="1"/>
  <c r="S336" i="1"/>
  <c r="P336" i="1"/>
  <c r="O336" i="1"/>
  <c r="N336" i="1"/>
  <c r="L336" i="1"/>
  <c r="D46" i="2" s="1"/>
  <c r="K336" i="1"/>
  <c r="J336" i="1"/>
  <c r="I336" i="1"/>
  <c r="C46" i="2" s="1"/>
  <c r="S326" i="1"/>
  <c r="P326" i="1"/>
  <c r="P325" i="1" s="1"/>
  <c r="O326" i="1"/>
  <c r="O325" i="1" s="1"/>
  <c r="N326" i="1"/>
  <c r="L326" i="1"/>
  <c r="D45" i="2" s="1"/>
  <c r="K326" i="1"/>
  <c r="K325" i="1" s="1"/>
  <c r="J326" i="1"/>
  <c r="I326" i="1"/>
  <c r="S321" i="1"/>
  <c r="P321" i="1"/>
  <c r="O321" i="1"/>
  <c r="N321" i="1"/>
  <c r="L321" i="1"/>
  <c r="D43" i="2" s="1"/>
  <c r="K321" i="1"/>
  <c r="J321" i="1"/>
  <c r="I321" i="1"/>
  <c r="C43" i="2" s="1"/>
  <c r="S316" i="1"/>
  <c r="P316" i="1"/>
  <c r="P315" i="1" s="1"/>
  <c r="O316" i="1"/>
  <c r="O315" i="1" s="1"/>
  <c r="N316" i="1"/>
  <c r="N315" i="1" s="1"/>
  <c r="L316" i="1"/>
  <c r="D42" i="2" s="1"/>
  <c r="D41" i="2" s="1"/>
  <c r="K316" i="1"/>
  <c r="J316" i="1"/>
  <c r="J315" i="1" s="1"/>
  <c r="I316" i="1"/>
  <c r="C42" i="2" s="1"/>
  <c r="C41" i="2" s="1"/>
  <c r="S315" i="1"/>
  <c r="S310" i="1"/>
  <c r="S309" i="1" s="1"/>
  <c r="P310" i="1"/>
  <c r="P309" i="1" s="1"/>
  <c r="O310" i="1"/>
  <c r="O309" i="1" s="1"/>
  <c r="N310" i="1"/>
  <c r="N309" i="1" s="1"/>
  <c r="L310" i="1"/>
  <c r="K310" i="1"/>
  <c r="K309" i="1" s="1"/>
  <c r="J310" i="1"/>
  <c r="J309" i="1" s="1"/>
  <c r="I310" i="1"/>
  <c r="I309" i="1" s="1"/>
  <c r="S307" i="1"/>
  <c r="S306" i="1" s="1"/>
  <c r="P307" i="1"/>
  <c r="P306" i="1" s="1"/>
  <c r="O307" i="1"/>
  <c r="O306" i="1" s="1"/>
  <c r="N307" i="1"/>
  <c r="N306" i="1" s="1"/>
  <c r="L307" i="1"/>
  <c r="D38" i="2" s="1"/>
  <c r="D37" i="2" s="1"/>
  <c r="K307" i="1"/>
  <c r="K306" i="1" s="1"/>
  <c r="J307" i="1"/>
  <c r="J306" i="1" s="1"/>
  <c r="I307" i="1"/>
  <c r="C38" i="2" s="1"/>
  <c r="C37" i="2" s="1"/>
  <c r="S303" i="1"/>
  <c r="S302" i="1" s="1"/>
  <c r="P303" i="1"/>
  <c r="P302" i="1" s="1"/>
  <c r="O303" i="1"/>
  <c r="O302" i="1" s="1"/>
  <c r="N303" i="1"/>
  <c r="N302" i="1" s="1"/>
  <c r="L303" i="1"/>
  <c r="D36" i="2" s="1"/>
  <c r="D35" i="2" s="1"/>
  <c r="K303" i="1"/>
  <c r="K302" i="1" s="1"/>
  <c r="J303" i="1"/>
  <c r="J302" i="1" s="1"/>
  <c r="I303" i="1"/>
  <c r="C36" i="2" s="1"/>
  <c r="C35" i="2" s="1"/>
  <c r="S300" i="1"/>
  <c r="S299" i="1" s="1"/>
  <c r="P300" i="1"/>
  <c r="P299" i="1" s="1"/>
  <c r="O300" i="1"/>
  <c r="O299" i="1" s="1"/>
  <c r="N300" i="1"/>
  <c r="N299" i="1" s="1"/>
  <c r="L300" i="1"/>
  <c r="D34" i="2" s="1"/>
  <c r="D33" i="2" s="1"/>
  <c r="K300" i="1"/>
  <c r="K299" i="1" s="1"/>
  <c r="J300" i="1"/>
  <c r="J299" i="1" s="1"/>
  <c r="I300" i="1"/>
  <c r="C34" i="2" s="1"/>
  <c r="C33" i="2" s="1"/>
  <c r="S297" i="1"/>
  <c r="P297" i="1"/>
  <c r="O297" i="1"/>
  <c r="N297" i="1"/>
  <c r="L297" i="1"/>
  <c r="D32" i="2" s="1"/>
  <c r="K297" i="1"/>
  <c r="J297" i="1"/>
  <c r="I297" i="1"/>
  <c r="C32" i="2" s="1"/>
  <c r="S295" i="1"/>
  <c r="P295" i="1"/>
  <c r="O295" i="1"/>
  <c r="N295" i="1"/>
  <c r="L295" i="1"/>
  <c r="D31" i="2" s="1"/>
  <c r="K295" i="1"/>
  <c r="J295" i="1"/>
  <c r="I295" i="1"/>
  <c r="C31" i="2" s="1"/>
  <c r="S290" i="1"/>
  <c r="P290" i="1"/>
  <c r="O290" i="1"/>
  <c r="N290" i="1"/>
  <c r="L290" i="1"/>
  <c r="D30" i="2" s="1"/>
  <c r="K290" i="1"/>
  <c r="J290" i="1"/>
  <c r="I290" i="1"/>
  <c r="C30" i="2" s="1"/>
  <c r="S287" i="1"/>
  <c r="P287" i="1"/>
  <c r="P286" i="1" s="1"/>
  <c r="O287" i="1"/>
  <c r="N287" i="1"/>
  <c r="L287" i="1"/>
  <c r="D29" i="2" s="1"/>
  <c r="D28" i="2" s="1"/>
  <c r="K287" i="1"/>
  <c r="J287" i="1"/>
  <c r="I287" i="1"/>
  <c r="C29" i="2" s="1"/>
  <c r="S286" i="1"/>
  <c r="S284" i="1"/>
  <c r="S283" i="1" s="1"/>
  <c r="P284" i="1"/>
  <c r="P283" i="1" s="1"/>
  <c r="O284" i="1"/>
  <c r="O283" i="1" s="1"/>
  <c r="N284" i="1"/>
  <c r="N283" i="1" s="1"/>
  <c r="L284" i="1"/>
  <c r="D27" i="2" s="1"/>
  <c r="D26" i="2" s="1"/>
  <c r="K284" i="1"/>
  <c r="K283" i="1" s="1"/>
  <c r="J284" i="1"/>
  <c r="J283" i="1" s="1"/>
  <c r="I284" i="1"/>
  <c r="C27" i="2" s="1"/>
  <c r="C26" i="2" s="1"/>
  <c r="S277" i="1"/>
  <c r="P277" i="1"/>
  <c r="O277" i="1"/>
  <c r="N277" i="1"/>
  <c r="L277" i="1"/>
  <c r="D25" i="2" s="1"/>
  <c r="K277" i="1"/>
  <c r="J277" i="1"/>
  <c r="I277" i="1"/>
  <c r="C25" i="2" s="1"/>
  <c r="S255" i="1"/>
  <c r="S254" i="1" s="1"/>
  <c r="P255" i="1"/>
  <c r="P254" i="1" s="1"/>
  <c r="O255" i="1"/>
  <c r="O254" i="1" s="1"/>
  <c r="N255" i="1"/>
  <c r="N254" i="1" s="1"/>
  <c r="L255" i="1"/>
  <c r="D24" i="2" s="1"/>
  <c r="K255" i="1"/>
  <c r="K254" i="1" s="1"/>
  <c r="J255" i="1"/>
  <c r="J254" i="1" s="1"/>
  <c r="I255" i="1"/>
  <c r="C24" i="2" s="1"/>
  <c r="S251" i="1"/>
  <c r="P251" i="1"/>
  <c r="O251" i="1"/>
  <c r="N251" i="1"/>
  <c r="N250" i="1" s="1"/>
  <c r="L251" i="1"/>
  <c r="D22" i="2" s="1"/>
  <c r="D21" i="2" s="1"/>
  <c r="K251" i="1"/>
  <c r="K250" i="1" s="1"/>
  <c r="J251" i="1"/>
  <c r="J250" i="1" s="1"/>
  <c r="I251" i="1"/>
  <c r="C22" i="2" s="1"/>
  <c r="C21" i="2" s="1"/>
  <c r="S250" i="1"/>
  <c r="P250" i="1"/>
  <c r="O250" i="1"/>
  <c r="S248" i="1"/>
  <c r="P248" i="1"/>
  <c r="O248" i="1"/>
  <c r="N248" i="1"/>
  <c r="L248" i="1"/>
  <c r="D20" i="2" s="1"/>
  <c r="K248" i="1"/>
  <c r="J248" i="1"/>
  <c r="I248" i="1"/>
  <c r="C20" i="2" s="1"/>
  <c r="S245" i="1"/>
  <c r="P245" i="1"/>
  <c r="O245" i="1"/>
  <c r="N245" i="1"/>
  <c r="L245" i="1"/>
  <c r="D19" i="2" s="1"/>
  <c r="K245" i="1"/>
  <c r="J245" i="1"/>
  <c r="I245" i="1"/>
  <c r="C19" i="2" s="1"/>
  <c r="S243" i="1"/>
  <c r="P243" i="1"/>
  <c r="O243" i="1"/>
  <c r="N243" i="1"/>
  <c r="L243" i="1"/>
  <c r="D18" i="2" s="1"/>
  <c r="K243" i="1"/>
  <c r="J243" i="1"/>
  <c r="I243" i="1"/>
  <c r="C18" i="2" s="1"/>
  <c r="S234" i="1"/>
  <c r="P234" i="1"/>
  <c r="O234" i="1"/>
  <c r="N234" i="1"/>
  <c r="L234" i="1"/>
  <c r="D17" i="2" s="1"/>
  <c r="K234" i="1"/>
  <c r="J234" i="1"/>
  <c r="I234" i="1"/>
  <c r="C17" i="2" s="1"/>
  <c r="S229" i="1"/>
  <c r="P229" i="1"/>
  <c r="O229" i="1"/>
  <c r="N229" i="1"/>
  <c r="L229" i="1"/>
  <c r="D16" i="2" s="1"/>
  <c r="K229" i="1"/>
  <c r="J229" i="1"/>
  <c r="I229" i="1"/>
  <c r="C16" i="2" s="1"/>
  <c r="S183" i="1"/>
  <c r="P183" i="1"/>
  <c r="O183" i="1"/>
  <c r="N183" i="1"/>
  <c r="L183" i="1"/>
  <c r="D15" i="2" s="1"/>
  <c r="K183" i="1"/>
  <c r="J183" i="1"/>
  <c r="I183" i="1"/>
  <c r="C15" i="2" s="1"/>
  <c r="S175" i="1"/>
  <c r="P175" i="1"/>
  <c r="O175" i="1"/>
  <c r="N175" i="1"/>
  <c r="L175" i="1"/>
  <c r="D14" i="2" s="1"/>
  <c r="K175" i="1"/>
  <c r="J175" i="1"/>
  <c r="I175" i="1"/>
  <c r="C14" i="2" s="1"/>
  <c r="S173" i="1"/>
  <c r="P173" i="1"/>
  <c r="O173" i="1"/>
  <c r="N173" i="1"/>
  <c r="L173" i="1"/>
  <c r="D13" i="2" s="1"/>
  <c r="K173" i="1"/>
  <c r="J173" i="1"/>
  <c r="I173" i="1"/>
  <c r="C13" i="2" s="1"/>
  <c r="S171" i="1"/>
  <c r="P171" i="1"/>
  <c r="O171" i="1"/>
  <c r="N171" i="1"/>
  <c r="L171" i="1"/>
  <c r="D12" i="2" s="1"/>
  <c r="K171" i="1"/>
  <c r="J171" i="1"/>
  <c r="I171" i="1"/>
  <c r="C12" i="2" s="1"/>
  <c r="S169" i="1"/>
  <c r="P169" i="1"/>
  <c r="O169" i="1"/>
  <c r="N169" i="1"/>
  <c r="L169" i="1"/>
  <c r="D11" i="2" s="1"/>
  <c r="K169" i="1"/>
  <c r="J169" i="1"/>
  <c r="I169" i="1"/>
  <c r="C11" i="2" s="1"/>
  <c r="S14" i="1"/>
  <c r="P14" i="1"/>
  <c r="O14" i="1"/>
  <c r="N14" i="1"/>
  <c r="L14" i="1"/>
  <c r="D10" i="2" s="1"/>
  <c r="K14" i="1"/>
  <c r="J14" i="1"/>
  <c r="I14" i="1"/>
  <c r="C10" i="2" s="1"/>
  <c r="I113" i="2" l="1"/>
  <c r="C181" i="2"/>
  <c r="E64" i="2"/>
  <c r="J64" i="2"/>
  <c r="F64" i="2"/>
  <c r="K64" i="2"/>
  <c r="G64" i="2"/>
  <c r="L64" i="2"/>
  <c r="H64" i="2"/>
  <c r="M931" i="1"/>
  <c r="Q930" i="1"/>
  <c r="Q929" i="1" s="1"/>
  <c r="T902" i="1"/>
  <c r="T897" i="1"/>
  <c r="R717" i="1"/>
  <c r="Q716" i="1"/>
  <c r="R834" i="1"/>
  <c r="Q833" i="1"/>
  <c r="T871" i="1"/>
  <c r="K356" i="1"/>
  <c r="R591" i="1"/>
  <c r="Q590" i="1"/>
  <c r="T613" i="1"/>
  <c r="D64" i="2"/>
  <c r="T535" i="1"/>
  <c r="O356" i="1"/>
  <c r="D152" i="2"/>
  <c r="R494" i="1"/>
  <c r="M494" i="1"/>
  <c r="T494" i="1" s="1"/>
  <c r="R425" i="1"/>
  <c r="M425" i="1"/>
  <c r="T425" i="1" s="1"/>
  <c r="I168" i="2"/>
  <c r="Q312" i="3"/>
  <c r="Q700" i="1"/>
  <c r="R700" i="1" s="1"/>
  <c r="F312" i="3"/>
  <c r="J312" i="3"/>
  <c r="R654" i="1"/>
  <c r="N286" i="1"/>
  <c r="R600" i="1"/>
  <c r="R601" i="1"/>
  <c r="L286" i="1"/>
  <c r="K286" i="1"/>
  <c r="L325" i="1"/>
  <c r="O286" i="1"/>
  <c r="R571" i="1"/>
  <c r="R565" i="1"/>
  <c r="R567" i="1"/>
  <c r="R568" i="1"/>
  <c r="C157" i="2"/>
  <c r="L315" i="1"/>
  <c r="L352" i="1"/>
  <c r="D157" i="2"/>
  <c r="M495" i="1"/>
  <c r="T495" i="1" s="1"/>
  <c r="J286" i="1"/>
  <c r="M469" i="1"/>
  <c r="T469" i="1" s="1"/>
  <c r="R469" i="1"/>
  <c r="C152" i="2"/>
  <c r="C105" i="2"/>
  <c r="D106" i="2"/>
  <c r="C28" i="2"/>
  <c r="I356" i="1"/>
  <c r="N1025" i="1"/>
  <c r="N941" i="1" s="1"/>
  <c r="T251" i="3"/>
  <c r="L337" i="3"/>
  <c r="T337" i="3"/>
  <c r="K1025" i="1"/>
  <c r="K941" i="1" s="1"/>
  <c r="P1025" i="1"/>
  <c r="P941" i="1" s="1"/>
  <c r="I315" i="1"/>
  <c r="J1025" i="1"/>
  <c r="J941" i="1" s="1"/>
  <c r="O1025" i="1"/>
  <c r="I250" i="1"/>
  <c r="K337" i="3"/>
  <c r="S337" i="3"/>
  <c r="G337" i="3"/>
  <c r="O337" i="3"/>
  <c r="I302" i="1"/>
  <c r="L306" i="1"/>
  <c r="I370" i="1"/>
  <c r="N340" i="1"/>
  <c r="K340" i="1"/>
  <c r="S1025" i="1"/>
  <c r="H251" i="3"/>
  <c r="L251" i="3"/>
  <c r="P251" i="3"/>
  <c r="E283" i="3"/>
  <c r="J9" i="2"/>
  <c r="E9" i="2"/>
  <c r="H9" i="2"/>
  <c r="L9" i="2"/>
  <c r="I41" i="2"/>
  <c r="I44" i="2"/>
  <c r="F9" i="2"/>
  <c r="E322" i="3"/>
  <c r="S353" i="3"/>
  <c r="Q285" i="1"/>
  <c r="M285" i="1" s="1"/>
  <c r="M284" i="1" s="1"/>
  <c r="F367" i="3"/>
  <c r="J367" i="3"/>
  <c r="N367" i="3"/>
  <c r="R367" i="3"/>
  <c r="C397" i="3"/>
  <c r="C396" i="3" s="1"/>
  <c r="R435" i="1"/>
  <c r="O322" i="3"/>
  <c r="F322" i="3"/>
  <c r="N322" i="3"/>
  <c r="R322" i="3"/>
  <c r="M283" i="3"/>
  <c r="P283" i="3"/>
  <c r="J322" i="3"/>
  <c r="E251" i="3"/>
  <c r="I251" i="3"/>
  <c r="M251" i="3"/>
  <c r="Q251" i="3"/>
  <c r="G322" i="3"/>
  <c r="K322" i="3"/>
  <c r="S322" i="3"/>
  <c r="E367" i="3"/>
  <c r="I367" i="3"/>
  <c r="M367" i="3"/>
  <c r="Q367" i="3"/>
  <c r="C270" i="3"/>
  <c r="Q273" i="1" s="1"/>
  <c r="R273" i="1" s="1"/>
  <c r="O353" i="3"/>
  <c r="H367" i="3"/>
  <c r="L367" i="3"/>
  <c r="P367" i="3"/>
  <c r="T367" i="3"/>
  <c r="R893" i="1"/>
  <c r="L1025" i="1"/>
  <c r="L250" i="1"/>
  <c r="I254" i="1"/>
  <c r="I306" i="1"/>
  <c r="S325" i="1"/>
  <c r="S13" i="1" s="1"/>
  <c r="O340" i="1"/>
  <c r="K315" i="1"/>
  <c r="N325" i="1"/>
  <c r="M755" i="1"/>
  <c r="T755" i="1" s="1"/>
  <c r="I58" i="2"/>
  <c r="I28" i="2"/>
  <c r="I54" i="2"/>
  <c r="I23" i="2"/>
  <c r="I48" i="2"/>
  <c r="C241" i="3"/>
  <c r="D240" i="3"/>
  <c r="C1025" i="3"/>
  <c r="R1027" i="1" s="1"/>
  <c r="F337" i="3"/>
  <c r="J337" i="3"/>
  <c r="N337" i="3"/>
  <c r="R337" i="3"/>
  <c r="G353" i="3"/>
  <c r="K353" i="3"/>
  <c r="D245" i="3"/>
  <c r="C246" i="3"/>
  <c r="H283" i="3"/>
  <c r="L283" i="3"/>
  <c r="T283" i="3"/>
  <c r="C348" i="3"/>
  <c r="D347" i="3"/>
  <c r="D281" i="3"/>
  <c r="D280" i="3" s="1"/>
  <c r="H322" i="3"/>
  <c r="L322" i="3"/>
  <c r="P322" i="3"/>
  <c r="T322" i="3"/>
  <c r="E353" i="3"/>
  <c r="I353" i="3"/>
  <c r="M353" i="3"/>
  <c r="Q353" i="3"/>
  <c r="R452" i="1"/>
  <c r="M452" i="1"/>
  <c r="T452" i="1" s="1"/>
  <c r="G251" i="3"/>
  <c r="K251" i="3"/>
  <c r="O251" i="3"/>
  <c r="S251" i="3"/>
  <c r="I283" i="3"/>
  <c r="Q283" i="3"/>
  <c r="I322" i="3"/>
  <c r="M322" i="3"/>
  <c r="Q322" i="3"/>
  <c r="R544" i="1"/>
  <c r="R594" i="1"/>
  <c r="Q582" i="1"/>
  <c r="Q687" i="1"/>
  <c r="P340" i="1"/>
  <c r="P13" i="1" s="1"/>
  <c r="Q689" i="1"/>
  <c r="R689" i="1" s="1"/>
  <c r="R670" i="1"/>
  <c r="C333" i="3"/>
  <c r="Q337" i="1"/>
  <c r="M337" i="1" s="1"/>
  <c r="T337" i="1" s="1"/>
  <c r="Q339" i="1"/>
  <c r="R339" i="1" s="1"/>
  <c r="R338" i="1" s="1"/>
  <c r="C335" i="3"/>
  <c r="C297" i="3"/>
  <c r="C296" i="3" s="1"/>
  <c r="Q301" i="1"/>
  <c r="M301" i="1" s="1"/>
  <c r="M300" i="1" s="1"/>
  <c r="C365" i="3"/>
  <c r="Q369" i="1"/>
  <c r="M369" i="1" s="1"/>
  <c r="M368" i="1" s="1"/>
  <c r="M57" i="2" s="1"/>
  <c r="N57" i="2" s="1"/>
  <c r="M1061" i="1"/>
  <c r="C167" i="3"/>
  <c r="C169" i="3"/>
  <c r="C171" i="3"/>
  <c r="R489" i="1"/>
  <c r="M489" i="1"/>
  <c r="T489" i="1" s="1"/>
  <c r="C1017" i="3"/>
  <c r="C1078" i="3"/>
  <c r="R524" i="1"/>
  <c r="M524" i="1"/>
  <c r="T524" i="1" s="1"/>
  <c r="F283" i="3"/>
  <c r="J283" i="3"/>
  <c r="N283" i="3"/>
  <c r="R283" i="3"/>
  <c r="F353" i="3"/>
  <c r="J353" i="3"/>
  <c r="N353" i="3"/>
  <c r="R353" i="3"/>
  <c r="C1072" i="3"/>
  <c r="M1074" i="1" s="1"/>
  <c r="M1073" i="1" s="1"/>
  <c r="G283" i="3"/>
  <c r="K283" i="3"/>
  <c r="O283" i="3"/>
  <c r="S283" i="3"/>
  <c r="D297" i="3"/>
  <c r="D296" i="3" s="1"/>
  <c r="D333" i="3"/>
  <c r="D335" i="3"/>
  <c r="H337" i="3"/>
  <c r="P337" i="3"/>
  <c r="D365" i="3"/>
  <c r="H353" i="3"/>
  <c r="L353" i="3"/>
  <c r="P353" i="3"/>
  <c r="T353" i="3"/>
  <c r="M438" i="1"/>
  <c r="T438" i="1" s="1"/>
  <c r="M499" i="1"/>
  <c r="T499" i="1" s="1"/>
  <c r="F251" i="3"/>
  <c r="J251" i="3"/>
  <c r="N251" i="3"/>
  <c r="R251" i="3"/>
  <c r="E337" i="3"/>
  <c r="I337" i="3"/>
  <c r="M337" i="3"/>
  <c r="Q337" i="3"/>
  <c r="G367" i="3"/>
  <c r="K367" i="3"/>
  <c r="O367" i="3"/>
  <c r="S367" i="3"/>
  <c r="M505" i="1"/>
  <c r="T505" i="1" s="1"/>
  <c r="R505" i="1"/>
  <c r="R472" i="1"/>
  <c r="M472" i="1"/>
  <c r="T472" i="1" s="1"/>
  <c r="R506" i="1"/>
  <c r="M506" i="1"/>
  <c r="T506" i="1" s="1"/>
  <c r="M508" i="1"/>
  <c r="T508" i="1" s="1"/>
  <c r="D23" i="2"/>
  <c r="R517" i="1"/>
  <c r="J340" i="1"/>
  <c r="R404" i="1"/>
  <c r="M404" i="1"/>
  <c r="I283" i="1"/>
  <c r="I299" i="1"/>
  <c r="D168" i="2"/>
  <c r="L283" i="1"/>
  <c r="L299" i="1"/>
  <c r="D44" i="2"/>
  <c r="Q921" i="1"/>
  <c r="Q847" i="1"/>
  <c r="Q798" i="1"/>
  <c r="Q674" i="1"/>
  <c r="M528" i="1"/>
  <c r="Q878" i="1"/>
  <c r="M878" i="1" s="1"/>
  <c r="T878" i="1" s="1"/>
  <c r="M482" i="1"/>
  <c r="T482" i="1" s="1"/>
  <c r="R319" i="1"/>
  <c r="M563" i="1"/>
  <c r="T563" i="1" s="1"/>
  <c r="M973" i="1"/>
  <c r="Q672" i="1"/>
  <c r="Q640" i="1"/>
  <c r="R752" i="1"/>
  <c r="M953" i="1"/>
  <c r="R990" i="1"/>
  <c r="R79" i="1"/>
  <c r="M79" i="1"/>
  <c r="T79" i="1" s="1"/>
  <c r="R453" i="1"/>
  <c r="M51" i="1"/>
  <c r="T51" i="1" s="1"/>
  <c r="M575" i="1"/>
  <c r="R1048" i="1"/>
  <c r="R564" i="1"/>
  <c r="M564" i="1"/>
  <c r="T564" i="1" s="1"/>
  <c r="R457" i="1"/>
  <c r="D343" i="3"/>
  <c r="M151" i="1"/>
  <c r="T151" i="1" s="1"/>
  <c r="M408" i="1"/>
  <c r="T408" i="1" s="1"/>
  <c r="R359" i="1"/>
  <c r="M359" i="1"/>
  <c r="T359" i="1" s="1"/>
  <c r="R390" i="1"/>
  <c r="M390" i="1"/>
  <c r="T390" i="1" s="1"/>
  <c r="R398" i="1"/>
  <c r="M398" i="1"/>
  <c r="T398" i="1" s="1"/>
  <c r="R520" i="1"/>
  <c r="M520" i="1"/>
  <c r="T520" i="1" s="1"/>
  <c r="R33" i="1"/>
  <c r="M33" i="1"/>
  <c r="T33" i="1" s="1"/>
  <c r="R69" i="1"/>
  <c r="M69" i="1"/>
  <c r="T69" i="1" s="1"/>
  <c r="M95" i="1"/>
  <c r="T95" i="1" s="1"/>
  <c r="M109" i="1"/>
  <c r="T109" i="1" s="1"/>
  <c r="M760" i="1"/>
  <c r="T760" i="1" s="1"/>
  <c r="R841" i="1"/>
  <c r="R931" i="1"/>
  <c r="M971" i="1"/>
  <c r="R988" i="1"/>
  <c r="M1014" i="1"/>
  <c r="M377" i="1"/>
  <c r="T377" i="1" s="1"/>
  <c r="M59" i="1"/>
  <c r="T59" i="1" s="1"/>
  <c r="M81" i="1"/>
  <c r="T81" i="1" s="1"/>
  <c r="M125" i="1"/>
  <c r="T125" i="1" s="1"/>
  <c r="M137" i="1"/>
  <c r="T137" i="1" s="1"/>
  <c r="M143" i="1"/>
  <c r="T143" i="1" s="1"/>
  <c r="M268" i="1"/>
  <c r="T268" i="1" s="1"/>
  <c r="M394" i="1"/>
  <c r="T394" i="1" s="1"/>
  <c r="M523" i="1"/>
  <c r="T523" i="1" s="1"/>
  <c r="M947" i="1"/>
  <c r="R996" i="1"/>
  <c r="M1000" i="1"/>
  <c r="M1049" i="1"/>
  <c r="R1055" i="1"/>
  <c r="C248" i="3"/>
  <c r="C247" i="3" s="1"/>
  <c r="R265" i="1"/>
  <c r="M265" i="1"/>
  <c r="T265" i="1" s="1"/>
  <c r="R45" i="1"/>
  <c r="M45" i="1"/>
  <c r="T45" i="1" s="1"/>
  <c r="R57" i="1"/>
  <c r="M57" i="1"/>
  <c r="T57" i="1" s="1"/>
  <c r="R91" i="1"/>
  <c r="M91" i="1"/>
  <c r="T91" i="1" s="1"/>
  <c r="R29" i="1"/>
  <c r="M29" i="1"/>
  <c r="T29" i="1" s="1"/>
  <c r="R53" i="1"/>
  <c r="M53" i="1"/>
  <c r="T53" i="1" s="1"/>
  <c r="R515" i="1"/>
  <c r="M515" i="1"/>
  <c r="T515" i="1" s="1"/>
  <c r="R97" i="1"/>
  <c r="M97" i="1"/>
  <c r="T97" i="1" s="1"/>
  <c r="R395" i="1"/>
  <c r="M395" i="1"/>
  <c r="T395" i="1" s="1"/>
  <c r="M115" i="1"/>
  <c r="T115" i="1" s="1"/>
  <c r="M231" i="1"/>
  <c r="T231" i="1" s="1"/>
  <c r="M259" i="1"/>
  <c r="T259" i="1" s="1"/>
  <c r="M280" i="1"/>
  <c r="T280" i="1" s="1"/>
  <c r="M374" i="1"/>
  <c r="T374" i="1" s="1"/>
  <c r="R376" i="1"/>
  <c r="R379" i="1"/>
  <c r="R744" i="1"/>
  <c r="M771" i="1"/>
  <c r="T771" i="1" s="1"/>
  <c r="R795" i="1"/>
  <c r="R807" i="1"/>
  <c r="R986" i="1"/>
  <c r="R994" i="1"/>
  <c r="R1043" i="1"/>
  <c r="M131" i="1"/>
  <c r="T131" i="1" s="1"/>
  <c r="M135" i="1"/>
  <c r="T135" i="1" s="1"/>
  <c r="M232" i="1"/>
  <c r="T232" i="1" s="1"/>
  <c r="M256" i="1"/>
  <c r="T256" i="1" s="1"/>
  <c r="M380" i="1"/>
  <c r="T380" i="1" s="1"/>
  <c r="M392" i="1"/>
  <c r="T392" i="1" s="1"/>
  <c r="M431" i="1"/>
  <c r="T431" i="1" s="1"/>
  <c r="M516" i="1"/>
  <c r="T516" i="1" s="1"/>
  <c r="M517" i="1"/>
  <c r="T517" i="1" s="1"/>
  <c r="M541" i="1"/>
  <c r="T541" i="1" s="1"/>
  <c r="M579" i="1"/>
  <c r="T579" i="1" s="1"/>
  <c r="R902" i="1"/>
  <c r="M965" i="1"/>
  <c r="M985" i="1"/>
  <c r="R992" i="1"/>
  <c r="R1028" i="1"/>
  <c r="M65" i="1"/>
  <c r="T65" i="1" s="1"/>
  <c r="M113" i="1"/>
  <c r="T113" i="1" s="1"/>
  <c r="M117" i="1"/>
  <c r="T117" i="1" s="1"/>
  <c r="M121" i="1"/>
  <c r="T121" i="1" s="1"/>
  <c r="M147" i="1"/>
  <c r="T147" i="1" s="1"/>
  <c r="R247" i="1"/>
  <c r="M272" i="1"/>
  <c r="T272" i="1" s="1"/>
  <c r="M282" i="1"/>
  <c r="T282" i="1" s="1"/>
  <c r="M314" i="1"/>
  <c r="T314" i="1" s="1"/>
  <c r="M396" i="1"/>
  <c r="T396" i="1" s="1"/>
  <c r="M437" i="1"/>
  <c r="T437" i="1" s="1"/>
  <c r="M545" i="1"/>
  <c r="T545" i="1" s="1"/>
  <c r="M577" i="1"/>
  <c r="T577" i="1" s="1"/>
  <c r="M630" i="1"/>
  <c r="T630" i="1" s="1"/>
  <c r="M758" i="1"/>
  <c r="T758" i="1" s="1"/>
  <c r="R871" i="1"/>
  <c r="M875" i="1"/>
  <c r="T875" i="1" s="1"/>
  <c r="M979" i="1"/>
  <c r="M1002" i="1"/>
  <c r="M1005" i="1"/>
  <c r="D248" i="3"/>
  <c r="D247" i="3" s="1"/>
  <c r="R27" i="1"/>
  <c r="M27" i="1"/>
  <c r="T27" i="1" s="1"/>
  <c r="R99" i="1"/>
  <c r="M99" i="1"/>
  <c r="T99" i="1" s="1"/>
  <c r="M378" i="1"/>
  <c r="T378" i="1" s="1"/>
  <c r="R378" i="1"/>
  <c r="R49" i="1"/>
  <c r="M49" i="1"/>
  <c r="T49" i="1" s="1"/>
  <c r="R269" i="1"/>
  <c r="M269" i="1"/>
  <c r="T269" i="1" s="1"/>
  <c r="R446" i="1"/>
  <c r="M446" i="1"/>
  <c r="T446" i="1" s="1"/>
  <c r="R89" i="1"/>
  <c r="M89" i="1"/>
  <c r="T89" i="1" s="1"/>
  <c r="R264" i="1"/>
  <c r="M264" i="1"/>
  <c r="T264" i="1" s="1"/>
  <c r="R329" i="1"/>
  <c r="M329" i="1"/>
  <c r="T329" i="1" s="1"/>
  <c r="R365" i="1"/>
  <c r="M365" i="1"/>
  <c r="T365" i="1" s="1"/>
  <c r="R386" i="1"/>
  <c r="M386" i="1"/>
  <c r="T386" i="1" s="1"/>
  <c r="R211" i="1"/>
  <c r="R486" i="1"/>
  <c r="M486" i="1"/>
  <c r="T486" i="1" s="1"/>
  <c r="R512" i="1"/>
  <c r="M512" i="1"/>
  <c r="T512" i="1" s="1"/>
  <c r="R633" i="1"/>
  <c r="M633" i="1"/>
  <c r="T633" i="1" s="1"/>
  <c r="M1051" i="1"/>
  <c r="R1051" i="1"/>
  <c r="C243" i="3"/>
  <c r="D242" i="3"/>
  <c r="R413" i="1"/>
  <c r="M413" i="1"/>
  <c r="T413" i="1" s="1"/>
  <c r="M75" i="1"/>
  <c r="T75" i="1" s="1"/>
  <c r="R451" i="1"/>
  <c r="M451" i="1"/>
  <c r="T451" i="1" s="1"/>
  <c r="R519" i="1"/>
  <c r="M519" i="1"/>
  <c r="T519" i="1" s="1"/>
  <c r="R778" i="1"/>
  <c r="M778" i="1"/>
  <c r="T778" i="1" s="1"/>
  <c r="R367" i="1"/>
  <c r="M367" i="1"/>
  <c r="T367" i="1" s="1"/>
  <c r="R393" i="1"/>
  <c r="M393" i="1"/>
  <c r="T393" i="1" s="1"/>
  <c r="R424" i="1"/>
  <c r="M424" i="1"/>
  <c r="T424" i="1" s="1"/>
  <c r="R432" i="1"/>
  <c r="M432" i="1"/>
  <c r="T432" i="1" s="1"/>
  <c r="R483" i="1"/>
  <c r="M483" i="1"/>
  <c r="T483" i="1" s="1"/>
  <c r="R525" i="1"/>
  <c r="M525" i="1"/>
  <c r="T525" i="1" s="1"/>
  <c r="R576" i="1"/>
  <c r="M576" i="1"/>
  <c r="T576" i="1" s="1"/>
  <c r="R629" i="1"/>
  <c r="M629" i="1"/>
  <c r="R667" i="1"/>
  <c r="M667" i="1"/>
  <c r="R785" i="1"/>
  <c r="M785" i="1"/>
  <c r="T785" i="1" s="1"/>
  <c r="M910" i="1"/>
  <c r="T910" i="1" s="1"/>
  <c r="R910" i="1"/>
  <c r="R961" i="1"/>
  <c r="M961" i="1"/>
  <c r="R981" i="1"/>
  <c r="M981" i="1"/>
  <c r="R383" i="1"/>
  <c r="M383" i="1"/>
  <c r="T383" i="1" s="1"/>
  <c r="R391" i="1"/>
  <c r="M391" i="1"/>
  <c r="T391" i="1" s="1"/>
  <c r="R418" i="1"/>
  <c r="M418" i="1"/>
  <c r="T418" i="1" s="1"/>
  <c r="R233" i="1"/>
  <c r="R271" i="1"/>
  <c r="R305" i="1"/>
  <c r="M305" i="1"/>
  <c r="T305" i="1" s="1"/>
  <c r="M375" i="1"/>
  <c r="T375" i="1" s="1"/>
  <c r="R442" i="1"/>
  <c r="M442" i="1"/>
  <c r="T442" i="1" s="1"/>
  <c r="M806" i="1"/>
  <c r="R806" i="1"/>
  <c r="R1041" i="1"/>
  <c r="M1041" i="1"/>
  <c r="M1072" i="1"/>
  <c r="R1072" i="1"/>
  <c r="R422" i="1"/>
  <c r="M422" i="1"/>
  <c r="T422" i="1" s="1"/>
  <c r="M427" i="1"/>
  <c r="T427" i="1" s="1"/>
  <c r="R427" i="1"/>
  <c r="R580" i="1"/>
  <c r="M580" i="1"/>
  <c r="T580" i="1" s="1"/>
  <c r="M624" i="1"/>
  <c r="T624" i="1" s="1"/>
  <c r="R624" i="1"/>
  <c r="R955" i="1"/>
  <c r="M955" i="1"/>
  <c r="R331" i="1"/>
  <c r="M331" i="1"/>
  <c r="T331" i="1" s="1"/>
  <c r="M21" i="1"/>
  <c r="T21" i="1" s="1"/>
  <c r="M25" i="1"/>
  <c r="T25" i="1" s="1"/>
  <c r="M61" i="1"/>
  <c r="T61" i="1" s="1"/>
  <c r="M67" i="1"/>
  <c r="T67" i="1" s="1"/>
  <c r="M73" i="1"/>
  <c r="T73" i="1" s="1"/>
  <c r="M85" i="1"/>
  <c r="T85" i="1" s="1"/>
  <c r="M103" i="1"/>
  <c r="T103" i="1" s="1"/>
  <c r="M107" i="1"/>
  <c r="T107" i="1" s="1"/>
  <c r="M119" i="1"/>
  <c r="T119" i="1" s="1"/>
  <c r="M129" i="1"/>
  <c r="T129" i="1" s="1"/>
  <c r="M133" i="1"/>
  <c r="T133" i="1" s="1"/>
  <c r="M141" i="1"/>
  <c r="T141" i="1" s="1"/>
  <c r="R195" i="1"/>
  <c r="R227" i="1"/>
  <c r="R258" i="1"/>
  <c r="M260" i="1"/>
  <c r="T260" i="1" s="1"/>
  <c r="R266" i="1"/>
  <c r="R276" i="1"/>
  <c r="R313" i="1"/>
  <c r="M384" i="1"/>
  <c r="T384" i="1" s="1"/>
  <c r="R384" i="1"/>
  <c r="M474" i="1"/>
  <c r="T474" i="1" s="1"/>
  <c r="R474" i="1"/>
  <c r="R485" i="1"/>
  <c r="M485" i="1"/>
  <c r="T485" i="1" s="1"/>
  <c r="R492" i="1"/>
  <c r="M492" i="1"/>
  <c r="T492" i="1" s="1"/>
  <c r="R510" i="1"/>
  <c r="M510" i="1"/>
  <c r="T510" i="1" s="1"/>
  <c r="R578" i="1"/>
  <c r="M578" i="1"/>
  <c r="T578" i="1" s="1"/>
  <c r="M626" i="1"/>
  <c r="T626" i="1" s="1"/>
  <c r="R626" i="1"/>
  <c r="R631" i="1"/>
  <c r="M631" i="1"/>
  <c r="T631" i="1" s="1"/>
  <c r="M664" i="1"/>
  <c r="T664" i="1" s="1"/>
  <c r="R664" i="1"/>
  <c r="R765" i="1"/>
  <c r="M765" i="1"/>
  <c r="T765" i="1" s="1"/>
  <c r="R949" i="1"/>
  <c r="M949" i="1"/>
  <c r="R1010" i="1"/>
  <c r="M1010" i="1"/>
  <c r="R1053" i="1"/>
  <c r="M1053" i="1"/>
  <c r="M1068" i="1"/>
  <c r="R1068" i="1"/>
  <c r="R397" i="1"/>
  <c r="M397" i="1"/>
  <c r="T397" i="1" s="1"/>
  <c r="R405" i="1"/>
  <c r="M405" i="1"/>
  <c r="T405" i="1" s="1"/>
  <c r="R420" i="1"/>
  <c r="M420" i="1"/>
  <c r="T420" i="1" s="1"/>
  <c r="M789" i="1"/>
  <c r="T789" i="1" s="1"/>
  <c r="M792" i="1"/>
  <c r="T792" i="1" s="1"/>
  <c r="M945" i="1"/>
  <c r="M977" i="1"/>
  <c r="R554" i="1"/>
  <c r="R616" i="1"/>
  <c r="M698" i="1"/>
  <c r="T698" i="1" s="1"/>
  <c r="R732" i="1"/>
  <c r="M781" i="1"/>
  <c r="T781" i="1" s="1"/>
  <c r="M787" i="1"/>
  <c r="T787" i="1" s="1"/>
  <c r="M957" i="1"/>
  <c r="M963" i="1"/>
  <c r="M969" i="1"/>
  <c r="M998" i="1"/>
  <c r="M1006" i="1"/>
  <c r="M1012" i="1"/>
  <c r="M1015" i="1"/>
  <c r="M1033" i="1"/>
  <c r="M1032" i="1" s="1"/>
  <c r="M1031" i="1" s="1"/>
  <c r="M1037" i="1"/>
  <c r="C307" i="3"/>
  <c r="C306" i="3" s="1"/>
  <c r="R552" i="1"/>
  <c r="R389" i="1"/>
  <c r="M389" i="1"/>
  <c r="T389" i="1" s="1"/>
  <c r="R19" i="1"/>
  <c r="M19" i="1"/>
  <c r="T19" i="1" s="1"/>
  <c r="R22" i="1"/>
  <c r="M22" i="1"/>
  <c r="T22" i="1" s="1"/>
  <c r="R37" i="1"/>
  <c r="M37" i="1"/>
  <c r="T37" i="1" s="1"/>
  <c r="R40" i="1"/>
  <c r="M40" i="1"/>
  <c r="T40" i="1" s="1"/>
  <c r="R43" i="1"/>
  <c r="M43" i="1"/>
  <c r="T43" i="1" s="1"/>
  <c r="R46" i="1"/>
  <c r="M46" i="1"/>
  <c r="T46" i="1" s="1"/>
  <c r="R86" i="1"/>
  <c r="M86" i="1"/>
  <c r="T86" i="1" s="1"/>
  <c r="R98" i="1"/>
  <c r="M98" i="1"/>
  <c r="T98" i="1" s="1"/>
  <c r="R110" i="1"/>
  <c r="M110" i="1"/>
  <c r="T110" i="1" s="1"/>
  <c r="R114" i="1"/>
  <c r="M114" i="1"/>
  <c r="T114" i="1" s="1"/>
  <c r="R122" i="1"/>
  <c r="M122" i="1"/>
  <c r="T122" i="1" s="1"/>
  <c r="R126" i="1"/>
  <c r="M126" i="1"/>
  <c r="T126" i="1" s="1"/>
  <c r="R130" i="1"/>
  <c r="M130" i="1"/>
  <c r="T130" i="1" s="1"/>
  <c r="R138" i="1"/>
  <c r="M138" i="1"/>
  <c r="T138" i="1" s="1"/>
  <c r="R142" i="1"/>
  <c r="M142" i="1"/>
  <c r="T142" i="1" s="1"/>
  <c r="M185" i="1"/>
  <c r="T185" i="1" s="1"/>
  <c r="R185" i="1"/>
  <c r="M193" i="1"/>
  <c r="T193" i="1" s="1"/>
  <c r="R193" i="1"/>
  <c r="M197" i="1"/>
  <c r="T197" i="1" s="1"/>
  <c r="R197" i="1"/>
  <c r="M201" i="1"/>
  <c r="T201" i="1" s="1"/>
  <c r="R201" i="1"/>
  <c r="M209" i="1"/>
  <c r="T209" i="1" s="1"/>
  <c r="R209" i="1"/>
  <c r="M213" i="1"/>
  <c r="T213" i="1" s="1"/>
  <c r="R213" i="1"/>
  <c r="M217" i="1"/>
  <c r="T217" i="1" s="1"/>
  <c r="R217" i="1"/>
  <c r="M225" i="1"/>
  <c r="T225" i="1" s="1"/>
  <c r="R225" i="1"/>
  <c r="M293" i="1"/>
  <c r="T293" i="1" s="1"/>
  <c r="Q290" i="1"/>
  <c r="R293" i="1"/>
  <c r="R327" i="1"/>
  <c r="M327" i="1"/>
  <c r="T327" i="1" s="1"/>
  <c r="R333" i="1"/>
  <c r="M333" i="1"/>
  <c r="T333" i="1" s="1"/>
  <c r="R17" i="1"/>
  <c r="M17" i="1"/>
  <c r="T17" i="1" s="1"/>
  <c r="R35" i="1"/>
  <c r="M35" i="1"/>
  <c r="T35" i="1" s="1"/>
  <c r="R41" i="1"/>
  <c r="M41" i="1"/>
  <c r="T41" i="1" s="1"/>
  <c r="R90" i="1"/>
  <c r="M90" i="1"/>
  <c r="T90" i="1" s="1"/>
  <c r="R96" i="1"/>
  <c r="M96" i="1"/>
  <c r="T96" i="1" s="1"/>
  <c r="R102" i="1"/>
  <c r="M102" i="1"/>
  <c r="T102" i="1" s="1"/>
  <c r="R108" i="1"/>
  <c r="M108" i="1"/>
  <c r="T108" i="1" s="1"/>
  <c r="R146" i="1"/>
  <c r="M146" i="1"/>
  <c r="T146" i="1" s="1"/>
  <c r="M177" i="1"/>
  <c r="T177" i="1" s="1"/>
  <c r="U177" i="1" s="1"/>
  <c r="R177" i="1"/>
  <c r="M181" i="1"/>
  <c r="T181" i="1" s="1"/>
  <c r="U181" i="1" s="1"/>
  <c r="R181" i="1"/>
  <c r="R257" i="1"/>
  <c r="M257" i="1"/>
  <c r="T257" i="1" s="1"/>
  <c r="R261" i="1"/>
  <c r="M261" i="1"/>
  <c r="T261" i="1" s="1"/>
  <c r="R58" i="1"/>
  <c r="M58" i="1"/>
  <c r="T58" i="1" s="1"/>
  <c r="R66" i="1"/>
  <c r="M66" i="1"/>
  <c r="T66" i="1" s="1"/>
  <c r="R78" i="1"/>
  <c r="M78" i="1"/>
  <c r="T78" i="1" s="1"/>
  <c r="R106" i="1"/>
  <c r="M106" i="1"/>
  <c r="T106" i="1" s="1"/>
  <c r="R15" i="1"/>
  <c r="Q14" i="1"/>
  <c r="M10" i="2" s="1"/>
  <c r="N10" i="2" s="1"/>
  <c r="R18" i="1"/>
  <c r="M18" i="1"/>
  <c r="T18" i="1" s="1"/>
  <c r="R42" i="1"/>
  <c r="M42" i="1"/>
  <c r="T42" i="1" s="1"/>
  <c r="R74" i="1"/>
  <c r="M74" i="1"/>
  <c r="T74" i="1" s="1"/>
  <c r="R88" i="1"/>
  <c r="M88" i="1"/>
  <c r="T88" i="1" s="1"/>
  <c r="R94" i="1"/>
  <c r="M94" i="1"/>
  <c r="T94" i="1" s="1"/>
  <c r="R112" i="1"/>
  <c r="M112" i="1"/>
  <c r="T112" i="1" s="1"/>
  <c r="R128" i="1"/>
  <c r="M128" i="1"/>
  <c r="T128" i="1" s="1"/>
  <c r="R134" i="1"/>
  <c r="M134" i="1"/>
  <c r="T134" i="1" s="1"/>
  <c r="R360" i="1"/>
  <c r="M360" i="1"/>
  <c r="T360" i="1" s="1"/>
  <c r="R448" i="1"/>
  <c r="M448" i="1"/>
  <c r="T448" i="1" s="1"/>
  <c r="M460" i="1"/>
  <c r="T460" i="1" s="1"/>
  <c r="R460" i="1"/>
  <c r="R543" i="1"/>
  <c r="M543" i="1"/>
  <c r="T543" i="1" s="1"/>
  <c r="M555" i="1"/>
  <c r="T555" i="1" s="1"/>
  <c r="R555" i="1"/>
  <c r="R406" i="1"/>
  <c r="M406" i="1"/>
  <c r="T406" i="1" s="1"/>
  <c r="R419" i="1"/>
  <c r="M419" i="1"/>
  <c r="T419" i="1" s="1"/>
  <c r="M428" i="1"/>
  <c r="T428" i="1" s="1"/>
  <c r="R428" i="1"/>
  <c r="R439" i="1"/>
  <c r="M439" i="1"/>
  <c r="T439" i="1" s="1"/>
  <c r="R16" i="1"/>
  <c r="M16" i="1"/>
  <c r="T16" i="1" s="1"/>
  <c r="R32" i="1"/>
  <c r="M32" i="1"/>
  <c r="T32" i="1" s="1"/>
  <c r="R56" i="1"/>
  <c r="M56" i="1"/>
  <c r="T56" i="1" s="1"/>
  <c r="R82" i="1"/>
  <c r="M82" i="1"/>
  <c r="T82" i="1" s="1"/>
  <c r="R132" i="1"/>
  <c r="M132" i="1"/>
  <c r="T132" i="1" s="1"/>
  <c r="R189" i="1"/>
  <c r="R215" i="1"/>
  <c r="R221" i="1"/>
  <c r="R262" i="1"/>
  <c r="M320" i="1"/>
  <c r="T320" i="1" s="1"/>
  <c r="R320" i="1"/>
  <c r="R373" i="1"/>
  <c r="R426" i="1"/>
  <c r="R429" i="1"/>
  <c r="M429" i="1"/>
  <c r="T429" i="1" s="1"/>
  <c r="M614" i="1"/>
  <c r="T614" i="1" s="1"/>
  <c r="R614" i="1"/>
  <c r="M747" i="1"/>
  <c r="T747" i="1" s="1"/>
  <c r="R747" i="1"/>
  <c r="M753" i="1"/>
  <c r="T753" i="1" s="1"/>
  <c r="R753" i="1"/>
  <c r="R872" i="1"/>
  <c r="M872" i="1"/>
  <c r="T872" i="1" s="1"/>
  <c r="R1004" i="1"/>
  <c r="M1004" i="1"/>
  <c r="M186" i="1"/>
  <c r="T186" i="1" s="1"/>
  <c r="R186" i="1"/>
  <c r="M194" i="1"/>
  <c r="T194" i="1" s="1"/>
  <c r="R194" i="1"/>
  <c r="M202" i="1"/>
  <c r="T202" i="1" s="1"/>
  <c r="R202" i="1"/>
  <c r="M210" i="1"/>
  <c r="T210" i="1" s="1"/>
  <c r="R210" i="1"/>
  <c r="M218" i="1"/>
  <c r="T218" i="1" s="1"/>
  <c r="R218" i="1"/>
  <c r="M226" i="1"/>
  <c r="T226" i="1" s="1"/>
  <c r="R226" i="1"/>
  <c r="R417" i="1"/>
  <c r="M417" i="1"/>
  <c r="T417" i="1" s="1"/>
  <c r="R444" i="1"/>
  <c r="M444" i="1"/>
  <c r="T444" i="1" s="1"/>
  <c r="M454" i="1"/>
  <c r="T454" i="1" s="1"/>
  <c r="R454" i="1"/>
  <c r="R30" i="1"/>
  <c r="M30" i="1"/>
  <c r="T30" i="1" s="1"/>
  <c r="R62" i="1"/>
  <c r="M62" i="1"/>
  <c r="T62" i="1" s="1"/>
  <c r="R70" i="1"/>
  <c r="M70" i="1"/>
  <c r="T70" i="1" s="1"/>
  <c r="R76" i="1"/>
  <c r="M76" i="1"/>
  <c r="T76" i="1" s="1"/>
  <c r="R179" i="1"/>
  <c r="R187" i="1"/>
  <c r="M407" i="1"/>
  <c r="T407" i="1" s="1"/>
  <c r="R461" i="1"/>
  <c r="M479" i="1"/>
  <c r="T479" i="1" s="1"/>
  <c r="R479" i="1"/>
  <c r="R491" i="1"/>
  <c r="M491" i="1"/>
  <c r="T491" i="1" s="1"/>
  <c r="M557" i="1"/>
  <c r="T557" i="1" s="1"/>
  <c r="R557" i="1"/>
  <c r="R663" i="1"/>
  <c r="M663" i="1"/>
  <c r="R764" i="1"/>
  <c r="M764" i="1"/>
  <c r="T764" i="1" s="1"/>
  <c r="R783" i="1"/>
  <c r="M783" i="1"/>
  <c r="T783" i="1" s="1"/>
  <c r="M1052" i="1"/>
  <c r="R1052" i="1"/>
  <c r="R26" i="1"/>
  <c r="M26" i="1"/>
  <c r="T26" i="1" s="1"/>
  <c r="R34" i="1"/>
  <c r="M34" i="1"/>
  <c r="T34" i="1" s="1"/>
  <c r="R50" i="1"/>
  <c r="M50" i="1"/>
  <c r="T50" i="1" s="1"/>
  <c r="R118" i="1"/>
  <c r="M118" i="1"/>
  <c r="T118" i="1" s="1"/>
  <c r="R150" i="1"/>
  <c r="M150" i="1"/>
  <c r="T150" i="1" s="1"/>
  <c r="M253" i="1"/>
  <c r="T253" i="1" s="1"/>
  <c r="R253" i="1"/>
  <c r="R281" i="1"/>
  <c r="M281" i="1"/>
  <c r="T281" i="1" s="1"/>
  <c r="R416" i="1"/>
  <c r="M416" i="1"/>
  <c r="T416" i="1" s="1"/>
  <c r="R443" i="1"/>
  <c r="M443" i="1"/>
  <c r="T443" i="1" s="1"/>
  <c r="M739" i="1"/>
  <c r="T739" i="1" s="1"/>
  <c r="R739" i="1"/>
  <c r="R796" i="1"/>
  <c r="M796" i="1"/>
  <c r="T796" i="1" s="1"/>
  <c r="R911" i="1"/>
  <c r="M911" i="1"/>
  <c r="R1009" i="1"/>
  <c r="M1009" i="1"/>
  <c r="C173" i="3"/>
  <c r="D172" i="3"/>
  <c r="C227" i="3"/>
  <c r="D226" i="3"/>
  <c r="D231" i="3"/>
  <c r="C232" i="3"/>
  <c r="R409" i="1"/>
  <c r="M409" i="1"/>
  <c r="T409" i="1" s="1"/>
  <c r="R24" i="1"/>
  <c r="M24" i="1"/>
  <c r="T24" i="1" s="1"/>
  <c r="R48" i="1"/>
  <c r="M48" i="1"/>
  <c r="T48" i="1" s="1"/>
  <c r="R64" i="1"/>
  <c r="M64" i="1"/>
  <c r="T64" i="1" s="1"/>
  <c r="R72" i="1"/>
  <c r="M72" i="1"/>
  <c r="T72" i="1" s="1"/>
  <c r="R100" i="1"/>
  <c r="M100" i="1"/>
  <c r="T100" i="1" s="1"/>
  <c r="R116" i="1"/>
  <c r="M116" i="1"/>
  <c r="T116" i="1" s="1"/>
  <c r="R144" i="1"/>
  <c r="M144" i="1"/>
  <c r="T144" i="1" s="1"/>
  <c r="R199" i="1"/>
  <c r="R205" i="1"/>
  <c r="R267" i="1"/>
  <c r="R279" i="1"/>
  <c r="M279" i="1"/>
  <c r="T279" i="1" s="1"/>
  <c r="R312" i="1"/>
  <c r="R324" i="1"/>
  <c r="R335" i="1"/>
  <c r="M335" i="1"/>
  <c r="T335" i="1" s="1"/>
  <c r="R423" i="1"/>
  <c r="M423" i="1"/>
  <c r="T423" i="1" s="1"/>
  <c r="M455" i="1"/>
  <c r="T455" i="1" s="1"/>
  <c r="R455" i="1"/>
  <c r="R478" i="1"/>
  <c r="R522" i="1"/>
  <c r="R632" i="1"/>
  <c r="M632" i="1"/>
  <c r="T632" i="1" s="1"/>
  <c r="R680" i="1"/>
  <c r="M680" i="1"/>
  <c r="T680" i="1" s="1"/>
  <c r="M735" i="1"/>
  <c r="T735" i="1" s="1"/>
  <c r="R735" i="1"/>
  <c r="R750" i="1"/>
  <c r="M190" i="1"/>
  <c r="T190" i="1" s="1"/>
  <c r="R190" i="1"/>
  <c r="M198" i="1"/>
  <c r="T198" i="1" s="1"/>
  <c r="R198" i="1"/>
  <c r="M206" i="1"/>
  <c r="T206" i="1" s="1"/>
  <c r="R206" i="1"/>
  <c r="M214" i="1"/>
  <c r="T214" i="1" s="1"/>
  <c r="R214" i="1"/>
  <c r="M222" i="1"/>
  <c r="T222" i="1" s="1"/>
  <c r="R222" i="1"/>
  <c r="C382" i="3"/>
  <c r="Q385" i="1" s="1"/>
  <c r="D379" i="3"/>
  <c r="M458" i="1"/>
  <c r="T458" i="1" s="1"/>
  <c r="R458" i="1"/>
  <c r="M475" i="1"/>
  <c r="T475" i="1" s="1"/>
  <c r="R475" i="1"/>
  <c r="R38" i="1"/>
  <c r="M38" i="1"/>
  <c r="T38" i="1" s="1"/>
  <c r="R54" i="1"/>
  <c r="M54" i="1"/>
  <c r="T54" i="1" s="1"/>
  <c r="M83" i="1"/>
  <c r="T83" i="1" s="1"/>
  <c r="R92" i="1"/>
  <c r="M92" i="1"/>
  <c r="T92" i="1" s="1"/>
  <c r="M101" i="1"/>
  <c r="T101" i="1" s="1"/>
  <c r="R104" i="1"/>
  <c r="M104" i="1"/>
  <c r="T104" i="1" s="1"/>
  <c r="R120" i="1"/>
  <c r="M120" i="1"/>
  <c r="T120" i="1" s="1"/>
  <c r="M123" i="1"/>
  <c r="T123" i="1" s="1"/>
  <c r="R136" i="1"/>
  <c r="M136" i="1"/>
  <c r="T136" i="1" s="1"/>
  <c r="M139" i="1"/>
  <c r="T139" i="1" s="1"/>
  <c r="M145" i="1"/>
  <c r="T145" i="1" s="1"/>
  <c r="R148" i="1"/>
  <c r="M148" i="1"/>
  <c r="T148" i="1" s="1"/>
  <c r="R203" i="1"/>
  <c r="R219" i="1"/>
  <c r="R263" i="1"/>
  <c r="R275" i="1"/>
  <c r="R317" i="1"/>
  <c r="R364" i="1"/>
  <c r="M364" i="1"/>
  <c r="T364" i="1" s="1"/>
  <c r="R381" i="1"/>
  <c r="R560" i="1"/>
  <c r="R652" i="1"/>
  <c r="M652" i="1"/>
  <c r="T652" i="1" s="1"/>
  <c r="M748" i="1"/>
  <c r="T748" i="1" s="1"/>
  <c r="R748" i="1"/>
  <c r="R767" i="1"/>
  <c r="M767" i="1"/>
  <c r="T767" i="1" s="1"/>
  <c r="R786" i="1"/>
  <c r="M786" i="1"/>
  <c r="T786" i="1" s="1"/>
  <c r="M873" i="1"/>
  <c r="T873" i="1" s="1"/>
  <c r="R873" i="1"/>
  <c r="R1047" i="1"/>
  <c r="R1058" i="1"/>
  <c r="M1058" i="1"/>
  <c r="M1064" i="1"/>
  <c r="R1064" i="1"/>
  <c r="D11" i="3"/>
  <c r="R363" i="1"/>
  <c r="M363" i="1"/>
  <c r="T363" i="1" s="1"/>
  <c r="M15" i="1"/>
  <c r="T15" i="1" s="1"/>
  <c r="R20" i="1"/>
  <c r="M20" i="1"/>
  <c r="T20" i="1" s="1"/>
  <c r="M23" i="1"/>
  <c r="T23" i="1" s="1"/>
  <c r="R28" i="1"/>
  <c r="M28" i="1"/>
  <c r="T28" i="1" s="1"/>
  <c r="M31" i="1"/>
  <c r="T31" i="1" s="1"/>
  <c r="R36" i="1"/>
  <c r="M36" i="1"/>
  <c r="T36" i="1" s="1"/>
  <c r="M39" i="1"/>
  <c r="T39" i="1" s="1"/>
  <c r="R44" i="1"/>
  <c r="M44" i="1"/>
  <c r="T44" i="1" s="1"/>
  <c r="M47" i="1"/>
  <c r="T47" i="1" s="1"/>
  <c r="R52" i="1"/>
  <c r="M52" i="1"/>
  <c r="T52" i="1" s="1"/>
  <c r="M55" i="1"/>
  <c r="T55" i="1" s="1"/>
  <c r="R60" i="1"/>
  <c r="M60" i="1"/>
  <c r="T60" i="1" s="1"/>
  <c r="M63" i="1"/>
  <c r="T63" i="1" s="1"/>
  <c r="R68" i="1"/>
  <c r="M68" i="1"/>
  <c r="T68" i="1" s="1"/>
  <c r="M71" i="1"/>
  <c r="T71" i="1" s="1"/>
  <c r="M77" i="1"/>
  <c r="T77" i="1" s="1"/>
  <c r="R80" i="1"/>
  <c r="M80" i="1"/>
  <c r="T80" i="1" s="1"/>
  <c r="R84" i="1"/>
  <c r="M84" i="1"/>
  <c r="T84" i="1" s="1"/>
  <c r="M87" i="1"/>
  <c r="T87" i="1" s="1"/>
  <c r="M93" i="1"/>
  <c r="T93" i="1" s="1"/>
  <c r="M105" i="1"/>
  <c r="T105" i="1" s="1"/>
  <c r="M111" i="1"/>
  <c r="T111" i="1" s="1"/>
  <c r="R124" i="1"/>
  <c r="M124" i="1"/>
  <c r="T124" i="1" s="1"/>
  <c r="M127" i="1"/>
  <c r="T127" i="1" s="1"/>
  <c r="R140" i="1"/>
  <c r="M140" i="1"/>
  <c r="T140" i="1" s="1"/>
  <c r="M149" i="1"/>
  <c r="T149" i="1" s="1"/>
  <c r="R152" i="1"/>
  <c r="M152" i="1"/>
  <c r="T152" i="1" s="1"/>
  <c r="R191" i="1"/>
  <c r="R207" i="1"/>
  <c r="R223" i="1"/>
  <c r="R270" i="1"/>
  <c r="R291" i="1"/>
  <c r="Q311" i="1"/>
  <c r="Q316" i="1"/>
  <c r="M318" i="1"/>
  <c r="T318" i="1" s="1"/>
  <c r="R318" i="1"/>
  <c r="R323" i="1"/>
  <c r="M450" i="1"/>
  <c r="T450" i="1" s="1"/>
  <c r="R456" i="1"/>
  <c r="M476" i="1"/>
  <c r="T476" i="1" s="1"/>
  <c r="R476" i="1"/>
  <c r="R480" i="1"/>
  <c r="M480" i="1"/>
  <c r="T480" i="1" s="1"/>
  <c r="R511" i="1"/>
  <c r="M511" i="1"/>
  <c r="T511" i="1" s="1"/>
  <c r="R537" i="1"/>
  <c r="M558" i="1"/>
  <c r="T558" i="1" s="1"/>
  <c r="R558" i="1"/>
  <c r="R615" i="1"/>
  <c r="M650" i="1"/>
  <c r="T650" i="1" s="1"/>
  <c r="R653" i="1"/>
  <c r="M653" i="1"/>
  <c r="T653" i="1" s="1"/>
  <c r="M738" i="1"/>
  <c r="T738" i="1" s="1"/>
  <c r="R738" i="1"/>
  <c r="R742" i="1"/>
  <c r="M745" i="1"/>
  <c r="T745" i="1" s="1"/>
  <c r="R745" i="1"/>
  <c r="M756" i="1"/>
  <c r="T756" i="1" s="1"/>
  <c r="U756" i="1" s="1"/>
  <c r="R756" i="1"/>
  <c r="R759" i="1"/>
  <c r="M759" i="1"/>
  <c r="T759" i="1" s="1"/>
  <c r="R768" i="1"/>
  <c r="M768" i="1"/>
  <c r="T768" i="1" s="1"/>
  <c r="R777" i="1"/>
  <c r="M777" i="1"/>
  <c r="T777" i="1" s="1"/>
  <c r="R784" i="1"/>
  <c r="M784" i="1"/>
  <c r="T784" i="1" s="1"/>
  <c r="M840" i="1"/>
  <c r="M866" i="1"/>
  <c r="T866" i="1" s="1"/>
  <c r="M877" i="1"/>
  <c r="M876" i="1" s="1"/>
  <c r="M932" i="1"/>
  <c r="M951" i="1"/>
  <c r="M959" i="1"/>
  <c r="M967" i="1"/>
  <c r="M975" i="1"/>
  <c r="M983" i="1"/>
  <c r="R1017" i="1"/>
  <c r="M1017" i="1"/>
  <c r="R449" i="1"/>
  <c r="M449" i="1"/>
  <c r="T449" i="1" s="1"/>
  <c r="R542" i="1"/>
  <c r="M542" i="1"/>
  <c r="T542" i="1" s="1"/>
  <c r="R651" i="1"/>
  <c r="M651" i="1"/>
  <c r="T651" i="1" s="1"/>
  <c r="M712" i="1"/>
  <c r="R712" i="1"/>
  <c r="M743" i="1"/>
  <c r="T743" i="1" s="1"/>
  <c r="R743" i="1"/>
  <c r="M751" i="1"/>
  <c r="T751" i="1" s="1"/>
  <c r="R751" i="1"/>
  <c r="R769" i="1"/>
  <c r="M769" i="1"/>
  <c r="T769" i="1" s="1"/>
  <c r="R790" i="1"/>
  <c r="M790" i="1"/>
  <c r="T790" i="1" s="1"/>
  <c r="R1008" i="1"/>
  <c r="M1008" i="1"/>
  <c r="C11" i="3"/>
  <c r="C323" i="3"/>
  <c r="R481" i="1"/>
  <c r="M481" i="1"/>
  <c r="T481" i="1" s="1"/>
  <c r="M553" i="1"/>
  <c r="T553" i="1" s="1"/>
  <c r="R553" i="1"/>
  <c r="R763" i="1"/>
  <c r="M763" i="1"/>
  <c r="T763" i="1" s="1"/>
  <c r="R897" i="1"/>
  <c r="M1039" i="1"/>
  <c r="R1039" i="1"/>
  <c r="M1082" i="1"/>
  <c r="R1082" i="1"/>
  <c r="R178" i="1"/>
  <c r="R182" i="1"/>
  <c r="R188" i="1"/>
  <c r="R192" i="1"/>
  <c r="R196" i="1"/>
  <c r="R200" i="1"/>
  <c r="R204" i="1"/>
  <c r="R208" i="1"/>
  <c r="R212" i="1"/>
  <c r="R216" i="1"/>
  <c r="R220" i="1"/>
  <c r="R224" i="1"/>
  <c r="R228" i="1"/>
  <c r="Q252" i="1"/>
  <c r="R292" i="1"/>
  <c r="R294" i="1"/>
  <c r="R366" i="1"/>
  <c r="M366" i="1"/>
  <c r="T366" i="1" s="1"/>
  <c r="R421" i="1"/>
  <c r="M421" i="1"/>
  <c r="T421" i="1" s="1"/>
  <c r="R433" i="1"/>
  <c r="M433" i="1"/>
  <c r="T433" i="1" s="1"/>
  <c r="R484" i="1"/>
  <c r="M484" i="1"/>
  <c r="T484" i="1" s="1"/>
  <c r="R507" i="1"/>
  <c r="M507" i="1"/>
  <c r="T507" i="1" s="1"/>
  <c r="R535" i="1"/>
  <c r="R540" i="1"/>
  <c r="M540" i="1"/>
  <c r="T540" i="1" s="1"/>
  <c r="M551" i="1"/>
  <c r="T551" i="1" s="1"/>
  <c r="R551" i="1"/>
  <c r="R556" i="1"/>
  <c r="M559" i="1"/>
  <c r="T559" i="1" s="1"/>
  <c r="R559" i="1"/>
  <c r="R613" i="1"/>
  <c r="R649" i="1"/>
  <c r="M649" i="1"/>
  <c r="T649" i="1" s="1"/>
  <c r="M685" i="1"/>
  <c r="T685" i="1" s="1"/>
  <c r="R685" i="1"/>
  <c r="R737" i="1"/>
  <c r="M741" i="1"/>
  <c r="T741" i="1" s="1"/>
  <c r="R741" i="1"/>
  <c r="R746" i="1"/>
  <c r="M749" i="1"/>
  <c r="T749" i="1" s="1"/>
  <c r="R749" i="1"/>
  <c r="R762" i="1"/>
  <c r="M762" i="1"/>
  <c r="T762" i="1" s="1"/>
  <c r="R782" i="1"/>
  <c r="M782" i="1"/>
  <c r="T782" i="1" s="1"/>
  <c r="R791" i="1"/>
  <c r="M791" i="1"/>
  <c r="T791" i="1" s="1"/>
  <c r="R793" i="1"/>
  <c r="R864" i="1"/>
  <c r="M864" i="1"/>
  <c r="R867" i="1"/>
  <c r="M874" i="1"/>
  <c r="T874" i="1" s="1"/>
  <c r="R874" i="1"/>
  <c r="R1001" i="1"/>
  <c r="M1001" i="1"/>
  <c r="R1021" i="1"/>
  <c r="R1040" i="1"/>
  <c r="M1040" i="1"/>
  <c r="M1060" i="1"/>
  <c r="R1060" i="1"/>
  <c r="R1062" i="1"/>
  <c r="M1062" i="1"/>
  <c r="R780" i="1"/>
  <c r="M780" i="1"/>
  <c r="T780" i="1" s="1"/>
  <c r="R788" i="1"/>
  <c r="M788" i="1"/>
  <c r="T788" i="1" s="1"/>
  <c r="C181" i="3"/>
  <c r="D180" i="3"/>
  <c r="D307" i="3"/>
  <c r="D306" i="3" s="1"/>
  <c r="D384" i="3"/>
  <c r="C343" i="3"/>
  <c r="T317" i="1"/>
  <c r="T291" i="1"/>
  <c r="C45" i="2"/>
  <c r="C44" i="2" s="1"/>
  <c r="I325" i="1"/>
  <c r="Q326" i="1"/>
  <c r="M328" i="1"/>
  <c r="T328" i="1" s="1"/>
  <c r="M330" i="1"/>
  <c r="T330" i="1" s="1"/>
  <c r="M332" i="1"/>
  <c r="T332" i="1" s="1"/>
  <c r="M334" i="1"/>
  <c r="T334" i="1" s="1"/>
  <c r="C53" i="2"/>
  <c r="C52" i="2" s="1"/>
  <c r="I352" i="1"/>
  <c r="M153" i="1"/>
  <c r="T153" i="1" s="1"/>
  <c r="M154" i="1"/>
  <c r="T154" i="1" s="1"/>
  <c r="M155" i="1"/>
  <c r="T155" i="1" s="1"/>
  <c r="M156" i="1"/>
  <c r="T156" i="1" s="1"/>
  <c r="M157" i="1"/>
  <c r="T157" i="1" s="1"/>
  <c r="M158" i="1"/>
  <c r="T158" i="1" s="1"/>
  <c r="M159" i="1"/>
  <c r="T159" i="1" s="1"/>
  <c r="M160" i="1"/>
  <c r="T160" i="1" s="1"/>
  <c r="M161" i="1"/>
  <c r="T161" i="1" s="1"/>
  <c r="M162" i="1"/>
  <c r="T162" i="1" s="1"/>
  <c r="M163" i="1"/>
  <c r="T163" i="1" s="1"/>
  <c r="M164" i="1"/>
  <c r="T164" i="1" s="1"/>
  <c r="M165" i="1"/>
  <c r="T165" i="1" s="1"/>
  <c r="M166" i="1"/>
  <c r="T166" i="1" s="1"/>
  <c r="M167" i="1"/>
  <c r="T167" i="1" s="1"/>
  <c r="M168" i="1"/>
  <c r="T168" i="1" s="1"/>
  <c r="M180" i="1"/>
  <c r="T180" i="1" s="1"/>
  <c r="U180" i="1" s="1"/>
  <c r="M236" i="1"/>
  <c r="T236" i="1" s="1"/>
  <c r="M237" i="1"/>
  <c r="T237" i="1" s="1"/>
  <c r="M238" i="1"/>
  <c r="T238" i="1" s="1"/>
  <c r="M239" i="1"/>
  <c r="T239" i="1" s="1"/>
  <c r="M240" i="1"/>
  <c r="T240" i="1" s="1"/>
  <c r="M241" i="1"/>
  <c r="T241" i="1" s="1"/>
  <c r="M242" i="1"/>
  <c r="T242" i="1" s="1"/>
  <c r="M289" i="1"/>
  <c r="T289" i="1" s="1"/>
  <c r="J325" i="1"/>
  <c r="M344" i="1"/>
  <c r="T344" i="1" s="1"/>
  <c r="M346" i="1"/>
  <c r="M50" i="2" s="1"/>
  <c r="N50" i="2" s="1"/>
  <c r="Q346" i="1"/>
  <c r="R347" i="1"/>
  <c r="R349" i="1"/>
  <c r="D40" i="2"/>
  <c r="D39" i="2"/>
  <c r="L254" i="1"/>
  <c r="C23" i="2"/>
  <c r="I286" i="1"/>
  <c r="L302" i="1"/>
  <c r="L309" i="1"/>
  <c r="C40" i="2"/>
  <c r="C39" i="2"/>
  <c r="L340" i="1"/>
  <c r="C49" i="2"/>
  <c r="C48" i="2" s="1"/>
  <c r="I340" i="1"/>
  <c r="M343" i="1"/>
  <c r="T343" i="1" s="1"/>
  <c r="M345" i="1"/>
  <c r="T345" i="1" s="1"/>
  <c r="R348" i="1"/>
  <c r="R355" i="1"/>
  <c r="M355" i="1"/>
  <c r="T355" i="1" s="1"/>
  <c r="L356" i="1"/>
  <c r="C54" i="2"/>
  <c r="L370" i="1"/>
  <c r="C58" i="2"/>
  <c r="M532" i="1"/>
  <c r="T532" i="1" s="1"/>
  <c r="M533" i="1"/>
  <c r="T533" i="1" s="1"/>
  <c r="M591" i="1"/>
  <c r="M592" i="1"/>
  <c r="M593" i="1"/>
  <c r="T593" i="1" s="1"/>
  <c r="M595" i="1"/>
  <c r="T595" i="1" s="1"/>
  <c r="M597" i="1"/>
  <c r="T597" i="1" s="1"/>
  <c r="M598" i="1"/>
  <c r="T598" i="1" s="1"/>
  <c r="M602" i="1"/>
  <c r="T602" i="1" s="1"/>
  <c r="M603" i="1"/>
  <c r="T603" i="1" s="1"/>
  <c r="M604" i="1"/>
  <c r="T604" i="1" s="1"/>
  <c r="M605" i="1"/>
  <c r="T605" i="1" s="1"/>
  <c r="M606" i="1"/>
  <c r="T606" i="1" s="1"/>
  <c r="M608" i="1"/>
  <c r="T608" i="1" s="1"/>
  <c r="M609" i="1"/>
  <c r="T609" i="1" s="1"/>
  <c r="M610" i="1"/>
  <c r="T610" i="1" s="1"/>
  <c r="M659" i="1"/>
  <c r="T659" i="1" s="1"/>
  <c r="M708" i="1"/>
  <c r="T708" i="1" s="1"/>
  <c r="M709" i="1"/>
  <c r="T709" i="1" s="1"/>
  <c r="M710" i="1"/>
  <c r="T710" i="1" s="1"/>
  <c r="M717" i="1"/>
  <c r="M719" i="1"/>
  <c r="T719" i="1" s="1"/>
  <c r="M720" i="1"/>
  <c r="T720" i="1" s="1"/>
  <c r="M721" i="1"/>
  <c r="T721" i="1" s="1"/>
  <c r="M722" i="1"/>
  <c r="T722" i="1" s="1"/>
  <c r="M723" i="1"/>
  <c r="T723" i="1" s="1"/>
  <c r="M724" i="1"/>
  <c r="T724" i="1" s="1"/>
  <c r="M725" i="1"/>
  <c r="T725" i="1" s="1"/>
  <c r="M727" i="1"/>
  <c r="T727" i="1" s="1"/>
  <c r="M728" i="1"/>
  <c r="T728" i="1" s="1"/>
  <c r="M757" i="1"/>
  <c r="T757" i="1" s="1"/>
  <c r="U757" i="1" s="1"/>
  <c r="M799" i="1"/>
  <c r="M802" i="1"/>
  <c r="T802" i="1" s="1"/>
  <c r="M803" i="1"/>
  <c r="T803" i="1" s="1"/>
  <c r="M813" i="1"/>
  <c r="T813" i="1" s="1"/>
  <c r="R813" i="1"/>
  <c r="D54" i="2"/>
  <c r="D58" i="2"/>
  <c r="M1046" i="1"/>
  <c r="R1046" i="1"/>
  <c r="M1050" i="1"/>
  <c r="R1050" i="1"/>
  <c r="M1054" i="1"/>
  <c r="R1054" i="1"/>
  <c r="M1075" i="1"/>
  <c r="R1075" i="1"/>
  <c r="M1081" i="1"/>
  <c r="R1081" i="1"/>
  <c r="G9" i="2"/>
  <c r="R825" i="1"/>
  <c r="R826" i="1"/>
  <c r="R827" i="1"/>
  <c r="R828" i="1"/>
  <c r="R830" i="1"/>
  <c r="M834" i="1"/>
  <c r="M836" i="1"/>
  <c r="T836" i="1" s="1"/>
  <c r="M837" i="1"/>
  <c r="T837" i="1" s="1"/>
  <c r="M848" i="1"/>
  <c r="T848" i="1" s="1"/>
  <c r="M849" i="1"/>
  <c r="T849" i="1" s="1"/>
  <c r="R855" i="1"/>
  <c r="R858" i="1"/>
  <c r="R860" i="1"/>
  <c r="R861" i="1"/>
  <c r="R877" i="1"/>
  <c r="M883" i="1"/>
  <c r="T883" i="1" s="1"/>
  <c r="R887" i="1"/>
  <c r="M894" i="1"/>
  <c r="T894" i="1" s="1"/>
  <c r="M908" i="1"/>
  <c r="M922" i="1"/>
  <c r="T922" i="1" s="1"/>
  <c r="T931" i="1"/>
  <c r="R944" i="1"/>
  <c r="M946" i="1"/>
  <c r="R948" i="1"/>
  <c r="M950" i="1"/>
  <c r="R952" i="1"/>
  <c r="M954" i="1"/>
  <c r="R956" i="1"/>
  <c r="M958" i="1"/>
  <c r="R960" i="1"/>
  <c r="M962" i="1"/>
  <c r="R964" i="1"/>
  <c r="M966" i="1"/>
  <c r="R968" i="1"/>
  <c r="M970" i="1"/>
  <c r="R972" i="1"/>
  <c r="M974" i="1"/>
  <c r="R976" i="1"/>
  <c r="M978" i="1"/>
  <c r="R980" i="1"/>
  <c r="M982" i="1"/>
  <c r="R984" i="1"/>
  <c r="D186" i="2"/>
  <c r="D185" i="2" s="1"/>
  <c r="L1078" i="1"/>
  <c r="M999" i="1"/>
  <c r="R999" i="1"/>
  <c r="M1003" i="1"/>
  <c r="R1003" i="1"/>
  <c r="M1007" i="1"/>
  <c r="R1007" i="1"/>
  <c r="M1011" i="1"/>
  <c r="R1011" i="1"/>
  <c r="M1016" i="1"/>
  <c r="R1016" i="1"/>
  <c r="M1034" i="1"/>
  <c r="R1034" i="1"/>
  <c r="R1032" i="1" s="1"/>
  <c r="R1031" i="1" s="1"/>
  <c r="M1038" i="1"/>
  <c r="R1038" i="1"/>
  <c r="C176" i="2"/>
  <c r="C175" i="2" s="1"/>
  <c r="M1059" i="1"/>
  <c r="R1059" i="1"/>
  <c r="Q1056" i="1"/>
  <c r="M1063" i="1"/>
  <c r="R1063" i="1"/>
  <c r="C180" i="2"/>
  <c r="C179" i="2" s="1"/>
  <c r="M987" i="1"/>
  <c r="R987" i="1"/>
  <c r="M991" i="1"/>
  <c r="R991" i="1"/>
  <c r="M995" i="1"/>
  <c r="R995" i="1"/>
  <c r="D172" i="2"/>
  <c r="D171" i="2" s="1"/>
  <c r="D174" i="2"/>
  <c r="D173" i="2" s="1"/>
  <c r="D178" i="2"/>
  <c r="D177" i="2" s="1"/>
  <c r="L1056" i="1"/>
  <c r="K9" i="2"/>
  <c r="M989" i="1"/>
  <c r="M993" i="1"/>
  <c r="M997" i="1"/>
  <c r="I1078" i="1"/>
  <c r="I941" i="1" s="1"/>
  <c r="C168" i="2"/>
  <c r="D287" i="3"/>
  <c r="C295" i="3"/>
  <c r="D294" i="3"/>
  <c r="C319" i="3"/>
  <c r="D318" i="3"/>
  <c r="D323" i="3"/>
  <c r="C339" i="3"/>
  <c r="D338" i="3"/>
  <c r="C285" i="3"/>
  <c r="D284" i="3"/>
  <c r="C287" i="3"/>
  <c r="C301" i="3"/>
  <c r="D300" i="3"/>
  <c r="D299" i="3" s="1"/>
  <c r="C305" i="3"/>
  <c r="D304" i="3"/>
  <c r="D303" i="3" s="1"/>
  <c r="D313" i="3"/>
  <c r="C351" i="3"/>
  <c r="D350" i="3"/>
  <c r="D349" i="3" s="1"/>
  <c r="C355" i="3"/>
  <c r="D354" i="3"/>
  <c r="C359" i="3"/>
  <c r="D358" i="3"/>
  <c r="C271" i="3"/>
  <c r="Q274" i="1" s="1"/>
  <c r="D252" i="3"/>
  <c r="C275" i="3"/>
  <c r="D274" i="3"/>
  <c r="C313" i="3"/>
  <c r="C293" i="3"/>
  <c r="D292" i="3"/>
  <c r="C369" i="3"/>
  <c r="D368" i="3"/>
  <c r="C385" i="3"/>
  <c r="Q713" i="1"/>
  <c r="Q711" i="1" s="1"/>
  <c r="C1020" i="3"/>
  <c r="C1028" i="3"/>
  <c r="C1040" i="3"/>
  <c r="C1022" i="3"/>
  <c r="C1065" i="3"/>
  <c r="C1069" i="3"/>
  <c r="M1057" i="1" l="1"/>
  <c r="R1057" i="1"/>
  <c r="R1045" i="1"/>
  <c r="R1044" i="1" s="1"/>
  <c r="M1045" i="1"/>
  <c r="M1044" i="1" s="1"/>
  <c r="R1026" i="1"/>
  <c r="C163" i="2"/>
  <c r="D163" i="2"/>
  <c r="I64" i="2"/>
  <c r="R909" i="1"/>
  <c r="R905" i="1" s="1"/>
  <c r="M921" i="1"/>
  <c r="Q920" i="1"/>
  <c r="Q919" i="1" s="1"/>
  <c r="T932" i="1"/>
  <c r="T911" i="1"/>
  <c r="M909" i="1"/>
  <c r="T908" i="1"/>
  <c r="M906" i="1"/>
  <c r="M905" i="1" s="1"/>
  <c r="R881" i="1"/>
  <c r="Q879" i="1"/>
  <c r="R798" i="1"/>
  <c r="R797" i="1" s="1"/>
  <c r="Q797" i="1"/>
  <c r="R847" i="1"/>
  <c r="R846" i="1" s="1"/>
  <c r="R845" i="1" s="1"/>
  <c r="Q846" i="1"/>
  <c r="Q845" i="1" s="1"/>
  <c r="Q876" i="1"/>
  <c r="T864" i="1"/>
  <c r="T840" i="1"/>
  <c r="T806" i="1"/>
  <c r="T799" i="1"/>
  <c r="R672" i="1"/>
  <c r="R671" i="1" s="1"/>
  <c r="Q671" i="1"/>
  <c r="M582" i="1"/>
  <c r="M581" i="1" s="1"/>
  <c r="M74" i="2" s="1"/>
  <c r="N74" i="2" s="1"/>
  <c r="Q581" i="1"/>
  <c r="R590" i="1"/>
  <c r="R674" i="1"/>
  <c r="R673" i="1" s="1"/>
  <c r="Q673" i="1"/>
  <c r="R666" i="1"/>
  <c r="T712" i="1"/>
  <c r="M640" i="1"/>
  <c r="Q639" i="1"/>
  <c r="Q638" i="1" s="1"/>
  <c r="R687" i="1"/>
  <c r="R686" i="1" s="1"/>
  <c r="Q686" i="1"/>
  <c r="T663" i="1"/>
  <c r="T629" i="1"/>
  <c r="T592" i="1"/>
  <c r="T575" i="1"/>
  <c r="T528" i="1"/>
  <c r="T404" i="1"/>
  <c r="S941" i="1"/>
  <c r="M600" i="1"/>
  <c r="T600" i="1" s="1"/>
  <c r="M700" i="1"/>
  <c r="T700" i="1" s="1"/>
  <c r="Q696" i="1"/>
  <c r="Q707" i="1"/>
  <c r="Q704" i="1" s="1"/>
  <c r="M654" i="1"/>
  <c r="T654" i="1" s="1"/>
  <c r="M881" i="1"/>
  <c r="M880" i="1" s="1"/>
  <c r="R495" i="1"/>
  <c r="M565" i="1"/>
  <c r="T565" i="1" s="1"/>
  <c r="M601" i="1"/>
  <c r="T601" i="1" s="1"/>
  <c r="M567" i="1"/>
  <c r="T567" i="1" s="1"/>
  <c r="M568" i="1"/>
  <c r="T568" i="1" s="1"/>
  <c r="O13" i="1"/>
  <c r="O941" i="1"/>
  <c r="M571" i="1"/>
  <c r="T571" i="1" s="1"/>
  <c r="R496" i="1"/>
  <c r="M496" i="1"/>
  <c r="T496" i="1" s="1"/>
  <c r="K10" i="3"/>
  <c r="N13" i="1"/>
  <c r="Q896" i="1"/>
  <c r="Q895" i="1" s="1"/>
  <c r="T667" i="1"/>
  <c r="R755" i="1"/>
  <c r="M435" i="1"/>
  <c r="T435" i="1" s="1"/>
  <c r="Q400" i="1"/>
  <c r="R400" i="1" s="1"/>
  <c r="R399" i="1" s="1"/>
  <c r="C322" i="3"/>
  <c r="K13" i="1"/>
  <c r="Q815" i="1"/>
  <c r="Q814" i="1" s="1"/>
  <c r="O10" i="3"/>
  <c r="G10" i="3"/>
  <c r="Q584" i="1"/>
  <c r="Q583" i="1" s="1"/>
  <c r="M893" i="1"/>
  <c r="M273" i="1"/>
  <c r="T273" i="1" s="1"/>
  <c r="J13" i="1"/>
  <c r="J10" i="3"/>
  <c r="P10" i="3"/>
  <c r="D322" i="3"/>
  <c r="E10" i="3"/>
  <c r="F10" i="3"/>
  <c r="L10" i="3"/>
  <c r="H10" i="3"/>
  <c r="I10" i="3"/>
  <c r="T285" i="1"/>
  <c r="R285" i="1"/>
  <c r="R284" i="1" s="1"/>
  <c r="R283" i="1" s="1"/>
  <c r="Q284" i="1"/>
  <c r="Q283" i="1" s="1"/>
  <c r="L941" i="1"/>
  <c r="M10" i="3"/>
  <c r="Q10" i="3"/>
  <c r="T10" i="3"/>
  <c r="R10" i="3"/>
  <c r="I9" i="2"/>
  <c r="N10" i="3"/>
  <c r="S10" i="3"/>
  <c r="M594" i="1"/>
  <c r="T594" i="1" s="1"/>
  <c r="M670" i="1"/>
  <c r="M1027" i="1"/>
  <c r="R582" i="1"/>
  <c r="R581" i="1" s="1"/>
  <c r="M544" i="1"/>
  <c r="T544" i="1" s="1"/>
  <c r="C245" i="3"/>
  <c r="Q249" i="1"/>
  <c r="C347" i="3"/>
  <c r="Q351" i="1"/>
  <c r="M687" i="1"/>
  <c r="C240" i="3"/>
  <c r="Q244" i="1"/>
  <c r="Q684" i="1"/>
  <c r="Q682" i="1" s="1"/>
  <c r="T369" i="1"/>
  <c r="Q904" i="1"/>
  <c r="M689" i="1"/>
  <c r="T689" i="1" s="1"/>
  <c r="Q300" i="1"/>
  <c r="Q299" i="1" s="1"/>
  <c r="M336" i="1"/>
  <c r="M46" i="2" s="1"/>
  <c r="N46" i="2" s="1"/>
  <c r="R1074" i="1"/>
  <c r="R1073" i="1" s="1"/>
  <c r="Q336" i="1"/>
  <c r="R301" i="1"/>
  <c r="R300" i="1" s="1"/>
  <c r="R299" i="1" s="1"/>
  <c r="Q338" i="1"/>
  <c r="R508" i="1"/>
  <c r="M339" i="1"/>
  <c r="T339" i="1" s="1"/>
  <c r="R499" i="1"/>
  <c r="Q619" i="1"/>
  <c r="Q618" i="1" s="1"/>
  <c r="Q617" i="1" s="1"/>
  <c r="R438" i="1"/>
  <c r="Q368" i="1"/>
  <c r="R369" i="1"/>
  <c r="R368" i="1" s="1"/>
  <c r="R337" i="1"/>
  <c r="R336" i="1" s="1"/>
  <c r="R921" i="1"/>
  <c r="R920" i="1" s="1"/>
  <c r="R919" i="1" s="1"/>
  <c r="C168" i="3"/>
  <c r="Q172" i="1"/>
  <c r="Q170" i="1"/>
  <c r="C166" i="3"/>
  <c r="R502" i="1"/>
  <c r="M502" i="1"/>
  <c r="T502" i="1" s="1"/>
  <c r="C170" i="3"/>
  <c r="Q174" i="1"/>
  <c r="R518" i="1"/>
  <c r="M518" i="1"/>
  <c r="T518" i="1" s="1"/>
  <c r="I13" i="1"/>
  <c r="M798" i="1"/>
  <c r="D9" i="2"/>
  <c r="L13" i="1"/>
  <c r="M847" i="1"/>
  <c r="M846" i="1" s="1"/>
  <c r="M845" i="1" s="1"/>
  <c r="R878" i="1"/>
  <c r="R876" i="1" s="1"/>
  <c r="M172" i="2"/>
  <c r="M933" i="1"/>
  <c r="T933" i="1" s="1"/>
  <c r="R933" i="1"/>
  <c r="R930" i="1" s="1"/>
  <c r="R929" i="1" s="1"/>
  <c r="R640" i="1"/>
  <c r="R639" i="1" s="1"/>
  <c r="R638" i="1" s="1"/>
  <c r="Q832" i="1"/>
  <c r="Q831" i="1" s="1"/>
  <c r="M674" i="1"/>
  <c r="Q637" i="1"/>
  <c r="Q636" i="1" s="1"/>
  <c r="M134" i="2"/>
  <c r="N134" i="2" s="1"/>
  <c r="M672" i="1"/>
  <c r="M178" i="2"/>
  <c r="D337" i="3"/>
  <c r="T301" i="1"/>
  <c r="R326" i="1"/>
  <c r="T877" i="1"/>
  <c r="Q547" i="1"/>
  <c r="Q546" i="1" s="1"/>
  <c r="R14" i="1"/>
  <c r="D367" i="3"/>
  <c r="M290" i="1"/>
  <c r="M30" i="2" s="1"/>
  <c r="N30" i="2" s="1"/>
  <c r="M316" i="1"/>
  <c r="M42" i="2" s="1"/>
  <c r="M147" i="2"/>
  <c r="N147" i="2" s="1"/>
  <c r="C242" i="3"/>
  <c r="Q246" i="1"/>
  <c r="D251" i="3"/>
  <c r="C379" i="3"/>
  <c r="C180" i="3"/>
  <c r="Q184" i="1"/>
  <c r="M385" i="1"/>
  <c r="R385" i="1"/>
  <c r="R382" i="1" s="1"/>
  <c r="C172" i="3"/>
  <c r="Q176" i="1"/>
  <c r="R1056" i="1"/>
  <c r="M252" i="1"/>
  <c r="R252" i="1"/>
  <c r="R251" i="1" s="1"/>
  <c r="R250" i="1" s="1"/>
  <c r="Q251" i="1"/>
  <c r="Q250" i="1" s="1"/>
  <c r="R311" i="1"/>
  <c r="R310" i="1" s="1"/>
  <c r="R309" i="1" s="1"/>
  <c r="M311" i="1"/>
  <c r="Q310" i="1"/>
  <c r="Q309" i="1" s="1"/>
  <c r="R290" i="1"/>
  <c r="Q382" i="1"/>
  <c r="R316" i="1"/>
  <c r="C226" i="3"/>
  <c r="Q230" i="1"/>
  <c r="D312" i="3"/>
  <c r="R440" i="1"/>
  <c r="M440" i="1"/>
  <c r="T440" i="1" s="1"/>
  <c r="C231" i="3"/>
  <c r="Q235" i="1"/>
  <c r="Q901" i="1"/>
  <c r="Q900" i="1" s="1"/>
  <c r="Q870" i="1"/>
  <c r="Q869" i="1" s="1"/>
  <c r="Q868" i="1" s="1"/>
  <c r="Q890" i="1"/>
  <c r="Q889" i="1" s="1"/>
  <c r="Q888" i="1" s="1"/>
  <c r="Q820" i="1"/>
  <c r="Q819" i="1" s="1"/>
  <c r="Q677" i="1"/>
  <c r="Q676" i="1" s="1"/>
  <c r="Q824" i="1"/>
  <c r="Q823" i="1" s="1"/>
  <c r="Q573" i="1"/>
  <c r="Q572" i="1" s="1"/>
  <c r="Q691" i="1"/>
  <c r="Q690" i="1" s="1"/>
  <c r="Q588" i="1"/>
  <c r="Q587" i="1" s="1"/>
  <c r="Q586" i="1" s="1"/>
  <c r="Q662" i="1"/>
  <c r="Q661" i="1" s="1"/>
  <c r="Q660" i="1" s="1"/>
  <c r="R585" i="1"/>
  <c r="M585" i="1"/>
  <c r="Q255" i="1"/>
  <c r="M274" i="1"/>
  <c r="R274" i="1"/>
  <c r="R255" i="1" s="1"/>
  <c r="C358" i="3"/>
  <c r="Q362" i="1"/>
  <c r="C350" i="3"/>
  <c r="C349" i="3" s="1"/>
  <c r="Q354" i="1"/>
  <c r="C284" i="3"/>
  <c r="Q288" i="1"/>
  <c r="D283" i="3"/>
  <c r="C252" i="3"/>
  <c r="M326" i="1"/>
  <c r="Q805" i="1"/>
  <c r="Q804" i="1" s="1"/>
  <c r="Q643" i="1"/>
  <c r="Q642" i="1" s="1"/>
  <c r="Q641" i="1" s="1"/>
  <c r="Q914" i="1"/>
  <c r="Q913" i="1" s="1"/>
  <c r="Q912" i="1" s="1"/>
  <c r="R718" i="1"/>
  <c r="M718" i="1"/>
  <c r="R835" i="1"/>
  <c r="R833" i="1" s="1"/>
  <c r="M835" i="1"/>
  <c r="R648" i="1"/>
  <c r="M648" i="1"/>
  <c r="C292" i="3"/>
  <c r="Q296" i="1"/>
  <c r="M536" i="1"/>
  <c r="M534" i="1" s="1"/>
  <c r="R536" i="1"/>
  <c r="R534" i="1" s="1"/>
  <c r="D353" i="3"/>
  <c r="C300" i="3"/>
  <c r="C299" i="3" s="1"/>
  <c r="Q304" i="1"/>
  <c r="C318" i="3"/>
  <c r="C312" i="3" s="1"/>
  <c r="Q322" i="1"/>
  <c r="T717" i="1"/>
  <c r="C9" i="2"/>
  <c r="R346" i="1"/>
  <c r="Q863" i="1"/>
  <c r="Q862" i="1" s="1"/>
  <c r="Q850" i="1" s="1"/>
  <c r="Q886" i="1"/>
  <c r="Q885" i="1" s="1"/>
  <c r="Q884" i="1" s="1"/>
  <c r="Q839" i="1"/>
  <c r="Q838" i="1" s="1"/>
  <c r="Q693" i="1"/>
  <c r="Q692" i="1" s="1"/>
  <c r="Q822" i="1"/>
  <c r="Q821" i="1" s="1"/>
  <c r="Q612" i="1"/>
  <c r="Q611" i="1" s="1"/>
  <c r="Q589" i="1" s="1"/>
  <c r="R527" i="1"/>
  <c r="R526" i="1" s="1"/>
  <c r="Q527" i="1"/>
  <c r="Q526" i="1" s="1"/>
  <c r="C274" i="3"/>
  <c r="Q278" i="1"/>
  <c r="C354" i="3"/>
  <c r="Q358" i="1"/>
  <c r="C338" i="3"/>
  <c r="Q342" i="1"/>
  <c r="T834" i="1"/>
  <c r="M34" i="2"/>
  <c r="M299" i="1"/>
  <c r="M14" i="1"/>
  <c r="M1042" i="1"/>
  <c r="M1036" i="1" s="1"/>
  <c r="M1035" i="1" s="1"/>
  <c r="R1042" i="1"/>
  <c r="R1036" i="1" s="1"/>
  <c r="R1035" i="1" s="1"/>
  <c r="Q844" i="1"/>
  <c r="Q843" i="1" s="1"/>
  <c r="Q628" i="1"/>
  <c r="Q627" i="1" s="1"/>
  <c r="Q620" i="1" s="1"/>
  <c r="Q679" i="1"/>
  <c r="Q678" i="1" s="1"/>
  <c r="Q675" i="1" s="1"/>
  <c r="M713" i="1"/>
  <c r="M711" i="1" s="1"/>
  <c r="R713" i="1"/>
  <c r="R711" i="1" s="1"/>
  <c r="C384" i="3"/>
  <c r="Q388" i="1"/>
  <c r="C368" i="3"/>
  <c r="Q372" i="1"/>
  <c r="C304" i="3"/>
  <c r="C303" i="3" s="1"/>
  <c r="Q308" i="1"/>
  <c r="C294" i="3"/>
  <c r="Q298" i="1"/>
  <c r="T591" i="1"/>
  <c r="M27" i="2"/>
  <c r="M283" i="1"/>
  <c r="M1026" i="1" l="1"/>
  <c r="M169" i="2" s="1"/>
  <c r="N169" i="2" s="1"/>
  <c r="T921" i="1"/>
  <c r="U921" i="1" s="1"/>
  <c r="M920" i="1"/>
  <c r="M919" i="1" s="1"/>
  <c r="Q899" i="1"/>
  <c r="Q715" i="1" s="1"/>
  <c r="M904" i="1"/>
  <c r="Q903" i="1"/>
  <c r="M930" i="1"/>
  <c r="M929" i="1" s="1"/>
  <c r="T893" i="1"/>
  <c r="R880" i="1"/>
  <c r="R879" i="1" s="1"/>
  <c r="T881" i="1"/>
  <c r="M879" i="1"/>
  <c r="M797" i="1"/>
  <c r="N115" i="2" s="1"/>
  <c r="T835" i="1"/>
  <c r="M833" i="1"/>
  <c r="R716" i="1"/>
  <c r="T718" i="1"/>
  <c r="M716" i="1"/>
  <c r="N114" i="2" s="1"/>
  <c r="N113" i="2" s="1"/>
  <c r="T582" i="1"/>
  <c r="Q665" i="1"/>
  <c r="R665" i="1"/>
  <c r="M639" i="1"/>
  <c r="M638" i="1" s="1"/>
  <c r="M671" i="1"/>
  <c r="M98" i="2" s="1"/>
  <c r="N98" i="2" s="1"/>
  <c r="T674" i="1"/>
  <c r="M673" i="1"/>
  <c r="T687" i="1"/>
  <c r="M686" i="1"/>
  <c r="M105" i="2" s="1"/>
  <c r="N105" i="2" s="1"/>
  <c r="Q681" i="1"/>
  <c r="M696" i="1"/>
  <c r="Q695" i="1"/>
  <c r="Q694" i="1" s="1"/>
  <c r="T640" i="1"/>
  <c r="T670" i="1"/>
  <c r="M666" i="1"/>
  <c r="M590" i="1"/>
  <c r="M79" i="2" s="1"/>
  <c r="T585" i="1"/>
  <c r="R696" i="1"/>
  <c r="R695" i="1" s="1"/>
  <c r="N184" i="2"/>
  <c r="M183" i="2"/>
  <c r="N183" i="2" s="1"/>
  <c r="M854" i="1"/>
  <c r="M851" i="1" s="1"/>
  <c r="R854" i="1"/>
  <c r="R851" i="1" s="1"/>
  <c r="R531" i="1"/>
  <c r="R529" i="1" s="1"/>
  <c r="M531" i="1"/>
  <c r="M529" i="1" s="1"/>
  <c r="R707" i="1"/>
  <c r="R704" i="1" s="1"/>
  <c r="M707" i="1"/>
  <c r="M704" i="1" s="1"/>
  <c r="M152" i="2"/>
  <c r="R896" i="1"/>
  <c r="R895" i="1" s="1"/>
  <c r="M896" i="1"/>
  <c r="M895" i="1" s="1"/>
  <c r="R647" i="1"/>
  <c r="R645" i="1" s="1"/>
  <c r="M647" i="1"/>
  <c r="M645" i="1" s="1"/>
  <c r="M400" i="1"/>
  <c r="M399" i="1" s="1"/>
  <c r="M62" i="2" s="1"/>
  <c r="N62" i="2" s="1"/>
  <c r="Q399" i="1"/>
  <c r="M817" i="1"/>
  <c r="R817" i="1"/>
  <c r="M815" i="1"/>
  <c r="R815" i="1"/>
  <c r="M584" i="1"/>
  <c r="T584" i="1" s="1"/>
  <c r="R584" i="1"/>
  <c r="R583" i="1" s="1"/>
  <c r="R325" i="1"/>
  <c r="C337" i="3"/>
  <c r="R904" i="1"/>
  <c r="R903" i="1" s="1"/>
  <c r="Q325" i="1"/>
  <c r="R351" i="1"/>
  <c r="R350" i="1" s="1"/>
  <c r="Q350" i="1"/>
  <c r="M351" i="1"/>
  <c r="R244" i="1"/>
  <c r="R243" i="1" s="1"/>
  <c r="Q243" i="1"/>
  <c r="M244" i="1"/>
  <c r="M249" i="1"/>
  <c r="Q248" i="1"/>
  <c r="R249" i="1"/>
  <c r="R248" i="1" s="1"/>
  <c r="M338" i="1"/>
  <c r="M47" i="2" s="1"/>
  <c r="N47" i="2" s="1"/>
  <c r="R619" i="1"/>
  <c r="R618" i="1" s="1"/>
  <c r="R617" i="1" s="1"/>
  <c r="M619" i="1"/>
  <c r="M618" i="1" s="1"/>
  <c r="M617" i="1" s="1"/>
  <c r="M1056" i="1"/>
  <c r="R1080" i="1"/>
  <c r="M1080" i="1"/>
  <c r="Q1078" i="1"/>
  <c r="R172" i="1"/>
  <c r="R171" i="1" s="1"/>
  <c r="Q171" i="1"/>
  <c r="M172" i="1"/>
  <c r="M174" i="1"/>
  <c r="R174" i="1"/>
  <c r="R173" i="1" s="1"/>
  <c r="Q173" i="1"/>
  <c r="M170" i="1"/>
  <c r="Q169" i="1"/>
  <c r="R170" i="1"/>
  <c r="R169" i="1" s="1"/>
  <c r="M1019" i="1"/>
  <c r="R1019" i="1"/>
  <c r="R1018" i="1" s="1"/>
  <c r="C283" i="3"/>
  <c r="T798" i="1"/>
  <c r="T847" i="1"/>
  <c r="T672" i="1"/>
  <c r="M832" i="1"/>
  <c r="M831" i="1" s="1"/>
  <c r="R832" i="1"/>
  <c r="R831" i="1" s="1"/>
  <c r="R637" i="1"/>
  <c r="R636" i="1" s="1"/>
  <c r="M637" i="1"/>
  <c r="M636" i="1" s="1"/>
  <c r="C353" i="3"/>
  <c r="M547" i="1"/>
  <c r="M546" i="1" s="1"/>
  <c r="R547" i="1"/>
  <c r="R546" i="1" s="1"/>
  <c r="M124" i="2"/>
  <c r="N124" i="2" s="1"/>
  <c r="M246" i="1"/>
  <c r="R246" i="1"/>
  <c r="R245" i="1" s="1"/>
  <c r="Q245" i="1"/>
  <c r="T385" i="1"/>
  <c r="M382" i="1"/>
  <c r="M60" i="2" s="1"/>
  <c r="N60" i="2" s="1"/>
  <c r="Q229" i="1"/>
  <c r="M230" i="1"/>
  <c r="R230" i="1"/>
  <c r="R229" i="1" s="1"/>
  <c r="R235" i="1"/>
  <c r="R234" i="1" s="1"/>
  <c r="Q234" i="1"/>
  <c r="M235" i="1"/>
  <c r="R176" i="1"/>
  <c r="R175" i="1" s="1"/>
  <c r="Q175" i="1"/>
  <c r="M176" i="1"/>
  <c r="M184" i="1"/>
  <c r="R184" i="1"/>
  <c r="R183" i="1" s="1"/>
  <c r="Q183" i="1"/>
  <c r="D10" i="3"/>
  <c r="M310" i="1"/>
  <c r="T311" i="1"/>
  <c r="T252" i="1"/>
  <c r="M251" i="1"/>
  <c r="M174" i="2"/>
  <c r="Q297" i="1"/>
  <c r="M298" i="1"/>
  <c r="R298" i="1"/>
  <c r="R297" i="1" s="1"/>
  <c r="M372" i="1"/>
  <c r="R372" i="1"/>
  <c r="R371" i="1" s="1"/>
  <c r="Q371" i="1"/>
  <c r="M628" i="1"/>
  <c r="M627" i="1" s="1"/>
  <c r="R628" i="1"/>
  <c r="R627" i="1" s="1"/>
  <c r="M844" i="1"/>
  <c r="M843" i="1" s="1"/>
  <c r="R844" i="1"/>
  <c r="R843" i="1" s="1"/>
  <c r="R539" i="1"/>
  <c r="R538" i="1" s="1"/>
  <c r="M539" i="1"/>
  <c r="M538" i="1" s="1"/>
  <c r="N27" i="2"/>
  <c r="N26" i="2" s="1"/>
  <c r="M26" i="2"/>
  <c r="C367" i="3"/>
  <c r="R388" i="1"/>
  <c r="R387" i="1" s="1"/>
  <c r="Q387" i="1"/>
  <c r="M388" i="1"/>
  <c r="T713" i="1"/>
  <c r="M111" i="2"/>
  <c r="N111" i="2" s="1"/>
  <c r="M810" i="1"/>
  <c r="M808" i="1" s="1"/>
  <c r="R810" i="1"/>
  <c r="R808" i="1" s="1"/>
  <c r="M146" i="2"/>
  <c r="M358" i="1"/>
  <c r="R358" i="1"/>
  <c r="R357" i="1" s="1"/>
  <c r="Q357" i="1"/>
  <c r="M562" i="1"/>
  <c r="M561" i="1" s="1"/>
  <c r="R562" i="1"/>
  <c r="R561" i="1" s="1"/>
  <c r="M527" i="1"/>
  <c r="M526" i="1" s="1"/>
  <c r="M436" i="1"/>
  <c r="M403" i="1" s="1"/>
  <c r="R436" i="1"/>
  <c r="R403" i="1" s="1"/>
  <c r="M684" i="1"/>
  <c r="M682" i="1" s="1"/>
  <c r="R684" i="1"/>
  <c r="R682" i="1" s="1"/>
  <c r="R805" i="1"/>
  <c r="R804" i="1" s="1"/>
  <c r="M805" i="1"/>
  <c r="M804" i="1" s="1"/>
  <c r="M1067" i="1"/>
  <c r="M1066" i="1" s="1"/>
  <c r="M1065" i="1" s="1"/>
  <c r="R1067" i="1"/>
  <c r="R1066" i="1" s="1"/>
  <c r="R1065" i="1" s="1"/>
  <c r="R288" i="1"/>
  <c r="R287" i="1" s="1"/>
  <c r="Q287" i="1"/>
  <c r="M288" i="1"/>
  <c r="Q361" i="1"/>
  <c r="M362" i="1"/>
  <c r="R362" i="1"/>
  <c r="R361" i="1" s="1"/>
  <c r="M812" i="1"/>
  <c r="M811" i="1" s="1"/>
  <c r="R812" i="1"/>
  <c r="R811" i="1" s="1"/>
  <c r="M824" i="1"/>
  <c r="M823" i="1" s="1"/>
  <c r="R824" i="1"/>
  <c r="R823" i="1" s="1"/>
  <c r="R308" i="1"/>
  <c r="R307" i="1" s="1"/>
  <c r="R306" i="1" s="1"/>
  <c r="Q307" i="1"/>
  <c r="Q306" i="1" s="1"/>
  <c r="M308" i="1"/>
  <c r="R693" i="1"/>
  <c r="R692" i="1" s="1"/>
  <c r="M693" i="1"/>
  <c r="M692" i="1" s="1"/>
  <c r="R1022" i="1"/>
  <c r="R1020" i="1" s="1"/>
  <c r="M1022" i="1"/>
  <c r="M863" i="1"/>
  <c r="M862" i="1" s="1"/>
  <c r="R863" i="1"/>
  <c r="R862" i="1" s="1"/>
  <c r="N42" i="2"/>
  <c r="M128" i="2"/>
  <c r="Q303" i="1"/>
  <c r="Q302" i="1" s="1"/>
  <c r="M304" i="1"/>
  <c r="R304" i="1"/>
  <c r="R303" i="1" s="1"/>
  <c r="R302" i="1" s="1"/>
  <c r="T536" i="1"/>
  <c r="M68" i="2"/>
  <c r="N68" i="2" s="1"/>
  <c r="T648" i="1"/>
  <c r="M588" i="1"/>
  <c r="M587" i="1" s="1"/>
  <c r="M586" i="1" s="1"/>
  <c r="R588" i="1"/>
  <c r="R587" i="1" s="1"/>
  <c r="R586" i="1" s="1"/>
  <c r="R573" i="1"/>
  <c r="R572" i="1" s="1"/>
  <c r="M573" i="1"/>
  <c r="M572" i="1" s="1"/>
  <c r="R820" i="1"/>
  <c r="R819" i="1" s="1"/>
  <c r="M820" i="1"/>
  <c r="M819" i="1" s="1"/>
  <c r="R870" i="1"/>
  <c r="R869" i="1" s="1"/>
  <c r="R868" i="1" s="1"/>
  <c r="M870" i="1"/>
  <c r="M869" i="1" s="1"/>
  <c r="M868" i="1" s="1"/>
  <c r="M1030" i="1"/>
  <c r="M1029" i="1" s="1"/>
  <c r="R1030" i="1"/>
  <c r="Q1025" i="1"/>
  <c r="R679" i="1"/>
  <c r="R678" i="1" s="1"/>
  <c r="M679" i="1"/>
  <c r="M678" i="1" s="1"/>
  <c r="M33" i="2"/>
  <c r="N34" i="2"/>
  <c r="N33" i="2" s="1"/>
  <c r="R342" i="1"/>
  <c r="R341" i="1" s="1"/>
  <c r="Q341" i="1"/>
  <c r="M342" i="1"/>
  <c r="R822" i="1"/>
  <c r="R821" i="1" s="1"/>
  <c r="M822" i="1"/>
  <c r="M821" i="1" s="1"/>
  <c r="M176" i="2"/>
  <c r="R658" i="1"/>
  <c r="R656" i="1" s="1"/>
  <c r="M658" i="1"/>
  <c r="M656" i="1" s="1"/>
  <c r="R278" i="1"/>
  <c r="R277" i="1" s="1"/>
  <c r="R254" i="1" s="1"/>
  <c r="Q277" i="1"/>
  <c r="Q254" i="1" s="1"/>
  <c r="M278" i="1"/>
  <c r="M549" i="1"/>
  <c r="M548" i="1" s="1"/>
  <c r="R549" i="1"/>
  <c r="R548" i="1" s="1"/>
  <c r="M1024" i="1"/>
  <c r="R1024" i="1"/>
  <c r="R1023" i="1" s="1"/>
  <c r="M623" i="1"/>
  <c r="M621" i="1" s="1"/>
  <c r="R623" i="1"/>
  <c r="R621" i="1" s="1"/>
  <c r="M914" i="1"/>
  <c r="M913" i="1" s="1"/>
  <c r="M912" i="1" s="1"/>
  <c r="R914" i="1"/>
  <c r="R913" i="1" s="1"/>
  <c r="R912" i="1" s="1"/>
  <c r="M643" i="1"/>
  <c r="M642" i="1" s="1"/>
  <c r="M641" i="1" s="1"/>
  <c r="R643" i="1"/>
  <c r="R642" i="1" s="1"/>
  <c r="R641" i="1" s="1"/>
  <c r="R943" i="1"/>
  <c r="R942" i="1" s="1"/>
  <c r="M943" i="1"/>
  <c r="M942" i="1" s="1"/>
  <c r="M1071" i="1"/>
  <c r="R1071" i="1"/>
  <c r="R1070" i="1" s="1"/>
  <c r="R1069" i="1" s="1"/>
  <c r="C251" i="3"/>
  <c r="R354" i="1"/>
  <c r="R353" i="1" s="1"/>
  <c r="R352" i="1" s="1"/>
  <c r="M354" i="1"/>
  <c r="Q353" i="1"/>
  <c r="Q352" i="1" s="1"/>
  <c r="N172" i="2"/>
  <c r="N171" i="2" s="1"/>
  <c r="M171" i="2"/>
  <c r="M612" i="1"/>
  <c r="M611" i="1" s="1"/>
  <c r="R612" i="1"/>
  <c r="R611" i="1" s="1"/>
  <c r="R589" i="1" s="1"/>
  <c r="R839" i="1"/>
  <c r="R838" i="1" s="1"/>
  <c r="M839" i="1"/>
  <c r="M838" i="1" s="1"/>
  <c r="M886" i="1"/>
  <c r="M885" i="1" s="1"/>
  <c r="M884" i="1" s="1"/>
  <c r="R886" i="1"/>
  <c r="R885" i="1" s="1"/>
  <c r="R884" i="1" s="1"/>
  <c r="M322" i="1"/>
  <c r="Q321" i="1"/>
  <c r="Q315" i="1" s="1"/>
  <c r="R322" i="1"/>
  <c r="R321" i="1" s="1"/>
  <c r="R315" i="1" s="1"/>
  <c r="M296" i="1"/>
  <c r="R296" i="1"/>
  <c r="R295" i="1" s="1"/>
  <c r="Q295" i="1"/>
  <c r="M45" i="2"/>
  <c r="T274" i="1"/>
  <c r="M255" i="1"/>
  <c r="M662" i="1"/>
  <c r="M661" i="1" s="1"/>
  <c r="M660" i="1" s="1"/>
  <c r="R662" i="1"/>
  <c r="R661" i="1" s="1"/>
  <c r="R660" i="1" s="1"/>
  <c r="R691" i="1"/>
  <c r="R690" i="1" s="1"/>
  <c r="M691" i="1"/>
  <c r="M690" i="1" s="1"/>
  <c r="M677" i="1"/>
  <c r="M676" i="1" s="1"/>
  <c r="R677" i="1"/>
  <c r="R676" i="1" s="1"/>
  <c r="R890" i="1"/>
  <c r="R889" i="1" s="1"/>
  <c r="M890" i="1"/>
  <c r="M889" i="1" s="1"/>
  <c r="M888" i="1" s="1"/>
  <c r="M901" i="1"/>
  <c r="M900" i="1" s="1"/>
  <c r="R901" i="1"/>
  <c r="R900" i="1" s="1"/>
  <c r="R899" i="1" s="1"/>
  <c r="N178" i="2"/>
  <c r="N177" i="2" s="1"/>
  <c r="M177" i="2"/>
  <c r="M1079" i="1" l="1"/>
  <c r="M1078" i="1" s="1"/>
  <c r="R1079" i="1"/>
  <c r="R1078" i="1" s="1"/>
  <c r="M1070" i="1"/>
  <c r="M1069" i="1" s="1"/>
  <c r="R1029" i="1"/>
  <c r="R1025" i="1" s="1"/>
  <c r="M1023" i="1"/>
  <c r="M167" i="2" s="1"/>
  <c r="M166" i="2"/>
  <c r="N166" i="2" s="1"/>
  <c r="M1020" i="1"/>
  <c r="M1018" i="1"/>
  <c r="M165" i="2" s="1"/>
  <c r="N165" i="2" s="1"/>
  <c r="R888" i="1"/>
  <c r="R675" i="1"/>
  <c r="T904" i="1"/>
  <c r="M903" i="1"/>
  <c r="M144" i="2" s="1"/>
  <c r="N144" i="2" s="1"/>
  <c r="R850" i="1"/>
  <c r="M136" i="2"/>
  <c r="N136" i="2" s="1"/>
  <c r="R814" i="1"/>
  <c r="R715" i="1" s="1"/>
  <c r="M850" i="1"/>
  <c r="Q402" i="1"/>
  <c r="T817" i="1"/>
  <c r="M814" i="1"/>
  <c r="M119" i="2" s="1"/>
  <c r="N119" i="2" s="1"/>
  <c r="R620" i="1"/>
  <c r="M620" i="1"/>
  <c r="M665" i="1"/>
  <c r="R681" i="1"/>
  <c r="M675" i="1"/>
  <c r="M681" i="1"/>
  <c r="M583" i="1"/>
  <c r="T696" i="1"/>
  <c r="M695" i="1"/>
  <c r="M88" i="2"/>
  <c r="R694" i="1"/>
  <c r="M644" i="1"/>
  <c r="M589" i="1"/>
  <c r="R644" i="1"/>
  <c r="M97" i="2"/>
  <c r="N97" i="2" s="1"/>
  <c r="N152" i="2"/>
  <c r="T854" i="1"/>
  <c r="M67" i="2"/>
  <c r="N67" i="2" s="1"/>
  <c r="T531" i="1"/>
  <c r="T707" i="1"/>
  <c r="M110" i="2"/>
  <c r="T400" i="1"/>
  <c r="T896" i="1"/>
  <c r="M141" i="2"/>
  <c r="N141" i="2" s="1"/>
  <c r="T647" i="1"/>
  <c r="M92" i="2"/>
  <c r="T815" i="1"/>
  <c r="M75" i="2"/>
  <c r="N75" i="2" s="1"/>
  <c r="M325" i="1"/>
  <c r="R340" i="1"/>
  <c r="Q340" i="1"/>
  <c r="M149" i="2"/>
  <c r="M186" i="2"/>
  <c r="N186" i="2" s="1"/>
  <c r="N185" i="2" s="1"/>
  <c r="M248" i="1"/>
  <c r="M20" i="2" s="1"/>
  <c r="N20" i="2" s="1"/>
  <c r="T249" i="1"/>
  <c r="M350" i="1"/>
  <c r="M51" i="2" s="1"/>
  <c r="N51" i="2" s="1"/>
  <c r="T351" i="1"/>
  <c r="M243" i="1"/>
  <c r="M18" i="2" s="1"/>
  <c r="N18" i="2" s="1"/>
  <c r="T244" i="1"/>
  <c r="T619" i="1"/>
  <c r="M173" i="1"/>
  <c r="M13" i="2" s="1"/>
  <c r="N13" i="2" s="1"/>
  <c r="T174" i="1"/>
  <c r="T170" i="1"/>
  <c r="M169" i="1"/>
  <c r="M11" i="2" s="1"/>
  <c r="N11" i="2" s="1"/>
  <c r="T172" i="1"/>
  <c r="M171" i="1"/>
  <c r="M12" i="2" s="1"/>
  <c r="N12" i="2" s="1"/>
  <c r="M99" i="2"/>
  <c r="N99" i="2" s="1"/>
  <c r="M157" i="2"/>
  <c r="M123" i="2"/>
  <c r="N123" i="2" s="1"/>
  <c r="T832" i="1"/>
  <c r="M86" i="2"/>
  <c r="N86" i="2" s="1"/>
  <c r="T637" i="1"/>
  <c r="T547" i="1"/>
  <c r="M70" i="2"/>
  <c r="N70" i="2" s="1"/>
  <c r="T246" i="1"/>
  <c r="M245" i="1"/>
  <c r="M19" i="2" s="1"/>
  <c r="N19" i="2" s="1"/>
  <c r="M234" i="1"/>
  <c r="M17" i="2" s="1"/>
  <c r="N17" i="2" s="1"/>
  <c r="T235" i="1"/>
  <c r="M22" i="2"/>
  <c r="M250" i="1"/>
  <c r="M175" i="1"/>
  <c r="M14" i="2" s="1"/>
  <c r="N14" i="2" s="1"/>
  <c r="T176" i="1"/>
  <c r="U176" i="1" s="1"/>
  <c r="M40" i="2"/>
  <c r="M309" i="1"/>
  <c r="T184" i="1"/>
  <c r="M183" i="1"/>
  <c r="M15" i="2" s="1"/>
  <c r="N15" i="2" s="1"/>
  <c r="C10" i="3"/>
  <c r="R356" i="1"/>
  <c r="M229" i="1"/>
  <c r="M16" i="2" s="1"/>
  <c r="N16" i="2" s="1"/>
  <c r="T230" i="1"/>
  <c r="T677" i="1"/>
  <c r="T839" i="1"/>
  <c r="M125" i="2"/>
  <c r="N125" i="2" s="1"/>
  <c r="T612" i="1"/>
  <c r="T914" i="1"/>
  <c r="M287" i="1"/>
  <c r="T288" i="1"/>
  <c r="T436" i="1"/>
  <c r="M85" i="2"/>
  <c r="N85" i="2" s="1"/>
  <c r="T628" i="1"/>
  <c r="T890" i="1"/>
  <c r="M24" i="2"/>
  <c r="M175" i="2"/>
  <c r="N176" i="2"/>
  <c r="N175" i="2" s="1"/>
  <c r="T824" i="1"/>
  <c r="M122" i="2"/>
  <c r="N122" i="2" s="1"/>
  <c r="T805" i="1"/>
  <c r="T810" i="1"/>
  <c r="M117" i="2"/>
  <c r="N117" i="2" s="1"/>
  <c r="T372" i="1"/>
  <c r="M371" i="1"/>
  <c r="M164" i="2"/>
  <c r="M73" i="2"/>
  <c r="N73" i="2" s="1"/>
  <c r="T573" i="1"/>
  <c r="T588" i="1"/>
  <c r="N128" i="2"/>
  <c r="Q286" i="1"/>
  <c r="T684" i="1"/>
  <c r="M72" i="2"/>
  <c r="N72" i="2" s="1"/>
  <c r="T562" i="1"/>
  <c r="T358" i="1"/>
  <c r="M357" i="1"/>
  <c r="N146" i="2"/>
  <c r="M69" i="2"/>
  <c r="N69" i="2" s="1"/>
  <c r="T539" i="1"/>
  <c r="N79" i="2"/>
  <c r="M321" i="1"/>
  <c r="T322" i="1"/>
  <c r="T623" i="1"/>
  <c r="T296" i="1"/>
  <c r="M295" i="1"/>
  <c r="M31" i="2" s="1"/>
  <c r="N31" i="2" s="1"/>
  <c r="T901" i="1"/>
  <c r="M106" i="2"/>
  <c r="N106" i="2" s="1"/>
  <c r="T691" i="1"/>
  <c r="T662" i="1"/>
  <c r="T354" i="1"/>
  <c r="M353" i="1"/>
  <c r="Q941" i="1"/>
  <c r="T643" i="1"/>
  <c r="T549" i="1"/>
  <c r="M71" i="2"/>
  <c r="N71" i="2" s="1"/>
  <c r="T342" i="1"/>
  <c r="M341" i="1"/>
  <c r="M170" i="2"/>
  <c r="M1025" i="1"/>
  <c r="M120" i="2"/>
  <c r="N120" i="2" s="1"/>
  <c r="T820" i="1"/>
  <c r="M303" i="1"/>
  <c r="T304" i="1"/>
  <c r="T308" i="1"/>
  <c r="M307" i="1"/>
  <c r="M361" i="1"/>
  <c r="M56" i="2" s="1"/>
  <c r="N56" i="2" s="1"/>
  <c r="T362" i="1"/>
  <c r="R286" i="1"/>
  <c r="M66" i="2"/>
  <c r="N66" i="2" s="1"/>
  <c r="T527" i="1"/>
  <c r="T844" i="1"/>
  <c r="M126" i="2"/>
  <c r="N126" i="2" s="1"/>
  <c r="Q370" i="1"/>
  <c r="M297" i="1"/>
  <c r="M32" i="2" s="1"/>
  <c r="N32" i="2" s="1"/>
  <c r="T298" i="1"/>
  <c r="T658" i="1"/>
  <c r="M93" i="2"/>
  <c r="N93" i="2" s="1"/>
  <c r="N45" i="2"/>
  <c r="N44" i="2" s="1"/>
  <c r="M44" i="2"/>
  <c r="T886" i="1"/>
  <c r="M277" i="1"/>
  <c r="M25" i="2" s="1"/>
  <c r="N25" i="2" s="1"/>
  <c r="T278" i="1"/>
  <c r="T822" i="1"/>
  <c r="M121" i="2"/>
  <c r="N121" i="2" s="1"/>
  <c r="M102" i="2"/>
  <c r="N102" i="2" s="1"/>
  <c r="T679" i="1"/>
  <c r="T870" i="1"/>
  <c r="M131" i="2"/>
  <c r="N131" i="2" s="1"/>
  <c r="T863" i="1"/>
  <c r="M107" i="2"/>
  <c r="N107" i="2" s="1"/>
  <c r="T693" i="1"/>
  <c r="T812" i="1"/>
  <c r="M118" i="2"/>
  <c r="N118" i="2" s="1"/>
  <c r="M180" i="2"/>
  <c r="Q356" i="1"/>
  <c r="M387" i="1"/>
  <c r="M61" i="2" s="1"/>
  <c r="N61" i="2" s="1"/>
  <c r="T388" i="1"/>
  <c r="R370" i="1"/>
  <c r="M173" i="2"/>
  <c r="N174" i="2"/>
  <c r="N173" i="2" s="1"/>
  <c r="R941" i="1" l="1"/>
  <c r="M182" i="2"/>
  <c r="M899" i="1"/>
  <c r="M715" i="1" s="1"/>
  <c r="R402" i="1"/>
  <c r="N88" i="2"/>
  <c r="M694" i="1"/>
  <c r="M402" i="1" s="1"/>
  <c r="M109" i="2"/>
  <c r="N109" i="2" s="1"/>
  <c r="M185" i="2"/>
  <c r="N149" i="2"/>
  <c r="M82" i="2"/>
  <c r="N157" i="2"/>
  <c r="M21" i="2"/>
  <c r="N22" i="2"/>
  <c r="N21" i="2" s="1"/>
  <c r="N40" i="2"/>
  <c r="N39" i="2" s="1"/>
  <c r="M39" i="2"/>
  <c r="M941" i="1"/>
  <c r="R13" i="1"/>
  <c r="Q13" i="1"/>
  <c r="M133" i="2"/>
  <c r="N167" i="2"/>
  <c r="M138" i="2"/>
  <c r="M38" i="2"/>
  <c r="M306" i="1"/>
  <c r="M95" i="2"/>
  <c r="M143" i="2"/>
  <c r="M84" i="2"/>
  <c r="M55" i="2"/>
  <c r="M356" i="1"/>
  <c r="M65" i="2"/>
  <c r="M36" i="2"/>
  <c r="M302" i="1"/>
  <c r="N170" i="2"/>
  <c r="N168" i="2" s="1"/>
  <c r="M168" i="2"/>
  <c r="M53" i="2"/>
  <c r="M352" i="1"/>
  <c r="M43" i="2"/>
  <c r="M315" i="1"/>
  <c r="M104" i="2"/>
  <c r="M77" i="2"/>
  <c r="N164" i="2"/>
  <c r="M140" i="2"/>
  <c r="M179" i="2"/>
  <c r="N180" i="2"/>
  <c r="N179" i="2" s="1"/>
  <c r="M130" i="2"/>
  <c r="M49" i="2"/>
  <c r="M340" i="1"/>
  <c r="M90" i="2"/>
  <c r="M254" i="1"/>
  <c r="M80" i="2"/>
  <c r="N92" i="2"/>
  <c r="N110" i="2"/>
  <c r="M59" i="2"/>
  <c r="M370" i="1"/>
  <c r="M116" i="2"/>
  <c r="N116" i="2" s="1"/>
  <c r="M23" i="2"/>
  <c r="N24" i="2"/>
  <c r="N23" i="2" s="1"/>
  <c r="M29" i="2"/>
  <c r="M286" i="1"/>
  <c r="M101" i="2"/>
  <c r="M181" i="2" l="1"/>
  <c r="M163" i="2" s="1"/>
  <c r="N182" i="2"/>
  <c r="N181" i="2" s="1"/>
  <c r="N163" i="2"/>
  <c r="N65" i="2"/>
  <c r="N82" i="2"/>
  <c r="M28" i="2"/>
  <c r="N29" i="2"/>
  <c r="N28" i="2" s="1"/>
  <c r="M48" i="2"/>
  <c r="N49" i="2"/>
  <c r="N48" i="2" s="1"/>
  <c r="N150" i="2"/>
  <c r="N104" i="2"/>
  <c r="M52" i="2"/>
  <c r="N53" i="2"/>
  <c r="N52" i="2" s="1"/>
  <c r="M35" i="2"/>
  <c r="N36" i="2"/>
  <c r="N35" i="2" s="1"/>
  <c r="M54" i="2"/>
  <c r="N55" i="2"/>
  <c r="N54" i="2" s="1"/>
  <c r="N143" i="2"/>
  <c r="N38" i="2"/>
  <c r="N37" i="2" s="1"/>
  <c r="M37" i="2"/>
  <c r="N101" i="2"/>
  <c r="M58" i="2"/>
  <c r="N59" i="2"/>
  <c r="N58" i="2" s="1"/>
  <c r="N80" i="2"/>
  <c r="M13" i="1"/>
  <c r="N90" i="2"/>
  <c r="N130" i="2"/>
  <c r="N140" i="2"/>
  <c r="N77" i="2"/>
  <c r="N43" i="2"/>
  <c r="N41" i="2" s="1"/>
  <c r="M41" i="2"/>
  <c r="N84" i="2"/>
  <c r="N95" i="2"/>
  <c r="N138" i="2"/>
  <c r="N133" i="2"/>
  <c r="M64" i="2" l="1"/>
  <c r="N64" i="2"/>
  <c r="M9" i="2"/>
  <c r="N9" i="2"/>
  <c r="C73" i="2"/>
  <c r="C64" i="2" s="1"/>
  <c r="E163" i="2"/>
  <c r="F163" i="2"/>
  <c r="G163" i="2"/>
  <c r="F182" i="2"/>
  <c r="G182" i="2"/>
  <c r="E182" i="2"/>
</calcChain>
</file>

<file path=xl/sharedStrings.xml><?xml version="1.0" encoding="utf-8"?>
<sst xmlns="http://schemas.openxmlformats.org/spreadsheetml/2006/main" count="7665" uniqueCount="1365">
  <si>
    <t xml:space="preserve">«УТВЕРЖДЕН                                                                                            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</si>
  <si>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</si>
  <si>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</si>
  <si>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№ п/п</t>
  </si>
  <si>
    <t>Адрес МКД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</si>
  <si>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</si>
  <si>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</si>
  <si>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</si>
  <si>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</si>
  <si>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</si>
  <si>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</si>
  <si>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</si>
  <si>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</si>
  <si>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</si>
  <si>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</si>
  <si>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</si>
  <si>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</si>
  <si>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</si>
  <si>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</si>
  <si>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</si>
  <si>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</si>
  <si>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</si>
  <si>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</si>
  <si>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</si>
  <si>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</si>
  <si>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</si>
  <si>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</si>
  <si>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</si>
  <si>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кв.м</t>
  </si>
  <si>
    <t>чел.</t>
  </si>
  <si>
    <t>руб.</t>
  </si>
  <si>
    <t>руб./кв.м</t>
  </si>
  <si>
    <t>2023 год</t>
  </si>
  <si>
    <t>Итого по Забайкальскому краю</t>
  </si>
  <si>
    <t>Х</t>
  </si>
  <si>
    <t>X</t>
  </si>
  <si>
    <t>Итого по городскому округу "Город Чита"</t>
  </si>
  <si>
    <t>г. Чита, б-р. Украинский, д. 13</t>
  </si>
  <si>
    <t>общий счет регионального оператора</t>
  </si>
  <si>
    <t>Каменные, кирпичные</t>
  </si>
  <si>
    <t>12.2023</t>
  </si>
  <si>
    <t>г. Чита, б-р. Украинский, д. 14</t>
  </si>
  <si>
    <t>г. Чита, б-р. Украинский, д. 5</t>
  </si>
  <si>
    <t>г. Чита, б-р. Украинский, д. 7</t>
  </si>
  <si>
    <t>1986</t>
  </si>
  <si>
    <t>Панельные</t>
  </si>
  <si>
    <t>г. Чита, мкр. 1-й, д. 13</t>
  </si>
  <si>
    <t>специальный счет регионального оператора</t>
  </si>
  <si>
    <t>г. Чита, мкр. 1-й, д. 14</t>
  </si>
  <si>
    <t xml:space="preserve">Панельные </t>
  </si>
  <si>
    <t>г. Чита, мкр. 6-й, д. 4</t>
  </si>
  <si>
    <t>г. Чита, мкр. Батарейный, д. 2</t>
  </si>
  <si>
    <t>1993</t>
  </si>
  <si>
    <t>г. Чита, мкр. Батарейный, д. 9</t>
  </si>
  <si>
    <t>г. Чита, мкр. Осетровка, д. 10</t>
  </si>
  <si>
    <t>г. Чита, мкр. Осетровка, д. 30</t>
  </si>
  <si>
    <t>1995</t>
  </si>
  <si>
    <t>г. Чита, мкр. Северный, д. 17</t>
  </si>
  <si>
    <t>г. Чита, мкр. Северный, д. 19</t>
  </si>
  <si>
    <t>1976</t>
  </si>
  <si>
    <t>Кирпичные, каменные</t>
  </si>
  <si>
    <t>г. Чита, мкр. Северный, д. 32</t>
  </si>
  <si>
    <t>г. Чита, мкр. Северный, д. 41</t>
  </si>
  <si>
    <t>г. Чита, мкр. Северный, д. 43</t>
  </si>
  <si>
    <t>1984</t>
  </si>
  <si>
    <t>г. Чита, мкр. ТУСМ-4, д. 6</t>
  </si>
  <si>
    <t>1990</t>
  </si>
  <si>
    <t>г. Чита, п. Каштак, мкр. Геофизический, д. 1</t>
  </si>
  <si>
    <t>1965</t>
  </si>
  <si>
    <t>г. Чита, пр-кт. Советов, д. 12</t>
  </si>
  <si>
    <t>г. Чита, пр-кт. Советов, д. 16</t>
  </si>
  <si>
    <t>Кирпичные</t>
  </si>
  <si>
    <t>г. Чита, пр-кт. Советов, д. 7</t>
  </si>
  <si>
    <t>г. Чита, тр-кт Агинский, д. 53</t>
  </si>
  <si>
    <t xml:space="preserve">г. Чита, пр-кт. Фадеева, д. 18 б </t>
  </si>
  <si>
    <t>г. Чита, проезд. Александра Булгакова, д. 50</t>
  </si>
  <si>
    <t>г. Чита, проезд. Александра Булгакова, д. 52</t>
  </si>
  <si>
    <t>1974</t>
  </si>
  <si>
    <t>г. Чита, проезд. Новодевичий, д. 14</t>
  </si>
  <si>
    <t>г. Чита, ул. 1-я Кооперативная, д. 31</t>
  </si>
  <si>
    <t>г. Чита, ул. 2-я Коммунальная, д. 41</t>
  </si>
  <si>
    <t>г. Чита, ул. 5-я Малая, д. 3 а</t>
  </si>
  <si>
    <t>г. Чита, ул. 9 Января, д. 55</t>
  </si>
  <si>
    <t>1975</t>
  </si>
  <si>
    <t>г. Чита, ул. 40 лет Октября, д. 1</t>
  </si>
  <si>
    <t>1963</t>
  </si>
  <si>
    <t>г. Чита, ул. Автогенная, д. 12</t>
  </si>
  <si>
    <t>г. Чита, ул. Автогенная, д. 17</t>
  </si>
  <si>
    <t>г. Чита, ул. Амурская, д. 23</t>
  </si>
  <si>
    <t>г. Чита, ул. Амурская, д. 57</t>
  </si>
  <si>
    <t>г. Чита, ул. Ангарская, д. 33</t>
  </si>
  <si>
    <t>1962</t>
  </si>
  <si>
    <t>г. Чита, ул. Анохина, д. 4</t>
  </si>
  <si>
    <t>г. Чита, ул. Анохина, д. 94</t>
  </si>
  <si>
    <t>1967</t>
  </si>
  <si>
    <t>г. Чита, ул. Бабушкина, д. 36</t>
  </si>
  <si>
    <t>г. Чита, ул. Бабушкина, д. 52</t>
  </si>
  <si>
    <t>г. Чита, ул. Байкальская, д. 14</t>
  </si>
  <si>
    <t>г. Чита, ул. Байкальская, д. 17</t>
  </si>
  <si>
    <t>1985</t>
  </si>
  <si>
    <t>г. Чита, ул. Балябина, д. 16</t>
  </si>
  <si>
    <t>г. Чита, ул. Баргузинская, д. 5</t>
  </si>
  <si>
    <t>г. Чита, ул. Бекетова, д. 23</t>
  </si>
  <si>
    <t>г. Чита, ул. Белорусская, д. 46</t>
  </si>
  <si>
    <t>г. Чита, ул. Белорусская, д. 48</t>
  </si>
  <si>
    <t>г. Чита, ул. Белорусская, д. 9а</t>
  </si>
  <si>
    <t>г. Чита, ул. Богомягкова, д. 49</t>
  </si>
  <si>
    <t>г. Чита, ул. Бутина, д. 107</t>
  </si>
  <si>
    <t>счет регионального оператора с 01.08.2023г.</t>
  </si>
  <si>
    <t>г. Чита, ул. Бутина, д. 59</t>
  </si>
  <si>
    <t>1949</t>
  </si>
  <si>
    <t>г. Чита, ул. Бутина, д. 69</t>
  </si>
  <si>
    <t>г. Чита, ул. Весенняя, д. 16</t>
  </si>
  <si>
    <t>г. Чита, ул. Верхнеудинская, д. 10</t>
  </si>
  <si>
    <t>1994</t>
  </si>
  <si>
    <t>г. Чита, ул. Геодезическая, д. 42в</t>
  </si>
  <si>
    <t>1981</t>
  </si>
  <si>
    <t>г. Чита, ул. Горького, д. 40</t>
  </si>
  <si>
    <t>г. Чита, ул. Горького, д. 65</t>
  </si>
  <si>
    <t>1968</t>
  </si>
  <si>
    <t>г. Чита, ул. Декабристов, д. 2б</t>
  </si>
  <si>
    <t>г. Чита, ул. Евгения Гаюсана, д. 44</t>
  </si>
  <si>
    <t>г. Чита, ул. Железобетонная, д. 20</t>
  </si>
  <si>
    <t>г. Чита, ул. Железобетонная, д. 6 а</t>
  </si>
  <si>
    <t>г. Чита, ул. Журавлева, д. 114</t>
  </si>
  <si>
    <t>1979</t>
  </si>
  <si>
    <t>г. Чита, ул. Журавлева, д. 61</t>
  </si>
  <si>
    <t>г. Чита, ул. Забайкальского Рабочего, д. 13</t>
  </si>
  <si>
    <t>г. Чита, ул. Забайкальского Рабочего, д. 34</t>
  </si>
  <si>
    <t>г. Чита, ул. Забайкальского Рабочего, д. 36</t>
  </si>
  <si>
    <t>г. Чита, ул. Забайкальского Рабочего, д. 6</t>
  </si>
  <si>
    <t>г. Чита, ул. Звездная, д. 12</t>
  </si>
  <si>
    <t>г. Чита, ул. Ингодинская, д. 15</t>
  </si>
  <si>
    <t>г. Чита, ул. Июньская, д. 14</t>
  </si>
  <si>
    <t>г. Чита, ул. Кайдаловская, д. 10</t>
  </si>
  <si>
    <t>г. Чита, ул. Карла Маркса, д. 10</t>
  </si>
  <si>
    <t>г. Чита, ул. Карла Маркса, д. 16</t>
  </si>
  <si>
    <t>г. Чита, ул. Кенонская, д. 27</t>
  </si>
  <si>
    <t>г. Чита, ул. Кирова, д. 16</t>
  </si>
  <si>
    <t>г. Чита, ул. Кирова, д. 8</t>
  </si>
  <si>
    <t>г. Чита, ул. Ковыльная, д. 20</t>
  </si>
  <si>
    <t>г. Чита, ул. Красноармейская, д. 67</t>
  </si>
  <si>
    <t>г. Чита, ул. Красноармейская, д. 70</t>
  </si>
  <si>
    <t>г. Чита, ул. Красной Звезды, д. 22</t>
  </si>
  <si>
    <t>г. Чита, ул. Красных Коммунаров, д. 23</t>
  </si>
  <si>
    <t>г. Чита, ул. Красноярская, д. 11</t>
  </si>
  <si>
    <t>г. Чита, ул. Красноярская, д. 37</t>
  </si>
  <si>
    <t>г. Чита, ул. Лазо, д. 28</t>
  </si>
  <si>
    <t>общий счет регионального оператора с 09.10.2023</t>
  </si>
  <si>
    <t>г. Чита, ул. Ленина, д. 105</t>
  </si>
  <si>
    <t>г. Чита, ул. Ленина, д. 41</t>
  </si>
  <si>
    <t>г. Чита, ул. Ленина, д. 54</t>
  </si>
  <si>
    <t>1948</t>
  </si>
  <si>
    <t>г. Чита, ул. Ленинградская, д. 27</t>
  </si>
  <si>
    <t>г. Чита, ул. Ленинградская, д. 45</t>
  </si>
  <si>
    <t>1936</t>
  </si>
  <si>
    <t>г. Чита, ул. Ленинградская, д. 54</t>
  </si>
  <si>
    <t>г. Чита, ул. Ленинградская, д. 56</t>
  </si>
  <si>
    <t>1959</t>
  </si>
  <si>
    <t>г. Чита, ул. Ленинградская, д. 75</t>
  </si>
  <si>
    <t>1957</t>
  </si>
  <si>
    <t>г. Чита, ул. Ленинградская, д. 77 а</t>
  </si>
  <si>
    <t>г. Чита, ул. Лермонтова, д. 14</t>
  </si>
  <si>
    <t>г. Чита, ул. Магистральная, д. 1</t>
  </si>
  <si>
    <t>г. Чита, ул. Майская, д. 32</t>
  </si>
  <si>
    <t>г. Чита, ул. Малая, д. 2 а</t>
  </si>
  <si>
    <t>г. Чита, ул. Малая, д. 2 в</t>
  </si>
  <si>
    <t>г. Чита, ул. Матвеева, д. 25</t>
  </si>
  <si>
    <t>г. Чита, ул. Мостовая, д. 7</t>
  </si>
  <si>
    <t>г. Чита, ул. Мысовская, д. 33</t>
  </si>
  <si>
    <t>г. Чита, ул. Назара Губина, д. 25</t>
  </si>
  <si>
    <t>1960</t>
  </si>
  <si>
    <t>г. Чита, ул. Назара Широких, д. 7</t>
  </si>
  <si>
    <t>г. Чита, ул. Недорезова, д. 10</t>
  </si>
  <si>
    <t>2</t>
  </si>
  <si>
    <t>г. Чита, ул. Недорезова, д. 30</t>
  </si>
  <si>
    <t>г. Чита, ул. Нечаева, д. 16</t>
  </si>
  <si>
    <t>1958</t>
  </si>
  <si>
    <t>г. Чита, ул. Нечаева, д. 26</t>
  </si>
  <si>
    <t>1989</t>
  </si>
  <si>
    <t>г. Чита, ул. Нечаева, д. 31</t>
  </si>
  <si>
    <t>г. Чита, ул. Новобульварная, д. 10</t>
  </si>
  <si>
    <t>г. Чита, ул. Новобульварная, д. 8</t>
  </si>
  <si>
    <t xml:space="preserve">г. Чита, ул. Новобульварная, д. 9 </t>
  </si>
  <si>
    <t>г. Чита, ул. Новобульварная, д. 90</t>
  </si>
  <si>
    <t>1991</t>
  </si>
  <si>
    <t>г. Чита, ул. Онискевича, д. 19</t>
  </si>
  <si>
    <t>г. Чита, ул. Онискевича, д. 21</t>
  </si>
  <si>
    <t>г. Чита, ул. Офицерская, д. 22</t>
  </si>
  <si>
    <t>г. Чита, ул. Петровско-Заводская, д. 48</t>
  </si>
  <si>
    <t>г. Чита, ул. Петровско-Заводская, д. 52</t>
  </si>
  <si>
    <t>1987</t>
  </si>
  <si>
    <t>г. Чита, ул. Петровско-Заводская, д. 54</t>
  </si>
  <si>
    <t>г. Чита, ул. Пехотная, д. 9</t>
  </si>
  <si>
    <t>г. Чита, ул. Подгорбунского, д. 100</t>
  </si>
  <si>
    <t>г. Чита, ул. Подгорбунского, д. 5</t>
  </si>
  <si>
    <t>г. Чита, ул. Ползунова, д. 29</t>
  </si>
  <si>
    <t>г. Чита, ул. Полины Осипенко, д. 38</t>
  </si>
  <si>
    <t>г. Чита, ул. Промышленная, д. 56</t>
  </si>
  <si>
    <t>г. Чита, ул. Славянская, д. 10 а</t>
  </si>
  <si>
    <t>г. Чита, ул. Смоленская, д. 90</t>
  </si>
  <si>
    <t>г. Чита, ул. Советская, д. 21</t>
  </si>
  <si>
    <t>г. Чита, ул. Столярова, д. 27 а</t>
  </si>
  <si>
    <t>г. Чита, ул. Столярова, д. 38</t>
  </si>
  <si>
    <t>г. Чита, ул. Таежная, д. 20</t>
  </si>
  <si>
    <t>г. Чита, ул. Токмакова, д. 25</t>
  </si>
  <si>
    <t>г. Чита, ул. Токмакова, д. 4</t>
  </si>
  <si>
    <t>г. Чита, ул. Труда, д. 3</t>
  </si>
  <si>
    <t>г. Чита, ул. Труда, д. 4</t>
  </si>
  <si>
    <t>г. Чита, ул. Угданская, д. 28</t>
  </si>
  <si>
    <t>1969</t>
  </si>
  <si>
    <t>г. Чита, ул. Угданская, д. 29</t>
  </si>
  <si>
    <t>г. Чита, ул. Угданская, д. 40</t>
  </si>
  <si>
    <t>г. Чита, ул. Угданская, д. 5</t>
  </si>
  <si>
    <t>г. Чита, ул. Фрунзе, д. 35</t>
  </si>
  <si>
    <t>г. Чита, ул. Центральная, д. 12</t>
  </si>
  <si>
    <t>г. Чита, ул. Чайковского, д. 2</t>
  </si>
  <si>
    <t>г. Чита, ул. Чайковского, д. 37</t>
  </si>
  <si>
    <t>г. Чита, ул. Чкалова, д. 126</t>
  </si>
  <si>
    <t>г. Чита, ул. Чкалова, д. 144</t>
  </si>
  <si>
    <t>г. Чита, ул. Чкалова, д. 18</t>
  </si>
  <si>
    <t>г. Чита, ул. Чкалова, д. 28</t>
  </si>
  <si>
    <t>г. Чита, ул. Чкалова, д. 31</t>
  </si>
  <si>
    <t>г. Чита, ул. Чкалова, д. 35</t>
  </si>
  <si>
    <t>г. Чита, ул. Чкалова, д. 46</t>
  </si>
  <si>
    <t>г. Чита, ул. Шилова, д. 16</t>
  </si>
  <si>
    <t>г. Чита, ул. Шилова, д. 91</t>
  </si>
  <si>
    <t>1988</t>
  </si>
  <si>
    <t>г. Чита, ул. Энтузиастов, д. 96</t>
  </si>
  <si>
    <t>1992</t>
  </si>
  <si>
    <t>г. Чита, ул. Юности, д. 21</t>
  </si>
  <si>
    <t>г. Чита, ул. Ярославского, д. 40</t>
  </si>
  <si>
    <t>Итого по городскому округу "Посёлок Агинское":</t>
  </si>
  <si>
    <t>пгт. Агинское, ул. Ленина, д. 73</t>
  </si>
  <si>
    <t>Итого по Балейскому муниципальному округу:</t>
  </si>
  <si>
    <t>г. Балей, ул. Больничная, д. 3</t>
  </si>
  <si>
    <t>1980</t>
  </si>
  <si>
    <t>Итого по Газимуро-Заводскому муниципальному округу:</t>
  </si>
  <si>
    <t>п. Новоширокинский, д. 13</t>
  </si>
  <si>
    <t>Итого по Забайкальскому муниципальному округу:</t>
  </si>
  <si>
    <t>пгт. Забайкальск, ул. Комсомольская, д. 2</t>
  </si>
  <si>
    <t>пгт. Забайкальск, ул. Комсомольская, д. 21</t>
  </si>
  <si>
    <t>пгт. Забайкальск, ул. Комсомольская, д. 7</t>
  </si>
  <si>
    <t>пгт. Забайкальск, ул. Нагорная, д. 1</t>
  </si>
  <si>
    <t>пгт. Забайкальск, ул. Нагорная, д. 7</t>
  </si>
  <si>
    <t>пгт. Забайкальск, ул. Пограничная, д. 1</t>
  </si>
  <si>
    <t>пгт. Забайкальск, ул. Пограничная, д. 2</t>
  </si>
  <si>
    <t>Итого по Краснокаменскому муниципальному округу:</t>
  </si>
  <si>
    <t>г. Краснокаменск, мкр. Центральный, д. 1 ц</t>
  </si>
  <si>
    <t>специальный счет управляющей организации</t>
  </si>
  <si>
    <t>г. Краснокаменск, мкр. 1-й, д. 107</t>
  </si>
  <si>
    <t>г. Краснокаменск, мкр. 1-й, д. 110</t>
  </si>
  <si>
    <t>г. Краснокаменск, мкр. 1-й, д. 117</t>
  </si>
  <si>
    <t>г. Краснокаменск, мкр. 1-й, д. 118</t>
  </si>
  <si>
    <t>г. Краснокаменск, мкр. 1-й, д. 123</t>
  </si>
  <si>
    <t>г. Краснокаменск, мкр. 1-й, д. 127</t>
  </si>
  <si>
    <t>г. Краснокаменск, пр-кт. Строителей, д. 15, корпус 1</t>
  </si>
  <si>
    <t>г. Краснокаменск, мкр. Центральный, д. 15 ц</t>
  </si>
  <si>
    <t>г. Краснокаменск, мкр. Центральный, д. 2 ц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</si>
  <si>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</si>
  <si>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</si>
  <si>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</si>
  <si>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</si>
  <si>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</si>
  <si>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</si>
  <si>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</si>
  <si>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313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</si>
  <si>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</si>
  <si>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</si>
  <si>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</si>
  <si>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Центральный, д. 35 ц</t>
  </si>
  <si>
    <t>г. Краснокаменск, мкр. 4-й, д. 402</t>
  </si>
  <si>
    <t>г. Краснокаменск, мкр. 4-й, д. 405</t>
  </si>
  <si>
    <t>г. Краснокаменск, мкр. 4-й, д. 437</t>
  </si>
  <si>
    <t>г. Краснокаменск, мкр. 4-й, д. 438</t>
  </si>
  <si>
    <t>г. Краснокаменск, мкр. 4-й, д. 442</t>
  </si>
  <si>
    <t>г. Краснокаменск, мкр. 4-й, д. 444</t>
  </si>
  <si>
    <t>г. Краснокаменск, мкр. 4-й, д. 470</t>
  </si>
  <si>
    <t>г. Краснокаменск, мкр. 5-й, д. 515</t>
  </si>
  <si>
    <t>г. Краснокаменск, мкр. 5-й, д. 525</t>
  </si>
  <si>
    <t>г. Краснокаменск, мкр. 6-й, д. 619</t>
  </si>
  <si>
    <t>г. Краснокаменск, мкр. Восточный, д. 7 в</t>
  </si>
  <si>
    <t>Блочные</t>
  </si>
  <si>
    <t>г. Краснокаменск, мкр. Центральный, д. 7 ц</t>
  </si>
  <si>
    <t>г. Краснокаменск, мкр. 7-й, д. 704</t>
  </si>
  <si>
    <t xml:space="preserve">г. Краснокаменск, мкр. 7-й, д. 706 </t>
  </si>
  <si>
    <t>г. Краснокаменск, мкр. 7-й, д. 711</t>
  </si>
  <si>
    <t>г. Краснокаменск, мкр. Центральный, д. 8 ц</t>
  </si>
  <si>
    <t>г. Краснокаменск, мкр. 8-й, д. 801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</si>
  <si>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</si>
  <si>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</si>
  <si>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</si>
  <si>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807</t>
  </si>
  <si>
    <t>г. Краснокаменск, мкр. 8-й, д. 820, п. 10 - 33</t>
  </si>
  <si>
    <t>г. Краснокаменск, мкр. Центральный, д. 9 ц</t>
  </si>
  <si>
    <t>Итого по Могочинскому муниципальному округу: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</si>
  <si>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</si>
  <si>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t>г. Могоча, ул. Комсомольская, д. 3</t>
  </si>
  <si>
    <t>г. Могоча, ул. ТУСМ-4, д. 3</t>
  </si>
  <si>
    <t>п/ст. Семиозёрный, ул. Энергетиков, д. 1</t>
  </si>
  <si>
    <t>Итого по Петровск-Забайкальскому муниципальному округу:</t>
  </si>
  <si>
    <t>г. Петровск-Забайкальский, кв-л. Железнодорожный,  д. 5</t>
  </si>
  <si>
    <t>г. Петровск-Забайкальский, кв-л. Железнодорожный,  д. 7</t>
  </si>
  <si>
    <t>г. Петровск-Забайкальский, ул. Мысовая, д. 128</t>
  </si>
  <si>
    <t>г. Петровск-Забайкальский, ул. Мысовая, д. 5</t>
  </si>
  <si>
    <t>1955</t>
  </si>
  <si>
    <t>Брусовые, деревянные</t>
  </si>
  <si>
    <t>г. Петровск-Забайкальский, ул. Спортивная, д. 16</t>
  </si>
  <si>
    <t>1954</t>
  </si>
  <si>
    <t>г. Петровск-Забайкальский, ул. Спортивная, д. 24</t>
  </si>
  <si>
    <t>пгт. Баляга, ул. Шоссейная, д. 3б</t>
  </si>
  <si>
    <t>1983</t>
  </si>
  <si>
    <t>с. Тарбагатай, ул. 40 лет Победы, д. 1</t>
  </si>
  <si>
    <t>Итого по Приаргунскому муниципальному округу:</t>
  </si>
  <si>
    <t>пгт. Приаргунск, мкр. 1-й, д. 10</t>
  </si>
  <si>
    <t>Итого по Тунгокоченскому муниципальному округу:</t>
  </si>
  <si>
    <t>пгт. Вершино-Дарасунский, ул. Юбилейная, д. 3</t>
  </si>
  <si>
    <t>с. Верх-Усугли, ул. Пролетарская, д. 10</t>
  </si>
  <si>
    <t>Итого по Шелопугинскому муниципальному округу:</t>
  </si>
  <si>
    <t>с. Шелопугино, ул. Лазо, д. 3</t>
  </si>
  <si>
    <t>1977</t>
  </si>
  <si>
    <t>Итого по муниципальному району "Агинский район":</t>
  </si>
  <si>
    <t>в том числе по городскому поселению "Новоорловск":</t>
  </si>
  <si>
    <t>пгт. Новоорловск, д. 10</t>
  </si>
  <si>
    <t>1398,56</t>
  </si>
  <si>
    <t>пгт. Новоорловск, д. 11</t>
  </si>
  <si>
    <t>285,33</t>
  </si>
  <si>
    <t>Итого по муниципальному району "Борзинский район":</t>
  </si>
  <si>
    <t>в том числе по городскому поселению "Борзинское":</t>
  </si>
  <si>
    <t>г. Борзя, мкр. Борзя-2, д. 38</t>
  </si>
  <si>
    <t>г. Борзя, мкр. Борзя-3, д. 17</t>
  </si>
  <si>
    <t>г. Борзя, пер. Переездный, д. 1</t>
  </si>
  <si>
    <t>г. Борзя, ул. Богдана Хмельницкого, д. 2</t>
  </si>
  <si>
    <t>г. Борзя, ул. Гурьева 79 квартал, д. 3</t>
  </si>
  <si>
    <t>г. Борзя, ул. Гурьева 79 квартал, д. 5</t>
  </si>
  <si>
    <t>г. Борзя, ул. Дзержинского, д. 9</t>
  </si>
  <si>
    <t>г. Борзя, ул. Лазо, д. 7</t>
  </si>
  <si>
    <t>г. Борзя, ул. Ленина, д. 1</t>
  </si>
  <si>
    <t>г. Борзя, ул. Ленина, д. 12</t>
  </si>
  <si>
    <t>г. Борзя, ул. Ломоносова, д. 5</t>
  </si>
  <si>
    <t>г. Борзя, ул. Ломоносова, д. 7</t>
  </si>
  <si>
    <t>г. Борзя, ул. Ломоносова, д. 9</t>
  </si>
  <si>
    <t>г. Борзя, ул. Матросова, д. 25</t>
  </si>
  <si>
    <t>г. Борзя, ул. Победы, д. 38</t>
  </si>
  <si>
    <t>г. Борзя, ул. Промышленная, д. 37</t>
  </si>
  <si>
    <t>г. Борзя, ул. Савватеевская, д. 80</t>
  </si>
  <si>
    <t>г. Борзя, ул. Чайковского, д. 2</t>
  </si>
  <si>
    <t>г. Борзя, ул. Чехова, д. 1 а</t>
  </si>
  <si>
    <t>г. Борзя, ул. Чехова, д. 5 а</t>
  </si>
  <si>
    <t>г. Борзя, ул. Чехова, д. 5 в</t>
  </si>
  <si>
    <t>в том числе по городскому поселению "Шерловогорское":</t>
  </si>
  <si>
    <t>пгт. Шерловая Гора, ул. Горького, д. 29</t>
  </si>
  <si>
    <t>пгт. Шерловая Гора, ул. Матросова, д. 6</t>
  </si>
  <si>
    <t>пгт. Шерловая Гора, ул. Торговая, д. 11 а</t>
  </si>
  <si>
    <t>пгт. Шерловая Гора, ул. Торговая, д. 17</t>
  </si>
  <si>
    <t>пгт. Шерловая Гора, ул. Центральная, д. 7</t>
  </si>
  <si>
    <t>Итого по муниципальному району "Дульдургинский район":</t>
  </si>
  <si>
    <t>в том числе по сельскому поселению "Дульдурга":</t>
  </si>
  <si>
    <t>с. Дульдурга, ул. Комсомольская, д. 30</t>
  </si>
  <si>
    <t>Итого по муниципальному району "Карымский район":</t>
  </si>
  <si>
    <t>в том числе по городскому поселению "Дарасунское":</t>
  </si>
  <si>
    <t>пгт. Дарасун, ул. Советская, д. 2</t>
  </si>
  <si>
    <t>1952</t>
  </si>
  <si>
    <t>пгт. Дарасун, ул. Советская, д. 4</t>
  </si>
  <si>
    <t>в том числе по городскому поселению "Карымское":</t>
  </si>
  <si>
    <t>пгт. Карымское, ул. Верхняя, д. 14</t>
  </si>
  <si>
    <t>пгт. Карымское, ул. Красноармейская, д. 25</t>
  </si>
  <si>
    <t>1973</t>
  </si>
  <si>
    <t>пгт. Карымское, ул. Рабочая, д. 45</t>
  </si>
  <si>
    <t>пгт. Карымское, ул. Шемелина, д. 1</t>
  </si>
  <si>
    <t>в том числе по городскому поселению "Курорт-Дарасунское":</t>
  </si>
  <si>
    <t>пгт. Курорт Дарасун, ул. Верхняя, д. 9</t>
  </si>
  <si>
    <t>в том числе по сельскому поселению "Урульгинское":</t>
  </si>
  <si>
    <t>с. Урульга, ул. Нагорная, д. 42</t>
  </si>
  <si>
    <t>Итого по муниципальному району "Красночикойский район":</t>
  </si>
  <si>
    <t>в том числе по сельскому поселению "Красночикойское":</t>
  </si>
  <si>
    <t xml:space="preserve">с. Красный Чикой, ул. Первомайская, д. 76 д </t>
  </si>
  <si>
    <t>Итого по муниципальному району "Кыринский район":</t>
  </si>
  <si>
    <t>в том числе по сельскому поселению "Кыринское":</t>
  </si>
  <si>
    <t>с. Кыра, мкр. Северный, д. 5</t>
  </si>
  <si>
    <t>с. Кыра, ул. Пионерская, д. 32</t>
  </si>
  <si>
    <t>1978</t>
  </si>
  <si>
    <t>Итого по муниципальному району "Могойтуйский район":</t>
  </si>
  <si>
    <t>в том числе по городскому поселению "Могойтуй":</t>
  </si>
  <si>
    <t>пгт. Могойтуй, ул. Зугалайская, д. 16</t>
  </si>
  <si>
    <t>Итого по муниципальному району "Нерчинский район":</t>
  </si>
  <si>
    <t>в том числе по городскому поселению "Нерчинское":</t>
  </si>
  <si>
    <t>г. Нерчинск, ул. Красноармейская, д. 88</t>
  </si>
  <si>
    <t>г. Нерчинск, ул. Первомайская, д. 78</t>
  </si>
  <si>
    <t>г. Нерчинск, ул. Первомайская, д. 94</t>
  </si>
  <si>
    <t>г. Нерчинск, ул. Погодаева, д. 99</t>
  </si>
  <si>
    <t>Итого по муниципальному району "Оловяннинский район":</t>
  </si>
  <si>
    <t>в том числе по городскому поселению "Оловяннинское":</t>
  </si>
  <si>
    <t>пгт. Оловянная, ул. Машиностроительная, д. 3</t>
  </si>
  <si>
    <t>пгт. Оловянная, ул. Машиностроительная, д. 5</t>
  </si>
  <si>
    <t>пгт. Оловянная, ул. Машиностроительная, д. 7 а</t>
  </si>
  <si>
    <t>пгт. Оловянная, ул. Московская, д. 38</t>
  </si>
  <si>
    <t>в том числе по городскому поселению "Ясногорское":</t>
  </si>
  <si>
    <t>пгт. Ясногорск, мкр. Луговой, д. 10</t>
  </si>
  <si>
    <t>пгт. Ясногорск, ул. Строителей, д. 2</t>
  </si>
  <si>
    <t>пгт. Ясногорск, ул. Строителей, д. 3</t>
  </si>
  <si>
    <t>1982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</si>
  <si>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</si>
  <si>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</si>
  <si>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пгт. Кокуй, ул. Заводская, д. 11</t>
  </si>
  <si>
    <t>Шлакоблочные</t>
  </si>
  <si>
    <t>пгт. Кокуй, ул. Заводская д.15</t>
  </si>
  <si>
    <t>пгт. Кокуй, ул. Заводская д.16</t>
  </si>
  <si>
    <t>пгт. Кокуй, ул. Заводская, д. 9</t>
  </si>
  <si>
    <t>пгт. Кокуй, ул. Клубная, д. 26</t>
  </si>
  <si>
    <t>пгт. Кокуй, ул. Клубная, д. 5</t>
  </si>
  <si>
    <t>пгт. Кокуй, ул. Комсомольская, д. 5а</t>
  </si>
  <si>
    <t>пгт. Кокуй, ул. Комсомольская, д. 6</t>
  </si>
  <si>
    <t>пгт. Кокуй, ул. Набережная 1-я, д. 18</t>
  </si>
  <si>
    <t xml:space="preserve"> в том числе по городскому поселению "Сретенское":</t>
  </si>
  <si>
    <t>г. Сретенск, ул. Гагарина, д. 16</t>
  </si>
  <si>
    <t xml:space="preserve"> в том числе по сельскому поселению "Дунаевское":</t>
  </si>
  <si>
    <t>с. Дунаево, ул. Нагорная, д. 8</t>
  </si>
  <si>
    <t>Итого по муниципальному району "Хилокский район":</t>
  </si>
  <si>
    <t>в том числе по городскому поселению "Хилокское":</t>
  </si>
  <si>
    <t>г. Хилок, ул. Дзержинского, д. 4</t>
  </si>
  <si>
    <t>г. Хилок, ул. Ленина, д. 10</t>
  </si>
  <si>
    <t>г. Хилок, ул. Первомайская, д. 10</t>
  </si>
  <si>
    <t>1893</t>
  </si>
  <si>
    <t>г. Хилок, ул. Первомайская, д. 14</t>
  </si>
  <si>
    <t>в том числе по сельскому поселению "Бадинское":</t>
  </si>
  <si>
    <t>с. Бада, ул. 1-я Сенная, д. 3</t>
  </si>
  <si>
    <t>с. Бада, ул. Почтовая, д. 15</t>
  </si>
  <si>
    <t>Деревянные</t>
  </si>
  <si>
    <t>с. Бада, ул. Почтовая, д. 17</t>
  </si>
  <si>
    <t>1972</t>
  </si>
  <si>
    <t>в том числе по сельскому поселению "Жипхегенское":</t>
  </si>
  <si>
    <t>п/ст. Жипхеген, ул. Таежная, д. 12</t>
  </si>
  <si>
    <t>Итого по муниципальному району "Чернышевский район":</t>
  </si>
  <si>
    <t>в том числе по городскому поселению "Чернышевское":</t>
  </si>
  <si>
    <t>пгт. Чернышевск, ул. Комсомольская, д. 30</t>
  </si>
  <si>
    <t>пгт. Чернышевск, ул. Комсомольская, д. 31</t>
  </si>
  <si>
    <t>Итого по муниципальному району "Читинский район":</t>
  </si>
  <si>
    <t>в том числе по городскому поселению "Атамановское":</t>
  </si>
  <si>
    <t>пгт. Атамановка, ул. Матюгина, д. 129</t>
  </si>
  <si>
    <t>пгт. Атамановка, ул. Матюгина, д. 158</t>
  </si>
  <si>
    <t>пгт. Атамановка, ул. Матюгина, д. 158 а</t>
  </si>
  <si>
    <t>в том числе по городскому поселению "Новокручининское":</t>
  </si>
  <si>
    <t>пгт. Новокручининский, ул. Российская, д. 3</t>
  </si>
  <si>
    <t>пгт. Новокручининский, ул. Фабричная, д. 1</t>
  </si>
  <si>
    <t>пгт. Новокручининский, ул. Фабричная, д. 3</t>
  </si>
  <si>
    <t>пгт. Новокручининский, ул. Фабричная, д. 5</t>
  </si>
  <si>
    <t>пгт. Новокручининский, ул. Фабричная, д. 7</t>
  </si>
  <si>
    <t>пгт. Новокручининский, ул. Фабричная, д. 8</t>
  </si>
  <si>
    <t>1996</t>
  </si>
  <si>
    <t>в том числе по сельскому поселению "Новокукинское":</t>
  </si>
  <si>
    <t>с. Новая Кука, мкр. Забайкальская птицефабрика, д. 14</t>
  </si>
  <si>
    <t>Итого по муниципальному району "Шилкинский район":</t>
  </si>
  <si>
    <t>в том числе по городскому поселению "Первомайское":</t>
  </si>
  <si>
    <t>пгт. Первомайский, нп. Микрорайон, д. 11</t>
  </si>
  <si>
    <t>пгт. Первомайский, нп. Микрорайон, д. 18</t>
  </si>
  <si>
    <t>пгт. Первомайский, ул. Забайкальская, д. 26</t>
  </si>
  <si>
    <t>пгт. Первомайский, ул. Забайкальская, д. 3</t>
  </si>
  <si>
    <t>пгт. Первомайский, ул. Забайкальская, д. 38</t>
  </si>
  <si>
    <t>пгт. Первомайский, ул. Забайкальская, д. 5</t>
  </si>
  <si>
    <t>пгт. Первомайский, ул. Ленина, д. 27</t>
  </si>
  <si>
    <t>пгт. Первомайский, ул. Строительная, д. 22</t>
  </si>
  <si>
    <t>пгт. Первомайский, ул. Строительная, д. 8</t>
  </si>
  <si>
    <t>пгт. Первомайский, ул. Чернышевского, д. 23</t>
  </si>
  <si>
    <t>в том числе по городскому поселению "Холбонское":</t>
  </si>
  <si>
    <t>пгт. Холбон, ул. Островского д. 1</t>
  </si>
  <si>
    <t>пгт. Холбон, ул. Островского д. 3 а</t>
  </si>
  <si>
    <t>пгт. Холбон, ул. Партизанская, д. 14</t>
  </si>
  <si>
    <t>пгт. Холбон, ул. Просвещенская д. 15</t>
  </si>
  <si>
    <t>в том числе по городскому поселению "Шилкинское":</t>
  </si>
  <si>
    <t>г. Шилка, мкр. Аргунь, д. 1</t>
  </si>
  <si>
    <t>г. Шилка, ул. Балябина, д. 127</t>
  </si>
  <si>
    <t>г. Шилка, ул. Балябина, д. 133</t>
  </si>
  <si>
    <t>г. Шилка, ул. Балябина, д. 136</t>
  </si>
  <si>
    <t>г. Шилка, ул. Балябина, д. 148</t>
  </si>
  <si>
    <t>г. Шилка, ул. Балябина, д. 71</t>
  </si>
  <si>
    <t>2020, 2021</t>
  </si>
  <si>
    <t>г. Шилка, ул. Балябина, д. 77</t>
  </si>
  <si>
    <t>г. Шилка, ул. Ленина, д. 118</t>
  </si>
  <si>
    <t>г. Шилка, ул. Ленина, д. 54</t>
  </si>
  <si>
    <t>г. Шилка, ул. Партизанская, д. 41в</t>
  </si>
  <si>
    <t>г. Шилка, ул. Русская, д. 6</t>
  </si>
  <si>
    <t>в том числе по сельскому поселению "Размахнинское":</t>
  </si>
  <si>
    <t>с. Размахнино, ул. Луговая, д. 1</t>
  </si>
  <si>
    <t>1900</t>
  </si>
  <si>
    <t>2024 год</t>
  </si>
  <si>
    <t>Итого по Забайкальскому краю:</t>
  </si>
  <si>
    <t>Итого по городскому округу "Город Чита":</t>
  </si>
  <si>
    <t>г. Чита, б-р Украинский, д. 14</t>
  </si>
  <si>
    <t>12.2024</t>
  </si>
  <si>
    <t>г. Чита, б-р. Украинский, д. 26</t>
  </si>
  <si>
    <t>г. Чита, мкр. 1-й, д. 11</t>
  </si>
  <si>
    <t>г. Чита, мкр. 1-й, д. 36</t>
  </si>
  <si>
    <t>г. Чита, мкр. Батарейный, д. 7</t>
  </si>
  <si>
    <t>г. Чита, мкр. Гвардейский, д. 8</t>
  </si>
  <si>
    <t>г. Чита, мкр. Девичья Сопка, д. 40</t>
  </si>
  <si>
    <t>г. Чита, мкр. Северный, д. 35</t>
  </si>
  <si>
    <t>г. Чита, мкр. Северный, д. 42</t>
  </si>
  <si>
    <t>г. Чита, мкр. Северный, д. 44</t>
  </si>
  <si>
    <t>г. Чита, пер. Железобетонный, д. 14</t>
  </si>
  <si>
    <t>г. Чита, пр-кт. Советов, д. 13</t>
  </si>
  <si>
    <t>г. Чита, тр-кт. Молоковский, д. 110</t>
  </si>
  <si>
    <t>г. Чита, ул. 2-я Шубзаводская, д. 33</t>
  </si>
  <si>
    <t>г. Чита, ул. Автогенная, д. 5</t>
  </si>
  <si>
    <t xml:space="preserve">г. Чита, ул. Амурская, д. 48 </t>
  </si>
  <si>
    <t>г. Чита, ул. Амурская, д. 82</t>
  </si>
  <si>
    <t>г. Чита, ул. Анохина, д. 43</t>
  </si>
  <si>
    <t>г. Чита, ул. Аргунская, д. 46</t>
  </si>
  <si>
    <t>г. Чита, ул. Балябина, д. 17</t>
  </si>
  <si>
    <t>г. Чита, ул. Белорусская, д. 44</t>
  </si>
  <si>
    <t>г. Чита, ул. Горького, д. 30</t>
  </si>
  <si>
    <t>г. Чита, ул. Горького, д. 53</t>
  </si>
  <si>
    <t>г. Чита, ул. Дивизионная, д. 4</t>
  </si>
  <si>
    <t>г. Чита, ул. Дивизионная, д. 6 а</t>
  </si>
  <si>
    <t>г. Чита, ул. Журавлева, д. 16</t>
  </si>
  <si>
    <t>г. Чита, ул. Журавлева, д. 47</t>
  </si>
  <si>
    <t>г. Чита, ул. Журавлева, д. 54</t>
  </si>
  <si>
    <t>г. Чита, ул. Журавлева, д. 91</t>
  </si>
  <si>
    <t>г. Чита, ул. Красной Звезды, д. 12</t>
  </si>
  <si>
    <t>г. Чита, ул. Ленина, д. 42</t>
  </si>
  <si>
    <t>г. Чита, ул. Ленина, д. 97</t>
  </si>
  <si>
    <t>г. Чита, ул. Ленинградская, д. 58</t>
  </si>
  <si>
    <t>г. Чита, ул. Мостовая, д. 21</t>
  </si>
  <si>
    <t>г. Чита, ул. Набережная, д. 66 а</t>
  </si>
  <si>
    <t>г. Чита, ул. Набережная, д. 78</t>
  </si>
  <si>
    <t>общий счет регионального оператора с 2024 года</t>
  </si>
  <si>
    <t>г. Чита, ул. Недорезова, д. 6</t>
  </si>
  <si>
    <t>г. Чита, ул. Новобульварная, д. 123</t>
  </si>
  <si>
    <t>г. Чита, ул. Токмакова, д. 17</t>
  </si>
  <si>
    <t>г. Чита, ул. Токмакова, д. 23 б</t>
  </si>
  <si>
    <t>г. Чита, ул. Угданская, д. 10</t>
  </si>
  <si>
    <t>г. Чита, ул. Угданская, д. 8</t>
  </si>
  <si>
    <t xml:space="preserve">г. Чита, ул. Чайковского, д. 3 </t>
  </si>
  <si>
    <t>г. Чита, ул. Шилова, д. 89</t>
  </si>
  <si>
    <t>пгт. Агинское, ул. Калинина, д. 7</t>
  </si>
  <si>
    <t>пгт. Агинское, ул. Клименко, д. 16</t>
  </si>
  <si>
    <t>г. Балей, ул. Октябрьская, д. 98</t>
  </si>
  <si>
    <t>г. Балей, ул. Советская, д. 46</t>
  </si>
  <si>
    <t>г. Балей, ул. Якимова, д. 1</t>
  </si>
  <si>
    <t>с. Рудник Солонечный, ул. Мира, д. 34</t>
  </si>
  <si>
    <t>пгт. Забайкальск, ул. Комсомольская, д. 19</t>
  </si>
  <si>
    <t>Итого по Каларскому муниципальному округу:</t>
  </si>
  <si>
    <t>пгт. Новая Чара, ул. Магистральная, д. 28</t>
  </si>
  <si>
    <t>пгт. Новая Чара, ул. Магистральная, д. 28 б</t>
  </si>
  <si>
    <t>пгт. Новая Чара, ул. Молдованова, д. 2</t>
  </si>
  <si>
    <t>п/ст. Куанда, ул. 8 Марта, д. 10</t>
  </si>
  <si>
    <t xml:space="preserve">п/ст. Куанда, ул. 8 Марта, д. 5 </t>
  </si>
  <si>
    <t>п/ст. Куанда, ул. Советская, д. 10 а</t>
  </si>
  <si>
    <t>п/ст. Куанда, ул. Советская, д. 12 а</t>
  </si>
  <si>
    <t>с. Маргуцек, ул. Губина, д. 46</t>
  </si>
  <si>
    <t>п. Целинный, ул. Железнодорожная, д. 8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</si>
  <si>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</t>
    </r>
  </si>
  <si>
    <t>г. Могоча, ул. Дроздова, д. 25</t>
  </si>
  <si>
    <t xml:space="preserve"> г. Могоча, ул. Интернациональная, д. 10</t>
  </si>
  <si>
    <t xml:space="preserve"> г. Могоча, ул. Интернациональная, д. 13</t>
  </si>
  <si>
    <t>г. Могоча, ул. Кирова, д. 23 а</t>
  </si>
  <si>
    <t>г. Могоча, ул. Клубная, д. 2</t>
  </si>
  <si>
    <t>г. Могоча, ул. Комсомольская, д. 6</t>
  </si>
  <si>
    <t xml:space="preserve">г. Могоча, ул. Малокрестьянская, д. 38 </t>
  </si>
  <si>
    <t>г. Могоча, ул. ТУСМ-4, д. 2</t>
  </si>
  <si>
    <t xml:space="preserve">г. Могоча, ул. Украинская, д. 36 </t>
  </si>
  <si>
    <t>г. Петровск-Забайкальский, ул. Лесная, д. 58 а</t>
  </si>
  <si>
    <t>специальный  счет регионального оператора</t>
  </si>
  <si>
    <t>г. Петровск-Забайкальский, ул. Островского, д. 32 б</t>
  </si>
  <si>
    <t>1947</t>
  </si>
  <si>
    <t>г. Петровск-Забайкальский, ул. Спортивная, д. 12</t>
  </si>
  <si>
    <t>1953</t>
  </si>
  <si>
    <t>г. Петровск-Забайкальский, ул. Спортивная, д. 26</t>
  </si>
  <si>
    <t>г. Петровск-Забайкальский, ул. Спортивная, д. 6а</t>
  </si>
  <si>
    <t>г. Петровск-Забайкальский, ул. Спортивная, д. 7 а</t>
  </si>
  <si>
    <t>пгт. Баляга, ул. Шоссейная, д. 6 б</t>
  </si>
  <si>
    <t>пгт. Приаргунск, ул. Воинов Интернационалистов, д. 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</si>
  <si>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</si>
  <si>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</si>
  <si>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</si>
  <si>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</si>
  <si>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пгт. Приаргунск, ул. Комсомольская, д. 4</t>
  </si>
  <si>
    <t>пгт. Приаргунск, ул. Первомайская, д. 11</t>
  </si>
  <si>
    <t xml:space="preserve">пгт. Новоорловск, д. 31 </t>
  </si>
  <si>
    <t>г. Борзя, ул. Дзержинского, д. 7</t>
  </si>
  <si>
    <t>г. Борзя, ул. Лазо, д. 55</t>
  </si>
  <si>
    <t>г. Борзя, ул. Лазо, д. 63</t>
  </si>
  <si>
    <t>г. Борзя, ул. Ленина, д. 51</t>
  </si>
  <si>
    <t>г. Борзя, ул. Матросова, д. 18</t>
  </si>
  <si>
    <t>г. Борзя, ул. Матросова, д. 23</t>
  </si>
  <si>
    <t>г. Борзя, ул. Савватеевская, д. 2</t>
  </si>
  <si>
    <t>г. Борзя, ул. Чайковского, д. 1 а</t>
  </si>
  <si>
    <t>г. Борзя, ул. Чайковского, д. 4</t>
  </si>
  <si>
    <t>пгт. Шерловая Гора, ул. Горького, д. 10</t>
  </si>
  <si>
    <t>пгт. Шерловая Гора, ул. Дзержинского, д. 5</t>
  </si>
  <si>
    <t>пгт. Шерловая Гора, ул. Матросова, д. 8</t>
  </si>
  <si>
    <t>пгт. Дарасун, ул. Почтовая, д. 4</t>
  </si>
  <si>
    <t>Каменные   Кирпичные</t>
  </si>
  <si>
    <t>пгт. Карымское, ул. Братьев Васильевых, д. 17</t>
  </si>
  <si>
    <t>пгт. Карымское, ул. Верхняя, д. 2</t>
  </si>
  <si>
    <t>пгт. Карымское, ул. Ленинградская, д. 46</t>
  </si>
  <si>
    <t>пгт. Карымское, ул. Красноармейская, д. 23</t>
  </si>
  <si>
    <t>пгт. Карымское, ул. Погодаева, д. 45</t>
  </si>
  <si>
    <t>с. Красный Чикой, ул. Первомайская, д. 86 б</t>
  </si>
  <si>
    <t xml:space="preserve"> г. Нерчинск, ул. Красноармейская, д. 88</t>
  </si>
  <si>
    <t>пгт. Оловянная, ул. Гагарина, д. 25</t>
  </si>
  <si>
    <t>пгт. Оловянная, ул. Известковая, д. 27</t>
  </si>
  <si>
    <t>пгт. Оловянная, ул. Машиностроительная, д. 4</t>
  </si>
  <si>
    <t>пгт. Оловянная, ул. Советская, д. 42</t>
  </si>
  <si>
    <t xml:space="preserve"> в том числе по городскому поселению "Ясногорское":</t>
  </si>
  <si>
    <t>пгт. Ясногорск, ул. Энергетиков, д. 7</t>
  </si>
  <si>
    <t>пгт. Ясногорск, ул. Энергетиков, д. 9</t>
  </si>
  <si>
    <t>пгт. Кокуй, пер. Школьный, д. 10</t>
  </si>
  <si>
    <t>пгт. Кокуй, ул. Набережная 2-я, д. 7</t>
  </si>
  <si>
    <t>12.2025</t>
  </si>
  <si>
    <t>пгт. Дровяная, мкр. 1-й, д. 2</t>
  </si>
  <si>
    <t>пгт. Дровяная, мкр. 1-й, д. 5</t>
  </si>
  <si>
    <t>г. Хилок, ул. Калинина, д. 27</t>
  </si>
  <si>
    <t>1938</t>
  </si>
  <si>
    <t>г. Хилок, ул. Советская, д. 6</t>
  </si>
  <si>
    <t>с. Бада, ул. Привокзальная, д. 26</t>
  </si>
  <si>
    <t>п/ст. Жипхеген, ул. Таежная, д. 15</t>
  </si>
  <si>
    <t>в том числе по городскому поселению "Аксёново-Зиловское":</t>
  </si>
  <si>
    <t>пгт. Аксёново-Зиловское, ул. Энергетиков, д. 3</t>
  </si>
  <si>
    <t>пгт. Чернышевск, ул. Комсомольская, д. 26</t>
  </si>
  <si>
    <t>пгт. Атамановка, ул. Связи, д. 42</t>
  </si>
  <si>
    <t>пгт. Атамановка, ул. Связи, д. 45</t>
  </si>
  <si>
    <t>пгт. Новокручининский, ул. Фабричная, д. 6</t>
  </si>
  <si>
    <t>в том числе по сельскому поселению "Ингодинское":</t>
  </si>
  <si>
    <t>п/ст. Ингода, ул. Нагорная, д. 14</t>
  </si>
  <si>
    <t>в том числе по сельскому поселению "Маккавеевское":</t>
  </si>
  <si>
    <t>с. Маккавеево, ул. Бутина, д. 49 а</t>
  </si>
  <si>
    <t>пгт. Первомайский, нп. Микрорайон, д. 14</t>
  </si>
  <si>
    <t>пгт. Первомайский, ул. Мира, д. 23</t>
  </si>
  <si>
    <t>г. Шилка, ул. Балябина, д. 65</t>
  </si>
  <si>
    <t>г. Шилка, ул. Им. Пузырева, д. 4</t>
  </si>
  <si>
    <t>г. Шилка, ул. Партизанская, д. 7</t>
  </si>
  <si>
    <t>с. Размахнино, ул. Энергетиков, д. 4</t>
  </si>
  <si>
    <t>с. Размахнино, ул. Энергетиков, д. 6</t>
  </si>
  <si>
    <t>2025 год</t>
  </si>
  <si>
    <t>г. Чита, б-р. Украинский, д. 10</t>
  </si>
  <si>
    <t>г. Чита, б-р. Украинский, д. 17 а</t>
  </si>
  <si>
    <t>г. Чита, мкр. 1-й, д. 28</t>
  </si>
  <si>
    <t>г. Чита, мкр. 1-й, д. 43</t>
  </si>
  <si>
    <t>г. Чита, мкр. 1-й, д. 7</t>
  </si>
  <si>
    <t>г. Чита, мкр. 6-й, д. 1</t>
  </si>
  <si>
    <t>г. Чита, мкр. 6-й, д. 21</t>
  </si>
  <si>
    <t>г. Чита, мкр. Батарейный, д. 3</t>
  </si>
  <si>
    <t>г. Чита, мкр. Гвардейский, д. 7</t>
  </si>
  <si>
    <t>г. Чита, мкр. Северный, д. 59</t>
  </si>
  <si>
    <t>г. Чита, ул. 2-я Малая, д. 2</t>
  </si>
  <si>
    <t>г. Чита, ул. 40 лет Октября, д. 13</t>
  </si>
  <si>
    <t>г. Чита, ул. Ангарская, д. 46</t>
  </si>
  <si>
    <t>г. Чита, ул. Ангарская, д. 70</t>
  </si>
  <si>
    <t>г. Чита, ул. Ангарская, д. 72</t>
  </si>
  <si>
    <t>г. Чита, ул. Балябина, д. 46</t>
  </si>
  <si>
    <t>г. Чита, ул. Баргузинская, д. 12</t>
  </si>
  <si>
    <t>г. Чита, ул. Бекетова, д. 38</t>
  </si>
  <si>
    <t>г. Чита, ул. Бориса Кларка, д. 12</t>
  </si>
  <si>
    <t>г. Чита, ул. Бутина, д. 44</t>
  </si>
  <si>
    <t>г. Чита, ул. Бутина, д. 73</t>
  </si>
  <si>
    <t>г. Чита, ул. Гагарина, д. 13</t>
  </si>
  <si>
    <t>г. Чита, ул. Гагарина, д. 14</t>
  </si>
  <si>
    <t>г. Чита, ул. Гагарина, д. 17</t>
  </si>
  <si>
    <t>г. Чита, ул. Гагарина, д. 7</t>
  </si>
  <si>
    <t>г. Чита, ул. Горького, д. 38</t>
  </si>
  <si>
    <t>г. Чита, ул. Казачья, д. 3 г</t>
  </si>
  <si>
    <t>г. Чита, ул. Кайдаловская, д. 3</t>
  </si>
  <si>
    <t>г. Чита, ул. Красной Звезды, д. 20</t>
  </si>
  <si>
    <t>г. Чита, ул. Красной Звезды, д. 24</t>
  </si>
  <si>
    <t>г. Чита, ул. Курнатовского, д. 72</t>
  </si>
  <si>
    <t>г. Чита, ул. Ленина, д. 125</t>
  </si>
  <si>
    <t>г. Чита, ул. Нагорная, д. 19</t>
  </si>
  <si>
    <t>г. Чита, ул. Нагорная, д. 85 а</t>
  </si>
  <si>
    <t>г. Чита, ул. Нечаева, д. 58</t>
  </si>
  <si>
    <t>г. Чита, ул. Николая Островского, д. 61</t>
  </si>
  <si>
    <t>г. Чита, ул. Подгорбунского, д. 1</t>
  </si>
  <si>
    <t>г. Чита, ул. Подгорбунского, д. 3</t>
  </si>
  <si>
    <t>г. Чита, ул. Путейская, д. 49</t>
  </si>
  <si>
    <t>г. Чита, ул. Силикатная, д. 11</t>
  </si>
  <si>
    <t>г. Чита, ул. Смоленская, д. 29</t>
  </si>
  <si>
    <t>г. Чита, ул. Столярова, д. 44</t>
  </si>
  <si>
    <t>г. Чита, ул. Строителей, д. 4</t>
  </si>
  <si>
    <t>г. Чита, ул. Таежная, д. 2</t>
  </si>
  <si>
    <t>г. Чита, ул. Токмакова, д. 3</t>
  </si>
  <si>
    <t>г. Чита, ул. Шилова, д. 87</t>
  </si>
  <si>
    <t>г. Чита, ул. Юности, д. 23</t>
  </si>
  <si>
    <t>пгт. Агинское, ул. Калинина, д. 1</t>
  </si>
  <si>
    <t>2007</t>
  </si>
  <si>
    <t>пгт. Агинское, ул. Калинина, д. 3</t>
  </si>
  <si>
    <t>пгт. Агинское, ул. Комсомольская, д. 65</t>
  </si>
  <si>
    <t>пгт. Агинское, ул. Партизанская, д. 51</t>
  </si>
  <si>
    <t>г. Балей, ул. 8 Марта, д. 1</t>
  </si>
  <si>
    <t>г. Балей, ул. Больничная, д. 1</t>
  </si>
  <si>
    <t>1956</t>
  </si>
  <si>
    <t>п. Новоширокинский, д. 9</t>
  </si>
  <si>
    <t>пгт. Забайкальск, ул. Комсомольская, д. 3</t>
  </si>
  <si>
    <t>пгт. Забайкальск, ул. Пограничная, д. 24 а</t>
  </si>
  <si>
    <t>пгт. Новая Чара, ул. Магистральная, д. 16</t>
  </si>
  <si>
    <t>пгт. Новая Чара, ул. Магистральная, д. 30</t>
  </si>
  <si>
    <t>Итого по Калганскому муниципальному округу:</t>
  </si>
  <si>
    <t>с. Калга, ул. 60 лет Октября, д. 47</t>
  </si>
  <si>
    <t xml:space="preserve"> г. Могоча, ул. Интернациональная, д. 11 </t>
  </si>
  <si>
    <t>г. Могоча, ул. Дроздова, д. 16</t>
  </si>
  <si>
    <t>г. Могоча, ул. Садовая, д. 22</t>
  </si>
  <si>
    <t>1966</t>
  </si>
  <si>
    <t>Итого по Ононскому муниципальному округу:</t>
  </si>
  <si>
    <t>с. Нижний Цасучей, ул. Комсомольская, д. 37</t>
  </si>
  <si>
    <t>г. Петровск-Забайкальский, ул. Ленина, д. 10</t>
  </si>
  <si>
    <t>г. Петровск-Забайкальский, ул. Ленина, д. 2</t>
  </si>
  <si>
    <t>г. Петровск-Забайкальский, ул. Спортивная, д. 6</t>
  </si>
  <si>
    <t>1970</t>
  </si>
  <si>
    <t>г. Петровск-Забайкальский, ул. Спортивная, д. 8 а</t>
  </si>
  <si>
    <t>г. Петровск-Забайкальский, ул. Таежная, д. 3</t>
  </si>
  <si>
    <t>пгт. Новопавловка, ул. Нагорная 2-я, д. 10 а</t>
  </si>
  <si>
    <t>пгт. Приаргунск, мкр. 1-й, д. 11</t>
  </si>
  <si>
    <t>пгт. Приаргунск, мкр. 2-й, д. 1</t>
  </si>
  <si>
    <t>с. Верх-Усугли, ул. Первомайская, д. 6</t>
  </si>
  <si>
    <t>пгт. Новоорловск, д. 16</t>
  </si>
  <si>
    <t>пгт. Новоорловск, д. 19</t>
  </si>
  <si>
    <t>пгт. Новоорловск,  д. 20</t>
  </si>
  <si>
    <t>г. Борзя, ул. Ленина, д. 14</t>
  </si>
  <si>
    <t>г. Борзя, ул. Чайковского, д. 1 б</t>
  </si>
  <si>
    <t>г. Борзя, ул. Чехова, д. 3 в</t>
  </si>
  <si>
    <t>пгт. Шерловая Гора, мкр. 2, д. 4</t>
  </si>
  <si>
    <t>пгт. Шерловая Гора, ул. Торговая, д. 26</t>
  </si>
  <si>
    <t>пгт. Шерловая Гора, ул. Шахтерская, д. 2</t>
  </si>
  <si>
    <t>пгт. Дарасун, ул. Калинина, д. 4</t>
  </si>
  <si>
    <t>пгт. Дарасун, ул. Молодежная, д. 2</t>
  </si>
  <si>
    <t>6</t>
  </si>
  <si>
    <t>пгт. Дарасун, ул. Почтовая, д. 8</t>
  </si>
  <si>
    <t>пгт. Дарасун, ул. Сосняк, д. 1</t>
  </si>
  <si>
    <t>пгт. Дарасун, ул. Станционная, д. 6</t>
  </si>
  <si>
    <t>пгт. Карымское, ул. Читинская, д. 11</t>
  </si>
  <si>
    <t>пгт. Карымское, ул. Читинская, д. 7</t>
  </si>
  <si>
    <t>с. Красный Чикой, ул. Советская, д. 71 а</t>
  </si>
  <si>
    <t xml:space="preserve"> г. Нерчинск, ул. Красноармейская, д. 82 а</t>
  </si>
  <si>
    <t xml:space="preserve"> г. Нерчинск, ул. Сибирская, д. 8</t>
  </si>
  <si>
    <t>пгт. Оловянная, ул. Гагарина, д. 15 а</t>
  </si>
  <si>
    <t>пгт. Оловянная, ул. Гагарина, д. 19</t>
  </si>
  <si>
    <t>пгт. Оловянная, ул. Советская, д. 44</t>
  </si>
  <si>
    <t>пгт. Ясногорск, мкр. Солнечный, д. 9</t>
  </si>
  <si>
    <t>пгт. Ясногорск, ул. Молодежная, д. 4</t>
  </si>
  <si>
    <t>пгт. Кокуй, пер. Школьный, д. 8</t>
  </si>
  <si>
    <t>г. Хилок, ул. Октябрьская, д. 19</t>
  </si>
  <si>
    <t>1939</t>
  </si>
  <si>
    <t>пгт. Атамановка, ул. Матюгина, д. 131</t>
  </si>
  <si>
    <t>пгт. Атамановка, ул. Заводская, д. 9</t>
  </si>
  <si>
    <t>1971</t>
  </si>
  <si>
    <t>пгт. Первомайский, нп. Микрорайон, д. 2</t>
  </si>
  <si>
    <t>пгт. Первомайский, ул. Забайкальская д. 3</t>
  </si>
  <si>
    <t>пгт. Первомайский, ул. Ленина д. 10</t>
  </si>
  <si>
    <t>пгт. Первомайский, ул. Чернышевского д. 23</t>
  </si>
  <si>
    <t>пгт. Первомайский, ул. Чернышевского, д. 9</t>
  </si>
  <si>
    <t>СПРАВОЧНО: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</si>
  <si>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</si>
  <si>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>г. Чита, мкр. 1-й, д. 39</t>
  </si>
  <si>
    <t>общий счет регионального оператора с 18.09.2021</t>
  </si>
  <si>
    <t>х</t>
  </si>
  <si>
    <t>г. Чита, мкр. 9-й, д. 2</t>
  </si>
  <si>
    <t>общий счет регионального оператора с 03.03.2021г.</t>
  </si>
  <si>
    <t>г. Чита, мкр. Осетровка, д. 4</t>
  </si>
  <si>
    <t>общий счет регионального опертаора с 03.06.2024г.</t>
  </si>
  <si>
    <t>г. Чита, мкр. Северный, д. 10</t>
  </si>
  <si>
    <t>2022</t>
  </si>
  <si>
    <t>г. Чита, мкр. Северный, д. 18</t>
  </si>
  <si>
    <t>2018</t>
  </si>
  <si>
    <t>г. Чита, мкр. Северный, д. 40</t>
  </si>
  <si>
    <t>2021</t>
  </si>
  <si>
    <t>счет регионального оператора с 03.03.2021г.</t>
  </si>
  <si>
    <t>2020, 2022</t>
  </si>
  <si>
    <t>г. Чита, мкр. Северный, д. 6</t>
  </si>
  <si>
    <t>г. Чита, ул. Автогенная, д. 8</t>
  </si>
  <si>
    <t>г. Чита, ул. Амурская, д. 107</t>
  </si>
  <si>
    <t>г. Чита, ул. Ангарская, д. 19</t>
  </si>
  <si>
    <t>2018, 2019, 2020</t>
  </si>
  <si>
    <t>г. Чита, ул. Анохина, д. 17</t>
  </si>
  <si>
    <t>г. Чита, ул. Бабушкина, д. 3</t>
  </si>
  <si>
    <t>специальный счет регионального оператора с 23.09.2021г.</t>
  </si>
  <si>
    <t>г. Чита, ул. Бабушкина, д. 32а</t>
  </si>
  <si>
    <t>г. Чита, ул. Бабушкина, д. 34</t>
  </si>
  <si>
    <t>2017-2019, 2020-2022</t>
  </si>
  <si>
    <t>г. Чита, ул. Байкальская, д. 15</t>
  </si>
  <si>
    <t>счет регионального оператора с 20.03.2023г.</t>
  </si>
  <si>
    <t>Каменные, Кирпичные</t>
  </si>
  <si>
    <t>г. Чита, ул. Ватутина, д. 18</t>
  </si>
  <si>
    <t>2019-2020</t>
  </si>
  <si>
    <t>г. Чита, ул. Верхоленская, д. 18</t>
  </si>
  <si>
    <t>г. Чита, ул. Гагарина, д. 12</t>
  </si>
  <si>
    <t>г. Чита, ул. Гагарина, д. 8 в</t>
  </si>
  <si>
    <t>г. Чита, ул. Дивизионная, д. 10</t>
  </si>
  <si>
    <t>2019-2022</t>
  </si>
  <si>
    <t>г. Чита, ул. Дивизионная, д. 2</t>
  </si>
  <si>
    <t>специальный счет регионального оператора с 16.02.2022</t>
  </si>
  <si>
    <t>г. Чита, ул. Дивизионная, д. 8 а</t>
  </si>
  <si>
    <t>г. Чита, ул. Журавлева, д. 100 б</t>
  </si>
  <si>
    <t>специальный счет регионального оператора до 2024 года</t>
  </si>
  <si>
    <t>2016, 2022</t>
  </si>
  <si>
    <t>г. Чита, ул. Журавлева, д. 106</t>
  </si>
  <si>
    <t>г. Чита, ул. Забайкальского рабочего, д. 38</t>
  </si>
  <si>
    <t>г. Чита, ул. Инструментальная, д. 2</t>
  </si>
  <si>
    <t>г. Чита, ул. Июньская, д. 12</t>
  </si>
  <si>
    <t>2020</t>
  </si>
  <si>
    <t>г. Чита, ул. Карла Маркса, д. 12</t>
  </si>
  <si>
    <t>г. Чита, ул. Кастринская, д. 2</t>
  </si>
  <si>
    <t>г. Чита, ул. Космонавтов, д. 12</t>
  </si>
  <si>
    <t>г. Чита, ул. Кочеткова, д. 2</t>
  </si>
  <si>
    <t>г. Чита, ул. Красной Звезды, д. 14</t>
  </si>
  <si>
    <t>г. Чита, ул. Курнатовского, д. 71, корп. 4</t>
  </si>
  <si>
    <t>г. Чита, ул. Ленина, д. 17</t>
  </si>
  <si>
    <t>г. Чита, ул. Ленина, д. 55</t>
  </si>
  <si>
    <t>г. Чита, ул. Малая, д. 10</t>
  </si>
  <si>
    <t>специальный счет УК/ТСЖ с 10.01.2022г.</t>
  </si>
  <si>
    <t>г. Чита, ул. Недорезова, д. 44</t>
  </si>
  <si>
    <t>г. Чита, ул. Нечаева, д. 17 в</t>
  </si>
  <si>
    <t>г. Чита, ул. Нечаева, д. 60</t>
  </si>
  <si>
    <t>2016, 2020</t>
  </si>
  <si>
    <t>г. Чита, ул. Николая Островского, д. 15</t>
  </si>
  <si>
    <t>г. Чита, ул. Новобульварная, д. 86</t>
  </si>
  <si>
    <t>г. Чита, ул. Онискевича, д. 2</t>
  </si>
  <si>
    <t>г. Чита, ул. Онискевича, д. 8</t>
  </si>
  <si>
    <t>г. Чита, ул. Подгорбунского, д. 9</t>
  </si>
  <si>
    <t>специальный счет регионального оператора с 27.12.2023г.</t>
  </si>
  <si>
    <t>2021, 2022</t>
  </si>
  <si>
    <t>г. Чита, ул. Ползунова, д. 28</t>
  </si>
  <si>
    <t>2017-2019</t>
  </si>
  <si>
    <t>2018-2020</t>
  </si>
  <si>
    <t>г. Чита, ул. Селенгинская, д. 11</t>
  </si>
  <si>
    <t>г. Чита, ул. Смоленская, д. 104</t>
  </si>
  <si>
    <t>г. Чита, ул. Столярова, д. 72</t>
  </si>
  <si>
    <t>г. Чита, ул. Хабаровская, д. 25</t>
  </si>
  <si>
    <t>2019</t>
  </si>
  <si>
    <t>г. Чита, ул. Шестиперова, д. 18</t>
  </si>
  <si>
    <t>г. Чита, ул. Юности, д. 10</t>
  </si>
  <si>
    <t>общий счет регионального оператора с 02.09.2021г.</t>
  </si>
  <si>
    <t>общий счет регионального оператора с 06.09.2021г.</t>
  </si>
  <si>
    <t>г. Чита, ул. Яковлева, д. 41</t>
  </si>
  <si>
    <t>г. Балей, ул. Советская д. 30</t>
  </si>
  <si>
    <t>2017</t>
  </si>
  <si>
    <t xml:space="preserve"> г. Могоча, ул. Кирова, д. 23 а</t>
  </si>
  <si>
    <t xml:space="preserve"> г. Могоча, ул. Украинская, д. 38</t>
  </si>
  <si>
    <t>Итого по муниципальному району "Борзинский район"</t>
  </si>
  <si>
    <t>г. Борзя, ул. Гурьева 79 квартал, д. 4</t>
  </si>
  <si>
    <t>в том числе по городскому поселению "Шерловогорское"</t>
  </si>
  <si>
    <t>пгт. Шерловая Гора, мкр. 2-й, д. 13</t>
  </si>
  <si>
    <t>пгт. Ясногорск, ул. Ленина, д. 2</t>
  </si>
  <si>
    <t>пгт. Ясногорск, мкр. Солнечный, д. 1</t>
  </si>
  <si>
    <t>пгт. Ясногорск, мкр. Солнечный, д. 3</t>
  </si>
  <si>
    <t>пгт. Ясногорск, мкр. Солнечный, д. 4</t>
  </si>
  <si>
    <t>пгт. Ясногорск, мкр. Солнечный, д. 6</t>
  </si>
  <si>
    <t>пгт. Ясногорск, мкр. Луговой, д. 2</t>
  </si>
  <si>
    <t>пгт. Ясногорск, ул. Энергетиков, д. 11</t>
  </si>
  <si>
    <t>в том числе по городскому поселению "Кокуйское":</t>
  </si>
  <si>
    <t xml:space="preserve">пгт. Кокуй, ул. Клубная, д. 24 </t>
  </si>
  <si>
    <t>пгт. Кокуй, ул. Комсомольская, д. 15</t>
  </si>
  <si>
    <t xml:space="preserve">Шлакоблочные </t>
  </si>
  <si>
    <t>пгт. Кокуй, ул. Комсомольская, д. 16</t>
  </si>
  <si>
    <t>пгт. Кокуй, ул. Комсомольская, д. 4а</t>
  </si>
  <si>
    <t>пгт. Кокуй, ул. Ленина, д. 3</t>
  </si>
  <si>
    <t>пгт. Кокуй, ул. Луговая 1-я, д. 12</t>
  </si>
  <si>
    <t>пгт. Кокуй, ул. Луговая 1-я, д. 13</t>
  </si>
  <si>
    <t>пгт. Кокуй, ул. Набережная 1-я, д. 14</t>
  </si>
  <si>
    <t>2017, 2019</t>
  </si>
  <si>
    <t>пгт. Кокуй, ул. Набережная 2-я, д. 1</t>
  </si>
  <si>
    <t>пгт. Кокуй, ул. Набережная 2-я, д. 11</t>
  </si>
  <si>
    <t>1999</t>
  </si>
  <si>
    <t>г. Хилок, ул. Калинина, д. 1</t>
  </si>
  <si>
    <t>г. Хилок, ул. Калинина, д. 14 а</t>
  </si>
  <si>
    <t>г. Хилок, ул. Коммунальная, д. 19</t>
  </si>
  <si>
    <t>г. Хилок, ул. Комсомольская, д. 4</t>
  </si>
  <si>
    <t>г. Хилок, ул. Ленина, д. 23</t>
  </si>
  <si>
    <t>г. Хилок, ул. Советская, д. 8</t>
  </si>
  <si>
    <t>пгт. Чернышевск, ул. Журавлева, д. 61</t>
  </si>
  <si>
    <t>пгт. Чернышевск, ул. Первомайская, д. 50</t>
  </si>
  <si>
    <t>пгт. Атамановка, ул. Гагарина, д. 8</t>
  </si>
  <si>
    <t>пгт. Атамановка, ул. Заводская, д. 3</t>
  </si>
  <si>
    <t>пгт. Новокручининский, ул. Площадка 2, д. 4</t>
  </si>
  <si>
    <t>г. Шилка, ул. Балябина, д. 121</t>
  </si>
  <si>
    <t>г. Шилка, ул. Партизанская, д. 41 а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</si>
  <si>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</si>
  <si>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>Наименование МО</t>
  </si>
  <si>
    <t>общая
площадь
МКД, всего</t>
  </si>
  <si>
    <t>Количество
жителей,
зарегистрированных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</si>
  <si>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</si>
  <si>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</si>
  <si>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</si>
  <si>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</si>
  <si>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</si>
  <si>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</si>
  <si>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ед.</t>
  </si>
  <si>
    <t>Городской округ "Город Чита"</t>
  </si>
  <si>
    <t>Городской округ "Посёлок Агинское"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</si>
  <si>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</si>
  <si>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</si>
  <si>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</si>
  <si>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Краснокаменский муниципальный округ</t>
  </si>
  <si>
    <t>Могочинский муниципальный округ</t>
  </si>
  <si>
    <t xml:space="preserve">Петровск-Забайкальский муниципальный округ </t>
  </si>
  <si>
    <t>Приаргунский муниципальный округ</t>
  </si>
  <si>
    <t>Тунгокоченский муниципальный округ</t>
  </si>
  <si>
    <t>Шелопугинский муниципальный округ</t>
  </si>
  <si>
    <t>Муниципальный район "Агинский район", в том числе:</t>
  </si>
  <si>
    <t>городское поселение "Новоорловск"</t>
  </si>
  <si>
    <t>Муниципальный район "Борзинский район", в том числе:</t>
  </si>
  <si>
    <t>городское поселение "Борзинское"</t>
  </si>
  <si>
    <t>городское поселение "Шерловогорское"</t>
  </si>
  <si>
    <t>Муниципальный район "Дульдургинский район", в том числе:</t>
  </si>
  <si>
    <t>сельское поселение "Дульдурга"</t>
  </si>
  <si>
    <t>Муниципальный район "Карымский район", в том числе:</t>
  </si>
  <si>
    <t>городское поселение "Дарасунское"</t>
  </si>
  <si>
    <t>городское поселение "Карымское"</t>
  </si>
  <si>
    <t>городское поселение "Курорт-Дарасунское"</t>
  </si>
  <si>
    <t>сельское поселение "Урульгинское"</t>
  </si>
  <si>
    <t>Муниципальный район "Красночикойский район", в том числе:</t>
  </si>
  <si>
    <t>сельское поселение "Красночикойское"</t>
  </si>
  <si>
    <t>Муниципальный район "Кыринский район", в том числе:</t>
  </si>
  <si>
    <t>сельское поселение "Кыринское"</t>
  </si>
  <si>
    <t>Муниципальный район "Могойтуйский район", в том числе:</t>
  </si>
  <si>
    <t>городское поселение "Могойтуй"</t>
  </si>
  <si>
    <t>Муниципальный район "Нерчинский район", в том числе:</t>
  </si>
  <si>
    <t>городское поселение "Нерчинское"</t>
  </si>
  <si>
    <t>Муниципальный район "Оловяннинский район", в том числе:</t>
  </si>
  <si>
    <t>городское поселение "Оловяннинское"</t>
  </si>
  <si>
    <t>городское поселение "Ясногорское"</t>
  </si>
  <si>
    <t>Муниципальный район "Сретенский район", в том числе:</t>
  </si>
  <si>
    <t>городское поселение "Кокуйское"</t>
  </si>
  <si>
    <t>городское поселение "Сретенское"</t>
  </si>
  <si>
    <t>сельское поселение "Дунаевское"</t>
  </si>
  <si>
    <t>Муниципальный район "Хилокский район", в том числе:</t>
  </si>
  <si>
    <t>городское поселение "Хилокское"</t>
  </si>
  <si>
    <t>сельское поселение "Бадинское"</t>
  </si>
  <si>
    <t>сельское поселение "Жипхегенское"</t>
  </si>
  <si>
    <t>Муниципальный район "Чернышевский район", в том числе:</t>
  </si>
  <si>
    <t>городское поселение "Чернышевское"</t>
  </si>
  <si>
    <t>Муниципальный район "Читинский район", в том числе:</t>
  </si>
  <si>
    <t>городское поселение "Атамановское"</t>
  </si>
  <si>
    <t>городское поселение "Новокручининское"</t>
  </si>
  <si>
    <t>сельское поселение "Новокукинское"</t>
  </si>
  <si>
    <t>Муниципальный район "Шилкинский район", в том числе:</t>
  </si>
  <si>
    <t>городское поселение "Первомайское"</t>
  </si>
  <si>
    <t>городское поселение "Холбонское"</t>
  </si>
  <si>
    <t>городское поселение "Шилкинское"</t>
  </si>
  <si>
    <t>сельское поселение "Размахнинское"</t>
  </si>
  <si>
    <t>Каларский муниципальный округ</t>
  </si>
  <si>
    <t>городское поселение "Карымское":</t>
  </si>
  <si>
    <t>городское поселение "Аксёново-Зиловское"</t>
  </si>
  <si>
    <t>сельское поселение "Ингодинское"</t>
  </si>
  <si>
    <t>сельское поселение "Маккавеевское"</t>
  </si>
  <si>
    <t>Калганский муниципальный округ</t>
  </si>
  <si>
    <t>Ононский муниципальный округ</t>
  </si>
  <si>
    <t>Приаргунский муниципальному округ</t>
  </si>
  <si>
    <t>Итого по муниципальному району "Чернышевский район", в том числе: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</si>
  <si>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</si>
  <si>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</si>
  <si>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</si>
  <si>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</si>
  <si>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Виды, установленные частью 3 статьи 166 Жилищного Кодекса Российской Федерации</t>
  </si>
  <si>
    <t>ремонт внутридомовых инженерных систем электро-, тепло-, газо-, водоснабжения, водоотведения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</si>
  <si>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</si>
  <si>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</si>
  <si>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</si>
  <si>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</si>
  <si>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</si>
  <si>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</si>
  <si>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</si>
  <si>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</si>
  <si>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</si>
  <si>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электроснабжения</t>
  </si>
  <si>
    <t xml:space="preserve"> теплоснабжения</t>
  </si>
  <si>
    <t>горячего водоснабжения</t>
  </si>
  <si>
    <t>холодного водоснабжения</t>
  </si>
  <si>
    <t>водоотведения</t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</si>
  <si>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</si>
  <si>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6-й, д. 4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</si>
  <si>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Батарейный, д. 2</t>
    </r>
    <r>
      <rPr>
        <vertAlign val="superscript"/>
        <sz val="11"/>
        <rFont val="Times New Roman"/>
        <family val="1"/>
        <charset val="204"/>
      </rPr>
      <t>(2,6)</t>
    </r>
  </si>
  <si>
    <r>
      <t>г. Чита, мкр. Осетровка, д. 30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</si>
  <si>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19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</si>
  <si>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43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</si>
  <si>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Фадеева, д. 18б</t>
    </r>
    <r>
      <rPr>
        <vertAlign val="superscript"/>
        <sz val="11"/>
        <rFont val="Times New Roman"/>
        <family val="1"/>
        <charset val="204"/>
      </rPr>
      <t xml:space="preserve"> (7)</t>
    </r>
  </si>
  <si>
    <r>
      <t>г. Чита, проезд. Александра Булгакова, д. 50</t>
    </r>
    <r>
      <rPr>
        <vertAlign val="superscript"/>
        <sz val="11"/>
        <rFont val="Times New Roman"/>
        <family val="1"/>
        <charset val="204"/>
      </rPr>
      <t>(4)</t>
    </r>
  </si>
  <si>
    <r>
      <t>г. Чита, проезд. Новодевичий,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</si>
  <si>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5-я Малая, д. 3а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</si>
  <si>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</si>
  <si>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Амурская, д. 23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</si>
  <si>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Ангарская, д. 33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</si>
  <si>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Анохина, д. 94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</si>
  <si>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Бабушкина,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</si>
  <si>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Байкальская, д. 17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</si>
  <si>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Баргузинская, д. 5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</si>
  <si>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Бекетова, д. 23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</si>
  <si>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Бутина, д. 59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</si>
  <si>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Верхнеудинская, д. 10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</si>
  <si>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Горького, д. 40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</si>
  <si>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</si>
  <si>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20</t>
    </r>
    <r>
      <rPr>
        <vertAlign val="superscript"/>
        <sz val="11"/>
        <rFont val="Times New Roman"/>
        <family val="1"/>
        <charset val="204"/>
      </rPr>
      <t>(2,4)</t>
    </r>
  </si>
  <si>
    <t>г. Чита, ул. Железобетонная, д. 6а</t>
  </si>
  <si>
    <r>
      <t>г. Чита, ул. Журавлева, д. 114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</si>
  <si>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</si>
  <si>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</si>
  <si>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Ингодинская, д. 15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</si>
  <si>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Кенонская, д. 27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</si>
  <si>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Красноармейская, д. 70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</si>
  <si>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Красной Звезды, д. 22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</si>
  <si>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Красноярская, д. 11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</si>
  <si>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Красноярская,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</si>
  <si>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45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</si>
  <si>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56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</si>
  <si>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75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</si>
  <si>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77а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</si>
  <si>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Лермонтова,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</si>
  <si>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Назара Губина, д. 25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</si>
  <si>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Нечаева, д. 16</t>
    </r>
    <r>
      <rPr>
        <vertAlign val="superscript"/>
        <sz val="11"/>
        <rFont val="Times New Roman"/>
        <family val="1"/>
        <charset val="204"/>
      </rPr>
      <t>(2,3)</t>
    </r>
  </si>
  <si>
    <r>
      <t>г. Чита, ул. Нечаева, д. 26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</si>
  <si>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Нечаева, д. 31</t>
    </r>
    <r>
      <rPr>
        <vertAlign val="superscript"/>
        <sz val="11"/>
        <rFont val="Times New Roman"/>
        <family val="1"/>
        <charset val="204"/>
      </rPr>
      <t>(1)</t>
    </r>
  </si>
  <si>
    <t>г. Чита, ул. Новобульварная, д. 9</t>
  </si>
  <si>
    <r>
      <t>г. Чита, ул. Новобульварная, д. 90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</si>
  <si>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Петровско-Заводская, д. 52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</si>
  <si>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Петровско-Заводская, д. 54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</si>
  <si>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Полины Осипенко, д. 38</t>
    </r>
    <r>
      <rPr>
        <vertAlign val="superscript"/>
        <sz val="11"/>
        <rFont val="Times New Roman"/>
        <family val="1"/>
        <charset val="204"/>
      </rPr>
      <t>(6)</t>
    </r>
  </si>
  <si>
    <t>г. Чита, ул. Столярова, д. 27а</t>
  </si>
  <si>
    <r>
      <t>г. Чита, ул. Таежная, д. 20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</si>
  <si>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</si>
  <si>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Угданская, д. 28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</si>
  <si>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Шилова, д. 16</t>
    </r>
    <r>
      <rPr>
        <vertAlign val="superscript"/>
        <sz val="11"/>
        <rFont val="Times New Roman"/>
        <family val="1"/>
        <charset val="204"/>
      </rPr>
      <t>(1,4)</t>
    </r>
  </si>
  <si>
    <r>
      <t>г. Чита, ул. Шилова, д. 91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</si>
  <si>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Энтузиастов, д. 96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</si>
  <si>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Ярославского, д. 40</t>
    </r>
    <r>
      <rPr>
        <vertAlign val="superscript"/>
        <sz val="11"/>
        <rFont val="Times New Roman"/>
        <family val="1"/>
        <charset val="204"/>
      </rPr>
      <t>(6)</t>
    </r>
  </si>
  <si>
    <r>
      <t>пгт. Агинское, ул. Ленина, д. 73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</si>
  <si>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Больничная,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</si>
  <si>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2</t>
    </r>
    <r>
      <rPr>
        <vertAlign val="superscript"/>
        <sz val="11"/>
        <rFont val="Times New Roman"/>
        <family val="1"/>
        <charset val="204"/>
      </rPr>
      <t>(6)</t>
    </r>
  </si>
  <si>
    <r>
      <t>пгт. Забайкальск, ул. Комсомольская, д. 21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</si>
  <si>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7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</si>
  <si>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Нагорная, д. 7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</si>
  <si>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Пограничная, д. 1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</si>
  <si>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Пограничная, д. 2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</si>
  <si>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Высотная,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 xml:space="preserve">18 </t>
    </r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</si>
  <si>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(2)</t>
    </r>
  </si>
  <si>
    <r>
      <t>г. Петровск-Забайкальский, кв-л. Железнодорожный, д. 5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</si>
  <si>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кв-л. Железнодорожный, д. 7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</si>
  <si>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Мысовая, д. 128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</si>
  <si>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Спортивная, д. 16</t>
    </r>
    <r>
      <rPr>
        <vertAlign val="superscript"/>
        <sz val="11"/>
        <rFont val="Times New Roman"/>
        <family val="1"/>
        <charset val="204"/>
      </rPr>
      <t>(1)</t>
    </r>
  </si>
  <si>
    <t>пгт. Баляга, ул. Шоссейная, д. 3 б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</si>
  <si>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</si>
  <si>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r>
      <t>пгт. Вершино-Дарасунский, ул. Юбилейная, д. 3</t>
    </r>
    <r>
      <rPr>
        <vertAlign val="superscript"/>
        <sz val="11"/>
        <rFont val="Times New Roman"/>
        <family val="1"/>
        <charset val="204"/>
      </rPr>
      <t>(1)</t>
    </r>
  </si>
  <si>
    <t>с. Верх-Усугли, ул. Пролетарская, д.10</t>
  </si>
  <si>
    <t>в том числе по городскому поселению "Новоорловск"</t>
  </si>
  <si>
    <r>
      <t>г. Борзя, мкр. Борзя-2, д. 38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</si>
  <si>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</si>
  <si>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Дзержинского,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</si>
  <si>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5</t>
    </r>
    <r>
      <rPr>
        <vertAlign val="superscript"/>
        <sz val="11"/>
        <rFont val="Times New Roman"/>
        <family val="1"/>
        <charset val="204"/>
      </rPr>
      <t>(2,3)</t>
    </r>
  </si>
  <si>
    <r>
      <t>г. Борзя, ул. Ломоносова, д. 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</si>
  <si>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</si>
  <si>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Победы, д. 38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</si>
  <si>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</si>
  <si>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Савватеевская, д. 80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</si>
  <si>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Чайковского, д. 2</t>
    </r>
    <r>
      <rPr>
        <vertAlign val="superscript"/>
        <sz val="11"/>
        <rFont val="Times New Roman"/>
        <family val="1"/>
        <charset val="204"/>
      </rPr>
      <t>(1,2,3,4)</t>
    </r>
  </si>
  <si>
    <t>г. Борзя, ул. Чехова, д. 1а</t>
  </si>
  <si>
    <r>
      <t>г. Борзя, ул. Чехова, д. 5а</t>
    </r>
    <r>
      <rPr>
        <vertAlign val="superscript"/>
        <sz val="11"/>
        <rFont val="Times New Roman"/>
        <family val="1"/>
        <charset val="204"/>
      </rPr>
      <t>(3,4)</t>
    </r>
  </si>
  <si>
    <r>
      <t>г. Борзя, ул. Чехова, д. 5в</t>
    </r>
    <r>
      <rPr>
        <vertAlign val="superscript"/>
        <sz val="11"/>
        <rFont val="Times New Roman"/>
        <family val="1"/>
        <charset val="204"/>
      </rPr>
      <t>(3,4)</t>
    </r>
  </si>
  <si>
    <r>
      <t>пгт. Шерловая Гора, ул. Горького, д. 29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</si>
  <si>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Матросова, д. 6</t>
    </r>
    <r>
      <rPr>
        <vertAlign val="superscript"/>
        <sz val="11"/>
        <rFont val="Times New Roman"/>
        <family val="1"/>
        <charset val="204"/>
      </rPr>
      <t>(8)</t>
    </r>
  </si>
  <si>
    <r>
      <t>пгт. Шерловая Гора, ул. Торговая, д. 11 а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</si>
  <si>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Торговая, д. 17</t>
    </r>
    <r>
      <rPr>
        <vertAlign val="superscript"/>
        <sz val="11"/>
        <rFont val="Times New Roman"/>
        <family val="1"/>
        <charset val="204"/>
      </rPr>
      <t>(1)</t>
    </r>
  </si>
  <si>
    <t>Итого по муниципальному району "Дульдургинский  район":</t>
  </si>
  <si>
    <r>
      <t>с. Дульдурга, ул. Комсомольская, д. 30</t>
    </r>
    <r>
      <rPr>
        <vertAlign val="superscript"/>
        <sz val="11"/>
        <rFont val="Times New Roman"/>
        <family val="1"/>
        <charset val="204"/>
      </rPr>
      <t>(3)</t>
    </r>
  </si>
  <si>
    <r>
      <t>пгт. Дарасун, ул. Советская, д. 2</t>
    </r>
    <r>
      <rPr>
        <vertAlign val="superscript"/>
        <sz val="11"/>
        <rFont val="Times New Roman"/>
        <family val="1"/>
        <charset val="204"/>
      </rPr>
      <t>(1,2,3)</t>
    </r>
  </si>
  <si>
    <r>
      <t>пгт. Дарасун, ул. Советская, д. 4</t>
    </r>
    <r>
      <rPr>
        <vertAlign val="superscript"/>
        <sz val="11"/>
        <rFont val="Times New Roman"/>
        <family val="1"/>
        <charset val="204"/>
      </rPr>
      <t>(1,2,3)</t>
    </r>
  </si>
  <si>
    <r>
      <t>пгт. Карымское, ул. Верхняя, д. 14</t>
    </r>
    <r>
      <rPr>
        <vertAlign val="superscript"/>
        <sz val="11"/>
        <rFont val="Times New Roman"/>
        <family val="1"/>
        <charset val="204"/>
      </rPr>
      <t>(1)</t>
    </r>
  </si>
  <si>
    <r>
      <t>пгт. Карымское, ул. Шемелина, д. 1</t>
    </r>
    <r>
      <rPr>
        <vertAlign val="superscript"/>
        <sz val="11"/>
        <rFont val="Times New Roman"/>
        <family val="1"/>
        <charset val="204"/>
      </rPr>
      <t>(1)</t>
    </r>
  </si>
  <si>
    <r>
      <t>пгт. Курорт Дарасун, ул. Верхняя, д. 9</t>
    </r>
    <r>
      <rPr>
        <vertAlign val="superscript"/>
        <sz val="11"/>
        <rFont val="Times New Roman"/>
        <family val="1"/>
        <charset val="204"/>
      </rPr>
      <t>(6,9,10)</t>
    </r>
  </si>
  <si>
    <r>
      <t>с. Урульга, ул. Нагорная, д. 42</t>
    </r>
    <r>
      <rPr>
        <vertAlign val="superscript"/>
        <sz val="11"/>
        <rFont val="Times New Roman"/>
        <family val="1"/>
        <charset val="204"/>
      </rPr>
      <t>(2)</t>
    </r>
  </si>
  <si>
    <r>
      <t>г. Нерчинск, ул. Красноармейская, д. 88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</si>
  <si>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</si>
  <si>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Оловянная, ул. Машиностроительная,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</si>
  <si>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</si>
  <si>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>(1,2,3)</t>
    </r>
  </si>
  <si>
    <r>
      <t>пгт. Ясногорск, ул. Строителей, д. 2</t>
    </r>
    <r>
      <rPr>
        <vertAlign val="superscript"/>
        <sz val="11"/>
        <rFont val="Times New Roman"/>
        <family val="1"/>
        <charset val="204"/>
      </rPr>
      <t>(8)</t>
    </r>
  </si>
  <si>
    <r>
      <t>пгт. Ясногорск, ул. Строителей, д. 3</t>
    </r>
    <r>
      <rPr>
        <vertAlign val="superscript"/>
        <sz val="11"/>
        <rFont val="Times New Roman"/>
        <family val="1"/>
        <charset val="204"/>
      </rPr>
      <t>(1)</t>
    </r>
  </si>
  <si>
    <t>пгт. Кокуй, ул. Заводская, д. 15</t>
  </si>
  <si>
    <r>
      <t>пгт. Кокуй, ул. Заводская, д. 16</t>
    </r>
    <r>
      <rPr>
        <vertAlign val="superscript"/>
        <sz val="11"/>
        <rFont val="Times New Roman"/>
        <family val="1"/>
        <charset val="204"/>
      </rPr>
      <t>(1)</t>
    </r>
  </si>
  <si>
    <t>в том числе по городскому поселению "Сретенское":</t>
  </si>
  <si>
    <t>в том числе по  городскому поселению "Хилокское":</t>
  </si>
  <si>
    <r>
      <t>г. Хилок, ул. Первомайская, д. 10</t>
    </r>
    <r>
      <rPr>
        <vertAlign val="superscript"/>
        <sz val="11"/>
        <rFont val="Times New Roman"/>
        <family val="1"/>
        <charset val="204"/>
      </rPr>
      <t>(3)</t>
    </r>
  </si>
  <si>
    <r>
      <t>г. Хилок, ул. Первомайская, д. 14</t>
    </r>
    <r>
      <rPr>
        <vertAlign val="superscript"/>
        <sz val="11"/>
        <rFont val="Times New Roman"/>
        <family val="1"/>
        <charset val="204"/>
      </rPr>
      <t>(2,3)</t>
    </r>
  </si>
  <si>
    <r>
      <t>с. Бада, ул. Почтовая, д. 17</t>
    </r>
    <r>
      <rPr>
        <vertAlign val="superscript"/>
        <sz val="11"/>
        <rFont val="Times New Roman"/>
        <family val="1"/>
        <charset val="204"/>
      </rPr>
      <t>(2)</t>
    </r>
  </si>
  <si>
    <r>
      <t>п/ст. Жипхеген, ул. Таежная, д. 12</t>
    </r>
    <r>
      <rPr>
        <vertAlign val="superscript"/>
        <sz val="11"/>
        <rFont val="Times New Roman"/>
        <family val="1"/>
        <charset val="204"/>
      </rPr>
      <t>(1,3)</t>
    </r>
  </si>
  <si>
    <r>
      <t>пгт. Чернышевск, ул. Комсомольская, д. 30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</si>
  <si>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Комсомольская, д. 31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</si>
  <si>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Матюгина, д. 158 а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</si>
  <si>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</si>
  <si>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7</t>
    </r>
    <r>
      <rPr>
        <vertAlign val="superscript"/>
        <sz val="11"/>
        <rFont val="Times New Roman"/>
        <family val="1"/>
        <charset val="204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</si>
  <si>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  <r>
      <rPr>
        <vertAlign val="superscript"/>
        <sz val="11"/>
        <rFont val="Times New Roman"/>
        <family val="1"/>
        <charset val="204"/>
      </rPr>
      <t>(2)</t>
    </r>
  </si>
  <si>
    <t>с. Новая Кука, мкр. Забайкальская птицефабрика,  д. 14</t>
  </si>
  <si>
    <r>
      <t>пгт. Первомайский, ул. Забайкальская, д. 26</t>
    </r>
    <r>
      <rPr>
        <vertAlign val="superscript"/>
        <sz val="11"/>
        <rFont val="Times New Roman"/>
        <family val="1"/>
        <charset val="204"/>
      </rPr>
      <t>(3)</t>
    </r>
  </si>
  <si>
    <r>
      <t>пгт. Первомайский, ул. Забайкальская,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</si>
  <si>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Забайкальская,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</si>
  <si>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Ленина, д. 27</t>
    </r>
    <r>
      <rPr>
        <vertAlign val="superscript"/>
        <sz val="11"/>
        <rFont val="Times New Roman"/>
        <family val="1"/>
        <charset val="204"/>
      </rPr>
      <t>(1,2)</t>
    </r>
  </si>
  <si>
    <r>
      <t>пгт. Первомайский, ул. Строительная, д. 22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</si>
  <si>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Строительная,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</si>
  <si>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Чернышевского д. 23</t>
    </r>
    <r>
      <rPr>
        <vertAlign val="superscript"/>
        <sz val="11"/>
        <rFont val="Times New Roman"/>
        <family val="1"/>
        <charset val="204"/>
      </rPr>
      <t>(1,3)</t>
    </r>
  </si>
  <si>
    <r>
      <t>пгт. Холбон, ул. Островского , д. 1</t>
    </r>
    <r>
      <rPr>
        <vertAlign val="superscript"/>
        <sz val="11"/>
        <rFont val="Times New Roman"/>
        <family val="1"/>
        <charset val="204"/>
      </rPr>
      <t>(2,3)</t>
    </r>
  </si>
  <si>
    <r>
      <t>пгт. Холбон, ул. Островского, д. 3 a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</si>
  <si>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Партизанская, д. 14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</si>
  <si>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Просвещенская, д. 15</t>
    </r>
    <r>
      <rPr>
        <vertAlign val="superscript"/>
        <sz val="11"/>
        <rFont val="Times New Roman"/>
        <family val="1"/>
        <charset val="204"/>
      </rPr>
      <t>(2)</t>
    </r>
  </si>
  <si>
    <t>г. Шилка, мкр. Аргунь, д. 1*</t>
  </si>
  <si>
    <r>
      <t>г. Шилка, ул. Балябина, д. 127</t>
    </r>
    <r>
      <rPr>
        <vertAlign val="superscript"/>
        <sz val="11"/>
        <rFont val="Times New Roman"/>
        <family val="1"/>
        <charset val="204"/>
      </rPr>
      <t>(1,4)</t>
    </r>
  </si>
  <si>
    <t>г. Шилка, ул. Балябина, д. 133*</t>
  </si>
  <si>
    <t>г. Шилка, ул. Балябина, д. 136*</t>
  </si>
  <si>
    <r>
      <t>г. Шилка, ул. Балябина, д. 148</t>
    </r>
    <r>
      <rPr>
        <vertAlign val="superscript"/>
        <sz val="11"/>
        <rFont val="Times New Roman"/>
        <family val="1"/>
        <charset val="204"/>
      </rPr>
      <t>(1,4)</t>
    </r>
  </si>
  <si>
    <t>г. Шилка, ул. Балябина, д. 77*</t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</si>
  <si>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>(2,3)</t>
    </r>
  </si>
  <si>
    <r>
      <t>г. Шилка, ул. Ленина, д. 54</t>
    </r>
    <r>
      <rPr>
        <vertAlign val="superscript"/>
        <sz val="11"/>
        <rFont val="Times New Roman"/>
        <family val="1"/>
        <charset val="204"/>
      </rPr>
      <t>(1,3)</t>
    </r>
  </si>
  <si>
    <t>г. Шилка, ул. Партизанская, д. 41в*</t>
  </si>
  <si>
    <r>
      <t>г. Шилка, ул. Русская, д. 6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</si>
  <si>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Луговая, д. 1</t>
    </r>
    <r>
      <rPr>
        <vertAlign val="superscript"/>
        <sz val="11"/>
        <rFont val="Times New Roman"/>
        <family val="1"/>
        <charset val="204"/>
      </rPr>
      <t>(3)</t>
    </r>
  </si>
  <si>
    <r>
      <t>г. Чита, б-р Украинский,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</si>
  <si>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(8)</t>
    </r>
  </si>
  <si>
    <r>
      <t>г. Чита, мкр. 1-й, д. 11</t>
    </r>
    <r>
      <rPr>
        <vertAlign val="superscript"/>
        <sz val="11"/>
        <rFont val="Times New Roman"/>
        <family val="1"/>
        <charset val="204"/>
      </rPr>
      <t>(2,8)</t>
    </r>
  </si>
  <si>
    <r>
      <t>г. Чита, мкр. Гвардейский, д. 8</t>
    </r>
    <r>
      <rPr>
        <vertAlign val="superscript"/>
        <sz val="11"/>
        <rFont val="Times New Roman"/>
        <family val="1"/>
        <charset val="204"/>
      </rPr>
      <t>(1)</t>
    </r>
  </si>
  <si>
    <r>
      <t>г. Чита, пер. Железобетонный,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</si>
  <si>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Советов, д. 13</t>
    </r>
    <r>
      <rPr>
        <vertAlign val="superscript"/>
        <sz val="11"/>
        <rFont val="Times New Roman"/>
        <family val="1"/>
        <charset val="204"/>
      </rPr>
      <t>(1,8)</t>
    </r>
  </si>
  <si>
    <r>
      <t>г. Чита, тр-кт. Молоковский, д. 110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</si>
  <si>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9 Января, д. 55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</si>
  <si>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</si>
  <si>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Автогенная, д. 5</t>
    </r>
    <r>
      <rPr>
        <vertAlign val="superscript"/>
        <sz val="11"/>
        <rFont val="Times New Roman"/>
        <family val="1"/>
        <charset val="204"/>
      </rPr>
      <t>(1,2)</t>
    </r>
  </si>
  <si>
    <t>г. Чита, ул. Амурская, д. 48</t>
  </si>
  <si>
    <r>
      <t>г. Чита, ул. Анохина, д. 43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</si>
  <si>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Аргунская, д. 46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</si>
  <si>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Белорусская,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</si>
  <si>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30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</si>
  <si>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Горького, д. 53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</si>
  <si>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Дивизионная, д. 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</si>
  <si>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Журавлева, д. 16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</si>
  <si>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Журавлева, д. 47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</si>
  <si>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54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</si>
  <si>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91</t>
    </r>
    <r>
      <rPr>
        <vertAlign val="superscript"/>
        <sz val="11"/>
        <rFont val="Times New Roman"/>
        <family val="1"/>
        <charset val="204"/>
      </rPr>
      <t>(1,8)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</si>
  <si>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</si>
  <si>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</si>
  <si>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Красной Звезды, д. 12</t>
    </r>
    <r>
      <rPr>
        <vertAlign val="superscript"/>
        <sz val="11"/>
        <rFont val="Times New Roman"/>
        <family val="1"/>
        <charset val="204"/>
      </rPr>
      <t>(1)</t>
    </r>
  </si>
  <si>
    <t>г. Чита, ул. Ленинградская, д. 77а</t>
  </si>
  <si>
    <r>
      <t>г. Чита, ул. Майская, д. 32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</si>
  <si>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Мостовая, д. 21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</si>
  <si>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Токмакова, д. 17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</si>
  <si>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Угданская, д. 10</t>
    </r>
    <r>
      <rPr>
        <vertAlign val="superscript"/>
        <sz val="11"/>
        <rFont val="Times New Roman"/>
        <family val="1"/>
        <charset val="204"/>
      </rPr>
      <t>(2)</t>
    </r>
  </si>
  <si>
    <t>г. Чита, ул. Чайковского, д. 3</t>
  </si>
  <si>
    <r>
      <t>г. Чита, ул. Чайковского,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</si>
  <si>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18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</si>
  <si>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35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</si>
  <si>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Чкалова, д. 46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</si>
  <si>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89</t>
    </r>
    <r>
      <rPr>
        <vertAlign val="superscript"/>
        <sz val="11"/>
        <rFont val="Times New Roman"/>
        <family val="1"/>
        <charset val="204"/>
      </rPr>
      <t>(7)</t>
    </r>
  </si>
  <si>
    <r>
      <t>пгт. Агинское, ул. Калинина, д. 7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</si>
  <si>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Октябрьская, д. 98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</si>
  <si>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Советская, д. 46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</si>
  <si>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Якимова, д. 1</t>
    </r>
    <r>
      <rPr>
        <vertAlign val="superscript"/>
        <sz val="11"/>
        <rFont val="Times New Roman"/>
        <family val="1"/>
        <charset val="204"/>
      </rPr>
      <t>(4)</t>
    </r>
  </si>
  <si>
    <t>нп. Рудник Солонечный, ул. Мира, д. 34</t>
  </si>
  <si>
    <r>
      <t>пгт. Забайкальск, ул. Комсомольская, д. 19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</si>
  <si>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  <family val="1"/>
        <charset val="204"/>
      </rPr>
      <t>(8)</t>
    </r>
  </si>
  <si>
    <r>
      <t>п/ст. Куанда, ул. Советская, д. 10 а</t>
    </r>
    <r>
      <rPr>
        <vertAlign val="superscript"/>
        <sz val="11"/>
        <rFont val="Times New Roman"/>
        <family val="1"/>
        <charset val="204"/>
      </rPr>
      <t>(1,2,6)</t>
    </r>
  </si>
  <si>
    <t xml:space="preserve">п/ст. Куанда, ул. Советская, д. 12 а 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</si>
  <si>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</si>
  <si>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</si>
  <si>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t>г. Могоча, ул. Интернациональная, д. 10</t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</si>
  <si>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</si>
  <si>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</si>
  <si>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</si>
  <si>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t>г. Могоча, ул. Украинская, д. 36</t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</si>
  <si>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(1)</t>
    </r>
  </si>
  <si>
    <t>г. Петровск-Забайкальский, ул. Спортивная, д. 7а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</si>
  <si>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</si>
  <si>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t>пгт. Новоорловск, д. 31</t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</si>
  <si>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</si>
  <si>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Лазо, д. 55</t>
    </r>
    <r>
      <rPr>
        <vertAlign val="superscript"/>
        <sz val="11"/>
        <rFont val="Times New Roman"/>
        <family val="1"/>
        <charset val="204"/>
      </rPr>
      <t>(4,2)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</si>
  <si>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</si>
  <si>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Савватеевская, д. 2</t>
    </r>
    <r>
      <rPr>
        <vertAlign val="superscript"/>
        <sz val="11"/>
        <rFont val="Times New Roman"/>
        <family val="1"/>
        <charset val="204"/>
      </rPr>
      <t>(2)</t>
    </r>
  </si>
  <si>
    <t>г. Борзя, ул. Чайковского, д. 1а</t>
  </si>
  <si>
    <r>
      <t>г. Борзя, ул. Чайковского, д. 4</t>
    </r>
    <r>
      <rPr>
        <vertAlign val="superscript"/>
        <sz val="11"/>
        <rFont val="Times New Roman"/>
        <family val="1"/>
        <charset val="204"/>
      </rPr>
      <t>(4,2,3)</t>
    </r>
  </si>
  <si>
    <t>г. Борзя, ул. Чехова, д. 5а</t>
  </si>
  <si>
    <t>г. Борзя, ул. Чехова, д. 5в</t>
  </si>
  <si>
    <r>
      <t>пгт. Шерловая Гора, ул. Матросова, д. 8</t>
    </r>
    <r>
      <rPr>
        <vertAlign val="superscript"/>
        <sz val="11"/>
        <rFont val="Times New Roman"/>
        <family val="1"/>
        <charset val="204"/>
      </rPr>
      <t>(2,3)</t>
    </r>
  </si>
  <si>
    <r>
      <t>пгт. Дарасун, ул. Почтовая, д. 4</t>
    </r>
    <r>
      <rPr>
        <vertAlign val="superscript"/>
        <sz val="11"/>
        <rFont val="Times New Roman"/>
        <family val="1"/>
        <charset val="204"/>
      </rPr>
      <t/>
    </r>
  </si>
  <si>
    <r>
      <t>пгт. Карымское, ул. Братьев Васильевых, д. 17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</si>
  <si>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Верхняя, д. 2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</si>
  <si>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</si>
  <si>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  <family val="1"/>
        <charset val="204"/>
      </rPr>
      <t>(1)</t>
    </r>
  </si>
  <si>
    <r>
      <t>пгт. Могойтуй, ул. Зугалайская, д. 16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</si>
  <si>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пгт. Оловянная, ул. Машиностроительная, д. 7а </t>
    </r>
    <r>
      <rPr>
        <vertAlign val="superscript"/>
        <sz val="11"/>
        <rFont val="Times New Roman"/>
        <family val="1"/>
        <charset val="204"/>
      </rPr>
      <t>(8)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</si>
  <si>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/>
    </r>
  </si>
  <si>
    <r>
      <t>пгт. Ясногорск, ул. Энергетиков, д. 7</t>
    </r>
    <r>
      <rPr>
        <vertAlign val="superscript"/>
        <sz val="11"/>
        <rFont val="Times New Roman"/>
        <family val="1"/>
        <charset val="204"/>
      </rPr>
      <t>(6)</t>
    </r>
  </si>
  <si>
    <r>
      <t>пгт. Ясногорск, ул. Энергетиков, д. 9</t>
    </r>
    <r>
      <rPr>
        <vertAlign val="superscript"/>
        <sz val="11"/>
        <rFont val="Times New Roman"/>
        <family val="1"/>
        <charset val="204"/>
      </rPr>
      <t>(1)</t>
    </r>
  </si>
  <si>
    <r>
      <t>пгт. Кокуй, пер. Школьный, д. 10</t>
    </r>
    <r>
      <rPr>
        <vertAlign val="superscript"/>
        <sz val="11"/>
        <rFont val="Times New Roman"/>
        <family val="1"/>
        <charset val="204"/>
      </rPr>
      <t>(8)</t>
    </r>
  </si>
  <si>
    <t>пгт. Кокуй, ул. Заводская, д. 16</t>
  </si>
  <si>
    <r>
      <t>пгт. Дровяная, мкр. 1-й, д. 2</t>
    </r>
    <r>
      <rPr>
        <vertAlign val="superscript"/>
        <sz val="11"/>
        <rFont val="Times New Roman"/>
        <family val="1"/>
        <charset val="204"/>
      </rPr>
      <t>(1)</t>
    </r>
  </si>
  <si>
    <r>
      <t>г. Хилок, ул. Советская, д. 6</t>
    </r>
    <r>
      <rPr>
        <vertAlign val="superscript"/>
        <sz val="11"/>
        <rFont val="Times New Roman"/>
        <family val="1"/>
        <charset val="204"/>
      </rPr>
      <t>(4)</t>
    </r>
  </si>
  <si>
    <r>
      <t>п/ст. Жипхеген, ул. Таежная, д. 15</t>
    </r>
    <r>
      <rPr>
        <vertAlign val="superscript"/>
        <sz val="11"/>
        <rFont val="Times New Roman"/>
        <family val="1"/>
        <charset val="204"/>
      </rPr>
      <t>(1)</t>
    </r>
  </si>
  <si>
    <r>
      <t>пгт. Аксёново-Зиловское, ул. Энергетиков, д. 3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</si>
  <si>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42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</si>
  <si>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45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</si>
  <si>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6</t>
    </r>
    <r>
      <rPr>
        <vertAlign val="superscript"/>
        <sz val="11"/>
        <rFont val="Times New Roman"/>
        <family val="1"/>
        <charset val="204"/>
      </rPr>
      <t>(1,2)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</si>
  <si>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</si>
  <si>
    <r>
      <t>п/ст. Ингода, ул. Нагорная, д. 14</t>
    </r>
    <r>
      <rPr>
        <vertAlign val="superscript"/>
        <sz val="11"/>
        <rFont val="Times New Roman"/>
        <family val="1"/>
        <charset val="204"/>
      </rPr>
      <t>(2)</t>
    </r>
  </si>
  <si>
    <r>
      <t>пгт. Первомайский, нп. Микрорайон, д. 14</t>
    </r>
    <r>
      <rPr>
        <vertAlign val="superscript"/>
        <sz val="11"/>
        <rFont val="Times New Roman"/>
        <family val="1"/>
        <charset val="204"/>
      </rPr>
      <t>(4)</t>
    </r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</si>
  <si>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/>
    </r>
  </si>
  <si>
    <r>
      <t>с. Размахнино, ул. Энергетиков, д. 4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</si>
  <si>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Энергетиков, д. 6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</si>
  <si>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1-й, д. 14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</si>
  <si>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28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</si>
  <si>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</si>
  <si>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Ангарская,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</si>
  <si>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Ангарская, д. 72</t>
    </r>
    <r>
      <rPr>
        <vertAlign val="superscript"/>
        <sz val="11"/>
        <rFont val="Times New Roman"/>
        <family val="1"/>
        <charset val="204"/>
      </rPr>
      <t>(1,6)</t>
    </r>
  </si>
  <si>
    <r>
      <t>г. Чита, ул. Балябина,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</si>
  <si>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Баргузинская, д. 12</t>
    </r>
    <r>
      <rPr>
        <vertAlign val="superscript"/>
        <sz val="11"/>
        <rFont val="Times New Roman"/>
        <family val="1"/>
        <charset val="204"/>
      </rPr>
      <t>(5)</t>
    </r>
  </si>
  <si>
    <r>
      <t>г. Чита, ул. Бекетова, д. 38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</si>
  <si>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Белорусская, д. 48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</si>
  <si>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Бориса Кларка,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</si>
  <si>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Бутина, д. 107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</si>
  <si>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Бутина, д. 73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</si>
  <si>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</si>
  <si>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Горького, д. 38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</si>
  <si>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Евгения Гаюсана, д. 44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</si>
  <si>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6 а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</si>
  <si>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Кайдаловская, д. 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</si>
  <si>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Красной Звезды, д. 24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</si>
  <si>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Курнатовского, д. 72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</si>
  <si>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Ленина, д. 125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</si>
  <si>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Нагорная, д. 19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</si>
  <si>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Нагорная, д. 85 а</t>
    </r>
    <r>
      <rPr>
        <vertAlign val="superscript"/>
        <sz val="11"/>
        <rFont val="Times New Roman"/>
        <family val="1"/>
        <charset val="204"/>
      </rPr>
      <t>(3)</t>
    </r>
  </si>
  <si>
    <r>
      <t>г. Чита, ул. Подгорбунского, д. 3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</si>
  <si>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Смоленская, д. 29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</si>
  <si>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Столярова,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</si>
  <si>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Строителей, д. 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</si>
  <si>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/>
    </r>
  </si>
  <si>
    <r>
      <t>г. Чита, ул. Чайковского, д. 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</si>
  <si>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87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</si>
  <si>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Юности, д. 23</t>
    </r>
    <r>
      <rPr>
        <vertAlign val="superscript"/>
        <sz val="11"/>
        <rFont val="Times New Roman"/>
        <family val="1"/>
        <charset val="204"/>
      </rPr>
      <t>(1)</t>
    </r>
  </si>
  <si>
    <r>
      <t>пгт. Агинское, ул. Калинина, д. 3</t>
    </r>
    <r>
      <rPr>
        <vertAlign val="superscript"/>
        <sz val="11"/>
        <rFont val="Times New Roman"/>
        <family val="1"/>
        <charset val="204"/>
      </rPr>
      <t>(4)</t>
    </r>
  </si>
  <si>
    <r>
      <t>г. Балей, ул. Больничная, д. 1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</si>
  <si>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</si>
  <si>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Новая Чара, ул. Магистральная, д. 16</t>
    </r>
    <r>
      <rPr>
        <vertAlign val="superscript"/>
        <sz val="11"/>
        <rFont val="Times New Roman"/>
        <family val="1"/>
        <charset val="204"/>
      </rPr>
      <t>(2,8)</t>
    </r>
  </si>
  <si>
    <t>г. Могоча, ул. Интернациональная, д. 13</t>
  </si>
  <si>
    <t>г. Могоча, ул. Высотная, д. 14</t>
  </si>
  <si>
    <r>
      <t>г. Могоча, ул. Дроздова, д. 16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</si>
  <si>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Ленина, д. 2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</si>
  <si>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Таежная,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</si>
  <si>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</si>
  <si>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r>
      <t>с. Верх-Усугли, ул. Первомайская, д. 6</t>
    </r>
    <r>
      <rPr>
        <vertAlign val="superscript"/>
        <sz val="11"/>
        <rFont val="Times New Roman"/>
        <family val="1"/>
        <charset val="204"/>
      </rPr>
      <t>(1)</t>
    </r>
  </si>
  <si>
    <t>пгт. Новоорловск, д. 20</t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</si>
  <si>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(6,2)</t>
    </r>
  </si>
  <si>
    <r>
      <t xml:space="preserve"> г. Нерчинск, ул. Красноармейская, д. 82 а</t>
    </r>
    <r>
      <rPr>
        <vertAlign val="superscript"/>
        <sz val="11"/>
        <rFont val="Times New Roman"/>
        <family val="1"/>
        <charset val="204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</si>
  <si>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</si>
  <si>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ул. Молодежная, д. 4</t>
    </r>
    <r>
      <rPr>
        <vertAlign val="superscript"/>
        <sz val="11"/>
        <rFont val="Times New Roman"/>
        <family val="1"/>
        <charset val="204"/>
      </rPr>
      <t>(1)</t>
    </r>
  </si>
  <si>
    <r>
      <t>пгт. Аксёново-Зиловское, ул. Энергетиков, д. 3</t>
    </r>
    <r>
      <rPr>
        <vertAlign val="superscript"/>
        <sz val="11"/>
        <rFont val="Times New Roman"/>
        <family val="1"/>
        <charset val="204"/>
      </rPr>
      <t>(2,6)</t>
    </r>
  </si>
  <si>
    <r>
      <t>пгт. Атамановка, ул. Матюгина, д. 131</t>
    </r>
    <r>
      <rPr>
        <vertAlign val="superscript"/>
        <sz val="11"/>
        <rFont val="Times New Roman"/>
        <family val="1"/>
        <charset val="204"/>
      </rPr>
      <t>(6)</t>
    </r>
  </si>
  <si>
    <r>
      <t>пгт. Атамановка, ул. Заводская, д. 9</t>
    </r>
    <r>
      <rPr>
        <vertAlign val="superscript"/>
        <sz val="11"/>
        <rFont val="Times New Roman"/>
        <family val="1"/>
        <charset val="204"/>
      </rPr>
      <t>(4)</t>
    </r>
  </si>
  <si>
    <r>
      <t>пгт. Первомайский, нп. Микрорайон, д. 2</t>
    </r>
    <r>
      <rPr>
        <vertAlign val="superscript"/>
        <sz val="11"/>
        <rFont val="Times New Roman"/>
        <family val="1"/>
        <charset val="204"/>
      </rPr>
      <t>(6)</t>
    </r>
  </si>
  <si>
    <r>
      <t>пгт. Первомайский, ул. Ленина д. 10</t>
    </r>
    <r>
      <rPr>
        <vertAlign val="superscript"/>
        <sz val="11"/>
        <rFont val="Times New Roman"/>
        <family val="1"/>
        <charset val="204"/>
      </rPr>
      <t>(6)</t>
    </r>
  </si>
  <si>
    <t>г. Чита, ул. Бабушкина, д. 32 а</t>
  </si>
  <si>
    <t>г. Чита, ул. Дивизионная, д. 8а</t>
  </si>
  <si>
    <t>Итого по муниципальному району "Оловяннинский район"</t>
  </si>
  <si>
    <t>в том числе по городскому поселению "Ясногорское"</t>
  </si>
  <si>
    <t>в том числе по  городскому поселению "Кокуйское":</t>
  </si>
  <si>
    <t>пгт. Дровяная, мкр. 1-й, д. 8</t>
  </si>
  <si>
    <t>в том числе по  городскому поселению "Чернышевское":</t>
  </si>
  <si>
    <t>в том числе по городскому поселению "Атамановское"</t>
  </si>
  <si>
    <t>пгт. Новокручининский, ул. Площадка-2, д. 4</t>
  </si>
  <si>
    <t>г. Шилка, ул. Партизанская, д. 41а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</si>
  <si>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</si>
  <si>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</si>
  <si>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</si>
  <si>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</si>
  <si>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</si>
  <si>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</si>
  <si>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</si>
  <si>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</si>
  <si>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</si>
  <si>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</si>
  <si>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</si>
  <si>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".</t>
  </si>
  <si>
    <t>г. Чита, б-р. Украинский, д. 15</t>
  </si>
  <si>
    <t>г. Чита, ул. Евгения Гаюсана, д. 42</t>
  </si>
  <si>
    <t xml:space="preserve">г. Чита, ул. Карла Маркса, д. 12 </t>
  </si>
  <si>
    <t>г. Чита, ул. Новобульварная, д. 88</t>
  </si>
  <si>
    <t>г. Чита, ул. Петровская, д. 24</t>
  </si>
  <si>
    <t>г. Чита, ул. Текстильщиков, д. 12</t>
  </si>
  <si>
    <t>г. Чита, ул. Шилова, д. 95 б</t>
  </si>
  <si>
    <t>г. Чита, ул. Карла Маркса, д. 29 а</t>
  </si>
  <si>
    <t>г. Чита, ул. Текстильщиков, д. 37</t>
  </si>
  <si>
    <t>г. Хилок, ул. Дзержинского, д. 13</t>
  </si>
  <si>
    <t>г. Чита, мкр. 4-й, д. 36</t>
  </si>
  <si>
    <r>
      <t>пгт. Дарасун, ул. Сосняк, д. 1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</si>
  <si>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Горького, д. 65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</si>
  <si>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t xml:space="preserve">г. Чита, ул. Карла Маркса, д. 29 </t>
  </si>
  <si>
    <t>г. Чита, б-р Украинский, д. 15</t>
  </si>
  <si>
    <t>панельные</t>
  </si>
  <si>
    <t>г. Чита, ул. 2-я Коммунальная, д. 43</t>
  </si>
  <si>
    <t>г. Чита, ул. Федора Гладкова, д. 8</t>
  </si>
  <si>
    <t xml:space="preserve">г. Чита, ул. Инструментальная, д. 4 </t>
  </si>
  <si>
    <t>г. Хилок, ул. Орджоникидзе, д. 7 а</t>
  </si>
  <si>
    <r>
      <t>пгт. Чернышевск, ул. Карла Маркса, д. 18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</si>
  <si>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пгт. Чернышевск, ул. Комсомольская, д. 28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</si>
  <si>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пгт. Чернышевск, ул. Северная, д. 2 д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</si>
  <si>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t>пгт. Чернышевск, ул. Карла Маркса, д. 18</t>
  </si>
  <si>
    <t>пгт. Чернышевск, ул. Комсомольская, д. 28</t>
  </si>
  <si>
    <t>пгт. Чернышевск, ул. Северная, д. 2 д</t>
  </si>
  <si>
    <r>
      <t xml:space="preserve">г. Чита, ул. Амурская, д. 82 </t>
    </r>
    <r>
      <rPr>
        <vertAlign val="superscript"/>
        <sz val="11"/>
        <color rgb="FF0070C0"/>
        <rFont val="Times New Roman"/>
        <family val="1"/>
        <charset val="204"/>
      </rPr>
      <t>(8)</t>
    </r>
  </si>
  <si>
    <r>
      <t>г. Чита, ул. Ленина, д. 97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</si>
  <si>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Чита, ул. Дивизионная, д. 6 а</t>
    </r>
    <r>
      <rPr>
        <vertAlign val="superscript"/>
        <sz val="11"/>
        <color rgb="FF0070C0"/>
        <rFont val="Times New Roman"/>
        <family val="1"/>
        <charset val="204"/>
      </rPr>
      <t>(2)</t>
    </r>
  </si>
  <si>
    <r>
      <t>г. Чита, ул. Шилова, д. 89</t>
    </r>
    <r>
      <rPr>
        <vertAlign val="superscript"/>
        <sz val="11"/>
        <color rgb="FF0070C0"/>
        <rFont val="Times New Roman"/>
        <family val="1"/>
        <charset val="204"/>
      </rPr>
      <t>(7)</t>
    </r>
  </si>
  <si>
    <t>Итого по Улётовскому муниципальному округу:</t>
  </si>
  <si>
    <t>Улётовский муниципальный округ</t>
  </si>
  <si>
    <r>
      <t xml:space="preserve"> г. Могоча, ул. Интернациональная, д. 11 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</si>
  <si>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Подгорбунского, д. 3</t>
    </r>
    <r>
      <rPr>
        <vertAlign val="superscript"/>
        <sz val="11"/>
        <color rgb="FF0070C0"/>
        <rFont val="Times New Roman"/>
        <family val="1"/>
        <charset val="204"/>
      </rPr>
      <t>(7)</t>
    </r>
  </si>
  <si>
    <r>
      <t>г. Чита, ул. Столярова, д. 38</t>
    </r>
    <r>
      <rPr>
        <vertAlign val="superscript"/>
        <sz val="11"/>
        <color rgb="FF0070C0"/>
        <rFont val="Times New Roman"/>
        <family val="1"/>
        <charset val="204"/>
      </rPr>
      <t>(7)</t>
    </r>
  </si>
  <si>
    <r>
      <t>г. Чита, мкр. 1-й, д. 43</t>
    </r>
    <r>
      <rPr>
        <vertAlign val="superscript"/>
        <sz val="11"/>
        <color rgb="FF0070C0"/>
        <rFont val="Times New Roman"/>
        <family val="1"/>
        <charset val="204"/>
      </rPr>
      <t>(4)</t>
    </r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</si>
  <si>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</t>
    </r>
    <r>
      <rPr>
        <vertAlign val="superscript"/>
        <sz val="11"/>
        <color rgb="FFFF0000"/>
        <rFont val="Times New Roman"/>
        <family val="1"/>
        <charset val="204"/>
      </rPr>
      <t>1,</t>
    </r>
    <r>
      <rPr>
        <vertAlign val="superscript"/>
        <sz val="11"/>
        <rFont val="Times New Roman"/>
        <family val="1"/>
        <charset val="204"/>
      </rPr>
      <t>2,6)</t>
    </r>
  </si>
  <si>
    <r>
      <t>г. Чита, ул. 40 лет Октября, д. 13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</si>
  <si>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Чита, ул. Гагарина, д. 7</t>
    </r>
    <r>
      <rPr>
        <vertAlign val="superscript"/>
        <sz val="11"/>
        <color rgb="FF0070C0"/>
        <rFont val="Times New Roman"/>
        <family val="1"/>
        <charset val="204"/>
      </rPr>
      <t>(6)</t>
    </r>
  </si>
  <si>
    <r>
      <t>г. Чита, ул. Забайкальского Рабочего, д. 13</t>
    </r>
    <r>
      <rPr>
        <vertAlign val="superscript"/>
        <sz val="11"/>
        <color rgb="FF0070C0"/>
        <rFont val="Times New Roman"/>
        <family val="1"/>
        <charset val="204"/>
      </rPr>
      <t>(2)</t>
    </r>
  </si>
  <si>
    <r>
      <t>г. Чита, ул. Казачья, д. 3 г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</si>
  <si>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Чита, ул. Нечаева, д. 58</t>
    </r>
    <r>
      <rPr>
        <vertAlign val="superscript"/>
        <sz val="11"/>
        <color rgb="FF0070C0"/>
        <rFont val="Times New Roman"/>
        <family val="1"/>
        <charset val="204"/>
      </rPr>
      <t>(4)</t>
    </r>
  </si>
  <si>
    <r>
      <t>г. Чита, ул. Таежная, д. 2</t>
    </r>
    <r>
      <rPr>
        <vertAlign val="superscript"/>
        <sz val="11"/>
        <color rgb="FF0070C0"/>
        <rFont val="Times New Roman"/>
        <family val="1"/>
        <charset val="204"/>
      </rPr>
      <t>(6)</t>
    </r>
  </si>
  <si>
    <r>
      <t>г. Чита, мкр. 6-й, д. 1</t>
    </r>
    <r>
      <rPr>
        <vertAlign val="superscript"/>
        <sz val="11"/>
        <color rgb="FF0070C0"/>
        <rFont val="Times New Roman"/>
        <family val="1"/>
        <charset val="204"/>
      </rPr>
      <t>(7)</t>
    </r>
  </si>
  <si>
    <r>
      <t>г. Чита, ул. Николая Островского, д. 61</t>
    </r>
    <r>
      <rPr>
        <vertAlign val="superscript"/>
        <sz val="11"/>
        <color rgb="FF0070C0"/>
        <rFont val="Times New Roman"/>
        <family val="1"/>
        <charset val="204"/>
      </rPr>
      <t>(7)</t>
    </r>
  </si>
  <si>
    <r>
      <t>г. Чита, ул. Путейская, д. 49</t>
    </r>
    <r>
      <rPr>
        <vertAlign val="superscript"/>
        <sz val="11"/>
        <color rgb="FF0070C0"/>
        <rFont val="Times New Roman"/>
        <family val="1"/>
        <charset val="204"/>
      </rPr>
      <t>(4)</t>
    </r>
  </si>
  <si>
    <r>
      <t>г. Чита, ул. Токмакова, д. 3</t>
    </r>
    <r>
      <rPr>
        <vertAlign val="superscript"/>
        <sz val="11"/>
        <color rgb="FF0070C0"/>
        <rFont val="Times New Roman"/>
        <family val="1"/>
        <charset val="204"/>
      </rPr>
      <t>(7)</t>
    </r>
  </si>
  <si>
    <r>
      <t>г. Балей, ул. 8 Марта, д. 1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</si>
  <si>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Могоча, ул. Высотная, д. 18</t>
    </r>
    <r>
      <rPr>
        <vertAlign val="superscript"/>
        <sz val="11"/>
        <color rgb="FF0070C0"/>
        <rFont val="Times New Roman"/>
        <family val="1"/>
        <charset val="204"/>
      </rPr>
      <t xml:space="preserve"> (2,4)</t>
    </r>
  </si>
  <si>
    <r>
      <t>г. Борзя, ул. Ленина, д. 14</t>
    </r>
    <r>
      <rPr>
        <vertAlign val="superscript"/>
        <sz val="11"/>
        <color rgb="FF0070C0"/>
        <rFont val="Times New Roman"/>
        <family val="1"/>
        <charset val="204"/>
      </rPr>
      <t>(3)</t>
    </r>
  </si>
  <si>
    <r>
      <t>г. Борзя, ул. Чайковского, д. 1 б</t>
    </r>
    <r>
      <rPr>
        <vertAlign val="superscript"/>
        <sz val="11"/>
        <color rgb="FF0070C0"/>
        <rFont val="Times New Roman"/>
        <family val="1"/>
        <charset val="204"/>
      </rPr>
      <t>(3)</t>
    </r>
  </si>
  <si>
    <r>
      <t>пгт. Дарасун, ул. Калинина, д. 4</t>
    </r>
    <r>
      <rPr>
        <vertAlign val="superscript"/>
        <sz val="11"/>
        <color rgb="FF0070C0"/>
        <rFont val="Times New Roman"/>
        <family val="1"/>
        <charset val="204"/>
      </rPr>
      <t>(2,3)</t>
    </r>
  </si>
  <si>
    <r>
      <t>пгт. Дарасун, ул. Станционная, д. 6</t>
    </r>
    <r>
      <rPr>
        <vertAlign val="superscript"/>
        <sz val="11"/>
        <color rgb="FF0070C0"/>
        <rFont val="Times New Roman"/>
        <family val="1"/>
        <charset val="204"/>
      </rPr>
      <t>(4)</t>
    </r>
  </si>
  <si>
    <r>
      <t>пгт. Карымское, ул. Читинская, д. 11</t>
    </r>
    <r>
      <rPr>
        <vertAlign val="superscript"/>
        <sz val="11"/>
        <color rgb="FF0070C0"/>
        <rFont val="Times New Roman"/>
        <family val="1"/>
        <charset val="204"/>
      </rPr>
      <t>(4)</t>
    </r>
  </si>
  <si>
    <r>
      <t>пгт. Карымское, ул. Читинская, д. 7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</si>
  <si>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пгт. Оловянная, ул. Гагарина, д. 19</t>
    </r>
    <r>
      <rPr>
        <vertAlign val="superscript"/>
        <sz val="11"/>
        <color rgb="FF0070C0"/>
        <rFont val="Times New Roman"/>
        <family val="1"/>
        <charset val="204"/>
      </rPr>
      <t>(3)</t>
    </r>
  </si>
  <si>
    <r>
      <t>пгт. Оловянная, ул. Советская, д. 42</t>
    </r>
    <r>
      <rPr>
        <vertAlign val="superscript"/>
        <sz val="11"/>
        <color rgb="FF0070C0"/>
        <rFont val="Times New Roman"/>
        <family val="1"/>
        <charset val="204"/>
      </rPr>
      <t>(3)</t>
    </r>
  </si>
  <si>
    <r>
      <t>пгт. Оловянная, ул. Советская, д. 44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</si>
  <si>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пгт. Ясногорск, мкр. Солнечный, д. 9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</si>
  <si>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Хилок, ул. Октябрьская, д. 19</t>
    </r>
    <r>
      <rPr>
        <vertAlign val="superscript"/>
        <sz val="11"/>
        <color rgb="FF0070C0"/>
        <rFont val="Times New Roman"/>
        <family val="1"/>
        <charset val="204"/>
      </rPr>
      <t>(3)</t>
    </r>
  </si>
  <si>
    <r>
      <t>пгт. Первомайский, ул. Чернышевского, д. 9</t>
    </r>
    <r>
      <rPr>
        <vertAlign val="superscript"/>
        <sz val="11"/>
        <color rgb="FF0070C0"/>
        <rFont val="Times New Roman"/>
        <family val="1"/>
        <charset val="204"/>
      </rPr>
      <t>(6)</t>
    </r>
  </si>
  <si>
    <t>г. Шилка, ул. Балябина, д. 138</t>
  </si>
  <si>
    <t>г. Шилка, ул. Балябина, д. 73</t>
  </si>
  <si>
    <r>
      <t>пгт. Оловянная, ул. Гагарина, д. 15 а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</si>
  <si>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t>в том числе по сельскому поселению "Засопкинское":</t>
  </si>
  <si>
    <t>с. Засопка, ул. Пионерская, д. 3</t>
  </si>
  <si>
    <r>
      <t>с. Засопка, ул. Пионерская, д. 3</t>
    </r>
    <r>
      <rPr>
        <vertAlign val="superscript"/>
        <sz val="11"/>
        <color rgb="FF0070C0"/>
        <rFont val="Times New Roman"/>
        <family val="1"/>
        <charset val="204"/>
      </rPr>
      <t>(2)</t>
    </r>
  </si>
  <si>
    <t>сельское поселение "Засопкинское"</t>
  </si>
  <si>
    <t>в том числе по сельскому поселению "Угданское":</t>
  </si>
  <si>
    <t>с. Угдан, ул. 1-я Трактовая, д. 1 а</t>
  </si>
  <si>
    <t>сельское поселение "Угданское"</t>
  </si>
  <si>
    <t xml:space="preserve">г. Чита, ул. Июньская, д. 6 </t>
  </si>
  <si>
    <t>г. Чита, ул. Зоотехническая, д. 2 б</t>
  </si>
  <si>
    <t>г. Чита, ул. Инструментальная, д. 6</t>
  </si>
  <si>
    <t>г. Чита, ул. Ползунова, д. 27</t>
  </si>
  <si>
    <t>г. Чита, ул. Шевченко, д. 26</t>
  </si>
  <si>
    <t>г. Чита, ул. Ленина, д. 24</t>
  </si>
  <si>
    <t>г. Чита, ул. Бутина, д. 50</t>
  </si>
  <si>
    <t>г. Чита, пр-кт. Советов, д. 3</t>
  </si>
  <si>
    <t>г. Чита, ул. Июньская, д. 4</t>
  </si>
  <si>
    <r>
      <t>г. Чита, мкр. Гвардейский, д. 8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</si>
  <si>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Чита, мкр. Батарейный, д. 3</t>
    </r>
    <r>
      <rPr>
        <vertAlign val="superscript"/>
        <sz val="11"/>
        <rFont val="Times New Roman"/>
        <family val="1"/>
        <charset val="204"/>
      </rPr>
      <t>(2)</t>
    </r>
  </si>
  <si>
    <r>
      <t>пгт. Оловянная, ул. Машиностроительная, д. 6</t>
    </r>
    <r>
      <rPr>
        <vertAlign val="superscript"/>
        <sz val="11"/>
        <color rgb="FF0070C0"/>
        <rFont val="Times New Roman"/>
        <family val="1"/>
        <charset val="204"/>
      </rPr>
      <t>(1)</t>
    </r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</si>
  <si>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(1,2</t>
    </r>
    <r>
      <rPr>
        <vertAlign val="superscript"/>
        <sz val="11"/>
        <rFont val="Times New Roman"/>
        <family val="1"/>
        <charset val="204"/>
      </rPr>
      <t>)</t>
    </r>
  </si>
  <si>
    <t>г. Шилка, ул. Балябина, д. 65*</t>
  </si>
  <si>
    <t>г. Шилка, ул. Им. Пузырева, д. 4*</t>
  </si>
  <si>
    <t>г. Шилка, ул. Партизанская, д. 7*</t>
  </si>
  <si>
    <r>
      <t>г. Могоча, ул. Высотная, д. 18</t>
    </r>
    <r>
      <rPr>
        <vertAlign val="superscript"/>
        <sz val="11"/>
        <color rgb="FFFF0000"/>
        <rFont val="Times New Roman"/>
        <family val="1"/>
        <charset val="204"/>
      </rPr>
      <t xml:space="preserve"> </t>
    </r>
  </si>
  <si>
    <r>
      <t>пгт. Шерловая Гора, ул. Шахтерская, д. 2</t>
    </r>
    <r>
      <rPr>
        <vertAlign val="superscript"/>
        <sz val="11"/>
        <rFont val="Times New Roman"/>
        <family val="1"/>
        <charset val="204"/>
      </rPr>
      <t>(</t>
    </r>
    <r>
      <rPr>
        <vertAlign val="superscript"/>
        <sz val="11"/>
        <color rgb="FF0070C0"/>
        <rFont val="Times New Roman"/>
        <family val="1"/>
        <charset val="204"/>
      </rPr>
      <t>8</t>
    </r>
    <r>
      <rPr>
        <vertAlign val="superscript"/>
        <sz val="11"/>
        <rFont val="Times New Roman"/>
        <family val="1"/>
        <charset val="204"/>
      </rPr>
      <t>)</t>
    </r>
  </si>
  <si>
    <t>специальный счет ТСЖ</t>
  </si>
  <si>
    <t>пгт. Оловянная, ул. Машиностроительная, д. 6</t>
  </si>
  <si>
    <t>общий счет регионального оператора с 03.08.2022 г.</t>
  </si>
  <si>
    <t xml:space="preserve">постановлением Правительства Забайкальского края                                          от 11 августа 2022 года № 348 (в редакции постановления Правительства Забайкальского края от _____________ 2024 года № ______)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</si>
</sst>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[$-419]General"/>
    <numFmt numFmtId="165" formatCode="#,##0.00&quot; &quot;[$руб.-419];[Red]&quot;-&quot;#,##0.00&quot; &quot;[$руб.-419]"/>
    <numFmt numFmtId="166" formatCode="_-* #,##0.00_р_._-;\-* #,##0.00_р_._-;_-* &quot;-&quot;??_р_._-;_-@_-"/>
    <numFmt numFmtId="167" formatCode="_-* #,##0.00_-;\-* #,##0.00_-;_-* &quot;-&quot;??_-;_-@_-"/>
  </numFmts>
  <fonts count="40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vertAlign val="superscript"/>
      <sz val="11"/>
      <color rgb="FF0070C0"/>
      <name val="Times New Roman"/>
      <family val="1"/>
      <charset val="204"/>
    </font>
    <font>
      <sz val="11"/>
      <color rgb="FF0070C0"/>
      <name val="Calibri"/>
      <scheme val="minor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vertAlign val="superscript"/>
      <sz val="11"/>
      <color rgb="FFFF0000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60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8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7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7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28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28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99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/>
    <xf numFmtId="3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2" borderId="0" xfId="0" applyFont="1" applyFill="1"/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/>
    <xf numFmtId="3" fontId="9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0" fillId="3" borderId="0" xfId="0" applyFont="1" applyFill="1"/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4" fontId="11" fillId="3" borderId="1" xfId="0" applyNumberFormat="1" applyFont="1" applyFill="1" applyBorder="1"/>
    <xf numFmtId="3" fontId="11" fillId="3" borderId="1" xfId="0" applyNumberFormat="1" applyFont="1" applyFill="1" applyBorder="1"/>
    <xf numFmtId="4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0" fillId="3" borderId="0" xfId="0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3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14" fillId="3" borderId="0" xfId="0" applyFont="1" applyFill="1"/>
    <xf numFmtId="0" fontId="15" fillId="3" borderId="0" xfId="0" applyFont="1" applyFill="1"/>
    <xf numFmtId="49" fontId="6" fillId="3" borderId="1" xfId="0" applyNumberFormat="1" applyFont="1" applyFill="1" applyBorder="1" applyAlignment="1">
      <alignment horizontal="right"/>
    </xf>
    <xf numFmtId="0" fontId="14" fillId="0" borderId="0" xfId="0" applyFont="1"/>
    <xf numFmtId="0" fontId="16" fillId="3" borderId="0" xfId="0" applyFont="1" applyFill="1"/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4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0" fillId="0" borderId="0" xfId="0"/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4" fontId="6" fillId="3" borderId="1" xfId="0" applyNumberFormat="1" applyFont="1" applyFill="1" applyBorder="1" applyAlignment="1" applyProtection="1">
      <alignment horizontal="right"/>
    </xf>
    <xf numFmtId="3" fontId="6" fillId="3" borderId="1" xfId="0" applyNumberFormat="1" applyFont="1" applyFill="1" applyBorder="1" applyAlignment="1" applyProtection="1">
      <alignment horizontal="right"/>
    </xf>
    <xf numFmtId="0" fontId="11" fillId="0" borderId="1" xfId="0" applyFont="1" applyBorder="1" applyAlignment="1">
      <alignment horizontal="right" wrapText="1"/>
    </xf>
    <xf numFmtId="0" fontId="6" fillId="3" borderId="0" xfId="0" applyFont="1" applyFill="1"/>
    <xf numFmtId="4" fontId="11" fillId="3" borderId="1" xfId="0" applyNumberFormat="1" applyFont="1" applyFill="1" applyBorder="1" applyAlignment="1">
      <alignment wrapText="1"/>
    </xf>
    <xf numFmtId="3" fontId="11" fillId="3" borderId="1" xfId="0" applyNumberFormat="1" applyFont="1" applyFill="1" applyBorder="1" applyAlignment="1">
      <alignment wrapText="1"/>
    </xf>
    <xf numFmtId="0" fontId="6" fillId="3" borderId="2" xfId="48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0" fontId="0" fillId="2" borderId="0" xfId="0" applyFill="1"/>
    <xf numFmtId="0" fontId="22" fillId="0" borderId="0" xfId="0" applyFont="1"/>
    <xf numFmtId="0" fontId="8" fillId="0" borderId="0" xfId="0" applyFont="1" applyAlignment="1">
      <alignment wrapText="1"/>
    </xf>
    <xf numFmtId="0" fontId="23" fillId="2" borderId="0" xfId="0" applyFont="1" applyFill="1"/>
    <xf numFmtId="0" fontId="24" fillId="2" borderId="1" xfId="0" applyFont="1" applyFill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5" fillId="0" borderId="0" xfId="0" applyFont="1"/>
    <xf numFmtId="4" fontId="9" fillId="2" borderId="1" xfId="0" applyNumberFormat="1" applyFont="1" applyFill="1" applyBorder="1" applyAlignment="1">
      <alignment wrapText="1"/>
    </xf>
    <xf numFmtId="3" fontId="9" fillId="2" borderId="1" xfId="0" applyNumberFormat="1" applyFont="1" applyFill="1" applyBorder="1" applyAlignment="1">
      <alignment wrapText="1"/>
    </xf>
    <xf numFmtId="0" fontId="25" fillId="3" borderId="0" xfId="0" applyFont="1" applyFill="1"/>
    <xf numFmtId="4" fontId="6" fillId="3" borderId="1" xfId="0" applyNumberFormat="1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left"/>
    </xf>
    <xf numFmtId="4" fontId="6" fillId="3" borderId="1" xfId="234" applyNumberFormat="1" applyFont="1" applyFill="1" applyBorder="1" applyAlignment="1">
      <alignment horizontal="right" wrapText="1"/>
    </xf>
    <xf numFmtId="4" fontId="6" fillId="3" borderId="1" xfId="54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31" fillId="4" borderId="1" xfId="0" applyFont="1" applyFill="1" applyBorder="1" applyAlignment="1">
      <alignment wrapText="1"/>
    </xf>
    <xf numFmtId="4" fontId="31" fillId="0" borderId="2" xfId="0" applyNumberFormat="1" applyFont="1" applyBorder="1" applyAlignment="1">
      <alignment wrapText="1"/>
    </xf>
    <xf numFmtId="4" fontId="31" fillId="0" borderId="1" xfId="0" applyNumberFormat="1" applyFont="1" applyBorder="1" applyAlignment="1">
      <alignment wrapText="1"/>
    </xf>
    <xf numFmtId="3" fontId="31" fillId="0" borderId="1" xfId="0" applyNumberFormat="1" applyFont="1" applyBorder="1" applyAlignment="1">
      <alignment wrapText="1"/>
    </xf>
    <xf numFmtId="0" fontId="32" fillId="0" borderId="0" xfId="0" applyFont="1"/>
    <xf numFmtId="0" fontId="30" fillId="0" borderId="0" xfId="0" applyFont="1" applyAlignment="1">
      <alignment vertical="center" wrapText="1"/>
    </xf>
    <xf numFmtId="4" fontId="31" fillId="0" borderId="3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4" fontId="6" fillId="0" borderId="6" xfId="0" applyNumberFormat="1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4" fontId="31" fillId="4" borderId="1" xfId="0" applyNumberFormat="1" applyFont="1" applyFill="1" applyBorder="1" applyAlignment="1">
      <alignment wrapText="1"/>
    </xf>
    <xf numFmtId="3" fontId="31" fillId="4" borderId="1" xfId="0" applyNumberFormat="1" applyFont="1" applyFill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4" fontId="6" fillId="0" borderId="7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4" fontId="33" fillId="0" borderId="1" xfId="0" applyNumberFormat="1" applyFont="1" applyBorder="1" applyAlignment="1">
      <alignment wrapText="1"/>
    </xf>
    <xf numFmtId="4" fontId="33" fillId="3" borderId="1" xfId="0" applyNumberFormat="1" applyFont="1" applyFill="1" applyBorder="1" applyAlignment="1">
      <alignment wrapText="1"/>
    </xf>
    <xf numFmtId="4" fontId="16" fillId="0" borderId="3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4" fontId="16" fillId="3" borderId="1" xfId="0" applyNumberFormat="1" applyFont="1" applyFill="1" applyBorder="1" applyAlignment="1">
      <alignment horizontal="right"/>
    </xf>
    <xf numFmtId="0" fontId="35" fillId="3" borderId="0" xfId="0" applyFont="1" applyFill="1"/>
    <xf numFmtId="0" fontId="16" fillId="4" borderId="1" xfId="0" applyFont="1" applyFill="1" applyBorder="1" applyAlignment="1">
      <alignment wrapText="1"/>
    </xf>
    <xf numFmtId="0" fontId="37" fillId="3" borderId="0" xfId="0" applyFont="1" applyFill="1"/>
    <xf numFmtId="4" fontId="16" fillId="3" borderId="1" xfId="0" applyNumberFormat="1" applyFont="1" applyFill="1" applyBorder="1" applyAlignment="1">
      <alignment wrapText="1"/>
    </xf>
    <xf numFmtId="3" fontId="16" fillId="3" borderId="1" xfId="0" applyNumberFormat="1" applyFont="1" applyFill="1" applyBorder="1" applyAlignment="1">
      <alignment wrapText="1"/>
    </xf>
    <xf numFmtId="4" fontId="16" fillId="3" borderId="1" xfId="0" applyNumberFormat="1" applyFont="1" applyFill="1" applyBorder="1" applyAlignment="1">
      <alignment horizontal="right" wrapText="1"/>
    </xf>
    <xf numFmtId="0" fontId="35" fillId="0" borderId="0" xfId="0" applyFont="1"/>
    <xf numFmtId="4" fontId="16" fillId="0" borderId="6" xfId="0" applyNumberFormat="1" applyFont="1" applyBorder="1" applyAlignment="1">
      <alignment wrapText="1"/>
    </xf>
    <xf numFmtId="3" fontId="16" fillId="0" borderId="6" xfId="0" applyNumberFormat="1" applyFont="1" applyBorder="1" applyAlignment="1">
      <alignment wrapText="1"/>
    </xf>
    <xf numFmtId="4" fontId="36" fillId="0" borderId="1" xfId="0" applyNumberFormat="1" applyFont="1" applyBorder="1" applyAlignment="1">
      <alignment wrapText="1"/>
    </xf>
    <xf numFmtId="3" fontId="36" fillId="0" borderId="1" xfId="0" applyNumberFormat="1" applyFont="1" applyBorder="1" applyAlignment="1">
      <alignment wrapText="1"/>
    </xf>
    <xf numFmtId="0" fontId="37" fillId="0" borderId="0" xfId="0" applyFont="1"/>
    <xf numFmtId="4" fontId="27" fillId="0" borderId="1" xfId="0" applyNumberFormat="1" applyFont="1" applyBorder="1" applyAlignment="1">
      <alignment wrapText="1"/>
    </xf>
    <xf numFmtId="4" fontId="27" fillId="0" borderId="5" xfId="0" applyNumberFormat="1" applyFont="1" applyBorder="1" applyAlignment="1">
      <alignment wrapText="1"/>
    </xf>
    <xf numFmtId="4" fontId="27" fillId="0" borderId="6" xfId="0" applyNumberFormat="1" applyFont="1" applyBorder="1" applyAlignment="1">
      <alignment wrapText="1"/>
    </xf>
    <xf numFmtId="4" fontId="27" fillId="3" borderId="1" xfId="0" applyNumberFormat="1" applyFont="1" applyFill="1" applyBorder="1" applyAlignment="1">
      <alignment wrapText="1"/>
    </xf>
    <xf numFmtId="4" fontId="16" fillId="0" borderId="7" xfId="0" applyNumberFormat="1" applyFont="1" applyBorder="1" applyAlignment="1">
      <alignment wrapText="1"/>
    </xf>
    <xf numFmtId="4" fontId="16" fillId="0" borderId="8" xfId="0" applyNumberFormat="1" applyFont="1" applyBorder="1" applyAlignment="1">
      <alignment wrapText="1"/>
    </xf>
    <xf numFmtId="4" fontId="16" fillId="0" borderId="5" xfId="0" applyNumberFormat="1" applyFont="1" applyBorder="1" applyAlignment="1">
      <alignment wrapText="1"/>
    </xf>
    <xf numFmtId="3" fontId="1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" fontId="16" fillId="5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9" fillId="0" borderId="0" xfId="0" applyFont="1"/>
    <xf numFmtId="0" fontId="36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1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3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/>
    <xf numFmtId="0" fontId="39" fillId="2" borderId="0" xfId="0" applyFont="1" applyFill="1"/>
    <xf numFmtId="0" fontId="12" fillId="3" borderId="0" xfId="0" applyFont="1" applyFill="1"/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/>
    <xf numFmtId="3" fontId="6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39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1" fillId="0" borderId="1" xfId="0" applyFont="1" applyBorder="1"/>
    <xf numFmtId="3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</cellXfs>
  <cellStyles count="4260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26" xfId="37"/>
    <cellStyle name="Обычный 3" xfId="38"/>
    <cellStyle name="Обычный 3 2" xfId="39"/>
    <cellStyle name="Обычный 3 3" xfId="40"/>
    <cellStyle name="Обычный 3 4" xfId="41"/>
    <cellStyle name="Обычный 3 5" xfId="42"/>
    <cellStyle name="Обычный 3 6" xfId="43"/>
    <cellStyle name="Обычный 4" xfId="44"/>
    <cellStyle name="Обычный 4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7" xfId="51"/>
    <cellStyle name="Обычный 8" xfId="52"/>
    <cellStyle name="Обычный 9" xfId="53"/>
    <cellStyle name="Финансовый" xfId="54" builtinId="3"/>
    <cellStyle name="Финансовый 10" xfId="55"/>
    <cellStyle name="Финансовый 10 2" xfId="56"/>
    <cellStyle name="Финансовый 11" xfId="57"/>
    <cellStyle name="Финансовый 11 10" xfId="58"/>
    <cellStyle name="Финансовый 11 11" xfId="59"/>
    <cellStyle name="Финансовый 11 12" xfId="60"/>
    <cellStyle name="Финансовый 11 13" xfId="61"/>
    <cellStyle name="Финансовый 11 2" xfId="62"/>
    <cellStyle name="Финансовый 11 2 2" xfId="63"/>
    <cellStyle name="Финансовый 11 2 2 2" xfId="64"/>
    <cellStyle name="Финансовый 11 2 2 2 2" xfId="65"/>
    <cellStyle name="Финансовый 11 2 2 2 2 2" xfId="66"/>
    <cellStyle name="Финансовый 11 2 2 2 2 3" xfId="67"/>
    <cellStyle name="Финансовый 11 2 2 2 3" xfId="68"/>
    <cellStyle name="Финансовый 11 2 2 2 4" xfId="69"/>
    <cellStyle name="Финансовый 11 2 2 3" xfId="70"/>
    <cellStyle name="Финансовый 11 2 2 3 2" xfId="71"/>
    <cellStyle name="Финансовый 11 2 2 3 3" xfId="72"/>
    <cellStyle name="Финансовый 11 2 2 4" xfId="73"/>
    <cellStyle name="Финансовый 11 2 2 5" xfId="74"/>
    <cellStyle name="Финансовый 11 2 3" xfId="75"/>
    <cellStyle name="Финансовый 11 2 3 2" xfId="76"/>
    <cellStyle name="Финансовый 11 2 3 2 2" xfId="77"/>
    <cellStyle name="Финансовый 11 2 3 2 2 2" xfId="78"/>
    <cellStyle name="Финансовый 11 2 3 2 2 3" xfId="79"/>
    <cellStyle name="Финансовый 11 2 3 2 3" xfId="80"/>
    <cellStyle name="Финансовый 11 2 3 2 4" xfId="81"/>
    <cellStyle name="Финансовый 11 2 3 3" xfId="82"/>
    <cellStyle name="Финансовый 11 2 3 3 2" xfId="83"/>
    <cellStyle name="Финансовый 11 2 3 3 3" xfId="84"/>
    <cellStyle name="Финансовый 11 2 3 4" xfId="85"/>
    <cellStyle name="Финансовый 11 2 3 5" xfId="86"/>
    <cellStyle name="Финансовый 11 2 4" xfId="87"/>
    <cellStyle name="Финансовый 11 2 4 2" xfId="88"/>
    <cellStyle name="Финансовый 11 2 4 2 2" xfId="89"/>
    <cellStyle name="Финансовый 11 2 4 2 3" xfId="90"/>
    <cellStyle name="Финансовый 11 2 4 3" xfId="91"/>
    <cellStyle name="Финансовый 11 2 4 4" xfId="92"/>
    <cellStyle name="Финансовый 11 2 5" xfId="93"/>
    <cellStyle name="Финансовый 11 2 5 2" xfId="94"/>
    <cellStyle name="Финансовый 11 2 5 3" xfId="95"/>
    <cellStyle name="Финансовый 11 2 6" xfId="96"/>
    <cellStyle name="Финансовый 11 2 7" xfId="97"/>
    <cellStyle name="Финансовый 11 2 8" xfId="98"/>
    <cellStyle name="Финансовый 11 3" xfId="99"/>
    <cellStyle name="Финансовый 11 3 2" xfId="100"/>
    <cellStyle name="Финансовый 11 3 2 2" xfId="101"/>
    <cellStyle name="Финансовый 11 3 2 2 2" xfId="102"/>
    <cellStyle name="Финансовый 11 3 2 2 3" xfId="103"/>
    <cellStyle name="Финансовый 11 3 2 3" xfId="104"/>
    <cellStyle name="Финансовый 11 3 2 4" xfId="105"/>
    <cellStyle name="Финансовый 11 3 3" xfId="106"/>
    <cellStyle name="Финансовый 11 3 3 2" xfId="107"/>
    <cellStyle name="Финансовый 11 3 3 3" xfId="108"/>
    <cellStyle name="Финансовый 11 3 4" xfId="109"/>
    <cellStyle name="Финансовый 11 3 5" xfId="110"/>
    <cellStyle name="Финансовый 11 4" xfId="111"/>
    <cellStyle name="Финансовый 11 4 2" xfId="112"/>
    <cellStyle name="Финансовый 11 4 2 2" xfId="113"/>
    <cellStyle name="Финансовый 11 4 2 2 2" xfId="114"/>
    <cellStyle name="Финансовый 11 4 2 2 3" xfId="115"/>
    <cellStyle name="Финансовый 11 4 2 3" xfId="116"/>
    <cellStyle name="Финансовый 11 4 2 4" xfId="117"/>
    <cellStyle name="Финансовый 11 4 3" xfId="118"/>
    <cellStyle name="Финансовый 11 4 3 2" xfId="119"/>
    <cellStyle name="Финансовый 11 4 3 3" xfId="120"/>
    <cellStyle name="Финансовый 11 4 4" xfId="121"/>
    <cellStyle name="Финансовый 11 4 5" xfId="122"/>
    <cellStyle name="Финансовый 11 5" xfId="123"/>
    <cellStyle name="Финансовый 11 5 2" xfId="124"/>
    <cellStyle name="Финансовый 11 5 2 2" xfId="125"/>
    <cellStyle name="Финансовый 11 5 2 3" xfId="126"/>
    <cellStyle name="Финансовый 11 5 3" xfId="127"/>
    <cellStyle name="Финансовый 11 5 4" xfId="128"/>
    <cellStyle name="Финансовый 11 6" xfId="129"/>
    <cellStyle name="Финансовый 11 6 2" xfId="130"/>
    <cellStyle name="Финансовый 11 6 2 2" xfId="131"/>
    <cellStyle name="Финансовый 11 6 2 3" xfId="132"/>
    <cellStyle name="Финансовый 11 6 3" xfId="133"/>
    <cellStyle name="Финансовый 11 6 4" xfId="134"/>
    <cellStyle name="Финансовый 11 7" xfId="135"/>
    <cellStyle name="Финансовый 11 7 2" xfId="136"/>
    <cellStyle name="Финансовый 11 7 2 2" xfId="137"/>
    <cellStyle name="Финансовый 11 7 2 3" xfId="138"/>
    <cellStyle name="Финансовый 11 7 3" xfId="139"/>
    <cellStyle name="Финансовый 11 7 4" xfId="140"/>
    <cellStyle name="Финансовый 11 8" xfId="141"/>
    <cellStyle name="Финансовый 11 8 2" xfId="142"/>
    <cellStyle name="Финансовый 11 8 2 2" xfId="143"/>
    <cellStyle name="Финансовый 11 8 2 3" xfId="144"/>
    <cellStyle name="Финансовый 11 8 3" xfId="145"/>
    <cellStyle name="Финансовый 11 8 4" xfId="146"/>
    <cellStyle name="Финансовый 11 9" xfId="147"/>
    <cellStyle name="Финансовый 11 9 2" xfId="148"/>
    <cellStyle name="Финансовый 11 9 3" xfId="149"/>
    <cellStyle name="Финансовый 12" xfId="150"/>
    <cellStyle name="Финансовый 12 10" xfId="151"/>
    <cellStyle name="Финансовый 12 11" xfId="152"/>
    <cellStyle name="Финансовый 12 2" xfId="153"/>
    <cellStyle name="Финансовый 12 2 2" xfId="154"/>
    <cellStyle name="Финансовый 12 2 2 2" xfId="155"/>
    <cellStyle name="Финансовый 12 2 2 2 2" xfId="156"/>
    <cellStyle name="Финансовый 12 2 2 2 3" xfId="157"/>
    <cellStyle name="Финансовый 12 2 2 3" xfId="158"/>
    <cellStyle name="Финансовый 12 2 2 4" xfId="159"/>
    <cellStyle name="Финансовый 12 2 3" xfId="160"/>
    <cellStyle name="Финансовый 12 2 3 2" xfId="161"/>
    <cellStyle name="Финансовый 12 2 3 3" xfId="162"/>
    <cellStyle name="Финансовый 12 2 4" xfId="163"/>
    <cellStyle name="Финансовый 12 2 5" xfId="164"/>
    <cellStyle name="Финансовый 12 3" xfId="165"/>
    <cellStyle name="Финансовый 12 3 2" xfId="166"/>
    <cellStyle name="Финансовый 12 3 2 2" xfId="167"/>
    <cellStyle name="Финансовый 12 3 2 2 2" xfId="168"/>
    <cellStyle name="Финансовый 12 3 2 2 3" xfId="169"/>
    <cellStyle name="Финансовый 12 3 2 3" xfId="170"/>
    <cellStyle name="Финансовый 12 3 2 4" xfId="171"/>
    <cellStyle name="Финансовый 12 3 3" xfId="172"/>
    <cellStyle name="Финансовый 12 3 3 2" xfId="173"/>
    <cellStyle name="Финансовый 12 3 3 3" xfId="174"/>
    <cellStyle name="Финансовый 12 3 4" xfId="175"/>
    <cellStyle name="Финансовый 12 3 5" xfId="176"/>
    <cellStyle name="Финансовый 12 4" xfId="177"/>
    <cellStyle name="Финансовый 12 4 2" xfId="178"/>
    <cellStyle name="Финансовый 12 4 2 2" xfId="179"/>
    <cellStyle name="Финансовый 12 4 2 3" xfId="180"/>
    <cellStyle name="Финансовый 12 4 3" xfId="181"/>
    <cellStyle name="Финансовый 12 4 4" xfId="182"/>
    <cellStyle name="Финансовый 12 5" xfId="183"/>
    <cellStyle name="Финансовый 12 5 2" xfId="184"/>
    <cellStyle name="Финансовый 12 5 2 2" xfId="185"/>
    <cellStyle name="Финансовый 12 5 2 3" xfId="186"/>
    <cellStyle name="Финансовый 12 5 3" xfId="187"/>
    <cellStyle name="Финансовый 12 5 4" xfId="188"/>
    <cellStyle name="Финансовый 12 6" xfId="189"/>
    <cellStyle name="Финансовый 12 6 2" xfId="190"/>
    <cellStyle name="Финансовый 12 6 2 2" xfId="191"/>
    <cellStyle name="Финансовый 12 6 2 3" xfId="192"/>
    <cellStyle name="Финансовый 12 6 3" xfId="193"/>
    <cellStyle name="Финансовый 12 6 4" xfId="194"/>
    <cellStyle name="Финансовый 12 7" xfId="195"/>
    <cellStyle name="Финансовый 12 7 2" xfId="196"/>
    <cellStyle name="Финансовый 12 7 2 2" xfId="197"/>
    <cellStyle name="Финансовый 12 7 2 3" xfId="198"/>
    <cellStyle name="Финансовый 12 7 3" xfId="199"/>
    <cellStyle name="Финансовый 12 7 4" xfId="200"/>
    <cellStyle name="Финансовый 12 8" xfId="201"/>
    <cellStyle name="Финансовый 12 8 2" xfId="202"/>
    <cellStyle name="Финансовый 12 8 3" xfId="203"/>
    <cellStyle name="Финансовый 12 9" xfId="204"/>
    <cellStyle name="Финансовый 13" xfId="205"/>
    <cellStyle name="Финансовый 13 2" xfId="206"/>
    <cellStyle name="Финансовый 13 2 2" xfId="207"/>
    <cellStyle name="Финансовый 13 2 2 2" xfId="208"/>
    <cellStyle name="Финансовый 13 2 2 3" xfId="209"/>
    <cellStyle name="Финансовый 13 2 3" xfId="210"/>
    <cellStyle name="Финансовый 13 2 4" xfId="211"/>
    <cellStyle name="Финансовый 13 3" xfId="212"/>
    <cellStyle name="Финансовый 13 3 2" xfId="213"/>
    <cellStyle name="Финансовый 13 3 3" xfId="214"/>
    <cellStyle name="Финансовый 13 4" xfId="215"/>
    <cellStyle name="Финансовый 13 5" xfId="216"/>
    <cellStyle name="Финансовый 13 6" xfId="217"/>
    <cellStyle name="Финансовый 14" xfId="218"/>
    <cellStyle name="Финансовый 14 2" xfId="219"/>
    <cellStyle name="Финансовый 14 2 2" xfId="220"/>
    <cellStyle name="Финансовый 14 2 2 2" xfId="221"/>
    <cellStyle name="Финансовый 14 2 2 3" xfId="222"/>
    <cellStyle name="Финансовый 14 2 3" xfId="223"/>
    <cellStyle name="Финансовый 14 2 4" xfId="224"/>
    <cellStyle name="Финансовый 14 3" xfId="225"/>
    <cellStyle name="Финансовый 14 3 2" xfId="226"/>
    <cellStyle name="Финансовый 14 3 3" xfId="227"/>
    <cellStyle name="Финансовый 14 4" xfId="228"/>
    <cellStyle name="Финансовый 14 5" xfId="229"/>
    <cellStyle name="Финансовый 15" xfId="230"/>
    <cellStyle name="Финансовый 15 2" xfId="231"/>
    <cellStyle name="Финансовый 15 2 2" xfId="232"/>
    <cellStyle name="Финансовый 15 2 3" xfId="233"/>
    <cellStyle name="Финансовый 15 3" xfId="234"/>
    <cellStyle name="Финансовый 15 4" xfId="235"/>
    <cellStyle name="Финансовый 15 5" xfId="236"/>
    <cellStyle name="Финансовый 16" xfId="237"/>
    <cellStyle name="Финансовый 16 2" xfId="238"/>
    <cellStyle name="Финансовый 16 2 2" xfId="239"/>
    <cellStyle name="Финансовый 16 2 3" xfId="240"/>
    <cellStyle name="Финансовый 16 3" xfId="241"/>
    <cellStyle name="Финансовый 16 4" xfId="242"/>
    <cellStyle name="Финансовый 17" xfId="243"/>
    <cellStyle name="Финансовый 17 2" xfId="244"/>
    <cellStyle name="Финансовый 17 3" xfId="245"/>
    <cellStyle name="Финансовый 18" xfId="246"/>
    <cellStyle name="Финансовый 19" xfId="247"/>
    <cellStyle name="Финансовый 2" xfId="248"/>
    <cellStyle name="Финансовый 2 10" xfId="249"/>
    <cellStyle name="Финансовый 2 10 2" xfId="250"/>
    <cellStyle name="Финансовый 2 10 2 2" xfId="251"/>
    <cellStyle name="Финансовый 2 10 2 2 2" xfId="252"/>
    <cellStyle name="Финансовый 2 10 2 2 2 2" xfId="253"/>
    <cellStyle name="Финансовый 2 10 2 2 2 3" xfId="254"/>
    <cellStyle name="Финансовый 2 10 2 2 3" xfId="255"/>
    <cellStyle name="Финансовый 2 10 2 2 4" xfId="256"/>
    <cellStyle name="Финансовый 2 10 2 3" xfId="257"/>
    <cellStyle name="Финансовый 2 10 2 3 2" xfId="258"/>
    <cellStyle name="Финансовый 2 10 2 3 3" xfId="259"/>
    <cellStyle name="Финансовый 2 10 2 4" xfId="260"/>
    <cellStyle name="Финансовый 2 10 2 5" xfId="261"/>
    <cellStyle name="Финансовый 2 10 3" xfId="262"/>
    <cellStyle name="Финансовый 2 10 3 2" xfId="263"/>
    <cellStyle name="Финансовый 2 10 3 2 2" xfId="264"/>
    <cellStyle name="Финансовый 2 10 3 2 2 2" xfId="265"/>
    <cellStyle name="Финансовый 2 10 3 2 2 3" xfId="266"/>
    <cellStyle name="Финансовый 2 10 3 2 3" xfId="267"/>
    <cellStyle name="Финансовый 2 10 3 2 4" xfId="268"/>
    <cellStyle name="Финансовый 2 10 3 3" xfId="269"/>
    <cellStyle name="Финансовый 2 10 3 3 2" xfId="270"/>
    <cellStyle name="Финансовый 2 10 3 3 3" xfId="271"/>
    <cellStyle name="Финансовый 2 10 3 4" xfId="272"/>
    <cellStyle name="Финансовый 2 10 3 5" xfId="273"/>
    <cellStyle name="Финансовый 2 10 4" xfId="274"/>
    <cellStyle name="Финансовый 2 10 4 2" xfId="275"/>
    <cellStyle name="Финансовый 2 10 4 2 2" xfId="276"/>
    <cellStyle name="Финансовый 2 10 4 2 3" xfId="277"/>
    <cellStyle name="Финансовый 2 10 4 3" xfId="278"/>
    <cellStyle name="Финансовый 2 10 4 4" xfId="279"/>
    <cellStyle name="Финансовый 2 10 5" xfId="280"/>
    <cellStyle name="Финансовый 2 10 5 2" xfId="281"/>
    <cellStyle name="Финансовый 2 10 5 3" xfId="282"/>
    <cellStyle name="Финансовый 2 10 6" xfId="283"/>
    <cellStyle name="Финансовый 2 10 7" xfId="284"/>
    <cellStyle name="Финансовый 2 10 8" xfId="285"/>
    <cellStyle name="Финансовый 2 11" xfId="286"/>
    <cellStyle name="Финансовый 2 11 2" xfId="287"/>
    <cellStyle name="Финансовый 2 11 2 2" xfId="288"/>
    <cellStyle name="Финансовый 2 11 2 2 2" xfId="289"/>
    <cellStyle name="Финансовый 2 11 2 2 3" xfId="290"/>
    <cellStyle name="Финансовый 2 11 2 3" xfId="291"/>
    <cellStyle name="Финансовый 2 11 2 4" xfId="292"/>
    <cellStyle name="Финансовый 2 11 3" xfId="293"/>
    <cellStyle name="Финансовый 2 11 3 2" xfId="294"/>
    <cellStyle name="Финансовый 2 11 3 3" xfId="295"/>
    <cellStyle name="Финансовый 2 11 4" xfId="296"/>
    <cellStyle name="Финансовый 2 11 5" xfId="297"/>
    <cellStyle name="Финансовый 2 12" xfId="298"/>
    <cellStyle name="Финансовый 2 12 2" xfId="299"/>
    <cellStyle name="Финансовый 2 12 2 2" xfId="300"/>
    <cellStyle name="Финансовый 2 12 2 2 2" xfId="301"/>
    <cellStyle name="Финансовый 2 12 2 2 3" xfId="302"/>
    <cellStyle name="Финансовый 2 12 2 3" xfId="303"/>
    <cellStyle name="Финансовый 2 12 2 4" xfId="304"/>
    <cellStyle name="Финансовый 2 12 3" xfId="305"/>
    <cellStyle name="Финансовый 2 12 3 2" xfId="306"/>
    <cellStyle name="Финансовый 2 12 3 3" xfId="307"/>
    <cellStyle name="Финансовый 2 12 4" xfId="308"/>
    <cellStyle name="Финансовый 2 12 5" xfId="309"/>
    <cellStyle name="Финансовый 2 13" xfId="310"/>
    <cellStyle name="Финансовый 2 13 2" xfId="311"/>
    <cellStyle name="Финансовый 2 13 2 2" xfId="312"/>
    <cellStyle name="Финансовый 2 13 2 3" xfId="313"/>
    <cellStyle name="Финансовый 2 13 3" xfId="314"/>
    <cellStyle name="Финансовый 2 13 4" xfId="315"/>
    <cellStyle name="Финансовый 2 14" xfId="316"/>
    <cellStyle name="Финансовый 2 14 2" xfId="317"/>
    <cellStyle name="Финансовый 2 14 2 2" xfId="318"/>
    <cellStyle name="Финансовый 2 14 2 3" xfId="319"/>
    <cellStyle name="Финансовый 2 14 3" xfId="320"/>
    <cellStyle name="Финансовый 2 14 4" xfId="321"/>
    <cellStyle name="Финансовый 2 15" xfId="322"/>
    <cellStyle name="Финансовый 2 15 2" xfId="323"/>
    <cellStyle name="Финансовый 2 15 2 2" xfId="324"/>
    <cellStyle name="Финансовый 2 15 2 3" xfId="325"/>
    <cellStyle name="Финансовый 2 15 3" xfId="326"/>
    <cellStyle name="Финансовый 2 15 4" xfId="327"/>
    <cellStyle name="Финансовый 2 16" xfId="328"/>
    <cellStyle name="Финансовый 2 16 2" xfId="329"/>
    <cellStyle name="Финансовый 2 16 2 2" xfId="330"/>
    <cellStyle name="Финансовый 2 16 2 3" xfId="331"/>
    <cellStyle name="Финансовый 2 16 3" xfId="332"/>
    <cellStyle name="Финансовый 2 16 4" xfId="333"/>
    <cellStyle name="Финансовый 2 17" xfId="334"/>
    <cellStyle name="Финансовый 2 17 2" xfId="335"/>
    <cellStyle name="Финансовый 2 17 3" xfId="336"/>
    <cellStyle name="Финансовый 2 18" xfId="337"/>
    <cellStyle name="Финансовый 2 19" xfId="338"/>
    <cellStyle name="Финансовый 2 2" xfId="339"/>
    <cellStyle name="Финансовый 2 2 2" xfId="340"/>
    <cellStyle name="Финансовый 2 2 3" xfId="341"/>
    <cellStyle name="Финансовый 2 20" xfId="342"/>
    <cellStyle name="Финансовый 2 21" xfId="343"/>
    <cellStyle name="Финансовый 2 3" xfId="344"/>
    <cellStyle name="Финансовый 2 3 10" xfId="345"/>
    <cellStyle name="Финансовый 2 3 10 2" xfId="346"/>
    <cellStyle name="Финансовый 2 3 10 2 2" xfId="347"/>
    <cellStyle name="Финансовый 2 3 10 2 3" xfId="348"/>
    <cellStyle name="Финансовый 2 3 10 3" xfId="349"/>
    <cellStyle name="Финансовый 2 3 10 4" xfId="350"/>
    <cellStyle name="Финансовый 2 3 11" xfId="351"/>
    <cellStyle name="Финансовый 2 3 11 2" xfId="352"/>
    <cellStyle name="Финансовый 2 3 11 2 2" xfId="353"/>
    <cellStyle name="Финансовый 2 3 11 2 3" xfId="354"/>
    <cellStyle name="Финансовый 2 3 11 3" xfId="355"/>
    <cellStyle name="Финансовый 2 3 11 4" xfId="356"/>
    <cellStyle name="Финансовый 2 3 12" xfId="357"/>
    <cellStyle name="Финансовый 2 3 12 2" xfId="358"/>
    <cellStyle name="Финансовый 2 3 12 2 2" xfId="359"/>
    <cellStyle name="Финансовый 2 3 12 2 3" xfId="360"/>
    <cellStyle name="Финансовый 2 3 12 3" xfId="361"/>
    <cellStyle name="Финансовый 2 3 12 4" xfId="362"/>
    <cellStyle name="Финансовый 2 3 13" xfId="363"/>
    <cellStyle name="Финансовый 2 3 13 2" xfId="364"/>
    <cellStyle name="Финансовый 2 3 13 3" xfId="365"/>
    <cellStyle name="Финансовый 2 3 14" xfId="366"/>
    <cellStyle name="Финансовый 2 3 15" xfId="367"/>
    <cellStyle name="Финансовый 2 3 16" xfId="368"/>
    <cellStyle name="Финансовый 2 3 17" xfId="369"/>
    <cellStyle name="Финансовый 2 3 2" xfId="370"/>
    <cellStyle name="Финансовый 2 3 2 10" xfId="371"/>
    <cellStyle name="Финансовый 2 3 2 10 2" xfId="372"/>
    <cellStyle name="Финансовый 2 3 2 10 2 2" xfId="373"/>
    <cellStyle name="Финансовый 2 3 2 10 2 3" xfId="374"/>
    <cellStyle name="Финансовый 2 3 2 10 3" xfId="375"/>
    <cellStyle name="Финансовый 2 3 2 10 4" xfId="376"/>
    <cellStyle name="Финансовый 2 3 2 11" xfId="377"/>
    <cellStyle name="Финансовый 2 3 2 11 2" xfId="378"/>
    <cellStyle name="Финансовый 2 3 2 11 2 2" xfId="379"/>
    <cellStyle name="Финансовый 2 3 2 11 2 3" xfId="380"/>
    <cellStyle name="Финансовый 2 3 2 11 3" xfId="381"/>
    <cellStyle name="Финансовый 2 3 2 11 4" xfId="382"/>
    <cellStyle name="Финансовый 2 3 2 12" xfId="383"/>
    <cellStyle name="Финансовый 2 3 2 12 2" xfId="384"/>
    <cellStyle name="Финансовый 2 3 2 12 3" xfId="385"/>
    <cellStyle name="Финансовый 2 3 2 13" xfId="386"/>
    <cellStyle name="Финансовый 2 3 2 14" xfId="387"/>
    <cellStyle name="Финансовый 2 3 2 15" xfId="388"/>
    <cellStyle name="Финансовый 2 3 2 16" xfId="389"/>
    <cellStyle name="Финансовый 2 3 2 2" xfId="390"/>
    <cellStyle name="Финансовый 2 3 2 2 10" xfId="391"/>
    <cellStyle name="Финансовый 2 3 2 2 10 2" xfId="392"/>
    <cellStyle name="Финансовый 2 3 2 2 10 3" xfId="393"/>
    <cellStyle name="Финансовый 2 3 2 2 11" xfId="394"/>
    <cellStyle name="Финансовый 2 3 2 2 12" xfId="395"/>
    <cellStyle name="Финансовый 2 3 2 2 13" xfId="396"/>
    <cellStyle name="Финансовый 2 3 2 2 14" xfId="397"/>
    <cellStyle name="Финансовый 2 3 2 2 2" xfId="398"/>
    <cellStyle name="Финансовый 2 3 2 2 2 10" xfId="399"/>
    <cellStyle name="Финансовый 2 3 2 2 2 10 2" xfId="400"/>
    <cellStyle name="Финансовый 2 3 2 2 2 10 3" xfId="401"/>
    <cellStyle name="Финансовый 2 3 2 2 2 11" xfId="402"/>
    <cellStyle name="Финансовый 2 3 2 2 2 12" xfId="403"/>
    <cellStyle name="Финансовый 2 3 2 2 2 13" xfId="404"/>
    <cellStyle name="Финансовый 2 3 2 2 2 14" xfId="405"/>
    <cellStyle name="Финансовый 2 3 2 2 2 15" xfId="406"/>
    <cellStyle name="Финансовый 2 3 2 2 2 2" xfId="407"/>
    <cellStyle name="Финансовый 2 3 2 2 2 2 10" xfId="408"/>
    <cellStyle name="Финансовый 2 3 2 2 2 2 11" xfId="409"/>
    <cellStyle name="Финансовый 2 3 2 2 2 2 12" xfId="410"/>
    <cellStyle name="Финансовый 2 3 2 2 2 2 13" xfId="411"/>
    <cellStyle name="Финансовый 2 3 2 2 2 2 2" xfId="412"/>
    <cellStyle name="Финансовый 2 3 2 2 2 2 2 2" xfId="413"/>
    <cellStyle name="Финансовый 2 3 2 2 2 2 2 2 2" xfId="414"/>
    <cellStyle name="Финансовый 2 3 2 2 2 2 2 2 2 2" xfId="415"/>
    <cellStyle name="Финансовый 2 3 2 2 2 2 2 2 2 2 2" xfId="416"/>
    <cellStyle name="Финансовый 2 3 2 2 2 2 2 2 2 2 3" xfId="417"/>
    <cellStyle name="Финансовый 2 3 2 2 2 2 2 2 2 3" xfId="418"/>
    <cellStyle name="Финансовый 2 3 2 2 2 2 2 2 2 4" xfId="419"/>
    <cellStyle name="Финансовый 2 3 2 2 2 2 2 2 3" xfId="420"/>
    <cellStyle name="Финансовый 2 3 2 2 2 2 2 2 3 2" xfId="421"/>
    <cellStyle name="Финансовый 2 3 2 2 2 2 2 2 3 3" xfId="422"/>
    <cellStyle name="Финансовый 2 3 2 2 2 2 2 2 4" xfId="423"/>
    <cellStyle name="Финансовый 2 3 2 2 2 2 2 2 5" xfId="424"/>
    <cellStyle name="Финансовый 2 3 2 2 2 2 2 3" xfId="425"/>
    <cellStyle name="Финансовый 2 3 2 2 2 2 2 3 2" xfId="426"/>
    <cellStyle name="Финансовый 2 3 2 2 2 2 2 3 2 2" xfId="427"/>
    <cellStyle name="Финансовый 2 3 2 2 2 2 2 3 2 2 2" xfId="428"/>
    <cellStyle name="Финансовый 2 3 2 2 2 2 2 3 2 2 3" xfId="429"/>
    <cellStyle name="Финансовый 2 3 2 2 2 2 2 3 2 3" xfId="430"/>
    <cellStyle name="Финансовый 2 3 2 2 2 2 2 3 2 4" xfId="431"/>
    <cellStyle name="Финансовый 2 3 2 2 2 2 2 3 3" xfId="432"/>
    <cellStyle name="Финансовый 2 3 2 2 2 2 2 3 3 2" xfId="433"/>
    <cellStyle name="Финансовый 2 3 2 2 2 2 2 3 3 3" xfId="434"/>
    <cellStyle name="Финансовый 2 3 2 2 2 2 2 3 4" xfId="435"/>
    <cellStyle name="Финансовый 2 3 2 2 2 2 2 3 5" xfId="436"/>
    <cellStyle name="Финансовый 2 3 2 2 2 2 2 4" xfId="437"/>
    <cellStyle name="Финансовый 2 3 2 2 2 2 2 4 2" xfId="438"/>
    <cellStyle name="Финансовый 2 3 2 2 2 2 2 4 2 2" xfId="439"/>
    <cellStyle name="Финансовый 2 3 2 2 2 2 2 4 2 3" xfId="440"/>
    <cellStyle name="Финансовый 2 3 2 2 2 2 2 4 3" xfId="441"/>
    <cellStyle name="Финансовый 2 3 2 2 2 2 2 4 4" xfId="442"/>
    <cellStyle name="Финансовый 2 3 2 2 2 2 2 5" xfId="443"/>
    <cellStyle name="Финансовый 2 3 2 2 2 2 2 5 2" xfId="444"/>
    <cellStyle name="Финансовый 2 3 2 2 2 2 2 5 3" xfId="445"/>
    <cellStyle name="Финансовый 2 3 2 2 2 2 2 6" xfId="446"/>
    <cellStyle name="Финансовый 2 3 2 2 2 2 2 7" xfId="447"/>
    <cellStyle name="Финансовый 2 3 2 2 2 2 2 8" xfId="448"/>
    <cellStyle name="Финансовый 2 3 2 2 2 2 3" xfId="449"/>
    <cellStyle name="Финансовый 2 3 2 2 2 2 3 2" xfId="450"/>
    <cellStyle name="Финансовый 2 3 2 2 2 2 3 2 2" xfId="451"/>
    <cellStyle name="Финансовый 2 3 2 2 2 2 3 2 2 2" xfId="452"/>
    <cellStyle name="Финансовый 2 3 2 2 2 2 3 2 2 3" xfId="453"/>
    <cellStyle name="Финансовый 2 3 2 2 2 2 3 2 3" xfId="454"/>
    <cellStyle name="Финансовый 2 3 2 2 2 2 3 2 4" xfId="455"/>
    <cellStyle name="Финансовый 2 3 2 2 2 2 3 3" xfId="456"/>
    <cellStyle name="Финансовый 2 3 2 2 2 2 3 3 2" xfId="457"/>
    <cellStyle name="Финансовый 2 3 2 2 2 2 3 3 3" xfId="458"/>
    <cellStyle name="Финансовый 2 3 2 2 2 2 3 4" xfId="459"/>
    <cellStyle name="Финансовый 2 3 2 2 2 2 3 5" xfId="460"/>
    <cellStyle name="Финансовый 2 3 2 2 2 2 4" xfId="461"/>
    <cellStyle name="Финансовый 2 3 2 2 2 2 4 2" xfId="462"/>
    <cellStyle name="Финансовый 2 3 2 2 2 2 4 2 2" xfId="463"/>
    <cellStyle name="Финансовый 2 3 2 2 2 2 4 2 2 2" xfId="464"/>
    <cellStyle name="Финансовый 2 3 2 2 2 2 4 2 2 3" xfId="465"/>
    <cellStyle name="Финансовый 2 3 2 2 2 2 4 2 3" xfId="466"/>
    <cellStyle name="Финансовый 2 3 2 2 2 2 4 2 4" xfId="467"/>
    <cellStyle name="Финансовый 2 3 2 2 2 2 4 3" xfId="468"/>
    <cellStyle name="Финансовый 2 3 2 2 2 2 4 3 2" xfId="469"/>
    <cellStyle name="Финансовый 2 3 2 2 2 2 4 3 3" xfId="470"/>
    <cellStyle name="Финансовый 2 3 2 2 2 2 4 4" xfId="471"/>
    <cellStyle name="Финансовый 2 3 2 2 2 2 4 5" xfId="472"/>
    <cellStyle name="Финансовый 2 3 2 2 2 2 5" xfId="473"/>
    <cellStyle name="Финансовый 2 3 2 2 2 2 5 2" xfId="474"/>
    <cellStyle name="Финансовый 2 3 2 2 2 2 5 2 2" xfId="475"/>
    <cellStyle name="Финансовый 2 3 2 2 2 2 5 2 3" xfId="476"/>
    <cellStyle name="Финансовый 2 3 2 2 2 2 5 3" xfId="477"/>
    <cellStyle name="Финансовый 2 3 2 2 2 2 5 4" xfId="478"/>
    <cellStyle name="Финансовый 2 3 2 2 2 2 6" xfId="479"/>
    <cellStyle name="Финансовый 2 3 2 2 2 2 6 2" xfId="480"/>
    <cellStyle name="Финансовый 2 3 2 2 2 2 6 2 2" xfId="481"/>
    <cellStyle name="Финансовый 2 3 2 2 2 2 6 2 3" xfId="482"/>
    <cellStyle name="Финансовый 2 3 2 2 2 2 6 3" xfId="483"/>
    <cellStyle name="Финансовый 2 3 2 2 2 2 6 4" xfId="484"/>
    <cellStyle name="Финансовый 2 3 2 2 2 2 7" xfId="485"/>
    <cellStyle name="Финансовый 2 3 2 2 2 2 7 2" xfId="486"/>
    <cellStyle name="Финансовый 2 3 2 2 2 2 7 2 2" xfId="487"/>
    <cellStyle name="Финансовый 2 3 2 2 2 2 7 2 3" xfId="488"/>
    <cellStyle name="Финансовый 2 3 2 2 2 2 7 3" xfId="489"/>
    <cellStyle name="Финансовый 2 3 2 2 2 2 7 4" xfId="490"/>
    <cellStyle name="Финансовый 2 3 2 2 2 2 8" xfId="491"/>
    <cellStyle name="Финансовый 2 3 2 2 2 2 8 2" xfId="492"/>
    <cellStyle name="Финансовый 2 3 2 2 2 2 8 2 2" xfId="493"/>
    <cellStyle name="Финансовый 2 3 2 2 2 2 8 2 3" xfId="494"/>
    <cellStyle name="Финансовый 2 3 2 2 2 2 8 3" xfId="495"/>
    <cellStyle name="Финансовый 2 3 2 2 2 2 8 4" xfId="496"/>
    <cellStyle name="Финансовый 2 3 2 2 2 2 9" xfId="497"/>
    <cellStyle name="Финансовый 2 3 2 2 2 2 9 2" xfId="498"/>
    <cellStyle name="Финансовый 2 3 2 2 2 2 9 3" xfId="499"/>
    <cellStyle name="Финансовый 2 3 2 2 2 3" xfId="500"/>
    <cellStyle name="Финансовый 2 3 2 2 2 3 2" xfId="501"/>
    <cellStyle name="Финансовый 2 3 2 2 2 3 2 2" xfId="502"/>
    <cellStyle name="Финансовый 2 3 2 2 2 3 2 2 2" xfId="503"/>
    <cellStyle name="Финансовый 2 3 2 2 2 3 2 2 2 2" xfId="504"/>
    <cellStyle name="Финансовый 2 3 2 2 2 3 2 2 2 3" xfId="505"/>
    <cellStyle name="Финансовый 2 3 2 2 2 3 2 2 3" xfId="506"/>
    <cellStyle name="Финансовый 2 3 2 2 2 3 2 2 4" xfId="507"/>
    <cellStyle name="Финансовый 2 3 2 2 2 3 2 3" xfId="508"/>
    <cellStyle name="Финансовый 2 3 2 2 2 3 2 3 2" xfId="509"/>
    <cellStyle name="Финансовый 2 3 2 2 2 3 2 3 3" xfId="510"/>
    <cellStyle name="Финансовый 2 3 2 2 2 3 2 4" xfId="511"/>
    <cellStyle name="Финансовый 2 3 2 2 2 3 2 5" xfId="512"/>
    <cellStyle name="Финансовый 2 3 2 2 2 3 3" xfId="513"/>
    <cellStyle name="Финансовый 2 3 2 2 2 3 3 2" xfId="514"/>
    <cellStyle name="Финансовый 2 3 2 2 2 3 3 2 2" xfId="515"/>
    <cellStyle name="Финансовый 2 3 2 2 2 3 3 2 2 2" xfId="516"/>
    <cellStyle name="Финансовый 2 3 2 2 2 3 3 2 2 3" xfId="517"/>
    <cellStyle name="Финансовый 2 3 2 2 2 3 3 2 3" xfId="518"/>
    <cellStyle name="Финансовый 2 3 2 2 2 3 3 2 4" xfId="519"/>
    <cellStyle name="Финансовый 2 3 2 2 2 3 3 3" xfId="520"/>
    <cellStyle name="Финансовый 2 3 2 2 2 3 3 3 2" xfId="521"/>
    <cellStyle name="Финансовый 2 3 2 2 2 3 3 3 3" xfId="522"/>
    <cellStyle name="Финансовый 2 3 2 2 2 3 3 4" xfId="523"/>
    <cellStyle name="Финансовый 2 3 2 2 2 3 3 5" xfId="524"/>
    <cellStyle name="Финансовый 2 3 2 2 2 3 4" xfId="525"/>
    <cellStyle name="Финансовый 2 3 2 2 2 3 4 2" xfId="526"/>
    <cellStyle name="Финансовый 2 3 2 2 2 3 4 2 2" xfId="527"/>
    <cellStyle name="Финансовый 2 3 2 2 2 3 4 2 3" xfId="528"/>
    <cellStyle name="Финансовый 2 3 2 2 2 3 4 3" xfId="529"/>
    <cellStyle name="Финансовый 2 3 2 2 2 3 4 4" xfId="530"/>
    <cellStyle name="Финансовый 2 3 2 2 2 3 5" xfId="531"/>
    <cellStyle name="Финансовый 2 3 2 2 2 3 5 2" xfId="532"/>
    <cellStyle name="Финансовый 2 3 2 2 2 3 5 3" xfId="533"/>
    <cellStyle name="Финансовый 2 3 2 2 2 3 6" xfId="534"/>
    <cellStyle name="Финансовый 2 3 2 2 2 3 7" xfId="535"/>
    <cellStyle name="Финансовый 2 3 2 2 2 3 8" xfId="536"/>
    <cellStyle name="Финансовый 2 3 2 2 2 4" xfId="537"/>
    <cellStyle name="Финансовый 2 3 2 2 2 4 2" xfId="538"/>
    <cellStyle name="Финансовый 2 3 2 2 2 4 2 2" xfId="539"/>
    <cellStyle name="Финансовый 2 3 2 2 2 4 2 2 2" xfId="540"/>
    <cellStyle name="Финансовый 2 3 2 2 2 4 2 2 3" xfId="541"/>
    <cellStyle name="Финансовый 2 3 2 2 2 4 2 3" xfId="542"/>
    <cellStyle name="Финансовый 2 3 2 2 2 4 2 4" xfId="543"/>
    <cellStyle name="Финансовый 2 3 2 2 2 4 3" xfId="544"/>
    <cellStyle name="Финансовый 2 3 2 2 2 4 3 2" xfId="545"/>
    <cellStyle name="Финансовый 2 3 2 2 2 4 3 3" xfId="546"/>
    <cellStyle name="Финансовый 2 3 2 2 2 4 4" xfId="547"/>
    <cellStyle name="Финансовый 2 3 2 2 2 4 5" xfId="548"/>
    <cellStyle name="Финансовый 2 3 2 2 2 4 6" xfId="549"/>
    <cellStyle name="Финансовый 2 3 2 2 2 5" xfId="550"/>
    <cellStyle name="Финансовый 2 3 2 2 2 5 2" xfId="551"/>
    <cellStyle name="Финансовый 2 3 2 2 2 5 2 2" xfId="552"/>
    <cellStyle name="Финансовый 2 3 2 2 2 5 2 2 2" xfId="553"/>
    <cellStyle name="Финансовый 2 3 2 2 2 5 2 2 3" xfId="554"/>
    <cellStyle name="Финансовый 2 3 2 2 2 5 2 3" xfId="555"/>
    <cellStyle name="Финансовый 2 3 2 2 2 5 2 4" xfId="556"/>
    <cellStyle name="Финансовый 2 3 2 2 2 5 3" xfId="557"/>
    <cellStyle name="Финансовый 2 3 2 2 2 5 3 2" xfId="558"/>
    <cellStyle name="Финансовый 2 3 2 2 2 5 3 3" xfId="559"/>
    <cellStyle name="Финансовый 2 3 2 2 2 5 4" xfId="560"/>
    <cellStyle name="Финансовый 2 3 2 2 2 5 5" xfId="561"/>
    <cellStyle name="Финансовый 2 3 2 2 2 6" xfId="562"/>
    <cellStyle name="Финансовый 2 3 2 2 2 6 2" xfId="563"/>
    <cellStyle name="Финансовый 2 3 2 2 2 6 2 2" xfId="564"/>
    <cellStyle name="Финансовый 2 3 2 2 2 6 2 3" xfId="565"/>
    <cellStyle name="Финансовый 2 3 2 2 2 6 3" xfId="566"/>
    <cellStyle name="Финансовый 2 3 2 2 2 6 4" xfId="567"/>
    <cellStyle name="Финансовый 2 3 2 2 2 7" xfId="568"/>
    <cellStyle name="Финансовый 2 3 2 2 2 7 2" xfId="569"/>
    <cellStyle name="Финансовый 2 3 2 2 2 7 2 2" xfId="570"/>
    <cellStyle name="Финансовый 2 3 2 2 2 7 2 3" xfId="571"/>
    <cellStyle name="Финансовый 2 3 2 2 2 7 3" xfId="572"/>
    <cellStyle name="Финансовый 2 3 2 2 2 7 4" xfId="573"/>
    <cellStyle name="Финансовый 2 3 2 2 2 8" xfId="574"/>
    <cellStyle name="Финансовый 2 3 2 2 2 8 2" xfId="575"/>
    <cellStyle name="Финансовый 2 3 2 2 2 8 2 2" xfId="576"/>
    <cellStyle name="Финансовый 2 3 2 2 2 8 2 3" xfId="577"/>
    <cellStyle name="Финансовый 2 3 2 2 2 8 3" xfId="578"/>
    <cellStyle name="Финансовый 2 3 2 2 2 8 4" xfId="579"/>
    <cellStyle name="Финансовый 2 3 2 2 2 9" xfId="580"/>
    <cellStyle name="Финансовый 2 3 2 2 2 9 2" xfId="581"/>
    <cellStyle name="Финансовый 2 3 2 2 2 9 2 2" xfId="582"/>
    <cellStyle name="Финансовый 2 3 2 2 2 9 2 3" xfId="583"/>
    <cellStyle name="Финансовый 2 3 2 2 2 9 3" xfId="584"/>
    <cellStyle name="Финансовый 2 3 2 2 2 9 4" xfId="585"/>
    <cellStyle name="Финансовый 2 3 2 2 3" xfId="586"/>
    <cellStyle name="Финансовый 2 3 2 2 3 2" xfId="587"/>
    <cellStyle name="Финансовый 2 3 2 2 3 2 2" xfId="588"/>
    <cellStyle name="Финансовый 2 3 2 2 3 2 2 2" xfId="589"/>
    <cellStyle name="Финансовый 2 3 2 2 3 2 2 2 2" xfId="590"/>
    <cellStyle name="Финансовый 2 3 2 2 3 2 2 2 3" xfId="591"/>
    <cellStyle name="Финансовый 2 3 2 2 3 2 2 3" xfId="592"/>
    <cellStyle name="Финансовый 2 3 2 2 3 2 2 4" xfId="593"/>
    <cellStyle name="Финансовый 2 3 2 2 3 2 3" xfId="594"/>
    <cellStyle name="Финансовый 2 3 2 2 3 2 3 2" xfId="595"/>
    <cellStyle name="Финансовый 2 3 2 2 3 2 3 3" xfId="596"/>
    <cellStyle name="Финансовый 2 3 2 2 3 2 4" xfId="597"/>
    <cellStyle name="Финансовый 2 3 2 2 3 2 5" xfId="598"/>
    <cellStyle name="Финансовый 2 3 2 2 3 3" xfId="599"/>
    <cellStyle name="Финансовый 2 3 2 2 3 3 2" xfId="600"/>
    <cellStyle name="Финансовый 2 3 2 2 3 3 2 2" xfId="601"/>
    <cellStyle name="Финансовый 2 3 2 2 3 3 2 2 2" xfId="602"/>
    <cellStyle name="Финансовый 2 3 2 2 3 3 2 2 3" xfId="603"/>
    <cellStyle name="Финансовый 2 3 2 2 3 3 2 3" xfId="604"/>
    <cellStyle name="Финансовый 2 3 2 2 3 3 2 4" xfId="605"/>
    <cellStyle name="Финансовый 2 3 2 2 3 3 3" xfId="606"/>
    <cellStyle name="Финансовый 2 3 2 2 3 3 3 2" xfId="607"/>
    <cellStyle name="Финансовый 2 3 2 2 3 3 3 3" xfId="608"/>
    <cellStyle name="Финансовый 2 3 2 2 3 3 4" xfId="609"/>
    <cellStyle name="Финансовый 2 3 2 2 3 3 5" xfId="610"/>
    <cellStyle name="Финансовый 2 3 2 2 3 4" xfId="611"/>
    <cellStyle name="Финансовый 2 3 2 2 3 4 2" xfId="612"/>
    <cellStyle name="Финансовый 2 3 2 2 3 4 2 2" xfId="613"/>
    <cellStyle name="Финансовый 2 3 2 2 3 4 2 3" xfId="614"/>
    <cellStyle name="Финансовый 2 3 2 2 3 4 3" xfId="615"/>
    <cellStyle name="Финансовый 2 3 2 2 3 4 4" xfId="616"/>
    <cellStyle name="Финансовый 2 3 2 2 3 5" xfId="617"/>
    <cellStyle name="Финансовый 2 3 2 2 3 5 2" xfId="618"/>
    <cellStyle name="Финансовый 2 3 2 2 3 5 3" xfId="619"/>
    <cellStyle name="Финансовый 2 3 2 2 3 6" xfId="620"/>
    <cellStyle name="Финансовый 2 3 2 2 3 7" xfId="621"/>
    <cellStyle name="Финансовый 2 3 2 2 3 8" xfId="622"/>
    <cellStyle name="Финансовый 2 3 2 2 4" xfId="623"/>
    <cellStyle name="Финансовый 2 3 2 2 4 2" xfId="624"/>
    <cellStyle name="Финансовый 2 3 2 2 4 2 2" xfId="625"/>
    <cellStyle name="Финансовый 2 3 2 2 4 2 2 2" xfId="626"/>
    <cellStyle name="Финансовый 2 3 2 2 4 2 2 3" xfId="627"/>
    <cellStyle name="Финансовый 2 3 2 2 4 2 3" xfId="628"/>
    <cellStyle name="Финансовый 2 3 2 2 4 2 4" xfId="629"/>
    <cellStyle name="Финансовый 2 3 2 2 4 3" xfId="630"/>
    <cellStyle name="Финансовый 2 3 2 2 4 3 2" xfId="631"/>
    <cellStyle name="Финансовый 2 3 2 2 4 3 3" xfId="632"/>
    <cellStyle name="Финансовый 2 3 2 2 4 4" xfId="633"/>
    <cellStyle name="Финансовый 2 3 2 2 4 5" xfId="634"/>
    <cellStyle name="Финансовый 2 3 2 2 5" xfId="635"/>
    <cellStyle name="Финансовый 2 3 2 2 5 2" xfId="636"/>
    <cellStyle name="Финансовый 2 3 2 2 5 2 2" xfId="637"/>
    <cellStyle name="Финансовый 2 3 2 2 5 2 2 2" xfId="638"/>
    <cellStyle name="Финансовый 2 3 2 2 5 2 2 3" xfId="639"/>
    <cellStyle name="Финансовый 2 3 2 2 5 2 3" xfId="640"/>
    <cellStyle name="Финансовый 2 3 2 2 5 2 4" xfId="641"/>
    <cellStyle name="Финансовый 2 3 2 2 5 3" xfId="642"/>
    <cellStyle name="Финансовый 2 3 2 2 5 3 2" xfId="643"/>
    <cellStyle name="Финансовый 2 3 2 2 5 3 3" xfId="644"/>
    <cellStyle name="Финансовый 2 3 2 2 5 4" xfId="645"/>
    <cellStyle name="Финансовый 2 3 2 2 5 5" xfId="646"/>
    <cellStyle name="Финансовый 2 3 2 2 6" xfId="647"/>
    <cellStyle name="Финансовый 2 3 2 2 6 2" xfId="648"/>
    <cellStyle name="Финансовый 2 3 2 2 6 2 2" xfId="649"/>
    <cellStyle name="Финансовый 2 3 2 2 6 2 3" xfId="650"/>
    <cellStyle name="Финансовый 2 3 2 2 6 3" xfId="651"/>
    <cellStyle name="Финансовый 2 3 2 2 6 4" xfId="652"/>
    <cellStyle name="Финансовый 2 3 2 2 7" xfId="653"/>
    <cellStyle name="Финансовый 2 3 2 2 7 2" xfId="654"/>
    <cellStyle name="Финансовый 2 3 2 2 7 2 2" xfId="655"/>
    <cellStyle name="Финансовый 2 3 2 2 7 2 3" xfId="656"/>
    <cellStyle name="Финансовый 2 3 2 2 7 3" xfId="657"/>
    <cellStyle name="Финансовый 2 3 2 2 7 4" xfId="658"/>
    <cellStyle name="Финансовый 2 3 2 2 8" xfId="659"/>
    <cellStyle name="Финансовый 2 3 2 2 8 2" xfId="660"/>
    <cellStyle name="Финансовый 2 3 2 2 8 2 2" xfId="661"/>
    <cellStyle name="Финансовый 2 3 2 2 8 2 3" xfId="662"/>
    <cellStyle name="Финансовый 2 3 2 2 8 3" xfId="663"/>
    <cellStyle name="Финансовый 2 3 2 2 8 4" xfId="664"/>
    <cellStyle name="Финансовый 2 3 2 2 9" xfId="665"/>
    <cellStyle name="Финансовый 2 3 2 2 9 2" xfId="666"/>
    <cellStyle name="Финансовый 2 3 2 2 9 2 2" xfId="667"/>
    <cellStyle name="Финансовый 2 3 2 2 9 2 3" xfId="668"/>
    <cellStyle name="Финансовый 2 3 2 2 9 3" xfId="669"/>
    <cellStyle name="Финансовый 2 3 2 2 9 4" xfId="670"/>
    <cellStyle name="Финансовый 2 3 2 3" xfId="671"/>
    <cellStyle name="Финансовый 2 3 2 3 10" xfId="672"/>
    <cellStyle name="Финансовый 2 3 2 3 11" xfId="673"/>
    <cellStyle name="Финансовый 2 3 2 3 12" xfId="674"/>
    <cellStyle name="Финансовый 2 3 2 3 13" xfId="675"/>
    <cellStyle name="Финансовый 2 3 2 3 2" xfId="676"/>
    <cellStyle name="Финансовый 2 3 2 3 2 2" xfId="677"/>
    <cellStyle name="Финансовый 2 3 2 3 2 2 2" xfId="678"/>
    <cellStyle name="Финансовый 2 3 2 3 2 2 2 2" xfId="679"/>
    <cellStyle name="Финансовый 2 3 2 3 2 2 2 2 2" xfId="680"/>
    <cellStyle name="Финансовый 2 3 2 3 2 2 2 2 3" xfId="681"/>
    <cellStyle name="Финансовый 2 3 2 3 2 2 2 3" xfId="682"/>
    <cellStyle name="Финансовый 2 3 2 3 2 2 2 4" xfId="683"/>
    <cellStyle name="Финансовый 2 3 2 3 2 2 3" xfId="684"/>
    <cellStyle name="Финансовый 2 3 2 3 2 2 3 2" xfId="685"/>
    <cellStyle name="Финансовый 2 3 2 3 2 2 3 3" xfId="686"/>
    <cellStyle name="Финансовый 2 3 2 3 2 2 4" xfId="687"/>
    <cellStyle name="Финансовый 2 3 2 3 2 2 5" xfId="688"/>
    <cellStyle name="Финансовый 2 3 2 3 2 3" xfId="689"/>
    <cellStyle name="Финансовый 2 3 2 3 2 3 2" xfId="690"/>
    <cellStyle name="Финансовый 2 3 2 3 2 3 2 2" xfId="691"/>
    <cellStyle name="Финансовый 2 3 2 3 2 3 2 2 2" xfId="692"/>
    <cellStyle name="Финансовый 2 3 2 3 2 3 2 2 3" xfId="693"/>
    <cellStyle name="Финансовый 2 3 2 3 2 3 2 3" xfId="694"/>
    <cellStyle name="Финансовый 2 3 2 3 2 3 2 4" xfId="695"/>
    <cellStyle name="Финансовый 2 3 2 3 2 3 3" xfId="696"/>
    <cellStyle name="Финансовый 2 3 2 3 2 3 3 2" xfId="697"/>
    <cellStyle name="Финансовый 2 3 2 3 2 3 3 3" xfId="698"/>
    <cellStyle name="Финансовый 2 3 2 3 2 3 4" xfId="699"/>
    <cellStyle name="Финансовый 2 3 2 3 2 3 5" xfId="700"/>
    <cellStyle name="Финансовый 2 3 2 3 2 4" xfId="701"/>
    <cellStyle name="Финансовый 2 3 2 3 2 4 2" xfId="702"/>
    <cellStyle name="Финансовый 2 3 2 3 2 4 2 2" xfId="703"/>
    <cellStyle name="Финансовый 2 3 2 3 2 4 2 3" xfId="704"/>
    <cellStyle name="Финансовый 2 3 2 3 2 4 3" xfId="705"/>
    <cellStyle name="Финансовый 2 3 2 3 2 4 4" xfId="706"/>
    <cellStyle name="Финансовый 2 3 2 3 2 5" xfId="707"/>
    <cellStyle name="Финансовый 2 3 2 3 2 5 2" xfId="708"/>
    <cellStyle name="Финансовый 2 3 2 3 2 5 3" xfId="709"/>
    <cellStyle name="Финансовый 2 3 2 3 2 6" xfId="710"/>
    <cellStyle name="Финансовый 2 3 2 3 2 7" xfId="711"/>
    <cellStyle name="Финансовый 2 3 2 3 2 8" xfId="712"/>
    <cellStyle name="Финансовый 2 3 2 3 3" xfId="713"/>
    <cellStyle name="Финансовый 2 3 2 3 3 2" xfId="714"/>
    <cellStyle name="Финансовый 2 3 2 3 3 2 2" xfId="715"/>
    <cellStyle name="Финансовый 2 3 2 3 3 2 2 2" xfId="716"/>
    <cellStyle name="Финансовый 2 3 2 3 3 2 2 3" xfId="717"/>
    <cellStyle name="Финансовый 2 3 2 3 3 2 3" xfId="718"/>
    <cellStyle name="Финансовый 2 3 2 3 3 2 4" xfId="719"/>
    <cellStyle name="Финансовый 2 3 2 3 3 3" xfId="720"/>
    <cellStyle name="Финансовый 2 3 2 3 3 3 2" xfId="721"/>
    <cellStyle name="Финансовый 2 3 2 3 3 3 3" xfId="722"/>
    <cellStyle name="Финансовый 2 3 2 3 3 4" xfId="723"/>
    <cellStyle name="Финансовый 2 3 2 3 3 5" xfId="724"/>
    <cellStyle name="Финансовый 2 3 2 3 4" xfId="725"/>
    <cellStyle name="Финансовый 2 3 2 3 4 2" xfId="726"/>
    <cellStyle name="Финансовый 2 3 2 3 4 2 2" xfId="727"/>
    <cellStyle name="Финансовый 2 3 2 3 4 2 2 2" xfId="728"/>
    <cellStyle name="Финансовый 2 3 2 3 4 2 2 3" xfId="729"/>
    <cellStyle name="Финансовый 2 3 2 3 4 2 3" xfId="730"/>
    <cellStyle name="Финансовый 2 3 2 3 4 2 4" xfId="731"/>
    <cellStyle name="Финансовый 2 3 2 3 4 3" xfId="732"/>
    <cellStyle name="Финансовый 2 3 2 3 4 3 2" xfId="733"/>
    <cellStyle name="Финансовый 2 3 2 3 4 3 3" xfId="734"/>
    <cellStyle name="Финансовый 2 3 2 3 4 4" xfId="735"/>
    <cellStyle name="Финансовый 2 3 2 3 4 5" xfId="736"/>
    <cellStyle name="Финансовый 2 3 2 3 5" xfId="737"/>
    <cellStyle name="Финансовый 2 3 2 3 5 2" xfId="738"/>
    <cellStyle name="Финансовый 2 3 2 3 5 2 2" xfId="739"/>
    <cellStyle name="Финансовый 2 3 2 3 5 2 3" xfId="740"/>
    <cellStyle name="Финансовый 2 3 2 3 5 3" xfId="741"/>
    <cellStyle name="Финансовый 2 3 2 3 5 4" xfId="742"/>
    <cellStyle name="Финансовый 2 3 2 3 6" xfId="743"/>
    <cellStyle name="Финансовый 2 3 2 3 6 2" xfId="744"/>
    <cellStyle name="Финансовый 2 3 2 3 6 2 2" xfId="745"/>
    <cellStyle name="Финансовый 2 3 2 3 6 2 3" xfId="746"/>
    <cellStyle name="Финансовый 2 3 2 3 6 3" xfId="747"/>
    <cellStyle name="Финансовый 2 3 2 3 6 4" xfId="748"/>
    <cellStyle name="Финансовый 2 3 2 3 7" xfId="749"/>
    <cellStyle name="Финансовый 2 3 2 3 7 2" xfId="750"/>
    <cellStyle name="Финансовый 2 3 2 3 7 2 2" xfId="751"/>
    <cellStyle name="Финансовый 2 3 2 3 7 2 3" xfId="752"/>
    <cellStyle name="Финансовый 2 3 2 3 7 3" xfId="753"/>
    <cellStyle name="Финансовый 2 3 2 3 7 4" xfId="754"/>
    <cellStyle name="Финансовый 2 3 2 3 8" xfId="755"/>
    <cellStyle name="Финансовый 2 3 2 3 8 2" xfId="756"/>
    <cellStyle name="Финансовый 2 3 2 3 8 2 2" xfId="757"/>
    <cellStyle name="Финансовый 2 3 2 3 8 2 3" xfId="758"/>
    <cellStyle name="Финансовый 2 3 2 3 8 3" xfId="759"/>
    <cellStyle name="Финансовый 2 3 2 3 8 4" xfId="760"/>
    <cellStyle name="Финансовый 2 3 2 3 9" xfId="761"/>
    <cellStyle name="Финансовый 2 3 2 3 9 2" xfId="762"/>
    <cellStyle name="Финансовый 2 3 2 3 9 3" xfId="763"/>
    <cellStyle name="Финансовый 2 3 2 4" xfId="764"/>
    <cellStyle name="Финансовый 2 3 2 4 10" xfId="765"/>
    <cellStyle name="Финансовый 2 3 2 4 11" xfId="766"/>
    <cellStyle name="Финансовый 2 3 2 4 12" xfId="767"/>
    <cellStyle name="Финансовый 2 3 2 4 13" xfId="768"/>
    <cellStyle name="Финансовый 2 3 2 4 2" xfId="769"/>
    <cellStyle name="Финансовый 2 3 2 4 2 2" xfId="770"/>
    <cellStyle name="Финансовый 2 3 2 4 2 2 2" xfId="771"/>
    <cellStyle name="Финансовый 2 3 2 4 2 2 2 2" xfId="772"/>
    <cellStyle name="Финансовый 2 3 2 4 2 2 2 2 2" xfId="773"/>
    <cellStyle name="Финансовый 2 3 2 4 2 2 2 2 3" xfId="774"/>
    <cellStyle name="Финансовый 2 3 2 4 2 2 2 3" xfId="775"/>
    <cellStyle name="Финансовый 2 3 2 4 2 2 2 4" xfId="776"/>
    <cellStyle name="Финансовый 2 3 2 4 2 2 3" xfId="777"/>
    <cellStyle name="Финансовый 2 3 2 4 2 2 3 2" xfId="778"/>
    <cellStyle name="Финансовый 2 3 2 4 2 2 3 3" xfId="779"/>
    <cellStyle name="Финансовый 2 3 2 4 2 2 4" xfId="780"/>
    <cellStyle name="Финансовый 2 3 2 4 2 2 5" xfId="781"/>
    <cellStyle name="Финансовый 2 3 2 4 2 3" xfId="782"/>
    <cellStyle name="Финансовый 2 3 2 4 2 3 2" xfId="783"/>
    <cellStyle name="Финансовый 2 3 2 4 2 3 2 2" xfId="784"/>
    <cellStyle name="Финансовый 2 3 2 4 2 3 2 2 2" xfId="785"/>
    <cellStyle name="Финансовый 2 3 2 4 2 3 2 2 3" xfId="786"/>
    <cellStyle name="Финансовый 2 3 2 4 2 3 2 3" xfId="787"/>
    <cellStyle name="Финансовый 2 3 2 4 2 3 2 4" xfId="788"/>
    <cellStyle name="Финансовый 2 3 2 4 2 3 3" xfId="789"/>
    <cellStyle name="Финансовый 2 3 2 4 2 3 3 2" xfId="790"/>
    <cellStyle name="Финансовый 2 3 2 4 2 3 3 3" xfId="791"/>
    <cellStyle name="Финансовый 2 3 2 4 2 3 4" xfId="792"/>
    <cellStyle name="Финансовый 2 3 2 4 2 3 5" xfId="793"/>
    <cellStyle name="Финансовый 2 3 2 4 2 4" xfId="794"/>
    <cellStyle name="Финансовый 2 3 2 4 2 4 2" xfId="795"/>
    <cellStyle name="Финансовый 2 3 2 4 2 4 2 2" xfId="796"/>
    <cellStyle name="Финансовый 2 3 2 4 2 4 2 3" xfId="797"/>
    <cellStyle name="Финансовый 2 3 2 4 2 4 3" xfId="798"/>
    <cellStyle name="Финансовый 2 3 2 4 2 4 4" xfId="799"/>
    <cellStyle name="Финансовый 2 3 2 4 2 5" xfId="800"/>
    <cellStyle name="Финансовый 2 3 2 4 2 5 2" xfId="801"/>
    <cellStyle name="Финансовый 2 3 2 4 2 5 3" xfId="802"/>
    <cellStyle name="Финансовый 2 3 2 4 2 6" xfId="803"/>
    <cellStyle name="Финансовый 2 3 2 4 2 7" xfId="804"/>
    <cellStyle name="Финансовый 2 3 2 4 2 8" xfId="805"/>
    <cellStyle name="Финансовый 2 3 2 4 3" xfId="806"/>
    <cellStyle name="Финансовый 2 3 2 4 3 2" xfId="807"/>
    <cellStyle name="Финансовый 2 3 2 4 3 2 2" xfId="808"/>
    <cellStyle name="Финансовый 2 3 2 4 3 2 2 2" xfId="809"/>
    <cellStyle name="Финансовый 2 3 2 4 3 2 2 3" xfId="810"/>
    <cellStyle name="Финансовый 2 3 2 4 3 2 3" xfId="811"/>
    <cellStyle name="Финансовый 2 3 2 4 3 2 4" xfId="812"/>
    <cellStyle name="Финансовый 2 3 2 4 3 3" xfId="813"/>
    <cellStyle name="Финансовый 2 3 2 4 3 3 2" xfId="814"/>
    <cellStyle name="Финансовый 2 3 2 4 3 3 3" xfId="815"/>
    <cellStyle name="Финансовый 2 3 2 4 3 4" xfId="816"/>
    <cellStyle name="Финансовый 2 3 2 4 3 5" xfId="817"/>
    <cellStyle name="Финансовый 2 3 2 4 4" xfId="818"/>
    <cellStyle name="Финансовый 2 3 2 4 4 2" xfId="819"/>
    <cellStyle name="Финансовый 2 3 2 4 4 2 2" xfId="820"/>
    <cellStyle name="Финансовый 2 3 2 4 4 2 2 2" xfId="821"/>
    <cellStyle name="Финансовый 2 3 2 4 4 2 2 3" xfId="822"/>
    <cellStyle name="Финансовый 2 3 2 4 4 2 3" xfId="823"/>
    <cellStyle name="Финансовый 2 3 2 4 4 2 4" xfId="824"/>
    <cellStyle name="Финансовый 2 3 2 4 4 3" xfId="825"/>
    <cellStyle name="Финансовый 2 3 2 4 4 3 2" xfId="826"/>
    <cellStyle name="Финансовый 2 3 2 4 4 3 3" xfId="827"/>
    <cellStyle name="Финансовый 2 3 2 4 4 4" xfId="828"/>
    <cellStyle name="Финансовый 2 3 2 4 4 5" xfId="829"/>
    <cellStyle name="Финансовый 2 3 2 4 5" xfId="830"/>
    <cellStyle name="Финансовый 2 3 2 4 5 2" xfId="831"/>
    <cellStyle name="Финансовый 2 3 2 4 5 2 2" xfId="832"/>
    <cellStyle name="Финансовый 2 3 2 4 5 2 3" xfId="833"/>
    <cellStyle name="Финансовый 2 3 2 4 5 3" xfId="834"/>
    <cellStyle name="Финансовый 2 3 2 4 5 4" xfId="835"/>
    <cellStyle name="Финансовый 2 3 2 4 6" xfId="836"/>
    <cellStyle name="Финансовый 2 3 2 4 6 2" xfId="837"/>
    <cellStyle name="Финансовый 2 3 2 4 6 2 2" xfId="838"/>
    <cellStyle name="Финансовый 2 3 2 4 6 2 3" xfId="839"/>
    <cellStyle name="Финансовый 2 3 2 4 6 3" xfId="840"/>
    <cellStyle name="Финансовый 2 3 2 4 6 4" xfId="841"/>
    <cellStyle name="Финансовый 2 3 2 4 7" xfId="842"/>
    <cellStyle name="Финансовый 2 3 2 4 7 2" xfId="843"/>
    <cellStyle name="Финансовый 2 3 2 4 7 2 2" xfId="844"/>
    <cellStyle name="Финансовый 2 3 2 4 7 2 3" xfId="845"/>
    <cellStyle name="Финансовый 2 3 2 4 7 3" xfId="846"/>
    <cellStyle name="Финансовый 2 3 2 4 7 4" xfId="847"/>
    <cellStyle name="Финансовый 2 3 2 4 8" xfId="848"/>
    <cellStyle name="Финансовый 2 3 2 4 8 2" xfId="849"/>
    <cellStyle name="Финансовый 2 3 2 4 8 2 2" xfId="850"/>
    <cellStyle name="Финансовый 2 3 2 4 8 2 3" xfId="851"/>
    <cellStyle name="Финансовый 2 3 2 4 8 3" xfId="852"/>
    <cellStyle name="Финансовый 2 3 2 4 8 4" xfId="853"/>
    <cellStyle name="Финансовый 2 3 2 4 9" xfId="854"/>
    <cellStyle name="Финансовый 2 3 2 4 9 2" xfId="855"/>
    <cellStyle name="Финансовый 2 3 2 4 9 3" xfId="856"/>
    <cellStyle name="Финансовый 2 3 2 5" xfId="857"/>
    <cellStyle name="Финансовый 2 3 2 5 2" xfId="858"/>
    <cellStyle name="Финансовый 2 3 2 5 2 2" xfId="859"/>
    <cellStyle name="Финансовый 2 3 2 5 2 2 2" xfId="860"/>
    <cellStyle name="Финансовый 2 3 2 5 2 2 2 2" xfId="861"/>
    <cellStyle name="Финансовый 2 3 2 5 2 2 2 3" xfId="862"/>
    <cellStyle name="Финансовый 2 3 2 5 2 2 3" xfId="863"/>
    <cellStyle name="Финансовый 2 3 2 5 2 2 4" xfId="864"/>
    <cellStyle name="Финансовый 2 3 2 5 2 3" xfId="865"/>
    <cellStyle name="Финансовый 2 3 2 5 2 3 2" xfId="866"/>
    <cellStyle name="Финансовый 2 3 2 5 2 3 3" xfId="867"/>
    <cellStyle name="Финансовый 2 3 2 5 2 4" xfId="868"/>
    <cellStyle name="Финансовый 2 3 2 5 2 5" xfId="869"/>
    <cellStyle name="Финансовый 2 3 2 5 3" xfId="870"/>
    <cellStyle name="Финансовый 2 3 2 5 3 2" xfId="871"/>
    <cellStyle name="Финансовый 2 3 2 5 3 2 2" xfId="872"/>
    <cellStyle name="Финансовый 2 3 2 5 3 2 2 2" xfId="873"/>
    <cellStyle name="Финансовый 2 3 2 5 3 2 2 3" xfId="874"/>
    <cellStyle name="Финансовый 2 3 2 5 3 2 3" xfId="875"/>
    <cellStyle name="Финансовый 2 3 2 5 3 2 4" xfId="876"/>
    <cellStyle name="Финансовый 2 3 2 5 3 3" xfId="877"/>
    <cellStyle name="Финансовый 2 3 2 5 3 3 2" xfId="878"/>
    <cellStyle name="Финансовый 2 3 2 5 3 3 3" xfId="879"/>
    <cellStyle name="Финансовый 2 3 2 5 3 4" xfId="880"/>
    <cellStyle name="Финансовый 2 3 2 5 3 5" xfId="881"/>
    <cellStyle name="Финансовый 2 3 2 5 4" xfId="882"/>
    <cellStyle name="Финансовый 2 3 2 5 4 2" xfId="883"/>
    <cellStyle name="Финансовый 2 3 2 5 4 2 2" xfId="884"/>
    <cellStyle name="Финансовый 2 3 2 5 4 2 3" xfId="885"/>
    <cellStyle name="Финансовый 2 3 2 5 4 3" xfId="886"/>
    <cellStyle name="Финансовый 2 3 2 5 4 4" xfId="887"/>
    <cellStyle name="Финансовый 2 3 2 5 5" xfId="888"/>
    <cellStyle name="Финансовый 2 3 2 5 5 2" xfId="889"/>
    <cellStyle name="Финансовый 2 3 2 5 5 3" xfId="890"/>
    <cellStyle name="Финансовый 2 3 2 5 6" xfId="891"/>
    <cellStyle name="Финансовый 2 3 2 5 7" xfId="892"/>
    <cellStyle name="Финансовый 2 3 2 5 8" xfId="893"/>
    <cellStyle name="Финансовый 2 3 2 6" xfId="894"/>
    <cellStyle name="Финансовый 2 3 2 6 2" xfId="895"/>
    <cellStyle name="Финансовый 2 3 2 6 2 2" xfId="896"/>
    <cellStyle name="Финансовый 2 3 2 6 2 2 2" xfId="897"/>
    <cellStyle name="Финансовый 2 3 2 6 2 2 3" xfId="898"/>
    <cellStyle name="Финансовый 2 3 2 6 2 3" xfId="899"/>
    <cellStyle name="Финансовый 2 3 2 6 2 4" xfId="900"/>
    <cellStyle name="Финансовый 2 3 2 6 3" xfId="901"/>
    <cellStyle name="Финансовый 2 3 2 6 3 2" xfId="902"/>
    <cellStyle name="Финансовый 2 3 2 6 3 3" xfId="903"/>
    <cellStyle name="Финансовый 2 3 2 6 4" xfId="904"/>
    <cellStyle name="Финансовый 2 3 2 6 5" xfId="905"/>
    <cellStyle name="Финансовый 2 3 2 7" xfId="906"/>
    <cellStyle name="Финансовый 2 3 2 7 2" xfId="907"/>
    <cellStyle name="Финансовый 2 3 2 7 2 2" xfId="908"/>
    <cellStyle name="Финансовый 2 3 2 7 2 2 2" xfId="909"/>
    <cellStyle name="Финансовый 2 3 2 7 2 2 3" xfId="910"/>
    <cellStyle name="Финансовый 2 3 2 7 2 3" xfId="911"/>
    <cellStyle name="Финансовый 2 3 2 7 2 4" xfId="912"/>
    <cellStyle name="Финансовый 2 3 2 7 3" xfId="913"/>
    <cellStyle name="Финансовый 2 3 2 7 3 2" xfId="914"/>
    <cellStyle name="Финансовый 2 3 2 7 3 3" xfId="915"/>
    <cellStyle name="Финансовый 2 3 2 7 4" xfId="916"/>
    <cellStyle name="Финансовый 2 3 2 7 5" xfId="917"/>
    <cellStyle name="Финансовый 2 3 2 8" xfId="918"/>
    <cellStyle name="Финансовый 2 3 2 8 2" xfId="919"/>
    <cellStyle name="Финансовый 2 3 2 8 2 2" xfId="920"/>
    <cellStyle name="Финансовый 2 3 2 8 2 3" xfId="921"/>
    <cellStyle name="Финансовый 2 3 2 8 3" xfId="922"/>
    <cellStyle name="Финансовый 2 3 2 8 4" xfId="923"/>
    <cellStyle name="Финансовый 2 3 2 9" xfId="924"/>
    <cellStyle name="Финансовый 2 3 2 9 2" xfId="925"/>
    <cellStyle name="Финансовый 2 3 2 9 2 2" xfId="926"/>
    <cellStyle name="Финансовый 2 3 2 9 2 3" xfId="927"/>
    <cellStyle name="Финансовый 2 3 2 9 3" xfId="928"/>
    <cellStyle name="Финансовый 2 3 2 9 4" xfId="929"/>
    <cellStyle name="Финансовый 2 3 3" xfId="930"/>
    <cellStyle name="Финансовый 2 3 3 10" xfId="931"/>
    <cellStyle name="Финансовый 2 3 3 10 2" xfId="932"/>
    <cellStyle name="Финансовый 2 3 3 10 3" xfId="933"/>
    <cellStyle name="Финансовый 2 3 3 11" xfId="934"/>
    <cellStyle name="Финансовый 2 3 3 12" xfId="935"/>
    <cellStyle name="Финансовый 2 3 3 13" xfId="936"/>
    <cellStyle name="Финансовый 2 3 3 14" xfId="937"/>
    <cellStyle name="Финансовый 2 3 3 2" xfId="938"/>
    <cellStyle name="Финансовый 2 3 3 2 10" xfId="939"/>
    <cellStyle name="Финансовый 2 3 3 2 11" xfId="940"/>
    <cellStyle name="Финансовый 2 3 3 2 12" xfId="941"/>
    <cellStyle name="Финансовый 2 3 3 2 13" xfId="942"/>
    <cellStyle name="Финансовый 2 3 3 2 2" xfId="943"/>
    <cellStyle name="Финансовый 2 3 3 2 2 2" xfId="944"/>
    <cellStyle name="Финансовый 2 3 3 2 2 2 2" xfId="945"/>
    <cellStyle name="Финансовый 2 3 3 2 2 2 2 2" xfId="946"/>
    <cellStyle name="Финансовый 2 3 3 2 2 2 2 2 2" xfId="947"/>
    <cellStyle name="Финансовый 2 3 3 2 2 2 2 2 3" xfId="948"/>
    <cellStyle name="Финансовый 2 3 3 2 2 2 2 3" xfId="949"/>
    <cellStyle name="Финансовый 2 3 3 2 2 2 2 4" xfId="950"/>
    <cellStyle name="Финансовый 2 3 3 2 2 2 3" xfId="951"/>
    <cellStyle name="Финансовый 2 3 3 2 2 2 3 2" xfId="952"/>
    <cellStyle name="Финансовый 2 3 3 2 2 2 3 3" xfId="953"/>
    <cellStyle name="Финансовый 2 3 3 2 2 2 4" xfId="954"/>
    <cellStyle name="Финансовый 2 3 3 2 2 2 5" xfId="955"/>
    <cellStyle name="Финансовый 2 3 3 2 2 3" xfId="956"/>
    <cellStyle name="Финансовый 2 3 3 2 2 3 2" xfId="957"/>
    <cellStyle name="Финансовый 2 3 3 2 2 3 2 2" xfId="958"/>
    <cellStyle name="Финансовый 2 3 3 2 2 3 2 2 2" xfId="959"/>
    <cellStyle name="Финансовый 2 3 3 2 2 3 2 2 3" xfId="960"/>
    <cellStyle name="Финансовый 2 3 3 2 2 3 2 3" xfId="961"/>
    <cellStyle name="Финансовый 2 3 3 2 2 3 2 4" xfId="962"/>
    <cellStyle name="Финансовый 2 3 3 2 2 3 3" xfId="963"/>
    <cellStyle name="Финансовый 2 3 3 2 2 3 3 2" xfId="964"/>
    <cellStyle name="Финансовый 2 3 3 2 2 3 3 3" xfId="965"/>
    <cellStyle name="Финансовый 2 3 3 2 2 3 4" xfId="966"/>
    <cellStyle name="Финансовый 2 3 3 2 2 3 5" xfId="967"/>
    <cellStyle name="Финансовый 2 3 3 2 2 4" xfId="968"/>
    <cellStyle name="Финансовый 2 3 3 2 2 4 2" xfId="969"/>
    <cellStyle name="Финансовый 2 3 3 2 2 4 2 2" xfId="970"/>
    <cellStyle name="Финансовый 2 3 3 2 2 4 2 3" xfId="971"/>
    <cellStyle name="Финансовый 2 3 3 2 2 4 3" xfId="972"/>
    <cellStyle name="Финансовый 2 3 3 2 2 4 4" xfId="973"/>
    <cellStyle name="Финансовый 2 3 3 2 2 5" xfId="974"/>
    <cellStyle name="Финансовый 2 3 3 2 2 5 2" xfId="975"/>
    <cellStyle name="Финансовый 2 3 3 2 2 5 3" xfId="976"/>
    <cellStyle name="Финансовый 2 3 3 2 2 6" xfId="977"/>
    <cellStyle name="Финансовый 2 3 3 2 2 7" xfId="978"/>
    <cellStyle name="Финансовый 2 3 3 2 2 8" xfId="979"/>
    <cellStyle name="Финансовый 2 3 3 2 3" xfId="980"/>
    <cellStyle name="Финансовый 2 3 3 2 3 2" xfId="981"/>
    <cellStyle name="Финансовый 2 3 3 2 3 2 2" xfId="982"/>
    <cellStyle name="Финансовый 2 3 3 2 3 2 2 2" xfId="983"/>
    <cellStyle name="Финансовый 2 3 3 2 3 2 2 3" xfId="984"/>
    <cellStyle name="Финансовый 2 3 3 2 3 2 3" xfId="985"/>
    <cellStyle name="Финансовый 2 3 3 2 3 2 4" xfId="986"/>
    <cellStyle name="Финансовый 2 3 3 2 3 3" xfId="987"/>
    <cellStyle name="Финансовый 2 3 3 2 3 3 2" xfId="988"/>
    <cellStyle name="Финансовый 2 3 3 2 3 3 3" xfId="989"/>
    <cellStyle name="Финансовый 2 3 3 2 3 4" xfId="990"/>
    <cellStyle name="Финансовый 2 3 3 2 3 5" xfId="991"/>
    <cellStyle name="Финансовый 2 3 3 2 4" xfId="992"/>
    <cellStyle name="Финансовый 2 3 3 2 4 2" xfId="993"/>
    <cellStyle name="Финансовый 2 3 3 2 4 2 2" xfId="994"/>
    <cellStyle name="Финансовый 2 3 3 2 4 2 2 2" xfId="995"/>
    <cellStyle name="Финансовый 2 3 3 2 4 2 2 3" xfId="996"/>
    <cellStyle name="Финансовый 2 3 3 2 4 2 3" xfId="997"/>
    <cellStyle name="Финансовый 2 3 3 2 4 2 4" xfId="998"/>
    <cellStyle name="Финансовый 2 3 3 2 4 3" xfId="999"/>
    <cellStyle name="Финансовый 2 3 3 2 4 3 2" xfId="1000"/>
    <cellStyle name="Финансовый 2 3 3 2 4 3 3" xfId="1001"/>
    <cellStyle name="Финансовый 2 3 3 2 4 4" xfId="1002"/>
    <cellStyle name="Финансовый 2 3 3 2 4 5" xfId="1003"/>
    <cellStyle name="Финансовый 2 3 3 2 5" xfId="1004"/>
    <cellStyle name="Финансовый 2 3 3 2 5 2" xfId="1005"/>
    <cellStyle name="Финансовый 2 3 3 2 5 2 2" xfId="1006"/>
    <cellStyle name="Финансовый 2 3 3 2 5 2 3" xfId="1007"/>
    <cellStyle name="Финансовый 2 3 3 2 5 3" xfId="1008"/>
    <cellStyle name="Финансовый 2 3 3 2 5 4" xfId="1009"/>
    <cellStyle name="Финансовый 2 3 3 2 6" xfId="1010"/>
    <cellStyle name="Финансовый 2 3 3 2 6 2" xfId="1011"/>
    <cellStyle name="Финансовый 2 3 3 2 6 2 2" xfId="1012"/>
    <cellStyle name="Финансовый 2 3 3 2 6 2 3" xfId="1013"/>
    <cellStyle name="Финансовый 2 3 3 2 6 3" xfId="1014"/>
    <cellStyle name="Финансовый 2 3 3 2 6 4" xfId="1015"/>
    <cellStyle name="Финансовый 2 3 3 2 7" xfId="1016"/>
    <cellStyle name="Финансовый 2 3 3 2 7 2" xfId="1017"/>
    <cellStyle name="Финансовый 2 3 3 2 7 2 2" xfId="1018"/>
    <cellStyle name="Финансовый 2 3 3 2 7 2 3" xfId="1019"/>
    <cellStyle name="Финансовый 2 3 3 2 7 3" xfId="1020"/>
    <cellStyle name="Финансовый 2 3 3 2 7 4" xfId="1021"/>
    <cellStyle name="Финансовый 2 3 3 2 8" xfId="1022"/>
    <cellStyle name="Финансовый 2 3 3 2 8 2" xfId="1023"/>
    <cellStyle name="Финансовый 2 3 3 2 8 2 2" xfId="1024"/>
    <cellStyle name="Финансовый 2 3 3 2 8 2 3" xfId="1025"/>
    <cellStyle name="Финансовый 2 3 3 2 8 3" xfId="1026"/>
    <cellStyle name="Финансовый 2 3 3 2 8 4" xfId="1027"/>
    <cellStyle name="Финансовый 2 3 3 2 9" xfId="1028"/>
    <cellStyle name="Финансовый 2 3 3 2 9 2" xfId="1029"/>
    <cellStyle name="Финансовый 2 3 3 2 9 3" xfId="1030"/>
    <cellStyle name="Финансовый 2 3 3 3" xfId="1031"/>
    <cellStyle name="Финансовый 2 3 3 3 2" xfId="1032"/>
    <cellStyle name="Финансовый 2 3 3 3 2 2" xfId="1033"/>
    <cellStyle name="Финансовый 2 3 3 3 2 2 2" xfId="1034"/>
    <cellStyle name="Финансовый 2 3 3 3 2 2 2 2" xfId="1035"/>
    <cellStyle name="Финансовый 2 3 3 3 2 2 2 3" xfId="1036"/>
    <cellStyle name="Финансовый 2 3 3 3 2 2 3" xfId="1037"/>
    <cellStyle name="Финансовый 2 3 3 3 2 2 4" xfId="1038"/>
    <cellStyle name="Финансовый 2 3 3 3 2 3" xfId="1039"/>
    <cellStyle name="Финансовый 2 3 3 3 2 3 2" xfId="1040"/>
    <cellStyle name="Финансовый 2 3 3 3 2 3 3" xfId="1041"/>
    <cellStyle name="Финансовый 2 3 3 3 2 4" xfId="1042"/>
    <cellStyle name="Финансовый 2 3 3 3 2 5" xfId="1043"/>
    <cellStyle name="Финансовый 2 3 3 3 3" xfId="1044"/>
    <cellStyle name="Финансовый 2 3 3 3 3 2" xfId="1045"/>
    <cellStyle name="Финансовый 2 3 3 3 3 2 2" xfId="1046"/>
    <cellStyle name="Финансовый 2 3 3 3 3 2 2 2" xfId="1047"/>
    <cellStyle name="Финансовый 2 3 3 3 3 2 2 3" xfId="1048"/>
    <cellStyle name="Финансовый 2 3 3 3 3 2 3" xfId="1049"/>
    <cellStyle name="Финансовый 2 3 3 3 3 2 4" xfId="1050"/>
    <cellStyle name="Финансовый 2 3 3 3 3 3" xfId="1051"/>
    <cellStyle name="Финансовый 2 3 3 3 3 3 2" xfId="1052"/>
    <cellStyle name="Финансовый 2 3 3 3 3 3 3" xfId="1053"/>
    <cellStyle name="Финансовый 2 3 3 3 3 4" xfId="1054"/>
    <cellStyle name="Финансовый 2 3 3 3 3 5" xfId="1055"/>
    <cellStyle name="Финансовый 2 3 3 3 4" xfId="1056"/>
    <cellStyle name="Финансовый 2 3 3 3 4 2" xfId="1057"/>
    <cellStyle name="Финансовый 2 3 3 3 4 2 2" xfId="1058"/>
    <cellStyle name="Финансовый 2 3 3 3 4 2 3" xfId="1059"/>
    <cellStyle name="Финансовый 2 3 3 3 4 3" xfId="1060"/>
    <cellStyle name="Финансовый 2 3 3 3 4 4" xfId="1061"/>
    <cellStyle name="Финансовый 2 3 3 3 5" xfId="1062"/>
    <cellStyle name="Финансовый 2 3 3 3 5 2" xfId="1063"/>
    <cellStyle name="Финансовый 2 3 3 3 5 3" xfId="1064"/>
    <cellStyle name="Финансовый 2 3 3 3 6" xfId="1065"/>
    <cellStyle name="Финансовый 2 3 3 3 7" xfId="1066"/>
    <cellStyle name="Финансовый 2 3 3 3 8" xfId="1067"/>
    <cellStyle name="Финансовый 2 3 3 4" xfId="1068"/>
    <cellStyle name="Финансовый 2 3 3 4 2" xfId="1069"/>
    <cellStyle name="Финансовый 2 3 3 4 2 2" xfId="1070"/>
    <cellStyle name="Финансовый 2 3 3 4 2 2 2" xfId="1071"/>
    <cellStyle name="Финансовый 2 3 3 4 2 2 3" xfId="1072"/>
    <cellStyle name="Финансовый 2 3 3 4 2 3" xfId="1073"/>
    <cellStyle name="Финансовый 2 3 3 4 2 4" xfId="1074"/>
    <cellStyle name="Финансовый 2 3 3 4 3" xfId="1075"/>
    <cellStyle name="Финансовый 2 3 3 4 3 2" xfId="1076"/>
    <cellStyle name="Финансовый 2 3 3 4 3 3" xfId="1077"/>
    <cellStyle name="Финансовый 2 3 3 4 4" xfId="1078"/>
    <cellStyle name="Финансовый 2 3 3 4 5" xfId="1079"/>
    <cellStyle name="Финансовый 2 3 3 5" xfId="1080"/>
    <cellStyle name="Финансовый 2 3 3 5 2" xfId="1081"/>
    <cellStyle name="Финансовый 2 3 3 5 2 2" xfId="1082"/>
    <cellStyle name="Финансовый 2 3 3 5 2 2 2" xfId="1083"/>
    <cellStyle name="Финансовый 2 3 3 5 2 2 3" xfId="1084"/>
    <cellStyle name="Финансовый 2 3 3 5 2 3" xfId="1085"/>
    <cellStyle name="Финансовый 2 3 3 5 2 4" xfId="1086"/>
    <cellStyle name="Финансовый 2 3 3 5 3" xfId="1087"/>
    <cellStyle name="Финансовый 2 3 3 5 3 2" xfId="1088"/>
    <cellStyle name="Финансовый 2 3 3 5 3 3" xfId="1089"/>
    <cellStyle name="Финансовый 2 3 3 5 4" xfId="1090"/>
    <cellStyle name="Финансовый 2 3 3 5 5" xfId="1091"/>
    <cellStyle name="Финансовый 2 3 3 6" xfId="1092"/>
    <cellStyle name="Финансовый 2 3 3 6 2" xfId="1093"/>
    <cellStyle name="Финансовый 2 3 3 6 2 2" xfId="1094"/>
    <cellStyle name="Финансовый 2 3 3 6 2 3" xfId="1095"/>
    <cellStyle name="Финансовый 2 3 3 6 3" xfId="1096"/>
    <cellStyle name="Финансовый 2 3 3 6 4" xfId="1097"/>
    <cellStyle name="Финансовый 2 3 3 7" xfId="1098"/>
    <cellStyle name="Финансовый 2 3 3 7 2" xfId="1099"/>
    <cellStyle name="Финансовый 2 3 3 7 2 2" xfId="1100"/>
    <cellStyle name="Финансовый 2 3 3 7 2 3" xfId="1101"/>
    <cellStyle name="Финансовый 2 3 3 7 3" xfId="1102"/>
    <cellStyle name="Финансовый 2 3 3 7 4" xfId="1103"/>
    <cellStyle name="Финансовый 2 3 3 8" xfId="1104"/>
    <cellStyle name="Финансовый 2 3 3 8 2" xfId="1105"/>
    <cellStyle name="Финансовый 2 3 3 8 2 2" xfId="1106"/>
    <cellStyle name="Финансовый 2 3 3 8 2 3" xfId="1107"/>
    <cellStyle name="Финансовый 2 3 3 8 3" xfId="1108"/>
    <cellStyle name="Финансовый 2 3 3 8 4" xfId="1109"/>
    <cellStyle name="Финансовый 2 3 3 9" xfId="1110"/>
    <cellStyle name="Финансовый 2 3 3 9 2" xfId="1111"/>
    <cellStyle name="Финансовый 2 3 3 9 2 2" xfId="1112"/>
    <cellStyle name="Финансовый 2 3 3 9 2 3" xfId="1113"/>
    <cellStyle name="Финансовый 2 3 3 9 3" xfId="1114"/>
    <cellStyle name="Финансовый 2 3 3 9 4" xfId="1115"/>
    <cellStyle name="Финансовый 2 3 4" xfId="1116"/>
    <cellStyle name="Финансовый 2 3 4 10" xfId="1117"/>
    <cellStyle name="Финансовый 2 3 4 11" xfId="1118"/>
    <cellStyle name="Финансовый 2 3 4 12" xfId="1119"/>
    <cellStyle name="Финансовый 2 3 4 13" xfId="1120"/>
    <cellStyle name="Финансовый 2 3 4 2" xfId="1121"/>
    <cellStyle name="Финансовый 2 3 4 2 2" xfId="1122"/>
    <cellStyle name="Финансовый 2 3 4 2 2 2" xfId="1123"/>
    <cellStyle name="Финансовый 2 3 4 2 2 2 2" xfId="1124"/>
    <cellStyle name="Финансовый 2 3 4 2 2 2 2 2" xfId="1125"/>
    <cellStyle name="Финансовый 2 3 4 2 2 2 2 3" xfId="1126"/>
    <cellStyle name="Финансовый 2 3 4 2 2 2 3" xfId="1127"/>
    <cellStyle name="Финансовый 2 3 4 2 2 2 4" xfId="1128"/>
    <cellStyle name="Финансовый 2 3 4 2 2 3" xfId="1129"/>
    <cellStyle name="Финансовый 2 3 4 2 2 3 2" xfId="1130"/>
    <cellStyle name="Финансовый 2 3 4 2 2 3 3" xfId="1131"/>
    <cellStyle name="Финансовый 2 3 4 2 2 4" xfId="1132"/>
    <cellStyle name="Финансовый 2 3 4 2 2 5" xfId="1133"/>
    <cellStyle name="Финансовый 2 3 4 2 3" xfId="1134"/>
    <cellStyle name="Финансовый 2 3 4 2 3 2" xfId="1135"/>
    <cellStyle name="Финансовый 2 3 4 2 3 2 2" xfId="1136"/>
    <cellStyle name="Финансовый 2 3 4 2 3 2 2 2" xfId="1137"/>
    <cellStyle name="Финансовый 2 3 4 2 3 2 2 3" xfId="1138"/>
    <cellStyle name="Финансовый 2 3 4 2 3 2 3" xfId="1139"/>
    <cellStyle name="Финансовый 2 3 4 2 3 2 4" xfId="1140"/>
    <cellStyle name="Финансовый 2 3 4 2 3 3" xfId="1141"/>
    <cellStyle name="Финансовый 2 3 4 2 3 3 2" xfId="1142"/>
    <cellStyle name="Финансовый 2 3 4 2 3 3 3" xfId="1143"/>
    <cellStyle name="Финансовый 2 3 4 2 3 4" xfId="1144"/>
    <cellStyle name="Финансовый 2 3 4 2 3 5" xfId="1145"/>
    <cellStyle name="Финансовый 2 3 4 2 4" xfId="1146"/>
    <cellStyle name="Финансовый 2 3 4 2 4 2" xfId="1147"/>
    <cellStyle name="Финансовый 2 3 4 2 4 2 2" xfId="1148"/>
    <cellStyle name="Финансовый 2 3 4 2 4 2 3" xfId="1149"/>
    <cellStyle name="Финансовый 2 3 4 2 4 3" xfId="1150"/>
    <cellStyle name="Финансовый 2 3 4 2 4 4" xfId="1151"/>
    <cellStyle name="Финансовый 2 3 4 2 5" xfId="1152"/>
    <cellStyle name="Финансовый 2 3 4 2 5 2" xfId="1153"/>
    <cellStyle name="Финансовый 2 3 4 2 5 3" xfId="1154"/>
    <cellStyle name="Финансовый 2 3 4 2 6" xfId="1155"/>
    <cellStyle name="Финансовый 2 3 4 2 7" xfId="1156"/>
    <cellStyle name="Финансовый 2 3 4 2 8" xfId="1157"/>
    <cellStyle name="Финансовый 2 3 4 3" xfId="1158"/>
    <cellStyle name="Финансовый 2 3 4 3 2" xfId="1159"/>
    <cellStyle name="Финансовый 2 3 4 3 2 2" xfId="1160"/>
    <cellStyle name="Финансовый 2 3 4 3 2 2 2" xfId="1161"/>
    <cellStyle name="Финансовый 2 3 4 3 2 2 3" xfId="1162"/>
    <cellStyle name="Финансовый 2 3 4 3 2 3" xfId="1163"/>
    <cellStyle name="Финансовый 2 3 4 3 2 4" xfId="1164"/>
    <cellStyle name="Финансовый 2 3 4 3 3" xfId="1165"/>
    <cellStyle name="Финансовый 2 3 4 3 3 2" xfId="1166"/>
    <cellStyle name="Финансовый 2 3 4 3 3 3" xfId="1167"/>
    <cellStyle name="Финансовый 2 3 4 3 4" xfId="1168"/>
    <cellStyle name="Финансовый 2 3 4 3 5" xfId="1169"/>
    <cellStyle name="Финансовый 2 3 4 4" xfId="1170"/>
    <cellStyle name="Финансовый 2 3 4 4 2" xfId="1171"/>
    <cellStyle name="Финансовый 2 3 4 4 2 2" xfId="1172"/>
    <cellStyle name="Финансовый 2 3 4 4 2 2 2" xfId="1173"/>
    <cellStyle name="Финансовый 2 3 4 4 2 2 3" xfId="1174"/>
    <cellStyle name="Финансовый 2 3 4 4 2 3" xfId="1175"/>
    <cellStyle name="Финансовый 2 3 4 4 2 4" xfId="1176"/>
    <cellStyle name="Финансовый 2 3 4 4 3" xfId="1177"/>
    <cellStyle name="Финансовый 2 3 4 4 3 2" xfId="1178"/>
    <cellStyle name="Финансовый 2 3 4 4 3 3" xfId="1179"/>
    <cellStyle name="Финансовый 2 3 4 4 4" xfId="1180"/>
    <cellStyle name="Финансовый 2 3 4 4 5" xfId="1181"/>
    <cellStyle name="Финансовый 2 3 4 5" xfId="1182"/>
    <cellStyle name="Финансовый 2 3 4 5 2" xfId="1183"/>
    <cellStyle name="Финансовый 2 3 4 5 2 2" xfId="1184"/>
    <cellStyle name="Финансовый 2 3 4 5 2 3" xfId="1185"/>
    <cellStyle name="Финансовый 2 3 4 5 3" xfId="1186"/>
    <cellStyle name="Финансовый 2 3 4 5 4" xfId="1187"/>
    <cellStyle name="Финансовый 2 3 4 6" xfId="1188"/>
    <cellStyle name="Финансовый 2 3 4 6 2" xfId="1189"/>
    <cellStyle name="Финансовый 2 3 4 6 2 2" xfId="1190"/>
    <cellStyle name="Финансовый 2 3 4 6 2 3" xfId="1191"/>
    <cellStyle name="Финансовый 2 3 4 6 3" xfId="1192"/>
    <cellStyle name="Финансовый 2 3 4 6 4" xfId="1193"/>
    <cellStyle name="Финансовый 2 3 4 7" xfId="1194"/>
    <cellStyle name="Финансовый 2 3 4 7 2" xfId="1195"/>
    <cellStyle name="Финансовый 2 3 4 7 2 2" xfId="1196"/>
    <cellStyle name="Финансовый 2 3 4 7 2 3" xfId="1197"/>
    <cellStyle name="Финансовый 2 3 4 7 3" xfId="1198"/>
    <cellStyle name="Финансовый 2 3 4 7 4" xfId="1199"/>
    <cellStyle name="Финансовый 2 3 4 8" xfId="1200"/>
    <cellStyle name="Финансовый 2 3 4 8 2" xfId="1201"/>
    <cellStyle name="Финансовый 2 3 4 8 2 2" xfId="1202"/>
    <cellStyle name="Финансовый 2 3 4 8 2 3" xfId="1203"/>
    <cellStyle name="Финансовый 2 3 4 8 3" xfId="1204"/>
    <cellStyle name="Финансовый 2 3 4 8 4" xfId="1205"/>
    <cellStyle name="Финансовый 2 3 4 9" xfId="1206"/>
    <cellStyle name="Финансовый 2 3 4 9 2" xfId="1207"/>
    <cellStyle name="Финансовый 2 3 4 9 3" xfId="1208"/>
    <cellStyle name="Финансовый 2 3 5" xfId="1209"/>
    <cellStyle name="Финансовый 2 3 5 10" xfId="1210"/>
    <cellStyle name="Финансовый 2 3 5 11" xfId="1211"/>
    <cellStyle name="Финансовый 2 3 5 12" xfId="1212"/>
    <cellStyle name="Финансовый 2 3 5 13" xfId="1213"/>
    <cellStyle name="Финансовый 2 3 5 2" xfId="1214"/>
    <cellStyle name="Финансовый 2 3 5 2 2" xfId="1215"/>
    <cellStyle name="Финансовый 2 3 5 2 2 2" xfId="1216"/>
    <cellStyle name="Финансовый 2 3 5 2 2 2 2" xfId="1217"/>
    <cellStyle name="Финансовый 2 3 5 2 2 2 2 2" xfId="1218"/>
    <cellStyle name="Финансовый 2 3 5 2 2 2 2 3" xfId="1219"/>
    <cellStyle name="Финансовый 2 3 5 2 2 2 3" xfId="1220"/>
    <cellStyle name="Финансовый 2 3 5 2 2 2 4" xfId="1221"/>
    <cellStyle name="Финансовый 2 3 5 2 2 3" xfId="1222"/>
    <cellStyle name="Финансовый 2 3 5 2 2 3 2" xfId="1223"/>
    <cellStyle name="Финансовый 2 3 5 2 2 3 3" xfId="1224"/>
    <cellStyle name="Финансовый 2 3 5 2 2 4" xfId="1225"/>
    <cellStyle name="Финансовый 2 3 5 2 2 5" xfId="1226"/>
    <cellStyle name="Финансовый 2 3 5 2 3" xfId="1227"/>
    <cellStyle name="Финансовый 2 3 5 2 3 2" xfId="1228"/>
    <cellStyle name="Финансовый 2 3 5 2 3 2 2" xfId="1229"/>
    <cellStyle name="Финансовый 2 3 5 2 3 2 2 2" xfId="1230"/>
    <cellStyle name="Финансовый 2 3 5 2 3 2 2 3" xfId="1231"/>
    <cellStyle name="Финансовый 2 3 5 2 3 2 3" xfId="1232"/>
    <cellStyle name="Финансовый 2 3 5 2 3 2 4" xfId="1233"/>
    <cellStyle name="Финансовый 2 3 5 2 3 3" xfId="1234"/>
    <cellStyle name="Финансовый 2 3 5 2 3 3 2" xfId="1235"/>
    <cellStyle name="Финансовый 2 3 5 2 3 3 3" xfId="1236"/>
    <cellStyle name="Финансовый 2 3 5 2 3 4" xfId="1237"/>
    <cellStyle name="Финансовый 2 3 5 2 3 5" xfId="1238"/>
    <cellStyle name="Финансовый 2 3 5 2 4" xfId="1239"/>
    <cellStyle name="Финансовый 2 3 5 2 4 2" xfId="1240"/>
    <cellStyle name="Финансовый 2 3 5 2 4 2 2" xfId="1241"/>
    <cellStyle name="Финансовый 2 3 5 2 4 2 3" xfId="1242"/>
    <cellStyle name="Финансовый 2 3 5 2 4 3" xfId="1243"/>
    <cellStyle name="Финансовый 2 3 5 2 4 4" xfId="1244"/>
    <cellStyle name="Финансовый 2 3 5 2 5" xfId="1245"/>
    <cellStyle name="Финансовый 2 3 5 2 5 2" xfId="1246"/>
    <cellStyle name="Финансовый 2 3 5 2 5 3" xfId="1247"/>
    <cellStyle name="Финансовый 2 3 5 2 6" xfId="1248"/>
    <cellStyle name="Финансовый 2 3 5 2 7" xfId="1249"/>
    <cellStyle name="Финансовый 2 3 5 2 8" xfId="1250"/>
    <cellStyle name="Финансовый 2 3 5 3" xfId="1251"/>
    <cellStyle name="Финансовый 2 3 5 3 2" xfId="1252"/>
    <cellStyle name="Финансовый 2 3 5 3 2 2" xfId="1253"/>
    <cellStyle name="Финансовый 2 3 5 3 2 2 2" xfId="1254"/>
    <cellStyle name="Финансовый 2 3 5 3 2 2 3" xfId="1255"/>
    <cellStyle name="Финансовый 2 3 5 3 2 3" xfId="1256"/>
    <cellStyle name="Финансовый 2 3 5 3 2 4" xfId="1257"/>
    <cellStyle name="Финансовый 2 3 5 3 3" xfId="1258"/>
    <cellStyle name="Финансовый 2 3 5 3 3 2" xfId="1259"/>
    <cellStyle name="Финансовый 2 3 5 3 3 3" xfId="1260"/>
    <cellStyle name="Финансовый 2 3 5 3 4" xfId="1261"/>
    <cellStyle name="Финансовый 2 3 5 3 5" xfId="1262"/>
    <cellStyle name="Финансовый 2 3 5 4" xfId="1263"/>
    <cellStyle name="Финансовый 2 3 5 4 2" xfId="1264"/>
    <cellStyle name="Финансовый 2 3 5 4 2 2" xfId="1265"/>
    <cellStyle name="Финансовый 2 3 5 4 2 2 2" xfId="1266"/>
    <cellStyle name="Финансовый 2 3 5 4 2 2 3" xfId="1267"/>
    <cellStyle name="Финансовый 2 3 5 4 2 3" xfId="1268"/>
    <cellStyle name="Финансовый 2 3 5 4 2 4" xfId="1269"/>
    <cellStyle name="Финансовый 2 3 5 4 3" xfId="1270"/>
    <cellStyle name="Финансовый 2 3 5 4 3 2" xfId="1271"/>
    <cellStyle name="Финансовый 2 3 5 4 3 3" xfId="1272"/>
    <cellStyle name="Финансовый 2 3 5 4 4" xfId="1273"/>
    <cellStyle name="Финансовый 2 3 5 4 5" xfId="1274"/>
    <cellStyle name="Финансовый 2 3 5 5" xfId="1275"/>
    <cellStyle name="Финансовый 2 3 5 5 2" xfId="1276"/>
    <cellStyle name="Финансовый 2 3 5 5 2 2" xfId="1277"/>
    <cellStyle name="Финансовый 2 3 5 5 2 3" xfId="1278"/>
    <cellStyle name="Финансовый 2 3 5 5 3" xfId="1279"/>
    <cellStyle name="Финансовый 2 3 5 5 4" xfId="1280"/>
    <cellStyle name="Финансовый 2 3 5 6" xfId="1281"/>
    <cellStyle name="Финансовый 2 3 5 6 2" xfId="1282"/>
    <cellStyle name="Финансовый 2 3 5 6 2 2" xfId="1283"/>
    <cellStyle name="Финансовый 2 3 5 6 2 3" xfId="1284"/>
    <cellStyle name="Финансовый 2 3 5 6 3" xfId="1285"/>
    <cellStyle name="Финансовый 2 3 5 6 4" xfId="1286"/>
    <cellStyle name="Финансовый 2 3 5 7" xfId="1287"/>
    <cellStyle name="Финансовый 2 3 5 7 2" xfId="1288"/>
    <cellStyle name="Финансовый 2 3 5 7 2 2" xfId="1289"/>
    <cellStyle name="Финансовый 2 3 5 7 2 3" xfId="1290"/>
    <cellStyle name="Финансовый 2 3 5 7 3" xfId="1291"/>
    <cellStyle name="Финансовый 2 3 5 7 4" xfId="1292"/>
    <cellStyle name="Финансовый 2 3 5 8" xfId="1293"/>
    <cellStyle name="Финансовый 2 3 5 8 2" xfId="1294"/>
    <cellStyle name="Финансовый 2 3 5 8 2 2" xfId="1295"/>
    <cellStyle name="Финансовый 2 3 5 8 2 3" xfId="1296"/>
    <cellStyle name="Финансовый 2 3 5 8 3" xfId="1297"/>
    <cellStyle name="Финансовый 2 3 5 8 4" xfId="1298"/>
    <cellStyle name="Финансовый 2 3 5 9" xfId="1299"/>
    <cellStyle name="Финансовый 2 3 5 9 2" xfId="1300"/>
    <cellStyle name="Финансовый 2 3 5 9 3" xfId="1301"/>
    <cellStyle name="Финансовый 2 3 6" xfId="1302"/>
    <cellStyle name="Финансовый 2 3 6 2" xfId="1303"/>
    <cellStyle name="Финансовый 2 3 6 2 2" xfId="1304"/>
    <cellStyle name="Финансовый 2 3 6 2 2 2" xfId="1305"/>
    <cellStyle name="Финансовый 2 3 6 2 2 2 2" xfId="1306"/>
    <cellStyle name="Финансовый 2 3 6 2 2 2 3" xfId="1307"/>
    <cellStyle name="Финансовый 2 3 6 2 2 3" xfId="1308"/>
    <cellStyle name="Финансовый 2 3 6 2 2 4" xfId="1309"/>
    <cellStyle name="Финансовый 2 3 6 2 3" xfId="1310"/>
    <cellStyle name="Финансовый 2 3 6 2 3 2" xfId="1311"/>
    <cellStyle name="Финансовый 2 3 6 2 3 3" xfId="1312"/>
    <cellStyle name="Финансовый 2 3 6 2 4" xfId="1313"/>
    <cellStyle name="Финансовый 2 3 6 2 5" xfId="1314"/>
    <cellStyle name="Финансовый 2 3 6 3" xfId="1315"/>
    <cellStyle name="Финансовый 2 3 6 3 2" xfId="1316"/>
    <cellStyle name="Финансовый 2 3 6 3 2 2" xfId="1317"/>
    <cellStyle name="Финансовый 2 3 6 3 2 2 2" xfId="1318"/>
    <cellStyle name="Финансовый 2 3 6 3 2 2 3" xfId="1319"/>
    <cellStyle name="Финансовый 2 3 6 3 2 3" xfId="1320"/>
    <cellStyle name="Финансовый 2 3 6 3 2 4" xfId="1321"/>
    <cellStyle name="Финансовый 2 3 6 3 3" xfId="1322"/>
    <cellStyle name="Финансовый 2 3 6 3 3 2" xfId="1323"/>
    <cellStyle name="Финансовый 2 3 6 3 3 3" xfId="1324"/>
    <cellStyle name="Финансовый 2 3 6 3 4" xfId="1325"/>
    <cellStyle name="Финансовый 2 3 6 3 5" xfId="1326"/>
    <cellStyle name="Финансовый 2 3 6 4" xfId="1327"/>
    <cellStyle name="Финансовый 2 3 6 4 2" xfId="1328"/>
    <cellStyle name="Финансовый 2 3 6 4 2 2" xfId="1329"/>
    <cellStyle name="Финансовый 2 3 6 4 2 3" xfId="1330"/>
    <cellStyle name="Финансовый 2 3 6 4 3" xfId="1331"/>
    <cellStyle name="Финансовый 2 3 6 4 4" xfId="1332"/>
    <cellStyle name="Финансовый 2 3 6 5" xfId="1333"/>
    <cellStyle name="Финансовый 2 3 6 5 2" xfId="1334"/>
    <cellStyle name="Финансовый 2 3 6 5 3" xfId="1335"/>
    <cellStyle name="Финансовый 2 3 6 6" xfId="1336"/>
    <cellStyle name="Финансовый 2 3 6 7" xfId="1337"/>
    <cellStyle name="Финансовый 2 3 6 8" xfId="1338"/>
    <cellStyle name="Финансовый 2 3 7" xfId="1339"/>
    <cellStyle name="Финансовый 2 3 7 2" xfId="1340"/>
    <cellStyle name="Финансовый 2 3 7 2 2" xfId="1341"/>
    <cellStyle name="Финансовый 2 3 7 2 2 2" xfId="1342"/>
    <cellStyle name="Финансовый 2 3 7 2 2 3" xfId="1343"/>
    <cellStyle name="Финансовый 2 3 7 2 3" xfId="1344"/>
    <cellStyle name="Финансовый 2 3 7 2 4" xfId="1345"/>
    <cellStyle name="Финансовый 2 3 7 3" xfId="1346"/>
    <cellStyle name="Финансовый 2 3 7 3 2" xfId="1347"/>
    <cellStyle name="Финансовый 2 3 7 3 3" xfId="1348"/>
    <cellStyle name="Финансовый 2 3 7 4" xfId="1349"/>
    <cellStyle name="Финансовый 2 3 7 5" xfId="1350"/>
    <cellStyle name="Финансовый 2 3 8" xfId="1351"/>
    <cellStyle name="Финансовый 2 3 8 2" xfId="1352"/>
    <cellStyle name="Финансовый 2 3 8 2 2" xfId="1353"/>
    <cellStyle name="Финансовый 2 3 8 2 2 2" xfId="1354"/>
    <cellStyle name="Финансовый 2 3 8 2 2 3" xfId="1355"/>
    <cellStyle name="Финансовый 2 3 8 2 3" xfId="1356"/>
    <cellStyle name="Финансовый 2 3 8 2 4" xfId="1357"/>
    <cellStyle name="Финансовый 2 3 8 3" xfId="1358"/>
    <cellStyle name="Финансовый 2 3 8 3 2" xfId="1359"/>
    <cellStyle name="Финансовый 2 3 8 3 3" xfId="1360"/>
    <cellStyle name="Финансовый 2 3 8 4" xfId="1361"/>
    <cellStyle name="Финансовый 2 3 8 5" xfId="1362"/>
    <cellStyle name="Финансовый 2 3 9" xfId="1363"/>
    <cellStyle name="Финансовый 2 3 9 2" xfId="1364"/>
    <cellStyle name="Финансовый 2 3 9 2 2" xfId="1365"/>
    <cellStyle name="Финансовый 2 3 9 2 3" xfId="1366"/>
    <cellStyle name="Финансовый 2 3 9 3" xfId="1367"/>
    <cellStyle name="Финансовый 2 3 9 4" xfId="1368"/>
    <cellStyle name="Финансовый 2 4" xfId="1369"/>
    <cellStyle name="Финансовый 2 4 10" xfId="1370"/>
    <cellStyle name="Финансовый 2 4 10 2" xfId="1371"/>
    <cellStyle name="Финансовый 2 4 10 2 2" xfId="1372"/>
    <cellStyle name="Финансовый 2 4 10 2 3" xfId="1373"/>
    <cellStyle name="Финансовый 2 4 10 3" xfId="1374"/>
    <cellStyle name="Финансовый 2 4 10 4" xfId="1375"/>
    <cellStyle name="Финансовый 2 4 11" xfId="1376"/>
    <cellStyle name="Финансовый 2 4 11 2" xfId="1377"/>
    <cellStyle name="Финансовый 2 4 11 2 2" xfId="1378"/>
    <cellStyle name="Финансовый 2 4 11 2 3" xfId="1379"/>
    <cellStyle name="Финансовый 2 4 11 3" xfId="1380"/>
    <cellStyle name="Финансовый 2 4 11 4" xfId="1381"/>
    <cellStyle name="Финансовый 2 4 12" xfId="1382"/>
    <cellStyle name="Финансовый 2 4 12 2" xfId="1383"/>
    <cellStyle name="Финансовый 2 4 12 3" xfId="1384"/>
    <cellStyle name="Финансовый 2 4 13" xfId="1385"/>
    <cellStyle name="Финансовый 2 4 14" xfId="1386"/>
    <cellStyle name="Финансовый 2 4 15" xfId="1387"/>
    <cellStyle name="Финансовый 2 4 16" xfId="1388"/>
    <cellStyle name="Финансовый 2 4 2" xfId="1389"/>
    <cellStyle name="Финансовый 2 4 2 10" xfId="1390"/>
    <cellStyle name="Финансовый 2 4 2 10 2" xfId="1391"/>
    <cellStyle name="Финансовый 2 4 2 10 3" xfId="1392"/>
    <cellStyle name="Финансовый 2 4 2 11" xfId="1393"/>
    <cellStyle name="Финансовый 2 4 2 12" xfId="1394"/>
    <cellStyle name="Финансовый 2 4 2 13" xfId="1395"/>
    <cellStyle name="Финансовый 2 4 2 14" xfId="1396"/>
    <cellStyle name="Финансовый 2 4 2 2" xfId="1397"/>
    <cellStyle name="Финансовый 2 4 2 2 10" xfId="1398"/>
    <cellStyle name="Финансовый 2 4 2 2 11" xfId="1399"/>
    <cellStyle name="Финансовый 2 4 2 2 12" xfId="1400"/>
    <cellStyle name="Финансовый 2 4 2 2 13" xfId="1401"/>
    <cellStyle name="Финансовый 2 4 2 2 2" xfId="1402"/>
    <cellStyle name="Финансовый 2 4 2 2 2 2" xfId="1403"/>
    <cellStyle name="Финансовый 2 4 2 2 2 2 2" xfId="1404"/>
    <cellStyle name="Финансовый 2 4 2 2 2 2 2 2" xfId="1405"/>
    <cellStyle name="Финансовый 2 4 2 2 2 2 2 2 2" xfId="1406"/>
    <cellStyle name="Финансовый 2 4 2 2 2 2 2 2 3" xfId="1407"/>
    <cellStyle name="Финансовый 2 4 2 2 2 2 2 3" xfId="1408"/>
    <cellStyle name="Финансовый 2 4 2 2 2 2 2 4" xfId="1409"/>
    <cellStyle name="Финансовый 2 4 2 2 2 2 3" xfId="1410"/>
    <cellStyle name="Финансовый 2 4 2 2 2 2 3 2" xfId="1411"/>
    <cellStyle name="Финансовый 2 4 2 2 2 2 3 3" xfId="1412"/>
    <cellStyle name="Финансовый 2 4 2 2 2 2 4" xfId="1413"/>
    <cellStyle name="Финансовый 2 4 2 2 2 2 5" xfId="1414"/>
    <cellStyle name="Финансовый 2 4 2 2 2 3" xfId="1415"/>
    <cellStyle name="Финансовый 2 4 2 2 2 3 2" xfId="1416"/>
    <cellStyle name="Финансовый 2 4 2 2 2 3 2 2" xfId="1417"/>
    <cellStyle name="Финансовый 2 4 2 2 2 3 2 2 2" xfId="1418"/>
    <cellStyle name="Финансовый 2 4 2 2 2 3 2 2 3" xfId="1419"/>
    <cellStyle name="Финансовый 2 4 2 2 2 3 2 3" xfId="1420"/>
    <cellStyle name="Финансовый 2 4 2 2 2 3 2 4" xfId="1421"/>
    <cellStyle name="Финансовый 2 4 2 2 2 3 3" xfId="1422"/>
    <cellStyle name="Финансовый 2 4 2 2 2 3 3 2" xfId="1423"/>
    <cellStyle name="Финансовый 2 4 2 2 2 3 3 3" xfId="1424"/>
    <cellStyle name="Финансовый 2 4 2 2 2 3 4" xfId="1425"/>
    <cellStyle name="Финансовый 2 4 2 2 2 3 5" xfId="1426"/>
    <cellStyle name="Финансовый 2 4 2 2 2 4" xfId="1427"/>
    <cellStyle name="Финансовый 2 4 2 2 2 4 2" xfId="1428"/>
    <cellStyle name="Финансовый 2 4 2 2 2 4 2 2" xfId="1429"/>
    <cellStyle name="Финансовый 2 4 2 2 2 4 2 3" xfId="1430"/>
    <cellStyle name="Финансовый 2 4 2 2 2 4 3" xfId="1431"/>
    <cellStyle name="Финансовый 2 4 2 2 2 4 4" xfId="1432"/>
    <cellStyle name="Финансовый 2 4 2 2 2 5" xfId="1433"/>
    <cellStyle name="Финансовый 2 4 2 2 2 5 2" xfId="1434"/>
    <cellStyle name="Финансовый 2 4 2 2 2 5 3" xfId="1435"/>
    <cellStyle name="Финансовый 2 4 2 2 2 6" xfId="1436"/>
    <cellStyle name="Финансовый 2 4 2 2 2 7" xfId="1437"/>
    <cellStyle name="Финансовый 2 4 2 2 2 8" xfId="1438"/>
    <cellStyle name="Финансовый 2 4 2 2 3" xfId="1439"/>
    <cellStyle name="Финансовый 2 4 2 2 3 2" xfId="1440"/>
    <cellStyle name="Финансовый 2 4 2 2 3 2 2" xfId="1441"/>
    <cellStyle name="Финансовый 2 4 2 2 3 2 2 2" xfId="1442"/>
    <cellStyle name="Финансовый 2 4 2 2 3 2 2 3" xfId="1443"/>
    <cellStyle name="Финансовый 2 4 2 2 3 2 3" xfId="1444"/>
    <cellStyle name="Финансовый 2 4 2 2 3 2 4" xfId="1445"/>
    <cellStyle name="Финансовый 2 4 2 2 3 3" xfId="1446"/>
    <cellStyle name="Финансовый 2 4 2 2 3 3 2" xfId="1447"/>
    <cellStyle name="Финансовый 2 4 2 2 3 3 3" xfId="1448"/>
    <cellStyle name="Финансовый 2 4 2 2 3 4" xfId="1449"/>
    <cellStyle name="Финансовый 2 4 2 2 3 5" xfId="1450"/>
    <cellStyle name="Финансовый 2 4 2 2 4" xfId="1451"/>
    <cellStyle name="Финансовый 2 4 2 2 4 2" xfId="1452"/>
    <cellStyle name="Финансовый 2 4 2 2 4 2 2" xfId="1453"/>
    <cellStyle name="Финансовый 2 4 2 2 4 2 2 2" xfId="1454"/>
    <cellStyle name="Финансовый 2 4 2 2 4 2 2 3" xfId="1455"/>
    <cellStyle name="Финансовый 2 4 2 2 4 2 3" xfId="1456"/>
    <cellStyle name="Финансовый 2 4 2 2 4 2 4" xfId="1457"/>
    <cellStyle name="Финансовый 2 4 2 2 4 3" xfId="1458"/>
    <cellStyle name="Финансовый 2 4 2 2 4 3 2" xfId="1459"/>
    <cellStyle name="Финансовый 2 4 2 2 4 3 3" xfId="1460"/>
    <cellStyle name="Финансовый 2 4 2 2 4 4" xfId="1461"/>
    <cellStyle name="Финансовый 2 4 2 2 4 5" xfId="1462"/>
    <cellStyle name="Финансовый 2 4 2 2 5" xfId="1463"/>
    <cellStyle name="Финансовый 2 4 2 2 5 2" xfId="1464"/>
    <cellStyle name="Финансовый 2 4 2 2 5 2 2" xfId="1465"/>
    <cellStyle name="Финансовый 2 4 2 2 5 2 3" xfId="1466"/>
    <cellStyle name="Финансовый 2 4 2 2 5 3" xfId="1467"/>
    <cellStyle name="Финансовый 2 4 2 2 5 4" xfId="1468"/>
    <cellStyle name="Финансовый 2 4 2 2 6" xfId="1469"/>
    <cellStyle name="Финансовый 2 4 2 2 6 2" xfId="1470"/>
    <cellStyle name="Финансовый 2 4 2 2 6 2 2" xfId="1471"/>
    <cellStyle name="Финансовый 2 4 2 2 6 2 3" xfId="1472"/>
    <cellStyle name="Финансовый 2 4 2 2 6 3" xfId="1473"/>
    <cellStyle name="Финансовый 2 4 2 2 6 4" xfId="1474"/>
    <cellStyle name="Финансовый 2 4 2 2 7" xfId="1475"/>
    <cellStyle name="Финансовый 2 4 2 2 7 2" xfId="1476"/>
    <cellStyle name="Финансовый 2 4 2 2 7 2 2" xfId="1477"/>
    <cellStyle name="Финансовый 2 4 2 2 7 2 3" xfId="1478"/>
    <cellStyle name="Финансовый 2 4 2 2 7 3" xfId="1479"/>
    <cellStyle name="Финансовый 2 4 2 2 7 4" xfId="1480"/>
    <cellStyle name="Финансовый 2 4 2 2 8" xfId="1481"/>
    <cellStyle name="Финансовый 2 4 2 2 8 2" xfId="1482"/>
    <cellStyle name="Финансовый 2 4 2 2 8 2 2" xfId="1483"/>
    <cellStyle name="Финансовый 2 4 2 2 8 2 3" xfId="1484"/>
    <cellStyle name="Финансовый 2 4 2 2 8 3" xfId="1485"/>
    <cellStyle name="Финансовый 2 4 2 2 8 4" xfId="1486"/>
    <cellStyle name="Финансовый 2 4 2 2 9" xfId="1487"/>
    <cellStyle name="Финансовый 2 4 2 2 9 2" xfId="1488"/>
    <cellStyle name="Финансовый 2 4 2 2 9 3" xfId="1489"/>
    <cellStyle name="Финансовый 2 4 2 3" xfId="1490"/>
    <cellStyle name="Финансовый 2 4 2 3 2" xfId="1491"/>
    <cellStyle name="Финансовый 2 4 2 3 2 2" xfId="1492"/>
    <cellStyle name="Финансовый 2 4 2 3 2 2 2" xfId="1493"/>
    <cellStyle name="Финансовый 2 4 2 3 2 2 2 2" xfId="1494"/>
    <cellStyle name="Финансовый 2 4 2 3 2 2 2 3" xfId="1495"/>
    <cellStyle name="Финансовый 2 4 2 3 2 2 3" xfId="1496"/>
    <cellStyle name="Финансовый 2 4 2 3 2 2 4" xfId="1497"/>
    <cellStyle name="Финансовый 2 4 2 3 2 3" xfId="1498"/>
    <cellStyle name="Финансовый 2 4 2 3 2 3 2" xfId="1499"/>
    <cellStyle name="Финансовый 2 4 2 3 2 3 3" xfId="1500"/>
    <cellStyle name="Финансовый 2 4 2 3 2 4" xfId="1501"/>
    <cellStyle name="Финансовый 2 4 2 3 2 5" xfId="1502"/>
    <cellStyle name="Финансовый 2 4 2 3 3" xfId="1503"/>
    <cellStyle name="Финансовый 2 4 2 3 3 2" xfId="1504"/>
    <cellStyle name="Финансовый 2 4 2 3 3 2 2" xfId="1505"/>
    <cellStyle name="Финансовый 2 4 2 3 3 2 2 2" xfId="1506"/>
    <cellStyle name="Финансовый 2 4 2 3 3 2 2 3" xfId="1507"/>
    <cellStyle name="Финансовый 2 4 2 3 3 2 3" xfId="1508"/>
    <cellStyle name="Финансовый 2 4 2 3 3 2 4" xfId="1509"/>
    <cellStyle name="Финансовый 2 4 2 3 3 3" xfId="1510"/>
    <cellStyle name="Финансовый 2 4 2 3 3 3 2" xfId="1511"/>
    <cellStyle name="Финансовый 2 4 2 3 3 3 3" xfId="1512"/>
    <cellStyle name="Финансовый 2 4 2 3 3 4" xfId="1513"/>
    <cellStyle name="Финансовый 2 4 2 3 3 5" xfId="1514"/>
    <cellStyle name="Финансовый 2 4 2 3 4" xfId="1515"/>
    <cellStyle name="Финансовый 2 4 2 3 4 2" xfId="1516"/>
    <cellStyle name="Финансовый 2 4 2 3 4 2 2" xfId="1517"/>
    <cellStyle name="Финансовый 2 4 2 3 4 2 3" xfId="1518"/>
    <cellStyle name="Финансовый 2 4 2 3 4 3" xfId="1519"/>
    <cellStyle name="Финансовый 2 4 2 3 4 4" xfId="1520"/>
    <cellStyle name="Финансовый 2 4 2 3 5" xfId="1521"/>
    <cellStyle name="Финансовый 2 4 2 3 5 2" xfId="1522"/>
    <cellStyle name="Финансовый 2 4 2 3 5 3" xfId="1523"/>
    <cellStyle name="Финансовый 2 4 2 3 6" xfId="1524"/>
    <cellStyle name="Финансовый 2 4 2 3 7" xfId="1525"/>
    <cellStyle name="Финансовый 2 4 2 3 8" xfId="1526"/>
    <cellStyle name="Финансовый 2 4 2 4" xfId="1527"/>
    <cellStyle name="Финансовый 2 4 2 4 2" xfId="1528"/>
    <cellStyle name="Финансовый 2 4 2 4 2 2" xfId="1529"/>
    <cellStyle name="Финансовый 2 4 2 4 2 2 2" xfId="1530"/>
    <cellStyle name="Финансовый 2 4 2 4 2 2 3" xfId="1531"/>
    <cellStyle name="Финансовый 2 4 2 4 2 3" xfId="1532"/>
    <cellStyle name="Финансовый 2 4 2 4 2 4" xfId="1533"/>
    <cellStyle name="Финансовый 2 4 2 4 3" xfId="1534"/>
    <cellStyle name="Финансовый 2 4 2 4 3 2" xfId="1535"/>
    <cellStyle name="Финансовый 2 4 2 4 3 3" xfId="1536"/>
    <cellStyle name="Финансовый 2 4 2 4 4" xfId="1537"/>
    <cellStyle name="Финансовый 2 4 2 4 5" xfId="1538"/>
    <cellStyle name="Финансовый 2 4 2 5" xfId="1539"/>
    <cellStyle name="Финансовый 2 4 2 5 2" xfId="1540"/>
    <cellStyle name="Финансовый 2 4 2 5 2 2" xfId="1541"/>
    <cellStyle name="Финансовый 2 4 2 5 2 2 2" xfId="1542"/>
    <cellStyle name="Финансовый 2 4 2 5 2 2 3" xfId="1543"/>
    <cellStyle name="Финансовый 2 4 2 5 2 3" xfId="1544"/>
    <cellStyle name="Финансовый 2 4 2 5 2 4" xfId="1545"/>
    <cellStyle name="Финансовый 2 4 2 5 3" xfId="1546"/>
    <cellStyle name="Финансовый 2 4 2 5 3 2" xfId="1547"/>
    <cellStyle name="Финансовый 2 4 2 5 3 3" xfId="1548"/>
    <cellStyle name="Финансовый 2 4 2 5 4" xfId="1549"/>
    <cellStyle name="Финансовый 2 4 2 5 5" xfId="1550"/>
    <cellStyle name="Финансовый 2 4 2 6" xfId="1551"/>
    <cellStyle name="Финансовый 2 4 2 6 2" xfId="1552"/>
    <cellStyle name="Финансовый 2 4 2 6 2 2" xfId="1553"/>
    <cellStyle name="Финансовый 2 4 2 6 2 3" xfId="1554"/>
    <cellStyle name="Финансовый 2 4 2 6 3" xfId="1555"/>
    <cellStyle name="Финансовый 2 4 2 6 4" xfId="1556"/>
    <cellStyle name="Финансовый 2 4 2 7" xfId="1557"/>
    <cellStyle name="Финансовый 2 4 2 7 2" xfId="1558"/>
    <cellStyle name="Финансовый 2 4 2 7 2 2" xfId="1559"/>
    <cellStyle name="Финансовый 2 4 2 7 2 3" xfId="1560"/>
    <cellStyle name="Финансовый 2 4 2 7 3" xfId="1561"/>
    <cellStyle name="Финансовый 2 4 2 7 4" xfId="1562"/>
    <cellStyle name="Финансовый 2 4 2 8" xfId="1563"/>
    <cellStyle name="Финансовый 2 4 2 8 2" xfId="1564"/>
    <cellStyle name="Финансовый 2 4 2 8 2 2" xfId="1565"/>
    <cellStyle name="Финансовый 2 4 2 8 2 3" xfId="1566"/>
    <cellStyle name="Финансовый 2 4 2 8 3" xfId="1567"/>
    <cellStyle name="Финансовый 2 4 2 8 4" xfId="1568"/>
    <cellStyle name="Финансовый 2 4 2 9" xfId="1569"/>
    <cellStyle name="Финансовый 2 4 2 9 2" xfId="1570"/>
    <cellStyle name="Финансовый 2 4 2 9 2 2" xfId="1571"/>
    <cellStyle name="Финансовый 2 4 2 9 2 3" xfId="1572"/>
    <cellStyle name="Финансовый 2 4 2 9 3" xfId="1573"/>
    <cellStyle name="Финансовый 2 4 2 9 4" xfId="1574"/>
    <cellStyle name="Финансовый 2 4 3" xfId="1575"/>
    <cellStyle name="Финансовый 2 4 3 10" xfId="1576"/>
    <cellStyle name="Финансовый 2 4 3 11" xfId="1577"/>
    <cellStyle name="Финансовый 2 4 3 12" xfId="1578"/>
    <cellStyle name="Финансовый 2 4 3 13" xfId="1579"/>
    <cellStyle name="Финансовый 2 4 3 2" xfId="1580"/>
    <cellStyle name="Финансовый 2 4 3 2 2" xfId="1581"/>
    <cellStyle name="Финансовый 2 4 3 2 2 2" xfId="1582"/>
    <cellStyle name="Финансовый 2 4 3 2 2 2 2" xfId="1583"/>
    <cellStyle name="Финансовый 2 4 3 2 2 2 2 2" xfId="1584"/>
    <cellStyle name="Финансовый 2 4 3 2 2 2 2 3" xfId="1585"/>
    <cellStyle name="Финансовый 2 4 3 2 2 2 3" xfId="1586"/>
    <cellStyle name="Финансовый 2 4 3 2 2 2 4" xfId="1587"/>
    <cellStyle name="Финансовый 2 4 3 2 2 3" xfId="1588"/>
    <cellStyle name="Финансовый 2 4 3 2 2 3 2" xfId="1589"/>
    <cellStyle name="Финансовый 2 4 3 2 2 3 3" xfId="1590"/>
    <cellStyle name="Финансовый 2 4 3 2 2 4" xfId="1591"/>
    <cellStyle name="Финансовый 2 4 3 2 2 5" xfId="1592"/>
    <cellStyle name="Финансовый 2 4 3 2 3" xfId="1593"/>
    <cellStyle name="Финансовый 2 4 3 2 3 2" xfId="1594"/>
    <cellStyle name="Финансовый 2 4 3 2 3 2 2" xfId="1595"/>
    <cellStyle name="Финансовый 2 4 3 2 3 2 2 2" xfId="1596"/>
    <cellStyle name="Финансовый 2 4 3 2 3 2 2 3" xfId="1597"/>
    <cellStyle name="Финансовый 2 4 3 2 3 2 3" xfId="1598"/>
    <cellStyle name="Финансовый 2 4 3 2 3 2 4" xfId="1599"/>
    <cellStyle name="Финансовый 2 4 3 2 3 3" xfId="1600"/>
    <cellStyle name="Финансовый 2 4 3 2 3 3 2" xfId="1601"/>
    <cellStyle name="Финансовый 2 4 3 2 3 3 3" xfId="1602"/>
    <cellStyle name="Финансовый 2 4 3 2 3 4" xfId="1603"/>
    <cellStyle name="Финансовый 2 4 3 2 3 5" xfId="1604"/>
    <cellStyle name="Финансовый 2 4 3 2 4" xfId="1605"/>
    <cellStyle name="Финансовый 2 4 3 2 4 2" xfId="1606"/>
    <cellStyle name="Финансовый 2 4 3 2 4 2 2" xfId="1607"/>
    <cellStyle name="Финансовый 2 4 3 2 4 2 3" xfId="1608"/>
    <cellStyle name="Финансовый 2 4 3 2 4 3" xfId="1609"/>
    <cellStyle name="Финансовый 2 4 3 2 4 4" xfId="1610"/>
    <cellStyle name="Финансовый 2 4 3 2 5" xfId="1611"/>
    <cellStyle name="Финансовый 2 4 3 2 5 2" xfId="1612"/>
    <cellStyle name="Финансовый 2 4 3 2 5 3" xfId="1613"/>
    <cellStyle name="Финансовый 2 4 3 2 6" xfId="1614"/>
    <cellStyle name="Финансовый 2 4 3 2 7" xfId="1615"/>
    <cellStyle name="Финансовый 2 4 3 2 8" xfId="1616"/>
    <cellStyle name="Финансовый 2 4 3 3" xfId="1617"/>
    <cellStyle name="Финансовый 2 4 3 3 2" xfId="1618"/>
    <cellStyle name="Финансовый 2 4 3 3 2 2" xfId="1619"/>
    <cellStyle name="Финансовый 2 4 3 3 2 2 2" xfId="1620"/>
    <cellStyle name="Финансовый 2 4 3 3 2 2 3" xfId="1621"/>
    <cellStyle name="Финансовый 2 4 3 3 2 3" xfId="1622"/>
    <cellStyle name="Финансовый 2 4 3 3 2 4" xfId="1623"/>
    <cellStyle name="Финансовый 2 4 3 3 3" xfId="1624"/>
    <cellStyle name="Финансовый 2 4 3 3 3 2" xfId="1625"/>
    <cellStyle name="Финансовый 2 4 3 3 3 3" xfId="1626"/>
    <cellStyle name="Финансовый 2 4 3 3 4" xfId="1627"/>
    <cellStyle name="Финансовый 2 4 3 3 5" xfId="1628"/>
    <cellStyle name="Финансовый 2 4 3 4" xfId="1629"/>
    <cellStyle name="Финансовый 2 4 3 4 2" xfId="1630"/>
    <cellStyle name="Финансовый 2 4 3 4 2 2" xfId="1631"/>
    <cellStyle name="Финансовый 2 4 3 4 2 2 2" xfId="1632"/>
    <cellStyle name="Финансовый 2 4 3 4 2 2 3" xfId="1633"/>
    <cellStyle name="Финансовый 2 4 3 4 2 3" xfId="1634"/>
    <cellStyle name="Финансовый 2 4 3 4 2 4" xfId="1635"/>
    <cellStyle name="Финансовый 2 4 3 4 3" xfId="1636"/>
    <cellStyle name="Финансовый 2 4 3 4 3 2" xfId="1637"/>
    <cellStyle name="Финансовый 2 4 3 4 3 3" xfId="1638"/>
    <cellStyle name="Финансовый 2 4 3 4 4" xfId="1639"/>
    <cellStyle name="Финансовый 2 4 3 4 5" xfId="1640"/>
    <cellStyle name="Финансовый 2 4 3 5" xfId="1641"/>
    <cellStyle name="Финансовый 2 4 3 5 2" xfId="1642"/>
    <cellStyle name="Финансовый 2 4 3 5 2 2" xfId="1643"/>
    <cellStyle name="Финансовый 2 4 3 5 2 3" xfId="1644"/>
    <cellStyle name="Финансовый 2 4 3 5 3" xfId="1645"/>
    <cellStyle name="Финансовый 2 4 3 5 4" xfId="1646"/>
    <cellStyle name="Финансовый 2 4 3 6" xfId="1647"/>
    <cellStyle name="Финансовый 2 4 3 6 2" xfId="1648"/>
    <cellStyle name="Финансовый 2 4 3 6 2 2" xfId="1649"/>
    <cellStyle name="Финансовый 2 4 3 6 2 3" xfId="1650"/>
    <cellStyle name="Финансовый 2 4 3 6 3" xfId="1651"/>
    <cellStyle name="Финансовый 2 4 3 6 4" xfId="1652"/>
    <cellStyle name="Финансовый 2 4 3 7" xfId="1653"/>
    <cellStyle name="Финансовый 2 4 3 7 2" xfId="1654"/>
    <cellStyle name="Финансовый 2 4 3 7 2 2" xfId="1655"/>
    <cellStyle name="Финансовый 2 4 3 7 2 3" xfId="1656"/>
    <cellStyle name="Финансовый 2 4 3 7 3" xfId="1657"/>
    <cellStyle name="Финансовый 2 4 3 7 4" xfId="1658"/>
    <cellStyle name="Финансовый 2 4 3 8" xfId="1659"/>
    <cellStyle name="Финансовый 2 4 3 8 2" xfId="1660"/>
    <cellStyle name="Финансовый 2 4 3 8 2 2" xfId="1661"/>
    <cellStyle name="Финансовый 2 4 3 8 2 3" xfId="1662"/>
    <cellStyle name="Финансовый 2 4 3 8 3" xfId="1663"/>
    <cellStyle name="Финансовый 2 4 3 8 4" xfId="1664"/>
    <cellStyle name="Финансовый 2 4 3 9" xfId="1665"/>
    <cellStyle name="Финансовый 2 4 3 9 2" xfId="1666"/>
    <cellStyle name="Финансовый 2 4 3 9 3" xfId="1667"/>
    <cellStyle name="Финансовый 2 4 4" xfId="1668"/>
    <cellStyle name="Финансовый 2 4 4 10" xfId="1669"/>
    <cellStyle name="Финансовый 2 4 4 11" xfId="1670"/>
    <cellStyle name="Финансовый 2 4 4 12" xfId="1671"/>
    <cellStyle name="Финансовый 2 4 4 13" xfId="1672"/>
    <cellStyle name="Финансовый 2 4 4 2" xfId="1673"/>
    <cellStyle name="Финансовый 2 4 4 2 2" xfId="1674"/>
    <cellStyle name="Финансовый 2 4 4 2 2 2" xfId="1675"/>
    <cellStyle name="Финансовый 2 4 4 2 2 2 2" xfId="1676"/>
    <cellStyle name="Финансовый 2 4 4 2 2 2 2 2" xfId="1677"/>
    <cellStyle name="Финансовый 2 4 4 2 2 2 2 3" xfId="1678"/>
    <cellStyle name="Финансовый 2 4 4 2 2 2 3" xfId="1679"/>
    <cellStyle name="Финансовый 2 4 4 2 2 2 4" xfId="1680"/>
    <cellStyle name="Финансовый 2 4 4 2 2 3" xfId="1681"/>
    <cellStyle name="Финансовый 2 4 4 2 2 3 2" xfId="1682"/>
    <cellStyle name="Финансовый 2 4 4 2 2 3 3" xfId="1683"/>
    <cellStyle name="Финансовый 2 4 4 2 2 4" xfId="1684"/>
    <cellStyle name="Финансовый 2 4 4 2 2 5" xfId="1685"/>
    <cellStyle name="Финансовый 2 4 4 2 3" xfId="1686"/>
    <cellStyle name="Финансовый 2 4 4 2 3 2" xfId="1687"/>
    <cellStyle name="Финансовый 2 4 4 2 3 2 2" xfId="1688"/>
    <cellStyle name="Финансовый 2 4 4 2 3 2 2 2" xfId="1689"/>
    <cellStyle name="Финансовый 2 4 4 2 3 2 2 3" xfId="1690"/>
    <cellStyle name="Финансовый 2 4 4 2 3 2 3" xfId="1691"/>
    <cellStyle name="Финансовый 2 4 4 2 3 2 4" xfId="1692"/>
    <cellStyle name="Финансовый 2 4 4 2 3 3" xfId="1693"/>
    <cellStyle name="Финансовый 2 4 4 2 3 3 2" xfId="1694"/>
    <cellStyle name="Финансовый 2 4 4 2 3 3 3" xfId="1695"/>
    <cellStyle name="Финансовый 2 4 4 2 3 4" xfId="1696"/>
    <cellStyle name="Финансовый 2 4 4 2 3 5" xfId="1697"/>
    <cellStyle name="Финансовый 2 4 4 2 4" xfId="1698"/>
    <cellStyle name="Финансовый 2 4 4 2 4 2" xfId="1699"/>
    <cellStyle name="Финансовый 2 4 4 2 4 2 2" xfId="1700"/>
    <cellStyle name="Финансовый 2 4 4 2 4 2 3" xfId="1701"/>
    <cellStyle name="Финансовый 2 4 4 2 4 3" xfId="1702"/>
    <cellStyle name="Финансовый 2 4 4 2 4 4" xfId="1703"/>
    <cellStyle name="Финансовый 2 4 4 2 5" xfId="1704"/>
    <cellStyle name="Финансовый 2 4 4 2 5 2" xfId="1705"/>
    <cellStyle name="Финансовый 2 4 4 2 5 3" xfId="1706"/>
    <cellStyle name="Финансовый 2 4 4 2 6" xfId="1707"/>
    <cellStyle name="Финансовый 2 4 4 2 7" xfId="1708"/>
    <cellStyle name="Финансовый 2 4 4 2 8" xfId="1709"/>
    <cellStyle name="Финансовый 2 4 4 3" xfId="1710"/>
    <cellStyle name="Финансовый 2 4 4 3 2" xfId="1711"/>
    <cellStyle name="Финансовый 2 4 4 3 2 2" xfId="1712"/>
    <cellStyle name="Финансовый 2 4 4 3 2 2 2" xfId="1713"/>
    <cellStyle name="Финансовый 2 4 4 3 2 2 3" xfId="1714"/>
    <cellStyle name="Финансовый 2 4 4 3 2 3" xfId="1715"/>
    <cellStyle name="Финансовый 2 4 4 3 2 4" xfId="1716"/>
    <cellStyle name="Финансовый 2 4 4 3 3" xfId="1717"/>
    <cellStyle name="Финансовый 2 4 4 3 3 2" xfId="1718"/>
    <cellStyle name="Финансовый 2 4 4 3 3 3" xfId="1719"/>
    <cellStyle name="Финансовый 2 4 4 3 4" xfId="1720"/>
    <cellStyle name="Финансовый 2 4 4 3 5" xfId="1721"/>
    <cellStyle name="Финансовый 2 4 4 4" xfId="1722"/>
    <cellStyle name="Финансовый 2 4 4 4 2" xfId="1723"/>
    <cellStyle name="Финансовый 2 4 4 4 2 2" xfId="1724"/>
    <cellStyle name="Финансовый 2 4 4 4 2 2 2" xfId="1725"/>
    <cellStyle name="Финансовый 2 4 4 4 2 2 3" xfId="1726"/>
    <cellStyle name="Финансовый 2 4 4 4 2 3" xfId="1727"/>
    <cellStyle name="Финансовый 2 4 4 4 2 4" xfId="1728"/>
    <cellStyle name="Финансовый 2 4 4 4 3" xfId="1729"/>
    <cellStyle name="Финансовый 2 4 4 4 3 2" xfId="1730"/>
    <cellStyle name="Финансовый 2 4 4 4 3 3" xfId="1731"/>
    <cellStyle name="Финансовый 2 4 4 4 4" xfId="1732"/>
    <cellStyle name="Финансовый 2 4 4 4 5" xfId="1733"/>
    <cellStyle name="Финансовый 2 4 4 5" xfId="1734"/>
    <cellStyle name="Финансовый 2 4 4 5 2" xfId="1735"/>
    <cellStyle name="Финансовый 2 4 4 5 2 2" xfId="1736"/>
    <cellStyle name="Финансовый 2 4 4 5 2 3" xfId="1737"/>
    <cellStyle name="Финансовый 2 4 4 5 3" xfId="1738"/>
    <cellStyle name="Финансовый 2 4 4 5 4" xfId="1739"/>
    <cellStyle name="Финансовый 2 4 4 6" xfId="1740"/>
    <cellStyle name="Финансовый 2 4 4 6 2" xfId="1741"/>
    <cellStyle name="Финансовый 2 4 4 6 2 2" xfId="1742"/>
    <cellStyle name="Финансовый 2 4 4 6 2 3" xfId="1743"/>
    <cellStyle name="Финансовый 2 4 4 6 3" xfId="1744"/>
    <cellStyle name="Финансовый 2 4 4 6 4" xfId="1745"/>
    <cellStyle name="Финансовый 2 4 4 7" xfId="1746"/>
    <cellStyle name="Финансовый 2 4 4 7 2" xfId="1747"/>
    <cellStyle name="Финансовый 2 4 4 7 2 2" xfId="1748"/>
    <cellStyle name="Финансовый 2 4 4 7 2 3" xfId="1749"/>
    <cellStyle name="Финансовый 2 4 4 7 3" xfId="1750"/>
    <cellStyle name="Финансовый 2 4 4 7 4" xfId="1751"/>
    <cellStyle name="Финансовый 2 4 4 8" xfId="1752"/>
    <cellStyle name="Финансовый 2 4 4 8 2" xfId="1753"/>
    <cellStyle name="Финансовый 2 4 4 8 2 2" xfId="1754"/>
    <cellStyle name="Финансовый 2 4 4 8 2 3" xfId="1755"/>
    <cellStyle name="Финансовый 2 4 4 8 3" xfId="1756"/>
    <cellStyle name="Финансовый 2 4 4 8 4" xfId="1757"/>
    <cellStyle name="Финансовый 2 4 4 9" xfId="1758"/>
    <cellStyle name="Финансовый 2 4 4 9 2" xfId="1759"/>
    <cellStyle name="Финансовый 2 4 4 9 3" xfId="1760"/>
    <cellStyle name="Финансовый 2 4 5" xfId="1761"/>
    <cellStyle name="Финансовый 2 4 5 2" xfId="1762"/>
    <cellStyle name="Финансовый 2 4 5 2 2" xfId="1763"/>
    <cellStyle name="Финансовый 2 4 5 2 2 2" xfId="1764"/>
    <cellStyle name="Финансовый 2 4 5 2 2 2 2" xfId="1765"/>
    <cellStyle name="Финансовый 2 4 5 2 2 2 3" xfId="1766"/>
    <cellStyle name="Финансовый 2 4 5 2 2 3" xfId="1767"/>
    <cellStyle name="Финансовый 2 4 5 2 2 4" xfId="1768"/>
    <cellStyle name="Финансовый 2 4 5 2 3" xfId="1769"/>
    <cellStyle name="Финансовый 2 4 5 2 3 2" xfId="1770"/>
    <cellStyle name="Финансовый 2 4 5 2 3 3" xfId="1771"/>
    <cellStyle name="Финансовый 2 4 5 2 4" xfId="1772"/>
    <cellStyle name="Финансовый 2 4 5 2 5" xfId="1773"/>
    <cellStyle name="Финансовый 2 4 5 3" xfId="1774"/>
    <cellStyle name="Финансовый 2 4 5 3 2" xfId="1775"/>
    <cellStyle name="Финансовый 2 4 5 3 2 2" xfId="1776"/>
    <cellStyle name="Финансовый 2 4 5 3 2 2 2" xfId="1777"/>
    <cellStyle name="Финансовый 2 4 5 3 2 2 3" xfId="1778"/>
    <cellStyle name="Финансовый 2 4 5 3 2 3" xfId="1779"/>
    <cellStyle name="Финансовый 2 4 5 3 2 4" xfId="1780"/>
    <cellStyle name="Финансовый 2 4 5 3 3" xfId="1781"/>
    <cellStyle name="Финансовый 2 4 5 3 3 2" xfId="1782"/>
    <cellStyle name="Финансовый 2 4 5 3 3 3" xfId="1783"/>
    <cellStyle name="Финансовый 2 4 5 3 4" xfId="1784"/>
    <cellStyle name="Финансовый 2 4 5 3 5" xfId="1785"/>
    <cellStyle name="Финансовый 2 4 5 4" xfId="1786"/>
    <cellStyle name="Финансовый 2 4 5 4 2" xfId="1787"/>
    <cellStyle name="Финансовый 2 4 5 4 2 2" xfId="1788"/>
    <cellStyle name="Финансовый 2 4 5 4 2 3" xfId="1789"/>
    <cellStyle name="Финансовый 2 4 5 4 3" xfId="1790"/>
    <cellStyle name="Финансовый 2 4 5 4 4" xfId="1791"/>
    <cellStyle name="Финансовый 2 4 5 5" xfId="1792"/>
    <cellStyle name="Финансовый 2 4 5 5 2" xfId="1793"/>
    <cellStyle name="Финансовый 2 4 5 5 3" xfId="1794"/>
    <cellStyle name="Финансовый 2 4 5 6" xfId="1795"/>
    <cellStyle name="Финансовый 2 4 5 7" xfId="1796"/>
    <cellStyle name="Финансовый 2 4 5 8" xfId="1797"/>
    <cellStyle name="Финансовый 2 4 6" xfId="1798"/>
    <cellStyle name="Финансовый 2 4 6 2" xfId="1799"/>
    <cellStyle name="Финансовый 2 4 6 2 2" xfId="1800"/>
    <cellStyle name="Финансовый 2 4 6 2 2 2" xfId="1801"/>
    <cellStyle name="Финансовый 2 4 6 2 2 3" xfId="1802"/>
    <cellStyle name="Финансовый 2 4 6 2 3" xfId="1803"/>
    <cellStyle name="Финансовый 2 4 6 2 4" xfId="1804"/>
    <cellStyle name="Финансовый 2 4 6 3" xfId="1805"/>
    <cellStyle name="Финансовый 2 4 6 3 2" xfId="1806"/>
    <cellStyle name="Финансовый 2 4 6 3 3" xfId="1807"/>
    <cellStyle name="Финансовый 2 4 6 4" xfId="1808"/>
    <cellStyle name="Финансовый 2 4 6 5" xfId="1809"/>
    <cellStyle name="Финансовый 2 4 7" xfId="1810"/>
    <cellStyle name="Финансовый 2 4 7 2" xfId="1811"/>
    <cellStyle name="Финансовый 2 4 7 2 2" xfId="1812"/>
    <cellStyle name="Финансовый 2 4 7 2 2 2" xfId="1813"/>
    <cellStyle name="Финансовый 2 4 7 2 2 3" xfId="1814"/>
    <cellStyle name="Финансовый 2 4 7 2 3" xfId="1815"/>
    <cellStyle name="Финансовый 2 4 7 2 4" xfId="1816"/>
    <cellStyle name="Финансовый 2 4 7 3" xfId="1817"/>
    <cellStyle name="Финансовый 2 4 7 3 2" xfId="1818"/>
    <cellStyle name="Финансовый 2 4 7 3 3" xfId="1819"/>
    <cellStyle name="Финансовый 2 4 7 4" xfId="1820"/>
    <cellStyle name="Финансовый 2 4 7 5" xfId="1821"/>
    <cellStyle name="Финансовый 2 4 8" xfId="1822"/>
    <cellStyle name="Финансовый 2 4 8 2" xfId="1823"/>
    <cellStyle name="Финансовый 2 4 8 2 2" xfId="1824"/>
    <cellStyle name="Финансовый 2 4 8 2 3" xfId="1825"/>
    <cellStyle name="Финансовый 2 4 8 3" xfId="1826"/>
    <cellStyle name="Финансовый 2 4 8 4" xfId="1827"/>
    <cellStyle name="Финансовый 2 4 9" xfId="1828"/>
    <cellStyle name="Финансовый 2 4 9 2" xfId="1829"/>
    <cellStyle name="Финансовый 2 4 9 2 2" xfId="1830"/>
    <cellStyle name="Финансовый 2 4 9 2 3" xfId="1831"/>
    <cellStyle name="Финансовый 2 4 9 3" xfId="1832"/>
    <cellStyle name="Финансовый 2 4 9 4" xfId="1833"/>
    <cellStyle name="Финансовый 2 5" xfId="1834"/>
    <cellStyle name="Финансовый 2 5 10" xfId="1835"/>
    <cellStyle name="Финансовый 2 5 10 2" xfId="1836"/>
    <cellStyle name="Финансовый 2 5 10 3" xfId="1837"/>
    <cellStyle name="Финансовый 2 5 11" xfId="1838"/>
    <cellStyle name="Финансовый 2 5 12" xfId="1839"/>
    <cellStyle name="Финансовый 2 5 13" xfId="1840"/>
    <cellStyle name="Финансовый 2 5 14" xfId="1841"/>
    <cellStyle name="Финансовый 2 5 2" xfId="1842"/>
    <cellStyle name="Финансовый 2 5 2 10" xfId="1843"/>
    <cellStyle name="Финансовый 2 5 2 11" xfId="1844"/>
    <cellStyle name="Финансовый 2 5 2 12" xfId="1845"/>
    <cellStyle name="Финансовый 2 5 2 13" xfId="1846"/>
    <cellStyle name="Финансовый 2 5 2 2" xfId="1847"/>
    <cellStyle name="Финансовый 2 5 2 2 2" xfId="1848"/>
    <cellStyle name="Финансовый 2 5 2 2 2 2" xfId="1849"/>
    <cellStyle name="Финансовый 2 5 2 2 2 2 2" xfId="1850"/>
    <cellStyle name="Финансовый 2 5 2 2 2 2 2 2" xfId="1851"/>
    <cellStyle name="Финансовый 2 5 2 2 2 2 2 3" xfId="1852"/>
    <cellStyle name="Финансовый 2 5 2 2 2 2 3" xfId="1853"/>
    <cellStyle name="Финансовый 2 5 2 2 2 2 4" xfId="1854"/>
    <cellStyle name="Финансовый 2 5 2 2 2 3" xfId="1855"/>
    <cellStyle name="Финансовый 2 5 2 2 2 3 2" xfId="1856"/>
    <cellStyle name="Финансовый 2 5 2 2 2 3 3" xfId="1857"/>
    <cellStyle name="Финансовый 2 5 2 2 2 4" xfId="1858"/>
    <cellStyle name="Финансовый 2 5 2 2 2 5" xfId="1859"/>
    <cellStyle name="Финансовый 2 5 2 2 3" xfId="1860"/>
    <cellStyle name="Финансовый 2 5 2 2 3 2" xfId="1861"/>
    <cellStyle name="Финансовый 2 5 2 2 3 2 2" xfId="1862"/>
    <cellStyle name="Финансовый 2 5 2 2 3 2 2 2" xfId="1863"/>
    <cellStyle name="Финансовый 2 5 2 2 3 2 2 3" xfId="1864"/>
    <cellStyle name="Финансовый 2 5 2 2 3 2 3" xfId="1865"/>
    <cellStyle name="Финансовый 2 5 2 2 3 2 4" xfId="1866"/>
    <cellStyle name="Финансовый 2 5 2 2 3 3" xfId="1867"/>
    <cellStyle name="Финансовый 2 5 2 2 3 3 2" xfId="1868"/>
    <cellStyle name="Финансовый 2 5 2 2 3 3 3" xfId="1869"/>
    <cellStyle name="Финансовый 2 5 2 2 3 4" xfId="1870"/>
    <cellStyle name="Финансовый 2 5 2 2 3 5" xfId="1871"/>
    <cellStyle name="Финансовый 2 5 2 2 4" xfId="1872"/>
    <cellStyle name="Финансовый 2 5 2 2 4 2" xfId="1873"/>
    <cellStyle name="Финансовый 2 5 2 2 4 2 2" xfId="1874"/>
    <cellStyle name="Финансовый 2 5 2 2 4 2 3" xfId="1875"/>
    <cellStyle name="Финансовый 2 5 2 2 4 3" xfId="1876"/>
    <cellStyle name="Финансовый 2 5 2 2 4 4" xfId="1877"/>
    <cellStyle name="Финансовый 2 5 2 2 5" xfId="1878"/>
    <cellStyle name="Финансовый 2 5 2 2 5 2" xfId="1879"/>
    <cellStyle name="Финансовый 2 5 2 2 5 3" xfId="1880"/>
    <cellStyle name="Финансовый 2 5 2 2 6" xfId="1881"/>
    <cellStyle name="Финансовый 2 5 2 2 7" xfId="1882"/>
    <cellStyle name="Финансовый 2 5 2 2 8" xfId="1883"/>
    <cellStyle name="Финансовый 2 5 2 3" xfId="1884"/>
    <cellStyle name="Финансовый 2 5 2 3 2" xfId="1885"/>
    <cellStyle name="Финансовый 2 5 2 3 2 2" xfId="1886"/>
    <cellStyle name="Финансовый 2 5 2 3 2 2 2" xfId="1887"/>
    <cellStyle name="Финансовый 2 5 2 3 2 2 3" xfId="1888"/>
    <cellStyle name="Финансовый 2 5 2 3 2 3" xfId="1889"/>
    <cellStyle name="Финансовый 2 5 2 3 2 4" xfId="1890"/>
    <cellStyle name="Финансовый 2 5 2 3 3" xfId="1891"/>
    <cellStyle name="Финансовый 2 5 2 3 3 2" xfId="1892"/>
    <cellStyle name="Финансовый 2 5 2 3 3 3" xfId="1893"/>
    <cellStyle name="Финансовый 2 5 2 3 4" xfId="1894"/>
    <cellStyle name="Финансовый 2 5 2 3 5" xfId="1895"/>
    <cellStyle name="Финансовый 2 5 2 4" xfId="1896"/>
    <cellStyle name="Финансовый 2 5 2 4 2" xfId="1897"/>
    <cellStyle name="Финансовый 2 5 2 4 2 2" xfId="1898"/>
    <cellStyle name="Финансовый 2 5 2 4 2 2 2" xfId="1899"/>
    <cellStyle name="Финансовый 2 5 2 4 2 2 3" xfId="1900"/>
    <cellStyle name="Финансовый 2 5 2 4 2 3" xfId="1901"/>
    <cellStyle name="Финансовый 2 5 2 4 2 4" xfId="1902"/>
    <cellStyle name="Финансовый 2 5 2 4 3" xfId="1903"/>
    <cellStyle name="Финансовый 2 5 2 4 3 2" xfId="1904"/>
    <cellStyle name="Финансовый 2 5 2 4 3 3" xfId="1905"/>
    <cellStyle name="Финансовый 2 5 2 4 4" xfId="1906"/>
    <cellStyle name="Финансовый 2 5 2 4 5" xfId="1907"/>
    <cellStyle name="Финансовый 2 5 2 5" xfId="1908"/>
    <cellStyle name="Финансовый 2 5 2 5 2" xfId="1909"/>
    <cellStyle name="Финансовый 2 5 2 5 2 2" xfId="1910"/>
    <cellStyle name="Финансовый 2 5 2 5 2 3" xfId="1911"/>
    <cellStyle name="Финансовый 2 5 2 5 3" xfId="1912"/>
    <cellStyle name="Финансовый 2 5 2 5 4" xfId="1913"/>
    <cellStyle name="Финансовый 2 5 2 6" xfId="1914"/>
    <cellStyle name="Финансовый 2 5 2 6 2" xfId="1915"/>
    <cellStyle name="Финансовый 2 5 2 6 2 2" xfId="1916"/>
    <cellStyle name="Финансовый 2 5 2 6 2 3" xfId="1917"/>
    <cellStyle name="Финансовый 2 5 2 6 3" xfId="1918"/>
    <cellStyle name="Финансовый 2 5 2 6 4" xfId="1919"/>
    <cellStyle name="Финансовый 2 5 2 7" xfId="1920"/>
    <cellStyle name="Финансовый 2 5 2 7 2" xfId="1921"/>
    <cellStyle name="Финансовый 2 5 2 7 2 2" xfId="1922"/>
    <cellStyle name="Финансовый 2 5 2 7 2 3" xfId="1923"/>
    <cellStyle name="Финансовый 2 5 2 7 3" xfId="1924"/>
    <cellStyle name="Финансовый 2 5 2 7 4" xfId="1925"/>
    <cellStyle name="Финансовый 2 5 2 8" xfId="1926"/>
    <cellStyle name="Финансовый 2 5 2 8 2" xfId="1927"/>
    <cellStyle name="Финансовый 2 5 2 8 2 2" xfId="1928"/>
    <cellStyle name="Финансовый 2 5 2 8 2 3" xfId="1929"/>
    <cellStyle name="Финансовый 2 5 2 8 3" xfId="1930"/>
    <cellStyle name="Финансовый 2 5 2 8 4" xfId="1931"/>
    <cellStyle name="Финансовый 2 5 2 9" xfId="1932"/>
    <cellStyle name="Финансовый 2 5 2 9 2" xfId="1933"/>
    <cellStyle name="Финансовый 2 5 2 9 3" xfId="1934"/>
    <cellStyle name="Финансовый 2 5 3" xfId="1935"/>
    <cellStyle name="Финансовый 2 5 3 2" xfId="1936"/>
    <cellStyle name="Финансовый 2 5 3 2 2" xfId="1937"/>
    <cellStyle name="Финансовый 2 5 3 2 2 2" xfId="1938"/>
    <cellStyle name="Финансовый 2 5 3 2 2 2 2" xfId="1939"/>
    <cellStyle name="Финансовый 2 5 3 2 2 2 3" xfId="1940"/>
    <cellStyle name="Финансовый 2 5 3 2 2 3" xfId="1941"/>
    <cellStyle name="Финансовый 2 5 3 2 2 4" xfId="1942"/>
    <cellStyle name="Финансовый 2 5 3 2 3" xfId="1943"/>
    <cellStyle name="Финансовый 2 5 3 2 3 2" xfId="1944"/>
    <cellStyle name="Финансовый 2 5 3 2 3 3" xfId="1945"/>
    <cellStyle name="Финансовый 2 5 3 2 4" xfId="1946"/>
    <cellStyle name="Финансовый 2 5 3 2 5" xfId="1947"/>
    <cellStyle name="Финансовый 2 5 3 3" xfId="1948"/>
    <cellStyle name="Финансовый 2 5 3 3 2" xfId="1949"/>
    <cellStyle name="Финансовый 2 5 3 3 2 2" xfId="1950"/>
    <cellStyle name="Финансовый 2 5 3 3 2 2 2" xfId="1951"/>
    <cellStyle name="Финансовый 2 5 3 3 2 2 3" xfId="1952"/>
    <cellStyle name="Финансовый 2 5 3 3 2 3" xfId="1953"/>
    <cellStyle name="Финансовый 2 5 3 3 2 4" xfId="1954"/>
    <cellStyle name="Финансовый 2 5 3 3 3" xfId="1955"/>
    <cellStyle name="Финансовый 2 5 3 3 3 2" xfId="1956"/>
    <cellStyle name="Финансовый 2 5 3 3 3 3" xfId="1957"/>
    <cellStyle name="Финансовый 2 5 3 3 4" xfId="1958"/>
    <cellStyle name="Финансовый 2 5 3 3 5" xfId="1959"/>
    <cellStyle name="Финансовый 2 5 3 4" xfId="1960"/>
    <cellStyle name="Финансовый 2 5 3 4 2" xfId="1961"/>
    <cellStyle name="Финансовый 2 5 3 4 2 2" xfId="1962"/>
    <cellStyle name="Финансовый 2 5 3 4 2 3" xfId="1963"/>
    <cellStyle name="Финансовый 2 5 3 4 3" xfId="1964"/>
    <cellStyle name="Финансовый 2 5 3 4 4" xfId="1965"/>
    <cellStyle name="Финансовый 2 5 3 5" xfId="1966"/>
    <cellStyle name="Финансовый 2 5 3 5 2" xfId="1967"/>
    <cellStyle name="Финансовый 2 5 3 5 3" xfId="1968"/>
    <cellStyle name="Финансовый 2 5 3 6" xfId="1969"/>
    <cellStyle name="Финансовый 2 5 3 7" xfId="1970"/>
    <cellStyle name="Финансовый 2 5 3 8" xfId="1971"/>
    <cellStyle name="Финансовый 2 5 4" xfId="1972"/>
    <cellStyle name="Финансовый 2 5 4 2" xfId="1973"/>
    <cellStyle name="Финансовый 2 5 4 2 2" xfId="1974"/>
    <cellStyle name="Финансовый 2 5 4 2 2 2" xfId="1975"/>
    <cellStyle name="Финансовый 2 5 4 2 2 3" xfId="1976"/>
    <cellStyle name="Финансовый 2 5 4 2 3" xfId="1977"/>
    <cellStyle name="Финансовый 2 5 4 2 4" xfId="1978"/>
    <cellStyle name="Финансовый 2 5 4 3" xfId="1979"/>
    <cellStyle name="Финансовый 2 5 4 3 2" xfId="1980"/>
    <cellStyle name="Финансовый 2 5 4 3 3" xfId="1981"/>
    <cellStyle name="Финансовый 2 5 4 4" xfId="1982"/>
    <cellStyle name="Финансовый 2 5 4 5" xfId="1983"/>
    <cellStyle name="Финансовый 2 5 5" xfId="1984"/>
    <cellStyle name="Финансовый 2 5 5 2" xfId="1985"/>
    <cellStyle name="Финансовый 2 5 5 2 2" xfId="1986"/>
    <cellStyle name="Финансовый 2 5 5 2 2 2" xfId="1987"/>
    <cellStyle name="Финансовый 2 5 5 2 2 3" xfId="1988"/>
    <cellStyle name="Финансовый 2 5 5 2 3" xfId="1989"/>
    <cellStyle name="Финансовый 2 5 5 2 4" xfId="1990"/>
    <cellStyle name="Финансовый 2 5 5 3" xfId="1991"/>
    <cellStyle name="Финансовый 2 5 5 3 2" xfId="1992"/>
    <cellStyle name="Финансовый 2 5 5 3 3" xfId="1993"/>
    <cellStyle name="Финансовый 2 5 5 4" xfId="1994"/>
    <cellStyle name="Финансовый 2 5 5 5" xfId="1995"/>
    <cellStyle name="Финансовый 2 5 6" xfId="1996"/>
    <cellStyle name="Финансовый 2 5 6 2" xfId="1997"/>
    <cellStyle name="Финансовый 2 5 6 2 2" xfId="1998"/>
    <cellStyle name="Финансовый 2 5 6 2 3" xfId="1999"/>
    <cellStyle name="Финансовый 2 5 6 3" xfId="2000"/>
    <cellStyle name="Финансовый 2 5 6 4" xfId="2001"/>
    <cellStyle name="Финансовый 2 5 7" xfId="2002"/>
    <cellStyle name="Финансовый 2 5 7 2" xfId="2003"/>
    <cellStyle name="Финансовый 2 5 7 2 2" xfId="2004"/>
    <cellStyle name="Финансовый 2 5 7 2 3" xfId="2005"/>
    <cellStyle name="Финансовый 2 5 7 3" xfId="2006"/>
    <cellStyle name="Финансовый 2 5 7 4" xfId="2007"/>
    <cellStyle name="Финансовый 2 5 8" xfId="2008"/>
    <cellStyle name="Финансовый 2 5 8 2" xfId="2009"/>
    <cellStyle name="Финансовый 2 5 8 2 2" xfId="2010"/>
    <cellStyle name="Финансовый 2 5 8 2 3" xfId="2011"/>
    <cellStyle name="Финансовый 2 5 8 3" xfId="2012"/>
    <cellStyle name="Финансовый 2 5 8 4" xfId="2013"/>
    <cellStyle name="Финансовый 2 5 9" xfId="2014"/>
    <cellStyle name="Финансовый 2 5 9 2" xfId="2015"/>
    <cellStyle name="Финансовый 2 5 9 2 2" xfId="2016"/>
    <cellStyle name="Финансовый 2 5 9 2 3" xfId="2017"/>
    <cellStyle name="Финансовый 2 5 9 3" xfId="2018"/>
    <cellStyle name="Финансовый 2 5 9 4" xfId="2019"/>
    <cellStyle name="Финансовый 2 6" xfId="2020"/>
    <cellStyle name="Финансовый 2 6 10" xfId="2021"/>
    <cellStyle name="Финансовый 2 6 11" xfId="2022"/>
    <cellStyle name="Финансовый 2 6 12" xfId="2023"/>
    <cellStyle name="Финансовый 2 6 13" xfId="2024"/>
    <cellStyle name="Финансовый 2 6 2" xfId="2025"/>
    <cellStyle name="Финансовый 2 6 2 2" xfId="2026"/>
    <cellStyle name="Финансовый 2 6 2 2 2" xfId="2027"/>
    <cellStyle name="Финансовый 2 6 2 2 2 2" xfId="2028"/>
    <cellStyle name="Финансовый 2 6 2 2 2 2 2" xfId="2029"/>
    <cellStyle name="Финансовый 2 6 2 2 2 2 3" xfId="2030"/>
    <cellStyle name="Финансовый 2 6 2 2 2 3" xfId="2031"/>
    <cellStyle name="Финансовый 2 6 2 2 2 4" xfId="2032"/>
    <cellStyle name="Финансовый 2 6 2 2 3" xfId="2033"/>
    <cellStyle name="Финансовый 2 6 2 2 3 2" xfId="2034"/>
    <cellStyle name="Финансовый 2 6 2 2 3 3" xfId="2035"/>
    <cellStyle name="Финансовый 2 6 2 2 4" xfId="2036"/>
    <cellStyle name="Финансовый 2 6 2 2 5" xfId="2037"/>
    <cellStyle name="Финансовый 2 6 2 3" xfId="2038"/>
    <cellStyle name="Финансовый 2 6 2 3 2" xfId="2039"/>
    <cellStyle name="Финансовый 2 6 2 3 2 2" xfId="2040"/>
    <cellStyle name="Финансовый 2 6 2 3 2 2 2" xfId="2041"/>
    <cellStyle name="Финансовый 2 6 2 3 2 2 3" xfId="2042"/>
    <cellStyle name="Финансовый 2 6 2 3 2 3" xfId="2043"/>
    <cellStyle name="Финансовый 2 6 2 3 2 4" xfId="2044"/>
    <cellStyle name="Финансовый 2 6 2 3 3" xfId="2045"/>
    <cellStyle name="Финансовый 2 6 2 3 3 2" xfId="2046"/>
    <cellStyle name="Финансовый 2 6 2 3 3 3" xfId="2047"/>
    <cellStyle name="Финансовый 2 6 2 3 4" xfId="2048"/>
    <cellStyle name="Финансовый 2 6 2 3 5" xfId="2049"/>
    <cellStyle name="Финансовый 2 6 2 4" xfId="2050"/>
    <cellStyle name="Финансовый 2 6 2 4 2" xfId="2051"/>
    <cellStyle name="Финансовый 2 6 2 4 2 2" xfId="2052"/>
    <cellStyle name="Финансовый 2 6 2 4 2 3" xfId="2053"/>
    <cellStyle name="Финансовый 2 6 2 4 3" xfId="2054"/>
    <cellStyle name="Финансовый 2 6 2 4 4" xfId="2055"/>
    <cellStyle name="Финансовый 2 6 2 5" xfId="2056"/>
    <cellStyle name="Финансовый 2 6 2 5 2" xfId="2057"/>
    <cellStyle name="Финансовый 2 6 2 5 3" xfId="2058"/>
    <cellStyle name="Финансовый 2 6 2 6" xfId="2059"/>
    <cellStyle name="Финансовый 2 6 2 7" xfId="2060"/>
    <cellStyle name="Финансовый 2 6 2 8" xfId="2061"/>
    <cellStyle name="Финансовый 2 6 3" xfId="2062"/>
    <cellStyle name="Финансовый 2 6 3 2" xfId="2063"/>
    <cellStyle name="Финансовый 2 6 3 2 2" xfId="2064"/>
    <cellStyle name="Финансовый 2 6 3 2 2 2" xfId="2065"/>
    <cellStyle name="Финансовый 2 6 3 2 2 3" xfId="2066"/>
    <cellStyle name="Финансовый 2 6 3 2 3" xfId="2067"/>
    <cellStyle name="Финансовый 2 6 3 2 4" xfId="2068"/>
    <cellStyle name="Финансовый 2 6 3 3" xfId="2069"/>
    <cellStyle name="Финансовый 2 6 3 3 2" xfId="2070"/>
    <cellStyle name="Финансовый 2 6 3 3 3" xfId="2071"/>
    <cellStyle name="Финансовый 2 6 3 4" xfId="2072"/>
    <cellStyle name="Финансовый 2 6 3 5" xfId="2073"/>
    <cellStyle name="Финансовый 2 6 4" xfId="2074"/>
    <cellStyle name="Финансовый 2 6 4 2" xfId="2075"/>
    <cellStyle name="Финансовый 2 6 4 2 2" xfId="2076"/>
    <cellStyle name="Финансовый 2 6 4 2 2 2" xfId="2077"/>
    <cellStyle name="Финансовый 2 6 4 2 2 3" xfId="2078"/>
    <cellStyle name="Финансовый 2 6 4 2 3" xfId="2079"/>
    <cellStyle name="Финансовый 2 6 4 2 4" xfId="2080"/>
    <cellStyle name="Финансовый 2 6 4 3" xfId="2081"/>
    <cellStyle name="Финансовый 2 6 4 3 2" xfId="2082"/>
    <cellStyle name="Финансовый 2 6 4 3 3" xfId="2083"/>
    <cellStyle name="Финансовый 2 6 4 4" xfId="2084"/>
    <cellStyle name="Финансовый 2 6 4 5" xfId="2085"/>
    <cellStyle name="Финансовый 2 6 5" xfId="2086"/>
    <cellStyle name="Финансовый 2 6 5 2" xfId="2087"/>
    <cellStyle name="Финансовый 2 6 5 2 2" xfId="2088"/>
    <cellStyle name="Финансовый 2 6 5 2 3" xfId="2089"/>
    <cellStyle name="Финансовый 2 6 5 3" xfId="2090"/>
    <cellStyle name="Финансовый 2 6 5 4" xfId="2091"/>
    <cellStyle name="Финансовый 2 6 6" xfId="2092"/>
    <cellStyle name="Финансовый 2 6 6 2" xfId="2093"/>
    <cellStyle name="Финансовый 2 6 6 2 2" xfId="2094"/>
    <cellStyle name="Финансовый 2 6 6 2 3" xfId="2095"/>
    <cellStyle name="Финансовый 2 6 6 3" xfId="2096"/>
    <cellStyle name="Финансовый 2 6 6 4" xfId="2097"/>
    <cellStyle name="Финансовый 2 6 7" xfId="2098"/>
    <cellStyle name="Финансовый 2 6 7 2" xfId="2099"/>
    <cellStyle name="Финансовый 2 6 7 2 2" xfId="2100"/>
    <cellStyle name="Финансовый 2 6 7 2 3" xfId="2101"/>
    <cellStyle name="Финансовый 2 6 7 3" xfId="2102"/>
    <cellStyle name="Финансовый 2 6 7 4" xfId="2103"/>
    <cellStyle name="Финансовый 2 6 8" xfId="2104"/>
    <cellStyle name="Финансовый 2 6 8 2" xfId="2105"/>
    <cellStyle name="Финансовый 2 6 8 2 2" xfId="2106"/>
    <cellStyle name="Финансовый 2 6 8 2 3" xfId="2107"/>
    <cellStyle name="Финансовый 2 6 8 3" xfId="2108"/>
    <cellStyle name="Финансовый 2 6 8 4" xfId="2109"/>
    <cellStyle name="Финансовый 2 6 9" xfId="2110"/>
    <cellStyle name="Финансовый 2 6 9 2" xfId="2111"/>
    <cellStyle name="Финансовый 2 6 9 3" xfId="2112"/>
    <cellStyle name="Финансовый 2 7" xfId="2113"/>
    <cellStyle name="Финансовый 2 7 10" xfId="2114"/>
    <cellStyle name="Финансовый 2 7 11" xfId="2115"/>
    <cellStyle name="Финансовый 2 7 12" xfId="2116"/>
    <cellStyle name="Финансовый 2 7 13" xfId="2117"/>
    <cellStyle name="Финансовый 2 7 2" xfId="2118"/>
    <cellStyle name="Финансовый 2 7 2 2" xfId="2119"/>
    <cellStyle name="Финансовый 2 7 2 2 2" xfId="2120"/>
    <cellStyle name="Финансовый 2 7 2 2 2 2" xfId="2121"/>
    <cellStyle name="Финансовый 2 7 2 2 2 2 2" xfId="2122"/>
    <cellStyle name="Финансовый 2 7 2 2 2 2 3" xfId="2123"/>
    <cellStyle name="Финансовый 2 7 2 2 2 3" xfId="2124"/>
    <cellStyle name="Финансовый 2 7 2 2 2 4" xfId="2125"/>
    <cellStyle name="Финансовый 2 7 2 2 3" xfId="2126"/>
    <cellStyle name="Финансовый 2 7 2 2 3 2" xfId="2127"/>
    <cellStyle name="Финансовый 2 7 2 2 3 3" xfId="2128"/>
    <cellStyle name="Финансовый 2 7 2 2 4" xfId="2129"/>
    <cellStyle name="Финансовый 2 7 2 2 5" xfId="2130"/>
    <cellStyle name="Финансовый 2 7 2 3" xfId="2131"/>
    <cellStyle name="Финансовый 2 7 2 3 2" xfId="2132"/>
    <cellStyle name="Финансовый 2 7 2 3 2 2" xfId="2133"/>
    <cellStyle name="Финансовый 2 7 2 3 2 2 2" xfId="2134"/>
    <cellStyle name="Финансовый 2 7 2 3 2 2 3" xfId="2135"/>
    <cellStyle name="Финансовый 2 7 2 3 2 3" xfId="2136"/>
    <cellStyle name="Финансовый 2 7 2 3 2 4" xfId="2137"/>
    <cellStyle name="Финансовый 2 7 2 3 3" xfId="2138"/>
    <cellStyle name="Финансовый 2 7 2 3 3 2" xfId="2139"/>
    <cellStyle name="Финансовый 2 7 2 3 3 3" xfId="2140"/>
    <cellStyle name="Финансовый 2 7 2 3 4" xfId="2141"/>
    <cellStyle name="Финансовый 2 7 2 3 5" xfId="2142"/>
    <cellStyle name="Финансовый 2 7 2 4" xfId="2143"/>
    <cellStyle name="Финансовый 2 7 2 4 2" xfId="2144"/>
    <cellStyle name="Финансовый 2 7 2 4 2 2" xfId="2145"/>
    <cellStyle name="Финансовый 2 7 2 4 2 3" xfId="2146"/>
    <cellStyle name="Финансовый 2 7 2 4 3" xfId="2147"/>
    <cellStyle name="Финансовый 2 7 2 4 4" xfId="2148"/>
    <cellStyle name="Финансовый 2 7 2 5" xfId="2149"/>
    <cellStyle name="Финансовый 2 7 2 5 2" xfId="2150"/>
    <cellStyle name="Финансовый 2 7 2 5 3" xfId="2151"/>
    <cellStyle name="Финансовый 2 7 2 6" xfId="2152"/>
    <cellStyle name="Финансовый 2 7 2 7" xfId="2153"/>
    <cellStyle name="Финансовый 2 7 2 8" xfId="2154"/>
    <cellStyle name="Финансовый 2 7 3" xfId="2155"/>
    <cellStyle name="Финансовый 2 7 3 2" xfId="2156"/>
    <cellStyle name="Финансовый 2 7 3 2 2" xfId="2157"/>
    <cellStyle name="Финансовый 2 7 3 2 2 2" xfId="2158"/>
    <cellStyle name="Финансовый 2 7 3 2 2 3" xfId="2159"/>
    <cellStyle name="Финансовый 2 7 3 2 3" xfId="2160"/>
    <cellStyle name="Финансовый 2 7 3 2 4" xfId="2161"/>
    <cellStyle name="Финансовый 2 7 3 3" xfId="2162"/>
    <cellStyle name="Финансовый 2 7 3 3 2" xfId="2163"/>
    <cellStyle name="Финансовый 2 7 3 3 3" xfId="2164"/>
    <cellStyle name="Финансовый 2 7 3 4" xfId="2165"/>
    <cellStyle name="Финансовый 2 7 3 5" xfId="2166"/>
    <cellStyle name="Финансовый 2 7 4" xfId="2167"/>
    <cellStyle name="Финансовый 2 7 4 2" xfId="2168"/>
    <cellStyle name="Финансовый 2 7 4 2 2" xfId="2169"/>
    <cellStyle name="Финансовый 2 7 4 2 2 2" xfId="2170"/>
    <cellStyle name="Финансовый 2 7 4 2 2 3" xfId="2171"/>
    <cellStyle name="Финансовый 2 7 4 2 3" xfId="2172"/>
    <cellStyle name="Финансовый 2 7 4 2 4" xfId="2173"/>
    <cellStyle name="Финансовый 2 7 4 3" xfId="2174"/>
    <cellStyle name="Финансовый 2 7 4 3 2" xfId="2175"/>
    <cellStyle name="Финансовый 2 7 4 3 3" xfId="2176"/>
    <cellStyle name="Финансовый 2 7 4 4" xfId="2177"/>
    <cellStyle name="Финансовый 2 7 4 5" xfId="2178"/>
    <cellStyle name="Финансовый 2 7 5" xfId="2179"/>
    <cellStyle name="Финансовый 2 7 5 2" xfId="2180"/>
    <cellStyle name="Финансовый 2 7 5 2 2" xfId="2181"/>
    <cellStyle name="Финансовый 2 7 5 2 3" xfId="2182"/>
    <cellStyle name="Финансовый 2 7 5 3" xfId="2183"/>
    <cellStyle name="Финансовый 2 7 5 4" xfId="2184"/>
    <cellStyle name="Финансовый 2 7 6" xfId="2185"/>
    <cellStyle name="Финансовый 2 7 6 2" xfId="2186"/>
    <cellStyle name="Финансовый 2 7 6 2 2" xfId="2187"/>
    <cellStyle name="Финансовый 2 7 6 2 3" xfId="2188"/>
    <cellStyle name="Финансовый 2 7 6 3" xfId="2189"/>
    <cellStyle name="Финансовый 2 7 6 4" xfId="2190"/>
    <cellStyle name="Финансовый 2 7 7" xfId="2191"/>
    <cellStyle name="Финансовый 2 7 7 2" xfId="2192"/>
    <cellStyle name="Финансовый 2 7 7 2 2" xfId="2193"/>
    <cellStyle name="Финансовый 2 7 7 2 3" xfId="2194"/>
    <cellStyle name="Финансовый 2 7 7 3" xfId="2195"/>
    <cellStyle name="Финансовый 2 7 7 4" xfId="2196"/>
    <cellStyle name="Финансовый 2 7 8" xfId="2197"/>
    <cellStyle name="Финансовый 2 7 8 2" xfId="2198"/>
    <cellStyle name="Финансовый 2 7 8 2 2" xfId="2199"/>
    <cellStyle name="Финансовый 2 7 8 2 3" xfId="2200"/>
    <cellStyle name="Финансовый 2 7 8 3" xfId="2201"/>
    <cellStyle name="Финансовый 2 7 8 4" xfId="2202"/>
    <cellStyle name="Финансовый 2 7 9" xfId="2203"/>
    <cellStyle name="Финансовый 2 7 9 2" xfId="2204"/>
    <cellStyle name="Финансовый 2 7 9 3" xfId="2205"/>
    <cellStyle name="Финансовый 2 8" xfId="2206"/>
    <cellStyle name="Финансовый 2 8 10" xfId="2207"/>
    <cellStyle name="Финансовый 2 8 11" xfId="2208"/>
    <cellStyle name="Финансовый 2 8 12" xfId="2209"/>
    <cellStyle name="Финансовый 2 8 13" xfId="2210"/>
    <cellStyle name="Финансовый 2 8 2" xfId="2211"/>
    <cellStyle name="Финансовый 2 8 2 2" xfId="2212"/>
    <cellStyle name="Финансовый 2 8 2 2 2" xfId="2213"/>
    <cellStyle name="Финансовый 2 8 2 2 2 2" xfId="2214"/>
    <cellStyle name="Финансовый 2 8 2 2 2 2 2" xfId="2215"/>
    <cellStyle name="Финансовый 2 8 2 2 2 2 3" xfId="2216"/>
    <cellStyle name="Финансовый 2 8 2 2 2 3" xfId="2217"/>
    <cellStyle name="Финансовый 2 8 2 2 2 4" xfId="2218"/>
    <cellStyle name="Финансовый 2 8 2 2 3" xfId="2219"/>
    <cellStyle name="Финансовый 2 8 2 2 3 2" xfId="2220"/>
    <cellStyle name="Финансовый 2 8 2 2 3 3" xfId="2221"/>
    <cellStyle name="Финансовый 2 8 2 2 4" xfId="2222"/>
    <cellStyle name="Финансовый 2 8 2 2 5" xfId="2223"/>
    <cellStyle name="Финансовый 2 8 2 3" xfId="2224"/>
    <cellStyle name="Финансовый 2 8 2 3 2" xfId="2225"/>
    <cellStyle name="Финансовый 2 8 2 3 2 2" xfId="2226"/>
    <cellStyle name="Финансовый 2 8 2 3 2 2 2" xfId="2227"/>
    <cellStyle name="Финансовый 2 8 2 3 2 2 3" xfId="2228"/>
    <cellStyle name="Финансовый 2 8 2 3 2 3" xfId="2229"/>
    <cellStyle name="Финансовый 2 8 2 3 2 4" xfId="2230"/>
    <cellStyle name="Финансовый 2 8 2 3 3" xfId="2231"/>
    <cellStyle name="Финансовый 2 8 2 3 3 2" xfId="2232"/>
    <cellStyle name="Финансовый 2 8 2 3 3 3" xfId="2233"/>
    <cellStyle name="Финансовый 2 8 2 3 4" xfId="2234"/>
    <cellStyle name="Финансовый 2 8 2 3 5" xfId="2235"/>
    <cellStyle name="Финансовый 2 8 2 4" xfId="2236"/>
    <cellStyle name="Финансовый 2 8 2 4 2" xfId="2237"/>
    <cellStyle name="Финансовый 2 8 2 4 2 2" xfId="2238"/>
    <cellStyle name="Финансовый 2 8 2 4 2 3" xfId="2239"/>
    <cellStyle name="Финансовый 2 8 2 4 3" xfId="2240"/>
    <cellStyle name="Финансовый 2 8 2 4 4" xfId="2241"/>
    <cellStyle name="Финансовый 2 8 2 5" xfId="2242"/>
    <cellStyle name="Финансовый 2 8 2 5 2" xfId="2243"/>
    <cellStyle name="Финансовый 2 8 2 5 3" xfId="2244"/>
    <cellStyle name="Финансовый 2 8 2 6" xfId="2245"/>
    <cellStyle name="Финансовый 2 8 2 7" xfId="2246"/>
    <cellStyle name="Финансовый 2 8 2 8" xfId="2247"/>
    <cellStyle name="Финансовый 2 8 3" xfId="2248"/>
    <cellStyle name="Финансовый 2 8 3 2" xfId="2249"/>
    <cellStyle name="Финансовый 2 8 3 2 2" xfId="2250"/>
    <cellStyle name="Финансовый 2 8 3 2 2 2" xfId="2251"/>
    <cellStyle name="Финансовый 2 8 3 2 2 3" xfId="2252"/>
    <cellStyle name="Финансовый 2 8 3 2 3" xfId="2253"/>
    <cellStyle name="Финансовый 2 8 3 2 4" xfId="2254"/>
    <cellStyle name="Финансовый 2 8 3 3" xfId="2255"/>
    <cellStyle name="Финансовый 2 8 3 3 2" xfId="2256"/>
    <cellStyle name="Финансовый 2 8 3 3 3" xfId="2257"/>
    <cellStyle name="Финансовый 2 8 3 4" xfId="2258"/>
    <cellStyle name="Финансовый 2 8 3 5" xfId="2259"/>
    <cellStyle name="Финансовый 2 8 4" xfId="2260"/>
    <cellStyle name="Финансовый 2 8 4 2" xfId="2261"/>
    <cellStyle name="Финансовый 2 8 4 2 2" xfId="2262"/>
    <cellStyle name="Финансовый 2 8 4 2 2 2" xfId="2263"/>
    <cellStyle name="Финансовый 2 8 4 2 2 3" xfId="2264"/>
    <cellStyle name="Финансовый 2 8 4 2 3" xfId="2265"/>
    <cellStyle name="Финансовый 2 8 4 2 4" xfId="2266"/>
    <cellStyle name="Финансовый 2 8 4 3" xfId="2267"/>
    <cellStyle name="Финансовый 2 8 4 3 2" xfId="2268"/>
    <cellStyle name="Финансовый 2 8 4 3 3" xfId="2269"/>
    <cellStyle name="Финансовый 2 8 4 4" xfId="2270"/>
    <cellStyle name="Финансовый 2 8 4 5" xfId="2271"/>
    <cellStyle name="Финансовый 2 8 5" xfId="2272"/>
    <cellStyle name="Финансовый 2 8 5 2" xfId="2273"/>
    <cellStyle name="Финансовый 2 8 5 2 2" xfId="2274"/>
    <cellStyle name="Финансовый 2 8 5 2 3" xfId="2275"/>
    <cellStyle name="Финансовый 2 8 5 3" xfId="2276"/>
    <cellStyle name="Финансовый 2 8 5 4" xfId="2277"/>
    <cellStyle name="Финансовый 2 8 6" xfId="2278"/>
    <cellStyle name="Финансовый 2 8 6 2" xfId="2279"/>
    <cellStyle name="Финансовый 2 8 6 2 2" xfId="2280"/>
    <cellStyle name="Финансовый 2 8 6 2 3" xfId="2281"/>
    <cellStyle name="Финансовый 2 8 6 3" xfId="2282"/>
    <cellStyle name="Финансовый 2 8 6 4" xfId="2283"/>
    <cellStyle name="Финансовый 2 8 7" xfId="2284"/>
    <cellStyle name="Финансовый 2 8 7 2" xfId="2285"/>
    <cellStyle name="Финансовый 2 8 7 2 2" xfId="2286"/>
    <cellStyle name="Финансовый 2 8 7 2 3" xfId="2287"/>
    <cellStyle name="Финансовый 2 8 7 3" xfId="2288"/>
    <cellStyle name="Финансовый 2 8 7 4" xfId="2289"/>
    <cellStyle name="Финансовый 2 8 8" xfId="2290"/>
    <cellStyle name="Финансовый 2 8 8 2" xfId="2291"/>
    <cellStyle name="Финансовый 2 8 8 2 2" xfId="2292"/>
    <cellStyle name="Финансовый 2 8 8 2 3" xfId="2293"/>
    <cellStyle name="Финансовый 2 8 8 3" xfId="2294"/>
    <cellStyle name="Финансовый 2 8 8 4" xfId="2295"/>
    <cellStyle name="Финансовый 2 8 9" xfId="2296"/>
    <cellStyle name="Финансовый 2 8 9 2" xfId="2297"/>
    <cellStyle name="Финансовый 2 8 9 3" xfId="2298"/>
    <cellStyle name="Финансовый 2 9" xfId="2299"/>
    <cellStyle name="Финансовый 2 9 2" xfId="2300"/>
    <cellStyle name="Финансовый 2 9 3" xfId="2301"/>
    <cellStyle name="Финансовый 20" xfId="2302"/>
    <cellStyle name="Финансовый 21" xfId="2303"/>
    <cellStyle name="Финансовый 3" xfId="2304"/>
    <cellStyle name="Финансовый 3 10" xfId="2305"/>
    <cellStyle name="Финансовый 3 10 2" xfId="2306"/>
    <cellStyle name="Финансовый 3 10 2 2" xfId="2307"/>
    <cellStyle name="Финансовый 3 10 2 3" xfId="2308"/>
    <cellStyle name="Финансовый 3 10 3" xfId="2309"/>
    <cellStyle name="Финансовый 3 10 4" xfId="2310"/>
    <cellStyle name="Финансовый 3 11" xfId="2311"/>
    <cellStyle name="Финансовый 3 11 2" xfId="2312"/>
    <cellStyle name="Финансовый 3 11 2 2" xfId="2313"/>
    <cellStyle name="Финансовый 3 11 2 3" xfId="2314"/>
    <cellStyle name="Финансовый 3 11 3" xfId="2315"/>
    <cellStyle name="Финансовый 3 11 4" xfId="2316"/>
    <cellStyle name="Финансовый 3 12" xfId="2317"/>
    <cellStyle name="Финансовый 3 12 2" xfId="2318"/>
    <cellStyle name="Финансовый 3 12 2 2" xfId="2319"/>
    <cellStyle name="Финансовый 3 12 2 3" xfId="2320"/>
    <cellStyle name="Финансовый 3 12 3" xfId="2321"/>
    <cellStyle name="Финансовый 3 12 4" xfId="2322"/>
    <cellStyle name="Финансовый 3 13" xfId="2323"/>
    <cellStyle name="Финансовый 3 13 2" xfId="2324"/>
    <cellStyle name="Финансовый 3 13 3" xfId="2325"/>
    <cellStyle name="Финансовый 3 14" xfId="2326"/>
    <cellStyle name="Финансовый 3 15" xfId="2327"/>
    <cellStyle name="Финансовый 3 16" xfId="2328"/>
    <cellStyle name="Финансовый 3 17" xfId="2329"/>
    <cellStyle name="Финансовый 3 2" xfId="2330"/>
    <cellStyle name="Финансовый 3 2 10" xfId="2331"/>
    <cellStyle name="Финансовый 3 2 10 2" xfId="2332"/>
    <cellStyle name="Финансовый 3 2 10 2 2" xfId="2333"/>
    <cellStyle name="Финансовый 3 2 10 2 3" xfId="2334"/>
    <cellStyle name="Финансовый 3 2 10 3" xfId="2335"/>
    <cellStyle name="Финансовый 3 2 10 4" xfId="2336"/>
    <cellStyle name="Финансовый 3 2 11" xfId="2337"/>
    <cellStyle name="Финансовый 3 2 11 2" xfId="2338"/>
    <cellStyle name="Финансовый 3 2 11 2 2" xfId="2339"/>
    <cellStyle name="Финансовый 3 2 11 2 3" xfId="2340"/>
    <cellStyle name="Финансовый 3 2 11 3" xfId="2341"/>
    <cellStyle name="Финансовый 3 2 11 4" xfId="2342"/>
    <cellStyle name="Финансовый 3 2 12" xfId="2343"/>
    <cellStyle name="Финансовый 3 2 12 2" xfId="2344"/>
    <cellStyle name="Финансовый 3 2 12 3" xfId="2345"/>
    <cellStyle name="Финансовый 3 2 13" xfId="2346"/>
    <cellStyle name="Финансовый 3 2 14" xfId="2347"/>
    <cellStyle name="Финансовый 3 2 15" xfId="2348"/>
    <cellStyle name="Финансовый 3 2 16" xfId="2349"/>
    <cellStyle name="Финансовый 3 2 2" xfId="2350"/>
    <cellStyle name="Финансовый 3 2 2 10" xfId="2351"/>
    <cellStyle name="Финансовый 3 2 2 10 2" xfId="2352"/>
    <cellStyle name="Финансовый 3 2 2 10 3" xfId="2353"/>
    <cellStyle name="Финансовый 3 2 2 11" xfId="2354"/>
    <cellStyle name="Финансовый 3 2 2 12" xfId="2355"/>
    <cellStyle name="Финансовый 3 2 2 13" xfId="2356"/>
    <cellStyle name="Финансовый 3 2 2 14" xfId="2357"/>
    <cellStyle name="Финансовый 3 2 2 2" xfId="2358"/>
    <cellStyle name="Финансовый 3 2 2 2 10" xfId="2359"/>
    <cellStyle name="Финансовый 3 2 2 2 11" xfId="2360"/>
    <cellStyle name="Финансовый 3 2 2 2 12" xfId="2361"/>
    <cellStyle name="Финансовый 3 2 2 2 13" xfId="2362"/>
    <cellStyle name="Финансовый 3 2 2 2 2" xfId="2363"/>
    <cellStyle name="Финансовый 3 2 2 2 2 2" xfId="2364"/>
    <cellStyle name="Финансовый 3 2 2 2 2 2 2" xfId="2365"/>
    <cellStyle name="Финансовый 3 2 2 2 2 2 2 2" xfId="2366"/>
    <cellStyle name="Финансовый 3 2 2 2 2 2 2 2 2" xfId="2367"/>
    <cellStyle name="Финансовый 3 2 2 2 2 2 2 2 3" xfId="2368"/>
    <cellStyle name="Финансовый 3 2 2 2 2 2 2 3" xfId="2369"/>
    <cellStyle name="Финансовый 3 2 2 2 2 2 2 4" xfId="2370"/>
    <cellStyle name="Финансовый 3 2 2 2 2 2 3" xfId="2371"/>
    <cellStyle name="Финансовый 3 2 2 2 2 2 3 2" xfId="2372"/>
    <cellStyle name="Финансовый 3 2 2 2 2 2 3 3" xfId="2373"/>
    <cellStyle name="Финансовый 3 2 2 2 2 2 4" xfId="2374"/>
    <cellStyle name="Финансовый 3 2 2 2 2 2 5" xfId="2375"/>
    <cellStyle name="Финансовый 3 2 2 2 2 3" xfId="2376"/>
    <cellStyle name="Финансовый 3 2 2 2 2 3 2" xfId="2377"/>
    <cellStyle name="Финансовый 3 2 2 2 2 3 2 2" xfId="2378"/>
    <cellStyle name="Финансовый 3 2 2 2 2 3 2 2 2" xfId="2379"/>
    <cellStyle name="Финансовый 3 2 2 2 2 3 2 2 3" xfId="2380"/>
    <cellStyle name="Финансовый 3 2 2 2 2 3 2 3" xfId="2381"/>
    <cellStyle name="Финансовый 3 2 2 2 2 3 2 4" xfId="2382"/>
    <cellStyle name="Финансовый 3 2 2 2 2 3 3" xfId="2383"/>
    <cellStyle name="Финансовый 3 2 2 2 2 3 3 2" xfId="2384"/>
    <cellStyle name="Финансовый 3 2 2 2 2 3 3 3" xfId="2385"/>
    <cellStyle name="Финансовый 3 2 2 2 2 3 4" xfId="2386"/>
    <cellStyle name="Финансовый 3 2 2 2 2 3 5" xfId="2387"/>
    <cellStyle name="Финансовый 3 2 2 2 2 4" xfId="2388"/>
    <cellStyle name="Финансовый 3 2 2 2 2 4 2" xfId="2389"/>
    <cellStyle name="Финансовый 3 2 2 2 2 4 2 2" xfId="2390"/>
    <cellStyle name="Финансовый 3 2 2 2 2 4 2 3" xfId="2391"/>
    <cellStyle name="Финансовый 3 2 2 2 2 4 3" xfId="2392"/>
    <cellStyle name="Финансовый 3 2 2 2 2 4 4" xfId="2393"/>
    <cellStyle name="Финансовый 3 2 2 2 2 5" xfId="2394"/>
    <cellStyle name="Финансовый 3 2 2 2 2 5 2" xfId="2395"/>
    <cellStyle name="Финансовый 3 2 2 2 2 5 3" xfId="2396"/>
    <cellStyle name="Финансовый 3 2 2 2 2 6" xfId="2397"/>
    <cellStyle name="Финансовый 3 2 2 2 2 7" xfId="2398"/>
    <cellStyle name="Финансовый 3 2 2 2 2 8" xfId="2399"/>
    <cellStyle name="Финансовый 3 2 2 2 3" xfId="2400"/>
    <cellStyle name="Финансовый 3 2 2 2 3 2" xfId="2401"/>
    <cellStyle name="Финансовый 3 2 2 2 3 2 2" xfId="2402"/>
    <cellStyle name="Финансовый 3 2 2 2 3 2 2 2" xfId="2403"/>
    <cellStyle name="Финансовый 3 2 2 2 3 2 2 3" xfId="2404"/>
    <cellStyle name="Финансовый 3 2 2 2 3 2 3" xfId="2405"/>
    <cellStyle name="Финансовый 3 2 2 2 3 2 4" xfId="2406"/>
    <cellStyle name="Финансовый 3 2 2 2 3 3" xfId="2407"/>
    <cellStyle name="Финансовый 3 2 2 2 3 3 2" xfId="2408"/>
    <cellStyle name="Финансовый 3 2 2 2 3 3 3" xfId="2409"/>
    <cellStyle name="Финансовый 3 2 2 2 3 4" xfId="2410"/>
    <cellStyle name="Финансовый 3 2 2 2 3 5" xfId="2411"/>
    <cellStyle name="Финансовый 3 2 2 2 4" xfId="2412"/>
    <cellStyle name="Финансовый 3 2 2 2 4 2" xfId="2413"/>
    <cellStyle name="Финансовый 3 2 2 2 4 2 2" xfId="2414"/>
    <cellStyle name="Финансовый 3 2 2 2 4 2 2 2" xfId="2415"/>
    <cellStyle name="Финансовый 3 2 2 2 4 2 2 3" xfId="2416"/>
    <cellStyle name="Финансовый 3 2 2 2 4 2 3" xfId="2417"/>
    <cellStyle name="Финансовый 3 2 2 2 4 2 4" xfId="2418"/>
    <cellStyle name="Финансовый 3 2 2 2 4 3" xfId="2419"/>
    <cellStyle name="Финансовый 3 2 2 2 4 3 2" xfId="2420"/>
    <cellStyle name="Финансовый 3 2 2 2 4 3 3" xfId="2421"/>
    <cellStyle name="Финансовый 3 2 2 2 4 4" xfId="2422"/>
    <cellStyle name="Финансовый 3 2 2 2 4 5" xfId="2423"/>
    <cellStyle name="Финансовый 3 2 2 2 5" xfId="2424"/>
    <cellStyle name="Финансовый 3 2 2 2 5 2" xfId="2425"/>
    <cellStyle name="Финансовый 3 2 2 2 5 2 2" xfId="2426"/>
    <cellStyle name="Финансовый 3 2 2 2 5 2 3" xfId="2427"/>
    <cellStyle name="Финансовый 3 2 2 2 5 3" xfId="2428"/>
    <cellStyle name="Финансовый 3 2 2 2 5 4" xfId="2429"/>
    <cellStyle name="Финансовый 3 2 2 2 6" xfId="2430"/>
    <cellStyle name="Финансовый 3 2 2 2 6 2" xfId="2431"/>
    <cellStyle name="Финансовый 3 2 2 2 6 2 2" xfId="2432"/>
    <cellStyle name="Финансовый 3 2 2 2 6 2 3" xfId="2433"/>
    <cellStyle name="Финансовый 3 2 2 2 6 3" xfId="2434"/>
    <cellStyle name="Финансовый 3 2 2 2 6 4" xfId="2435"/>
    <cellStyle name="Финансовый 3 2 2 2 7" xfId="2436"/>
    <cellStyle name="Финансовый 3 2 2 2 7 2" xfId="2437"/>
    <cellStyle name="Финансовый 3 2 2 2 7 2 2" xfId="2438"/>
    <cellStyle name="Финансовый 3 2 2 2 7 2 3" xfId="2439"/>
    <cellStyle name="Финансовый 3 2 2 2 7 3" xfId="2440"/>
    <cellStyle name="Финансовый 3 2 2 2 7 4" xfId="2441"/>
    <cellStyle name="Финансовый 3 2 2 2 8" xfId="2442"/>
    <cellStyle name="Финансовый 3 2 2 2 8 2" xfId="2443"/>
    <cellStyle name="Финансовый 3 2 2 2 8 2 2" xfId="2444"/>
    <cellStyle name="Финансовый 3 2 2 2 8 2 3" xfId="2445"/>
    <cellStyle name="Финансовый 3 2 2 2 8 3" xfId="2446"/>
    <cellStyle name="Финансовый 3 2 2 2 8 4" xfId="2447"/>
    <cellStyle name="Финансовый 3 2 2 2 9" xfId="2448"/>
    <cellStyle name="Финансовый 3 2 2 2 9 2" xfId="2449"/>
    <cellStyle name="Финансовый 3 2 2 2 9 3" xfId="2450"/>
    <cellStyle name="Финансовый 3 2 2 3" xfId="2451"/>
    <cellStyle name="Финансовый 3 2 2 3 2" xfId="2452"/>
    <cellStyle name="Финансовый 3 2 2 3 2 2" xfId="2453"/>
    <cellStyle name="Финансовый 3 2 2 3 2 2 2" xfId="2454"/>
    <cellStyle name="Финансовый 3 2 2 3 2 2 2 2" xfId="2455"/>
    <cellStyle name="Финансовый 3 2 2 3 2 2 2 3" xfId="2456"/>
    <cellStyle name="Финансовый 3 2 2 3 2 2 3" xfId="2457"/>
    <cellStyle name="Финансовый 3 2 2 3 2 2 4" xfId="2458"/>
    <cellStyle name="Финансовый 3 2 2 3 2 3" xfId="2459"/>
    <cellStyle name="Финансовый 3 2 2 3 2 3 2" xfId="2460"/>
    <cellStyle name="Финансовый 3 2 2 3 2 3 3" xfId="2461"/>
    <cellStyle name="Финансовый 3 2 2 3 2 4" xfId="2462"/>
    <cellStyle name="Финансовый 3 2 2 3 2 5" xfId="2463"/>
    <cellStyle name="Финансовый 3 2 2 3 3" xfId="2464"/>
    <cellStyle name="Финансовый 3 2 2 3 3 2" xfId="2465"/>
    <cellStyle name="Финансовый 3 2 2 3 3 2 2" xfId="2466"/>
    <cellStyle name="Финансовый 3 2 2 3 3 2 2 2" xfId="2467"/>
    <cellStyle name="Финансовый 3 2 2 3 3 2 2 3" xfId="2468"/>
    <cellStyle name="Финансовый 3 2 2 3 3 2 3" xfId="2469"/>
    <cellStyle name="Финансовый 3 2 2 3 3 2 4" xfId="2470"/>
    <cellStyle name="Финансовый 3 2 2 3 3 3" xfId="2471"/>
    <cellStyle name="Финансовый 3 2 2 3 3 3 2" xfId="2472"/>
    <cellStyle name="Финансовый 3 2 2 3 3 3 3" xfId="2473"/>
    <cellStyle name="Финансовый 3 2 2 3 3 4" xfId="2474"/>
    <cellStyle name="Финансовый 3 2 2 3 3 5" xfId="2475"/>
    <cellStyle name="Финансовый 3 2 2 3 4" xfId="2476"/>
    <cellStyle name="Финансовый 3 2 2 3 4 2" xfId="2477"/>
    <cellStyle name="Финансовый 3 2 2 3 4 2 2" xfId="2478"/>
    <cellStyle name="Финансовый 3 2 2 3 4 2 3" xfId="2479"/>
    <cellStyle name="Финансовый 3 2 2 3 4 3" xfId="2480"/>
    <cellStyle name="Финансовый 3 2 2 3 4 4" xfId="2481"/>
    <cellStyle name="Финансовый 3 2 2 3 5" xfId="2482"/>
    <cellStyle name="Финансовый 3 2 2 3 5 2" xfId="2483"/>
    <cellStyle name="Финансовый 3 2 2 3 5 3" xfId="2484"/>
    <cellStyle name="Финансовый 3 2 2 3 6" xfId="2485"/>
    <cellStyle name="Финансовый 3 2 2 3 7" xfId="2486"/>
    <cellStyle name="Финансовый 3 2 2 3 8" xfId="2487"/>
    <cellStyle name="Финансовый 3 2 2 4" xfId="2488"/>
    <cellStyle name="Финансовый 3 2 2 4 2" xfId="2489"/>
    <cellStyle name="Финансовый 3 2 2 4 2 2" xfId="2490"/>
    <cellStyle name="Финансовый 3 2 2 4 2 2 2" xfId="2491"/>
    <cellStyle name="Финансовый 3 2 2 4 2 2 3" xfId="2492"/>
    <cellStyle name="Финансовый 3 2 2 4 2 3" xfId="2493"/>
    <cellStyle name="Финансовый 3 2 2 4 2 4" xfId="2494"/>
    <cellStyle name="Финансовый 3 2 2 4 3" xfId="2495"/>
    <cellStyle name="Финансовый 3 2 2 4 3 2" xfId="2496"/>
    <cellStyle name="Финансовый 3 2 2 4 3 3" xfId="2497"/>
    <cellStyle name="Финансовый 3 2 2 4 4" xfId="2498"/>
    <cellStyle name="Финансовый 3 2 2 4 5" xfId="2499"/>
    <cellStyle name="Финансовый 3 2 2 5" xfId="2500"/>
    <cellStyle name="Финансовый 3 2 2 5 2" xfId="2501"/>
    <cellStyle name="Финансовый 3 2 2 5 2 2" xfId="2502"/>
    <cellStyle name="Финансовый 3 2 2 5 2 2 2" xfId="2503"/>
    <cellStyle name="Финансовый 3 2 2 5 2 2 3" xfId="2504"/>
    <cellStyle name="Финансовый 3 2 2 5 2 3" xfId="2505"/>
    <cellStyle name="Финансовый 3 2 2 5 2 4" xfId="2506"/>
    <cellStyle name="Финансовый 3 2 2 5 3" xfId="2507"/>
    <cellStyle name="Финансовый 3 2 2 5 3 2" xfId="2508"/>
    <cellStyle name="Финансовый 3 2 2 5 3 3" xfId="2509"/>
    <cellStyle name="Финансовый 3 2 2 5 4" xfId="2510"/>
    <cellStyle name="Финансовый 3 2 2 5 5" xfId="2511"/>
    <cellStyle name="Финансовый 3 2 2 6" xfId="2512"/>
    <cellStyle name="Финансовый 3 2 2 6 2" xfId="2513"/>
    <cellStyle name="Финансовый 3 2 2 6 2 2" xfId="2514"/>
    <cellStyle name="Финансовый 3 2 2 6 2 3" xfId="2515"/>
    <cellStyle name="Финансовый 3 2 2 6 3" xfId="2516"/>
    <cellStyle name="Финансовый 3 2 2 6 4" xfId="2517"/>
    <cellStyle name="Финансовый 3 2 2 7" xfId="2518"/>
    <cellStyle name="Финансовый 3 2 2 7 2" xfId="2519"/>
    <cellStyle name="Финансовый 3 2 2 7 2 2" xfId="2520"/>
    <cellStyle name="Финансовый 3 2 2 7 2 3" xfId="2521"/>
    <cellStyle name="Финансовый 3 2 2 7 3" xfId="2522"/>
    <cellStyle name="Финансовый 3 2 2 7 4" xfId="2523"/>
    <cellStyle name="Финансовый 3 2 2 8" xfId="2524"/>
    <cellStyle name="Финансовый 3 2 2 8 2" xfId="2525"/>
    <cellStyle name="Финансовый 3 2 2 8 2 2" xfId="2526"/>
    <cellStyle name="Финансовый 3 2 2 8 2 3" xfId="2527"/>
    <cellStyle name="Финансовый 3 2 2 8 3" xfId="2528"/>
    <cellStyle name="Финансовый 3 2 2 8 4" xfId="2529"/>
    <cellStyle name="Финансовый 3 2 2 9" xfId="2530"/>
    <cellStyle name="Финансовый 3 2 2 9 2" xfId="2531"/>
    <cellStyle name="Финансовый 3 2 2 9 2 2" xfId="2532"/>
    <cellStyle name="Финансовый 3 2 2 9 2 3" xfId="2533"/>
    <cellStyle name="Финансовый 3 2 2 9 3" xfId="2534"/>
    <cellStyle name="Финансовый 3 2 2 9 4" xfId="2535"/>
    <cellStyle name="Финансовый 3 2 3" xfId="2536"/>
    <cellStyle name="Финансовый 3 2 3 10" xfId="2537"/>
    <cellStyle name="Финансовый 3 2 3 11" xfId="2538"/>
    <cellStyle name="Финансовый 3 2 3 12" xfId="2539"/>
    <cellStyle name="Финансовый 3 2 3 13" xfId="2540"/>
    <cellStyle name="Финансовый 3 2 3 2" xfId="2541"/>
    <cellStyle name="Финансовый 3 2 3 2 2" xfId="2542"/>
    <cellStyle name="Финансовый 3 2 3 2 2 2" xfId="2543"/>
    <cellStyle name="Финансовый 3 2 3 2 2 2 2" xfId="2544"/>
    <cellStyle name="Финансовый 3 2 3 2 2 2 2 2" xfId="2545"/>
    <cellStyle name="Финансовый 3 2 3 2 2 2 2 3" xfId="2546"/>
    <cellStyle name="Финансовый 3 2 3 2 2 2 3" xfId="2547"/>
    <cellStyle name="Финансовый 3 2 3 2 2 2 4" xfId="2548"/>
    <cellStyle name="Финансовый 3 2 3 2 2 3" xfId="2549"/>
    <cellStyle name="Финансовый 3 2 3 2 2 3 2" xfId="2550"/>
    <cellStyle name="Финансовый 3 2 3 2 2 3 3" xfId="2551"/>
    <cellStyle name="Финансовый 3 2 3 2 2 4" xfId="2552"/>
    <cellStyle name="Финансовый 3 2 3 2 2 5" xfId="2553"/>
    <cellStyle name="Финансовый 3 2 3 2 3" xfId="2554"/>
    <cellStyle name="Финансовый 3 2 3 2 3 2" xfId="2555"/>
    <cellStyle name="Финансовый 3 2 3 2 3 2 2" xfId="2556"/>
    <cellStyle name="Финансовый 3 2 3 2 3 2 2 2" xfId="2557"/>
    <cellStyle name="Финансовый 3 2 3 2 3 2 2 3" xfId="2558"/>
    <cellStyle name="Финансовый 3 2 3 2 3 2 3" xfId="2559"/>
    <cellStyle name="Финансовый 3 2 3 2 3 2 4" xfId="2560"/>
    <cellStyle name="Финансовый 3 2 3 2 3 3" xfId="2561"/>
    <cellStyle name="Финансовый 3 2 3 2 3 3 2" xfId="2562"/>
    <cellStyle name="Финансовый 3 2 3 2 3 3 3" xfId="2563"/>
    <cellStyle name="Финансовый 3 2 3 2 3 4" xfId="2564"/>
    <cellStyle name="Финансовый 3 2 3 2 3 5" xfId="2565"/>
    <cellStyle name="Финансовый 3 2 3 2 4" xfId="2566"/>
    <cellStyle name="Финансовый 3 2 3 2 4 2" xfId="2567"/>
    <cellStyle name="Финансовый 3 2 3 2 4 2 2" xfId="2568"/>
    <cellStyle name="Финансовый 3 2 3 2 4 2 3" xfId="2569"/>
    <cellStyle name="Финансовый 3 2 3 2 4 3" xfId="2570"/>
    <cellStyle name="Финансовый 3 2 3 2 4 4" xfId="2571"/>
    <cellStyle name="Финансовый 3 2 3 2 5" xfId="2572"/>
    <cellStyle name="Финансовый 3 2 3 2 5 2" xfId="2573"/>
    <cellStyle name="Финансовый 3 2 3 2 5 3" xfId="2574"/>
    <cellStyle name="Финансовый 3 2 3 2 6" xfId="2575"/>
    <cellStyle name="Финансовый 3 2 3 2 7" xfId="2576"/>
    <cellStyle name="Финансовый 3 2 3 2 8" xfId="2577"/>
    <cellStyle name="Финансовый 3 2 3 3" xfId="2578"/>
    <cellStyle name="Финансовый 3 2 3 3 2" xfId="2579"/>
    <cellStyle name="Финансовый 3 2 3 3 2 2" xfId="2580"/>
    <cellStyle name="Финансовый 3 2 3 3 2 2 2" xfId="2581"/>
    <cellStyle name="Финансовый 3 2 3 3 2 2 3" xfId="2582"/>
    <cellStyle name="Финансовый 3 2 3 3 2 3" xfId="2583"/>
    <cellStyle name="Финансовый 3 2 3 3 2 4" xfId="2584"/>
    <cellStyle name="Финансовый 3 2 3 3 3" xfId="2585"/>
    <cellStyle name="Финансовый 3 2 3 3 3 2" xfId="2586"/>
    <cellStyle name="Финансовый 3 2 3 3 3 3" xfId="2587"/>
    <cellStyle name="Финансовый 3 2 3 3 4" xfId="2588"/>
    <cellStyle name="Финансовый 3 2 3 3 5" xfId="2589"/>
    <cellStyle name="Финансовый 3 2 3 4" xfId="2590"/>
    <cellStyle name="Финансовый 3 2 3 4 2" xfId="2591"/>
    <cellStyle name="Финансовый 3 2 3 4 2 2" xfId="2592"/>
    <cellStyle name="Финансовый 3 2 3 4 2 2 2" xfId="2593"/>
    <cellStyle name="Финансовый 3 2 3 4 2 2 3" xfId="2594"/>
    <cellStyle name="Финансовый 3 2 3 4 2 3" xfId="2595"/>
    <cellStyle name="Финансовый 3 2 3 4 2 4" xfId="2596"/>
    <cellStyle name="Финансовый 3 2 3 4 3" xfId="2597"/>
    <cellStyle name="Финансовый 3 2 3 4 3 2" xfId="2598"/>
    <cellStyle name="Финансовый 3 2 3 4 3 3" xfId="2599"/>
    <cellStyle name="Финансовый 3 2 3 4 4" xfId="2600"/>
    <cellStyle name="Финансовый 3 2 3 4 5" xfId="2601"/>
    <cellStyle name="Финансовый 3 2 3 5" xfId="2602"/>
    <cellStyle name="Финансовый 3 2 3 5 2" xfId="2603"/>
    <cellStyle name="Финансовый 3 2 3 5 2 2" xfId="2604"/>
    <cellStyle name="Финансовый 3 2 3 5 2 3" xfId="2605"/>
    <cellStyle name="Финансовый 3 2 3 5 3" xfId="2606"/>
    <cellStyle name="Финансовый 3 2 3 5 4" xfId="2607"/>
    <cellStyle name="Финансовый 3 2 3 6" xfId="2608"/>
    <cellStyle name="Финансовый 3 2 3 6 2" xfId="2609"/>
    <cellStyle name="Финансовый 3 2 3 6 2 2" xfId="2610"/>
    <cellStyle name="Финансовый 3 2 3 6 2 3" xfId="2611"/>
    <cellStyle name="Финансовый 3 2 3 6 3" xfId="2612"/>
    <cellStyle name="Финансовый 3 2 3 6 4" xfId="2613"/>
    <cellStyle name="Финансовый 3 2 3 7" xfId="2614"/>
    <cellStyle name="Финансовый 3 2 3 7 2" xfId="2615"/>
    <cellStyle name="Финансовый 3 2 3 7 2 2" xfId="2616"/>
    <cellStyle name="Финансовый 3 2 3 7 2 3" xfId="2617"/>
    <cellStyle name="Финансовый 3 2 3 7 3" xfId="2618"/>
    <cellStyle name="Финансовый 3 2 3 7 4" xfId="2619"/>
    <cellStyle name="Финансовый 3 2 3 8" xfId="2620"/>
    <cellStyle name="Финансовый 3 2 3 8 2" xfId="2621"/>
    <cellStyle name="Финансовый 3 2 3 8 2 2" xfId="2622"/>
    <cellStyle name="Финансовый 3 2 3 8 2 3" xfId="2623"/>
    <cellStyle name="Финансовый 3 2 3 8 3" xfId="2624"/>
    <cellStyle name="Финансовый 3 2 3 8 4" xfId="2625"/>
    <cellStyle name="Финансовый 3 2 3 9" xfId="2626"/>
    <cellStyle name="Финансовый 3 2 3 9 2" xfId="2627"/>
    <cellStyle name="Финансовый 3 2 3 9 3" xfId="2628"/>
    <cellStyle name="Финансовый 3 2 4" xfId="2629"/>
    <cellStyle name="Финансовый 3 2 4 10" xfId="2630"/>
    <cellStyle name="Финансовый 3 2 4 11" xfId="2631"/>
    <cellStyle name="Финансовый 3 2 4 12" xfId="2632"/>
    <cellStyle name="Финансовый 3 2 4 13" xfId="2633"/>
    <cellStyle name="Финансовый 3 2 4 2" xfId="2634"/>
    <cellStyle name="Финансовый 3 2 4 2 2" xfId="2635"/>
    <cellStyle name="Финансовый 3 2 4 2 2 2" xfId="2636"/>
    <cellStyle name="Финансовый 3 2 4 2 2 2 2" xfId="2637"/>
    <cellStyle name="Финансовый 3 2 4 2 2 2 2 2" xfId="2638"/>
    <cellStyle name="Финансовый 3 2 4 2 2 2 2 3" xfId="2639"/>
    <cellStyle name="Финансовый 3 2 4 2 2 2 3" xfId="2640"/>
    <cellStyle name="Финансовый 3 2 4 2 2 2 4" xfId="2641"/>
    <cellStyle name="Финансовый 3 2 4 2 2 3" xfId="2642"/>
    <cellStyle name="Финансовый 3 2 4 2 2 3 2" xfId="2643"/>
    <cellStyle name="Финансовый 3 2 4 2 2 3 3" xfId="2644"/>
    <cellStyle name="Финансовый 3 2 4 2 2 4" xfId="2645"/>
    <cellStyle name="Финансовый 3 2 4 2 2 5" xfId="2646"/>
    <cellStyle name="Финансовый 3 2 4 2 3" xfId="2647"/>
    <cellStyle name="Финансовый 3 2 4 2 3 2" xfId="2648"/>
    <cellStyle name="Финансовый 3 2 4 2 3 2 2" xfId="2649"/>
    <cellStyle name="Финансовый 3 2 4 2 3 2 2 2" xfId="2650"/>
    <cellStyle name="Финансовый 3 2 4 2 3 2 2 3" xfId="2651"/>
    <cellStyle name="Финансовый 3 2 4 2 3 2 3" xfId="2652"/>
    <cellStyle name="Финансовый 3 2 4 2 3 2 4" xfId="2653"/>
    <cellStyle name="Финансовый 3 2 4 2 3 3" xfId="2654"/>
    <cellStyle name="Финансовый 3 2 4 2 3 3 2" xfId="2655"/>
    <cellStyle name="Финансовый 3 2 4 2 3 3 3" xfId="2656"/>
    <cellStyle name="Финансовый 3 2 4 2 3 4" xfId="2657"/>
    <cellStyle name="Финансовый 3 2 4 2 3 5" xfId="2658"/>
    <cellStyle name="Финансовый 3 2 4 2 4" xfId="2659"/>
    <cellStyle name="Финансовый 3 2 4 2 4 2" xfId="2660"/>
    <cellStyle name="Финансовый 3 2 4 2 4 2 2" xfId="2661"/>
    <cellStyle name="Финансовый 3 2 4 2 4 2 3" xfId="2662"/>
    <cellStyle name="Финансовый 3 2 4 2 4 3" xfId="2663"/>
    <cellStyle name="Финансовый 3 2 4 2 4 4" xfId="2664"/>
    <cellStyle name="Финансовый 3 2 4 2 5" xfId="2665"/>
    <cellStyle name="Финансовый 3 2 4 2 5 2" xfId="2666"/>
    <cellStyle name="Финансовый 3 2 4 2 5 3" xfId="2667"/>
    <cellStyle name="Финансовый 3 2 4 2 6" xfId="2668"/>
    <cellStyle name="Финансовый 3 2 4 2 7" xfId="2669"/>
    <cellStyle name="Финансовый 3 2 4 2 8" xfId="2670"/>
    <cellStyle name="Финансовый 3 2 4 3" xfId="2671"/>
    <cellStyle name="Финансовый 3 2 4 3 2" xfId="2672"/>
    <cellStyle name="Финансовый 3 2 4 3 2 2" xfId="2673"/>
    <cellStyle name="Финансовый 3 2 4 3 2 2 2" xfId="2674"/>
    <cellStyle name="Финансовый 3 2 4 3 2 2 3" xfId="2675"/>
    <cellStyle name="Финансовый 3 2 4 3 2 3" xfId="2676"/>
    <cellStyle name="Финансовый 3 2 4 3 2 4" xfId="2677"/>
    <cellStyle name="Финансовый 3 2 4 3 3" xfId="2678"/>
    <cellStyle name="Финансовый 3 2 4 3 3 2" xfId="2679"/>
    <cellStyle name="Финансовый 3 2 4 3 3 3" xfId="2680"/>
    <cellStyle name="Финансовый 3 2 4 3 4" xfId="2681"/>
    <cellStyle name="Финансовый 3 2 4 3 5" xfId="2682"/>
    <cellStyle name="Финансовый 3 2 4 4" xfId="2683"/>
    <cellStyle name="Финансовый 3 2 4 4 2" xfId="2684"/>
    <cellStyle name="Финансовый 3 2 4 4 2 2" xfId="2685"/>
    <cellStyle name="Финансовый 3 2 4 4 2 2 2" xfId="2686"/>
    <cellStyle name="Финансовый 3 2 4 4 2 2 3" xfId="2687"/>
    <cellStyle name="Финансовый 3 2 4 4 2 3" xfId="2688"/>
    <cellStyle name="Финансовый 3 2 4 4 2 4" xfId="2689"/>
    <cellStyle name="Финансовый 3 2 4 4 3" xfId="2690"/>
    <cellStyle name="Финансовый 3 2 4 4 3 2" xfId="2691"/>
    <cellStyle name="Финансовый 3 2 4 4 3 3" xfId="2692"/>
    <cellStyle name="Финансовый 3 2 4 4 4" xfId="2693"/>
    <cellStyle name="Финансовый 3 2 4 4 5" xfId="2694"/>
    <cellStyle name="Финансовый 3 2 4 5" xfId="2695"/>
    <cellStyle name="Финансовый 3 2 4 5 2" xfId="2696"/>
    <cellStyle name="Финансовый 3 2 4 5 2 2" xfId="2697"/>
    <cellStyle name="Финансовый 3 2 4 5 2 3" xfId="2698"/>
    <cellStyle name="Финансовый 3 2 4 5 3" xfId="2699"/>
    <cellStyle name="Финансовый 3 2 4 5 4" xfId="2700"/>
    <cellStyle name="Финансовый 3 2 4 6" xfId="2701"/>
    <cellStyle name="Финансовый 3 2 4 6 2" xfId="2702"/>
    <cellStyle name="Финансовый 3 2 4 6 2 2" xfId="2703"/>
    <cellStyle name="Финансовый 3 2 4 6 2 3" xfId="2704"/>
    <cellStyle name="Финансовый 3 2 4 6 3" xfId="2705"/>
    <cellStyle name="Финансовый 3 2 4 6 4" xfId="2706"/>
    <cellStyle name="Финансовый 3 2 4 7" xfId="2707"/>
    <cellStyle name="Финансовый 3 2 4 7 2" xfId="2708"/>
    <cellStyle name="Финансовый 3 2 4 7 2 2" xfId="2709"/>
    <cellStyle name="Финансовый 3 2 4 7 2 3" xfId="2710"/>
    <cellStyle name="Финансовый 3 2 4 7 3" xfId="2711"/>
    <cellStyle name="Финансовый 3 2 4 7 4" xfId="2712"/>
    <cellStyle name="Финансовый 3 2 4 8" xfId="2713"/>
    <cellStyle name="Финансовый 3 2 4 8 2" xfId="2714"/>
    <cellStyle name="Финансовый 3 2 4 8 2 2" xfId="2715"/>
    <cellStyle name="Финансовый 3 2 4 8 2 3" xfId="2716"/>
    <cellStyle name="Финансовый 3 2 4 8 3" xfId="2717"/>
    <cellStyle name="Финансовый 3 2 4 8 4" xfId="2718"/>
    <cellStyle name="Финансовый 3 2 4 9" xfId="2719"/>
    <cellStyle name="Финансовый 3 2 4 9 2" xfId="2720"/>
    <cellStyle name="Финансовый 3 2 4 9 3" xfId="2721"/>
    <cellStyle name="Финансовый 3 2 5" xfId="2722"/>
    <cellStyle name="Финансовый 3 2 5 2" xfId="2723"/>
    <cellStyle name="Финансовый 3 2 5 2 2" xfId="2724"/>
    <cellStyle name="Финансовый 3 2 5 2 2 2" xfId="2725"/>
    <cellStyle name="Финансовый 3 2 5 2 2 2 2" xfId="2726"/>
    <cellStyle name="Финансовый 3 2 5 2 2 2 3" xfId="2727"/>
    <cellStyle name="Финансовый 3 2 5 2 2 3" xfId="2728"/>
    <cellStyle name="Финансовый 3 2 5 2 2 4" xfId="2729"/>
    <cellStyle name="Финансовый 3 2 5 2 3" xfId="2730"/>
    <cellStyle name="Финансовый 3 2 5 2 3 2" xfId="2731"/>
    <cellStyle name="Финансовый 3 2 5 2 3 3" xfId="2732"/>
    <cellStyle name="Финансовый 3 2 5 2 4" xfId="2733"/>
    <cellStyle name="Финансовый 3 2 5 2 5" xfId="2734"/>
    <cellStyle name="Финансовый 3 2 5 3" xfId="2735"/>
    <cellStyle name="Финансовый 3 2 5 3 2" xfId="2736"/>
    <cellStyle name="Финансовый 3 2 5 3 2 2" xfId="2737"/>
    <cellStyle name="Финансовый 3 2 5 3 2 2 2" xfId="2738"/>
    <cellStyle name="Финансовый 3 2 5 3 2 2 3" xfId="2739"/>
    <cellStyle name="Финансовый 3 2 5 3 2 3" xfId="2740"/>
    <cellStyle name="Финансовый 3 2 5 3 2 4" xfId="2741"/>
    <cellStyle name="Финансовый 3 2 5 3 3" xfId="2742"/>
    <cellStyle name="Финансовый 3 2 5 3 3 2" xfId="2743"/>
    <cellStyle name="Финансовый 3 2 5 3 3 3" xfId="2744"/>
    <cellStyle name="Финансовый 3 2 5 3 4" xfId="2745"/>
    <cellStyle name="Финансовый 3 2 5 3 5" xfId="2746"/>
    <cellStyle name="Финансовый 3 2 5 4" xfId="2747"/>
    <cellStyle name="Финансовый 3 2 5 4 2" xfId="2748"/>
    <cellStyle name="Финансовый 3 2 5 4 2 2" xfId="2749"/>
    <cellStyle name="Финансовый 3 2 5 4 2 3" xfId="2750"/>
    <cellStyle name="Финансовый 3 2 5 4 3" xfId="2751"/>
    <cellStyle name="Финансовый 3 2 5 4 4" xfId="2752"/>
    <cellStyle name="Финансовый 3 2 5 5" xfId="2753"/>
    <cellStyle name="Финансовый 3 2 5 5 2" xfId="2754"/>
    <cellStyle name="Финансовый 3 2 5 5 3" xfId="2755"/>
    <cellStyle name="Финансовый 3 2 5 6" xfId="2756"/>
    <cellStyle name="Финансовый 3 2 5 7" xfId="2757"/>
    <cellStyle name="Финансовый 3 2 5 8" xfId="2758"/>
    <cellStyle name="Финансовый 3 2 6" xfId="2759"/>
    <cellStyle name="Финансовый 3 2 6 2" xfId="2760"/>
    <cellStyle name="Финансовый 3 2 6 2 2" xfId="2761"/>
    <cellStyle name="Финансовый 3 2 6 2 2 2" xfId="2762"/>
    <cellStyle name="Финансовый 3 2 6 2 2 3" xfId="2763"/>
    <cellStyle name="Финансовый 3 2 6 2 3" xfId="2764"/>
    <cellStyle name="Финансовый 3 2 6 2 4" xfId="2765"/>
    <cellStyle name="Финансовый 3 2 6 3" xfId="2766"/>
    <cellStyle name="Финансовый 3 2 6 3 2" xfId="2767"/>
    <cellStyle name="Финансовый 3 2 6 3 3" xfId="2768"/>
    <cellStyle name="Финансовый 3 2 6 4" xfId="2769"/>
    <cellStyle name="Финансовый 3 2 6 5" xfId="2770"/>
    <cellStyle name="Финансовый 3 2 7" xfId="2771"/>
    <cellStyle name="Финансовый 3 2 7 2" xfId="2772"/>
    <cellStyle name="Финансовый 3 2 7 2 2" xfId="2773"/>
    <cellStyle name="Финансовый 3 2 7 2 2 2" xfId="2774"/>
    <cellStyle name="Финансовый 3 2 7 2 2 3" xfId="2775"/>
    <cellStyle name="Финансовый 3 2 7 2 3" xfId="2776"/>
    <cellStyle name="Финансовый 3 2 7 2 4" xfId="2777"/>
    <cellStyle name="Финансовый 3 2 7 3" xfId="2778"/>
    <cellStyle name="Финансовый 3 2 7 3 2" xfId="2779"/>
    <cellStyle name="Финансовый 3 2 7 3 3" xfId="2780"/>
    <cellStyle name="Финансовый 3 2 7 4" xfId="2781"/>
    <cellStyle name="Финансовый 3 2 7 5" xfId="2782"/>
    <cellStyle name="Финансовый 3 2 8" xfId="2783"/>
    <cellStyle name="Финансовый 3 2 8 2" xfId="2784"/>
    <cellStyle name="Финансовый 3 2 8 2 2" xfId="2785"/>
    <cellStyle name="Финансовый 3 2 8 2 3" xfId="2786"/>
    <cellStyle name="Финансовый 3 2 8 3" xfId="2787"/>
    <cellStyle name="Финансовый 3 2 8 4" xfId="2788"/>
    <cellStyle name="Финансовый 3 2 9" xfId="2789"/>
    <cellStyle name="Финансовый 3 2 9 2" xfId="2790"/>
    <cellStyle name="Финансовый 3 2 9 2 2" xfId="2791"/>
    <cellStyle name="Финансовый 3 2 9 2 3" xfId="2792"/>
    <cellStyle name="Финансовый 3 2 9 3" xfId="2793"/>
    <cellStyle name="Финансовый 3 2 9 4" xfId="2794"/>
    <cellStyle name="Финансовый 3 3" xfId="2795"/>
    <cellStyle name="Финансовый 3 3 10" xfId="2796"/>
    <cellStyle name="Финансовый 3 3 10 2" xfId="2797"/>
    <cellStyle name="Финансовый 3 3 10 3" xfId="2798"/>
    <cellStyle name="Финансовый 3 3 11" xfId="2799"/>
    <cellStyle name="Финансовый 3 3 12" xfId="2800"/>
    <cellStyle name="Финансовый 3 3 13" xfId="2801"/>
    <cellStyle name="Финансовый 3 3 14" xfId="2802"/>
    <cellStyle name="Финансовый 3 3 2" xfId="2803"/>
    <cellStyle name="Финансовый 3 3 2 10" xfId="2804"/>
    <cellStyle name="Финансовый 3 3 2 11" xfId="2805"/>
    <cellStyle name="Финансовый 3 3 2 12" xfId="2806"/>
    <cellStyle name="Финансовый 3 3 2 13" xfId="2807"/>
    <cellStyle name="Финансовый 3 3 2 2" xfId="2808"/>
    <cellStyle name="Финансовый 3 3 2 2 2" xfId="2809"/>
    <cellStyle name="Финансовый 3 3 2 2 2 2" xfId="2810"/>
    <cellStyle name="Финансовый 3 3 2 2 2 2 2" xfId="2811"/>
    <cellStyle name="Финансовый 3 3 2 2 2 2 2 2" xfId="2812"/>
    <cellStyle name="Финансовый 3 3 2 2 2 2 2 3" xfId="2813"/>
    <cellStyle name="Финансовый 3 3 2 2 2 2 3" xfId="2814"/>
    <cellStyle name="Финансовый 3 3 2 2 2 2 4" xfId="2815"/>
    <cellStyle name="Финансовый 3 3 2 2 2 3" xfId="2816"/>
    <cellStyle name="Финансовый 3 3 2 2 2 3 2" xfId="2817"/>
    <cellStyle name="Финансовый 3 3 2 2 2 3 3" xfId="2818"/>
    <cellStyle name="Финансовый 3 3 2 2 2 4" xfId="2819"/>
    <cellStyle name="Финансовый 3 3 2 2 2 5" xfId="2820"/>
    <cellStyle name="Финансовый 3 3 2 2 3" xfId="2821"/>
    <cellStyle name="Финансовый 3 3 2 2 3 2" xfId="2822"/>
    <cellStyle name="Финансовый 3 3 2 2 3 2 2" xfId="2823"/>
    <cellStyle name="Финансовый 3 3 2 2 3 2 2 2" xfId="2824"/>
    <cellStyle name="Финансовый 3 3 2 2 3 2 2 3" xfId="2825"/>
    <cellStyle name="Финансовый 3 3 2 2 3 2 3" xfId="2826"/>
    <cellStyle name="Финансовый 3 3 2 2 3 2 4" xfId="2827"/>
    <cellStyle name="Финансовый 3 3 2 2 3 3" xfId="2828"/>
    <cellStyle name="Финансовый 3 3 2 2 3 3 2" xfId="2829"/>
    <cellStyle name="Финансовый 3 3 2 2 3 3 3" xfId="2830"/>
    <cellStyle name="Финансовый 3 3 2 2 3 4" xfId="2831"/>
    <cellStyle name="Финансовый 3 3 2 2 3 5" xfId="2832"/>
    <cellStyle name="Финансовый 3 3 2 2 4" xfId="2833"/>
    <cellStyle name="Финансовый 3 3 2 2 4 2" xfId="2834"/>
    <cellStyle name="Финансовый 3 3 2 2 4 2 2" xfId="2835"/>
    <cellStyle name="Финансовый 3 3 2 2 4 2 3" xfId="2836"/>
    <cellStyle name="Финансовый 3 3 2 2 4 3" xfId="2837"/>
    <cellStyle name="Финансовый 3 3 2 2 4 4" xfId="2838"/>
    <cellStyle name="Финансовый 3 3 2 2 5" xfId="2839"/>
    <cellStyle name="Финансовый 3 3 2 2 5 2" xfId="2840"/>
    <cellStyle name="Финансовый 3 3 2 2 5 3" xfId="2841"/>
    <cellStyle name="Финансовый 3 3 2 2 6" xfId="2842"/>
    <cellStyle name="Финансовый 3 3 2 2 7" xfId="2843"/>
    <cellStyle name="Финансовый 3 3 2 2 8" xfId="2844"/>
    <cellStyle name="Финансовый 3 3 2 3" xfId="2845"/>
    <cellStyle name="Финансовый 3 3 2 3 2" xfId="2846"/>
    <cellStyle name="Финансовый 3 3 2 3 2 2" xfId="2847"/>
    <cellStyle name="Финансовый 3 3 2 3 2 2 2" xfId="2848"/>
    <cellStyle name="Финансовый 3 3 2 3 2 2 3" xfId="2849"/>
    <cellStyle name="Финансовый 3 3 2 3 2 3" xfId="2850"/>
    <cellStyle name="Финансовый 3 3 2 3 2 4" xfId="2851"/>
    <cellStyle name="Финансовый 3 3 2 3 3" xfId="2852"/>
    <cellStyle name="Финансовый 3 3 2 3 3 2" xfId="2853"/>
    <cellStyle name="Финансовый 3 3 2 3 3 3" xfId="2854"/>
    <cellStyle name="Финансовый 3 3 2 3 4" xfId="2855"/>
    <cellStyle name="Финансовый 3 3 2 3 5" xfId="2856"/>
    <cellStyle name="Финансовый 3 3 2 4" xfId="2857"/>
    <cellStyle name="Финансовый 3 3 2 4 2" xfId="2858"/>
    <cellStyle name="Финансовый 3 3 2 4 2 2" xfId="2859"/>
    <cellStyle name="Финансовый 3 3 2 4 2 2 2" xfId="2860"/>
    <cellStyle name="Финансовый 3 3 2 4 2 2 3" xfId="2861"/>
    <cellStyle name="Финансовый 3 3 2 4 2 3" xfId="2862"/>
    <cellStyle name="Финансовый 3 3 2 4 2 4" xfId="2863"/>
    <cellStyle name="Финансовый 3 3 2 4 3" xfId="2864"/>
    <cellStyle name="Финансовый 3 3 2 4 3 2" xfId="2865"/>
    <cellStyle name="Финансовый 3 3 2 4 3 3" xfId="2866"/>
    <cellStyle name="Финансовый 3 3 2 4 4" xfId="2867"/>
    <cellStyle name="Финансовый 3 3 2 4 5" xfId="2868"/>
    <cellStyle name="Финансовый 3 3 2 5" xfId="2869"/>
    <cellStyle name="Финансовый 3 3 2 5 2" xfId="2870"/>
    <cellStyle name="Финансовый 3 3 2 5 2 2" xfId="2871"/>
    <cellStyle name="Финансовый 3 3 2 5 2 3" xfId="2872"/>
    <cellStyle name="Финансовый 3 3 2 5 3" xfId="2873"/>
    <cellStyle name="Финансовый 3 3 2 5 4" xfId="2874"/>
    <cellStyle name="Финансовый 3 3 2 6" xfId="2875"/>
    <cellStyle name="Финансовый 3 3 2 6 2" xfId="2876"/>
    <cellStyle name="Финансовый 3 3 2 6 2 2" xfId="2877"/>
    <cellStyle name="Финансовый 3 3 2 6 2 3" xfId="2878"/>
    <cellStyle name="Финансовый 3 3 2 6 3" xfId="2879"/>
    <cellStyle name="Финансовый 3 3 2 6 4" xfId="2880"/>
    <cellStyle name="Финансовый 3 3 2 7" xfId="2881"/>
    <cellStyle name="Финансовый 3 3 2 7 2" xfId="2882"/>
    <cellStyle name="Финансовый 3 3 2 7 2 2" xfId="2883"/>
    <cellStyle name="Финансовый 3 3 2 7 2 3" xfId="2884"/>
    <cellStyle name="Финансовый 3 3 2 7 3" xfId="2885"/>
    <cellStyle name="Финансовый 3 3 2 7 4" xfId="2886"/>
    <cellStyle name="Финансовый 3 3 2 8" xfId="2887"/>
    <cellStyle name="Финансовый 3 3 2 8 2" xfId="2888"/>
    <cellStyle name="Финансовый 3 3 2 8 2 2" xfId="2889"/>
    <cellStyle name="Финансовый 3 3 2 8 2 3" xfId="2890"/>
    <cellStyle name="Финансовый 3 3 2 8 3" xfId="2891"/>
    <cellStyle name="Финансовый 3 3 2 8 4" xfId="2892"/>
    <cellStyle name="Финансовый 3 3 2 9" xfId="2893"/>
    <cellStyle name="Финансовый 3 3 2 9 2" xfId="2894"/>
    <cellStyle name="Финансовый 3 3 2 9 3" xfId="2895"/>
    <cellStyle name="Финансовый 3 3 3" xfId="2896"/>
    <cellStyle name="Финансовый 3 3 3 2" xfId="2897"/>
    <cellStyle name="Финансовый 3 3 3 2 2" xfId="2898"/>
    <cellStyle name="Финансовый 3 3 3 2 2 2" xfId="2899"/>
    <cellStyle name="Финансовый 3 3 3 2 2 2 2" xfId="2900"/>
    <cellStyle name="Финансовый 3 3 3 2 2 2 3" xfId="2901"/>
    <cellStyle name="Финансовый 3 3 3 2 2 3" xfId="2902"/>
    <cellStyle name="Финансовый 3 3 3 2 2 4" xfId="2903"/>
    <cellStyle name="Финансовый 3 3 3 2 3" xfId="2904"/>
    <cellStyle name="Финансовый 3 3 3 2 3 2" xfId="2905"/>
    <cellStyle name="Финансовый 3 3 3 2 3 3" xfId="2906"/>
    <cellStyle name="Финансовый 3 3 3 2 4" xfId="2907"/>
    <cellStyle name="Финансовый 3 3 3 2 5" xfId="2908"/>
    <cellStyle name="Финансовый 3 3 3 3" xfId="2909"/>
    <cellStyle name="Финансовый 3 3 3 3 2" xfId="2910"/>
    <cellStyle name="Финансовый 3 3 3 3 2 2" xfId="2911"/>
    <cellStyle name="Финансовый 3 3 3 3 2 2 2" xfId="2912"/>
    <cellStyle name="Финансовый 3 3 3 3 2 2 3" xfId="2913"/>
    <cellStyle name="Финансовый 3 3 3 3 2 3" xfId="2914"/>
    <cellStyle name="Финансовый 3 3 3 3 2 4" xfId="2915"/>
    <cellStyle name="Финансовый 3 3 3 3 3" xfId="2916"/>
    <cellStyle name="Финансовый 3 3 3 3 3 2" xfId="2917"/>
    <cellStyle name="Финансовый 3 3 3 3 3 3" xfId="2918"/>
    <cellStyle name="Финансовый 3 3 3 3 4" xfId="2919"/>
    <cellStyle name="Финансовый 3 3 3 3 5" xfId="2920"/>
    <cellStyle name="Финансовый 3 3 3 4" xfId="2921"/>
    <cellStyle name="Финансовый 3 3 3 4 2" xfId="2922"/>
    <cellStyle name="Финансовый 3 3 3 4 2 2" xfId="2923"/>
    <cellStyle name="Финансовый 3 3 3 4 2 3" xfId="2924"/>
    <cellStyle name="Финансовый 3 3 3 4 3" xfId="2925"/>
    <cellStyle name="Финансовый 3 3 3 4 4" xfId="2926"/>
    <cellStyle name="Финансовый 3 3 3 5" xfId="2927"/>
    <cellStyle name="Финансовый 3 3 3 5 2" xfId="2928"/>
    <cellStyle name="Финансовый 3 3 3 5 3" xfId="2929"/>
    <cellStyle name="Финансовый 3 3 3 6" xfId="2930"/>
    <cellStyle name="Финансовый 3 3 3 7" xfId="2931"/>
    <cellStyle name="Финансовый 3 3 3 8" xfId="2932"/>
    <cellStyle name="Финансовый 3 3 4" xfId="2933"/>
    <cellStyle name="Финансовый 3 3 4 2" xfId="2934"/>
    <cellStyle name="Финансовый 3 3 4 2 2" xfId="2935"/>
    <cellStyle name="Финансовый 3 3 4 2 2 2" xfId="2936"/>
    <cellStyle name="Финансовый 3 3 4 2 2 3" xfId="2937"/>
    <cellStyle name="Финансовый 3 3 4 2 3" xfId="2938"/>
    <cellStyle name="Финансовый 3 3 4 2 4" xfId="2939"/>
    <cellStyle name="Финансовый 3 3 4 3" xfId="2940"/>
    <cellStyle name="Финансовый 3 3 4 3 2" xfId="2941"/>
    <cellStyle name="Финансовый 3 3 4 3 3" xfId="2942"/>
    <cellStyle name="Финансовый 3 3 4 4" xfId="2943"/>
    <cellStyle name="Финансовый 3 3 4 5" xfId="2944"/>
    <cellStyle name="Финансовый 3 3 5" xfId="2945"/>
    <cellStyle name="Финансовый 3 3 5 2" xfId="2946"/>
    <cellStyle name="Финансовый 3 3 5 2 2" xfId="2947"/>
    <cellStyle name="Финансовый 3 3 5 2 2 2" xfId="2948"/>
    <cellStyle name="Финансовый 3 3 5 2 2 3" xfId="2949"/>
    <cellStyle name="Финансовый 3 3 5 2 3" xfId="2950"/>
    <cellStyle name="Финансовый 3 3 5 2 4" xfId="2951"/>
    <cellStyle name="Финансовый 3 3 5 3" xfId="2952"/>
    <cellStyle name="Финансовый 3 3 5 3 2" xfId="2953"/>
    <cellStyle name="Финансовый 3 3 5 3 3" xfId="2954"/>
    <cellStyle name="Финансовый 3 3 5 4" xfId="2955"/>
    <cellStyle name="Финансовый 3 3 5 5" xfId="2956"/>
    <cellStyle name="Финансовый 3 3 6" xfId="2957"/>
    <cellStyle name="Финансовый 3 3 6 2" xfId="2958"/>
    <cellStyle name="Финансовый 3 3 6 2 2" xfId="2959"/>
    <cellStyle name="Финансовый 3 3 6 2 3" xfId="2960"/>
    <cellStyle name="Финансовый 3 3 6 3" xfId="2961"/>
    <cellStyle name="Финансовый 3 3 6 4" xfId="2962"/>
    <cellStyle name="Финансовый 3 3 7" xfId="2963"/>
    <cellStyle name="Финансовый 3 3 7 2" xfId="2964"/>
    <cellStyle name="Финансовый 3 3 7 2 2" xfId="2965"/>
    <cellStyle name="Финансовый 3 3 7 2 3" xfId="2966"/>
    <cellStyle name="Финансовый 3 3 7 3" xfId="2967"/>
    <cellStyle name="Финансовый 3 3 7 4" xfId="2968"/>
    <cellStyle name="Финансовый 3 3 8" xfId="2969"/>
    <cellStyle name="Финансовый 3 3 8 2" xfId="2970"/>
    <cellStyle name="Финансовый 3 3 8 2 2" xfId="2971"/>
    <cellStyle name="Финансовый 3 3 8 2 3" xfId="2972"/>
    <cellStyle name="Финансовый 3 3 8 3" xfId="2973"/>
    <cellStyle name="Финансовый 3 3 8 4" xfId="2974"/>
    <cellStyle name="Финансовый 3 3 9" xfId="2975"/>
    <cellStyle name="Финансовый 3 3 9 2" xfId="2976"/>
    <cellStyle name="Финансовый 3 3 9 2 2" xfId="2977"/>
    <cellStyle name="Финансовый 3 3 9 2 3" xfId="2978"/>
    <cellStyle name="Финансовый 3 3 9 3" xfId="2979"/>
    <cellStyle name="Финансовый 3 3 9 4" xfId="2980"/>
    <cellStyle name="Финансовый 3 4" xfId="2981"/>
    <cellStyle name="Финансовый 3 4 10" xfId="2982"/>
    <cellStyle name="Финансовый 3 4 11" xfId="2983"/>
    <cellStyle name="Финансовый 3 4 12" xfId="2984"/>
    <cellStyle name="Финансовый 3 4 13" xfId="2985"/>
    <cellStyle name="Финансовый 3 4 2" xfId="2986"/>
    <cellStyle name="Финансовый 3 4 2 2" xfId="2987"/>
    <cellStyle name="Финансовый 3 4 2 2 2" xfId="2988"/>
    <cellStyle name="Финансовый 3 4 2 2 2 2" xfId="2989"/>
    <cellStyle name="Финансовый 3 4 2 2 2 2 2" xfId="2990"/>
    <cellStyle name="Финансовый 3 4 2 2 2 2 3" xfId="2991"/>
    <cellStyle name="Финансовый 3 4 2 2 2 3" xfId="2992"/>
    <cellStyle name="Финансовый 3 4 2 2 2 4" xfId="2993"/>
    <cellStyle name="Финансовый 3 4 2 2 3" xfId="2994"/>
    <cellStyle name="Финансовый 3 4 2 2 3 2" xfId="2995"/>
    <cellStyle name="Финансовый 3 4 2 2 3 3" xfId="2996"/>
    <cellStyle name="Финансовый 3 4 2 2 4" xfId="2997"/>
    <cellStyle name="Финансовый 3 4 2 2 5" xfId="2998"/>
    <cellStyle name="Финансовый 3 4 2 3" xfId="2999"/>
    <cellStyle name="Финансовый 3 4 2 3 2" xfId="3000"/>
    <cellStyle name="Финансовый 3 4 2 3 2 2" xfId="3001"/>
    <cellStyle name="Финансовый 3 4 2 3 2 2 2" xfId="3002"/>
    <cellStyle name="Финансовый 3 4 2 3 2 2 3" xfId="3003"/>
    <cellStyle name="Финансовый 3 4 2 3 2 3" xfId="3004"/>
    <cellStyle name="Финансовый 3 4 2 3 2 4" xfId="3005"/>
    <cellStyle name="Финансовый 3 4 2 3 3" xfId="3006"/>
    <cellStyle name="Финансовый 3 4 2 3 3 2" xfId="3007"/>
    <cellStyle name="Финансовый 3 4 2 3 3 3" xfId="3008"/>
    <cellStyle name="Финансовый 3 4 2 3 4" xfId="3009"/>
    <cellStyle name="Финансовый 3 4 2 3 5" xfId="3010"/>
    <cellStyle name="Финансовый 3 4 2 4" xfId="3011"/>
    <cellStyle name="Финансовый 3 4 2 4 2" xfId="3012"/>
    <cellStyle name="Финансовый 3 4 2 4 2 2" xfId="3013"/>
    <cellStyle name="Финансовый 3 4 2 4 2 3" xfId="3014"/>
    <cellStyle name="Финансовый 3 4 2 4 3" xfId="3015"/>
    <cellStyle name="Финансовый 3 4 2 4 4" xfId="3016"/>
    <cellStyle name="Финансовый 3 4 2 5" xfId="3017"/>
    <cellStyle name="Финансовый 3 4 2 5 2" xfId="3018"/>
    <cellStyle name="Финансовый 3 4 2 5 3" xfId="3019"/>
    <cellStyle name="Финансовый 3 4 2 6" xfId="3020"/>
    <cellStyle name="Финансовый 3 4 2 7" xfId="3021"/>
    <cellStyle name="Финансовый 3 4 2 8" xfId="3022"/>
    <cellStyle name="Финансовый 3 4 3" xfId="3023"/>
    <cellStyle name="Финансовый 3 4 3 2" xfId="3024"/>
    <cellStyle name="Финансовый 3 4 3 2 2" xfId="3025"/>
    <cellStyle name="Финансовый 3 4 3 2 2 2" xfId="3026"/>
    <cellStyle name="Финансовый 3 4 3 2 2 3" xfId="3027"/>
    <cellStyle name="Финансовый 3 4 3 2 3" xfId="3028"/>
    <cellStyle name="Финансовый 3 4 3 2 4" xfId="3029"/>
    <cellStyle name="Финансовый 3 4 3 3" xfId="3030"/>
    <cellStyle name="Финансовый 3 4 3 3 2" xfId="3031"/>
    <cellStyle name="Финансовый 3 4 3 3 3" xfId="3032"/>
    <cellStyle name="Финансовый 3 4 3 4" xfId="3033"/>
    <cellStyle name="Финансовый 3 4 3 5" xfId="3034"/>
    <cellStyle name="Финансовый 3 4 4" xfId="3035"/>
    <cellStyle name="Финансовый 3 4 4 2" xfId="3036"/>
    <cellStyle name="Финансовый 3 4 4 2 2" xfId="3037"/>
    <cellStyle name="Финансовый 3 4 4 2 2 2" xfId="3038"/>
    <cellStyle name="Финансовый 3 4 4 2 2 3" xfId="3039"/>
    <cellStyle name="Финансовый 3 4 4 2 3" xfId="3040"/>
    <cellStyle name="Финансовый 3 4 4 2 4" xfId="3041"/>
    <cellStyle name="Финансовый 3 4 4 3" xfId="3042"/>
    <cellStyle name="Финансовый 3 4 4 3 2" xfId="3043"/>
    <cellStyle name="Финансовый 3 4 4 3 3" xfId="3044"/>
    <cellStyle name="Финансовый 3 4 4 4" xfId="3045"/>
    <cellStyle name="Финансовый 3 4 4 5" xfId="3046"/>
    <cellStyle name="Финансовый 3 4 5" xfId="3047"/>
    <cellStyle name="Финансовый 3 4 5 2" xfId="3048"/>
    <cellStyle name="Финансовый 3 4 5 2 2" xfId="3049"/>
    <cellStyle name="Финансовый 3 4 5 2 3" xfId="3050"/>
    <cellStyle name="Финансовый 3 4 5 3" xfId="3051"/>
    <cellStyle name="Финансовый 3 4 5 4" xfId="3052"/>
    <cellStyle name="Финансовый 3 4 6" xfId="3053"/>
    <cellStyle name="Финансовый 3 4 6 2" xfId="3054"/>
    <cellStyle name="Финансовый 3 4 6 2 2" xfId="3055"/>
    <cellStyle name="Финансовый 3 4 6 2 3" xfId="3056"/>
    <cellStyle name="Финансовый 3 4 6 3" xfId="3057"/>
    <cellStyle name="Финансовый 3 4 6 4" xfId="3058"/>
    <cellStyle name="Финансовый 3 4 7" xfId="3059"/>
    <cellStyle name="Финансовый 3 4 7 2" xfId="3060"/>
    <cellStyle name="Финансовый 3 4 7 2 2" xfId="3061"/>
    <cellStyle name="Финансовый 3 4 7 2 3" xfId="3062"/>
    <cellStyle name="Финансовый 3 4 7 3" xfId="3063"/>
    <cellStyle name="Финансовый 3 4 7 4" xfId="3064"/>
    <cellStyle name="Финансовый 3 4 8" xfId="3065"/>
    <cellStyle name="Финансовый 3 4 8 2" xfId="3066"/>
    <cellStyle name="Финансовый 3 4 8 2 2" xfId="3067"/>
    <cellStyle name="Финансовый 3 4 8 2 3" xfId="3068"/>
    <cellStyle name="Финансовый 3 4 8 3" xfId="3069"/>
    <cellStyle name="Финансовый 3 4 8 4" xfId="3070"/>
    <cellStyle name="Финансовый 3 4 9" xfId="3071"/>
    <cellStyle name="Финансовый 3 4 9 2" xfId="3072"/>
    <cellStyle name="Финансовый 3 4 9 3" xfId="3073"/>
    <cellStyle name="Финансовый 3 5" xfId="3074"/>
    <cellStyle name="Финансовый 3 5 10" xfId="3075"/>
    <cellStyle name="Финансовый 3 5 11" xfId="3076"/>
    <cellStyle name="Финансовый 3 5 12" xfId="3077"/>
    <cellStyle name="Финансовый 3 5 13" xfId="3078"/>
    <cellStyle name="Финансовый 3 5 2" xfId="3079"/>
    <cellStyle name="Финансовый 3 5 2 2" xfId="3080"/>
    <cellStyle name="Финансовый 3 5 2 2 2" xfId="3081"/>
    <cellStyle name="Финансовый 3 5 2 2 2 2" xfId="3082"/>
    <cellStyle name="Финансовый 3 5 2 2 2 2 2" xfId="3083"/>
    <cellStyle name="Финансовый 3 5 2 2 2 2 3" xfId="3084"/>
    <cellStyle name="Финансовый 3 5 2 2 2 3" xfId="3085"/>
    <cellStyle name="Финансовый 3 5 2 2 2 4" xfId="3086"/>
    <cellStyle name="Финансовый 3 5 2 2 3" xfId="3087"/>
    <cellStyle name="Финансовый 3 5 2 2 3 2" xfId="3088"/>
    <cellStyle name="Финансовый 3 5 2 2 3 3" xfId="3089"/>
    <cellStyle name="Финансовый 3 5 2 2 4" xfId="3090"/>
    <cellStyle name="Финансовый 3 5 2 2 5" xfId="3091"/>
    <cellStyle name="Финансовый 3 5 2 3" xfId="3092"/>
    <cellStyle name="Финансовый 3 5 2 3 2" xfId="3093"/>
    <cellStyle name="Финансовый 3 5 2 3 2 2" xfId="3094"/>
    <cellStyle name="Финансовый 3 5 2 3 2 2 2" xfId="3095"/>
    <cellStyle name="Финансовый 3 5 2 3 2 2 3" xfId="3096"/>
    <cellStyle name="Финансовый 3 5 2 3 2 3" xfId="3097"/>
    <cellStyle name="Финансовый 3 5 2 3 2 4" xfId="3098"/>
    <cellStyle name="Финансовый 3 5 2 3 3" xfId="3099"/>
    <cellStyle name="Финансовый 3 5 2 3 3 2" xfId="3100"/>
    <cellStyle name="Финансовый 3 5 2 3 3 3" xfId="3101"/>
    <cellStyle name="Финансовый 3 5 2 3 4" xfId="3102"/>
    <cellStyle name="Финансовый 3 5 2 3 5" xfId="3103"/>
    <cellStyle name="Финансовый 3 5 2 4" xfId="3104"/>
    <cellStyle name="Финансовый 3 5 2 4 2" xfId="3105"/>
    <cellStyle name="Финансовый 3 5 2 4 2 2" xfId="3106"/>
    <cellStyle name="Финансовый 3 5 2 4 2 3" xfId="3107"/>
    <cellStyle name="Финансовый 3 5 2 4 3" xfId="3108"/>
    <cellStyle name="Финансовый 3 5 2 4 4" xfId="3109"/>
    <cellStyle name="Финансовый 3 5 2 5" xfId="3110"/>
    <cellStyle name="Финансовый 3 5 2 5 2" xfId="3111"/>
    <cellStyle name="Финансовый 3 5 2 5 3" xfId="3112"/>
    <cellStyle name="Финансовый 3 5 2 6" xfId="3113"/>
    <cellStyle name="Финансовый 3 5 2 7" xfId="3114"/>
    <cellStyle name="Финансовый 3 5 2 8" xfId="3115"/>
    <cellStyle name="Финансовый 3 5 3" xfId="3116"/>
    <cellStyle name="Финансовый 3 5 3 2" xfId="3117"/>
    <cellStyle name="Финансовый 3 5 3 2 2" xfId="3118"/>
    <cellStyle name="Финансовый 3 5 3 2 2 2" xfId="3119"/>
    <cellStyle name="Финансовый 3 5 3 2 2 3" xfId="3120"/>
    <cellStyle name="Финансовый 3 5 3 2 3" xfId="3121"/>
    <cellStyle name="Финансовый 3 5 3 2 4" xfId="3122"/>
    <cellStyle name="Финансовый 3 5 3 3" xfId="3123"/>
    <cellStyle name="Финансовый 3 5 3 3 2" xfId="3124"/>
    <cellStyle name="Финансовый 3 5 3 3 3" xfId="3125"/>
    <cellStyle name="Финансовый 3 5 3 4" xfId="3126"/>
    <cellStyle name="Финансовый 3 5 3 5" xfId="3127"/>
    <cellStyle name="Финансовый 3 5 4" xfId="3128"/>
    <cellStyle name="Финансовый 3 5 4 2" xfId="3129"/>
    <cellStyle name="Финансовый 3 5 4 2 2" xfId="3130"/>
    <cellStyle name="Финансовый 3 5 4 2 2 2" xfId="3131"/>
    <cellStyle name="Финансовый 3 5 4 2 2 3" xfId="3132"/>
    <cellStyle name="Финансовый 3 5 4 2 3" xfId="3133"/>
    <cellStyle name="Финансовый 3 5 4 2 4" xfId="3134"/>
    <cellStyle name="Финансовый 3 5 4 3" xfId="3135"/>
    <cellStyle name="Финансовый 3 5 4 3 2" xfId="3136"/>
    <cellStyle name="Финансовый 3 5 4 3 3" xfId="3137"/>
    <cellStyle name="Финансовый 3 5 4 4" xfId="3138"/>
    <cellStyle name="Финансовый 3 5 4 5" xfId="3139"/>
    <cellStyle name="Финансовый 3 5 5" xfId="3140"/>
    <cellStyle name="Финансовый 3 5 5 2" xfId="3141"/>
    <cellStyle name="Финансовый 3 5 5 2 2" xfId="3142"/>
    <cellStyle name="Финансовый 3 5 5 2 3" xfId="3143"/>
    <cellStyle name="Финансовый 3 5 5 3" xfId="3144"/>
    <cellStyle name="Финансовый 3 5 5 4" xfId="3145"/>
    <cellStyle name="Финансовый 3 5 6" xfId="3146"/>
    <cellStyle name="Финансовый 3 5 6 2" xfId="3147"/>
    <cellStyle name="Финансовый 3 5 6 2 2" xfId="3148"/>
    <cellStyle name="Финансовый 3 5 6 2 3" xfId="3149"/>
    <cellStyle name="Финансовый 3 5 6 3" xfId="3150"/>
    <cellStyle name="Финансовый 3 5 6 4" xfId="3151"/>
    <cellStyle name="Финансовый 3 5 7" xfId="3152"/>
    <cellStyle name="Финансовый 3 5 7 2" xfId="3153"/>
    <cellStyle name="Финансовый 3 5 7 2 2" xfId="3154"/>
    <cellStyle name="Финансовый 3 5 7 2 3" xfId="3155"/>
    <cellStyle name="Финансовый 3 5 7 3" xfId="3156"/>
    <cellStyle name="Финансовый 3 5 7 4" xfId="3157"/>
    <cellStyle name="Финансовый 3 5 8" xfId="3158"/>
    <cellStyle name="Финансовый 3 5 8 2" xfId="3159"/>
    <cellStyle name="Финансовый 3 5 8 2 2" xfId="3160"/>
    <cellStyle name="Финансовый 3 5 8 2 3" xfId="3161"/>
    <cellStyle name="Финансовый 3 5 8 3" xfId="3162"/>
    <cellStyle name="Финансовый 3 5 8 4" xfId="3163"/>
    <cellStyle name="Финансовый 3 5 9" xfId="3164"/>
    <cellStyle name="Финансовый 3 5 9 2" xfId="3165"/>
    <cellStyle name="Финансовый 3 5 9 3" xfId="3166"/>
    <cellStyle name="Финансовый 3 6" xfId="3167"/>
    <cellStyle name="Финансовый 3 6 2" xfId="3168"/>
    <cellStyle name="Финансовый 3 6 2 2" xfId="3169"/>
    <cellStyle name="Финансовый 3 6 2 2 2" xfId="3170"/>
    <cellStyle name="Финансовый 3 6 2 2 2 2" xfId="3171"/>
    <cellStyle name="Финансовый 3 6 2 2 2 3" xfId="3172"/>
    <cellStyle name="Финансовый 3 6 2 2 3" xfId="3173"/>
    <cellStyle name="Финансовый 3 6 2 2 4" xfId="3174"/>
    <cellStyle name="Финансовый 3 6 2 3" xfId="3175"/>
    <cellStyle name="Финансовый 3 6 2 3 2" xfId="3176"/>
    <cellStyle name="Финансовый 3 6 2 3 3" xfId="3177"/>
    <cellStyle name="Финансовый 3 6 2 4" xfId="3178"/>
    <cellStyle name="Финансовый 3 6 2 5" xfId="3179"/>
    <cellStyle name="Финансовый 3 6 3" xfId="3180"/>
    <cellStyle name="Финансовый 3 6 3 2" xfId="3181"/>
    <cellStyle name="Финансовый 3 6 3 2 2" xfId="3182"/>
    <cellStyle name="Финансовый 3 6 3 2 2 2" xfId="3183"/>
    <cellStyle name="Финансовый 3 6 3 2 2 3" xfId="3184"/>
    <cellStyle name="Финансовый 3 6 3 2 3" xfId="3185"/>
    <cellStyle name="Финансовый 3 6 3 2 4" xfId="3186"/>
    <cellStyle name="Финансовый 3 6 3 3" xfId="3187"/>
    <cellStyle name="Финансовый 3 6 3 3 2" xfId="3188"/>
    <cellStyle name="Финансовый 3 6 3 3 3" xfId="3189"/>
    <cellStyle name="Финансовый 3 6 3 4" xfId="3190"/>
    <cellStyle name="Финансовый 3 6 3 5" xfId="3191"/>
    <cellStyle name="Финансовый 3 6 4" xfId="3192"/>
    <cellStyle name="Финансовый 3 6 4 2" xfId="3193"/>
    <cellStyle name="Финансовый 3 6 4 2 2" xfId="3194"/>
    <cellStyle name="Финансовый 3 6 4 2 3" xfId="3195"/>
    <cellStyle name="Финансовый 3 6 4 3" xfId="3196"/>
    <cellStyle name="Финансовый 3 6 4 4" xfId="3197"/>
    <cellStyle name="Финансовый 3 6 5" xfId="3198"/>
    <cellStyle name="Финансовый 3 6 5 2" xfId="3199"/>
    <cellStyle name="Финансовый 3 6 5 3" xfId="3200"/>
    <cellStyle name="Финансовый 3 6 6" xfId="3201"/>
    <cellStyle name="Финансовый 3 6 7" xfId="3202"/>
    <cellStyle name="Финансовый 3 6 8" xfId="3203"/>
    <cellStyle name="Финансовый 3 7" xfId="3204"/>
    <cellStyle name="Финансовый 3 7 2" xfId="3205"/>
    <cellStyle name="Финансовый 3 7 2 2" xfId="3206"/>
    <cellStyle name="Финансовый 3 7 2 2 2" xfId="3207"/>
    <cellStyle name="Финансовый 3 7 2 2 3" xfId="3208"/>
    <cellStyle name="Финансовый 3 7 2 3" xfId="3209"/>
    <cellStyle name="Финансовый 3 7 2 4" xfId="3210"/>
    <cellStyle name="Финансовый 3 7 3" xfId="3211"/>
    <cellStyle name="Финансовый 3 7 3 2" xfId="3212"/>
    <cellStyle name="Финансовый 3 7 3 3" xfId="3213"/>
    <cellStyle name="Финансовый 3 7 4" xfId="3214"/>
    <cellStyle name="Финансовый 3 7 5" xfId="3215"/>
    <cellStyle name="Финансовый 3 8" xfId="3216"/>
    <cellStyle name="Финансовый 3 8 2" xfId="3217"/>
    <cellStyle name="Финансовый 3 8 2 2" xfId="3218"/>
    <cellStyle name="Финансовый 3 8 2 2 2" xfId="3219"/>
    <cellStyle name="Финансовый 3 8 2 2 3" xfId="3220"/>
    <cellStyle name="Финансовый 3 8 2 3" xfId="3221"/>
    <cellStyle name="Финансовый 3 8 2 4" xfId="3222"/>
    <cellStyle name="Финансовый 3 8 3" xfId="3223"/>
    <cellStyle name="Финансовый 3 8 3 2" xfId="3224"/>
    <cellStyle name="Финансовый 3 8 3 3" xfId="3225"/>
    <cellStyle name="Финансовый 3 8 4" xfId="3226"/>
    <cellStyle name="Финансовый 3 8 5" xfId="3227"/>
    <cellStyle name="Финансовый 3 9" xfId="3228"/>
    <cellStyle name="Финансовый 3 9 2" xfId="3229"/>
    <cellStyle name="Финансовый 3 9 2 2" xfId="3230"/>
    <cellStyle name="Финансовый 3 9 2 3" xfId="3231"/>
    <cellStyle name="Финансовый 3 9 3" xfId="3232"/>
    <cellStyle name="Финансовый 3 9 4" xfId="3233"/>
    <cellStyle name="Финансовый 4" xfId="3234"/>
    <cellStyle name="Финансовый 4 2" xfId="3235"/>
    <cellStyle name="Финансовый 4 2 10" xfId="3236"/>
    <cellStyle name="Финансовый 4 2 11" xfId="3237"/>
    <cellStyle name="Финансовый 4 2 12" xfId="3238"/>
    <cellStyle name="Финансовый 4 2 13" xfId="3239"/>
    <cellStyle name="Финансовый 4 2 2" xfId="3240"/>
    <cellStyle name="Финансовый 4 2 2 2" xfId="3241"/>
    <cellStyle name="Финансовый 4 2 2 2 2" xfId="3242"/>
    <cellStyle name="Финансовый 4 2 2 2 2 2" xfId="3243"/>
    <cellStyle name="Финансовый 4 2 2 2 2 2 2" xfId="3244"/>
    <cellStyle name="Финансовый 4 2 2 2 2 2 3" xfId="3245"/>
    <cellStyle name="Финансовый 4 2 2 2 2 3" xfId="3246"/>
    <cellStyle name="Финансовый 4 2 2 2 2 4" xfId="3247"/>
    <cellStyle name="Финансовый 4 2 2 2 3" xfId="3248"/>
    <cellStyle name="Финансовый 4 2 2 2 3 2" xfId="3249"/>
    <cellStyle name="Финансовый 4 2 2 2 3 3" xfId="3250"/>
    <cellStyle name="Финансовый 4 2 2 2 4" xfId="3251"/>
    <cellStyle name="Финансовый 4 2 2 2 5" xfId="3252"/>
    <cellStyle name="Финансовый 4 2 2 3" xfId="3253"/>
    <cellStyle name="Финансовый 4 2 2 3 2" xfId="3254"/>
    <cellStyle name="Финансовый 4 2 2 3 2 2" xfId="3255"/>
    <cellStyle name="Финансовый 4 2 2 3 2 2 2" xfId="3256"/>
    <cellStyle name="Финансовый 4 2 2 3 2 2 3" xfId="3257"/>
    <cellStyle name="Финансовый 4 2 2 3 2 3" xfId="3258"/>
    <cellStyle name="Финансовый 4 2 2 3 2 4" xfId="3259"/>
    <cellStyle name="Финансовый 4 2 2 3 3" xfId="3260"/>
    <cellStyle name="Финансовый 4 2 2 3 3 2" xfId="3261"/>
    <cellStyle name="Финансовый 4 2 2 3 3 3" xfId="3262"/>
    <cellStyle name="Финансовый 4 2 2 3 4" xfId="3263"/>
    <cellStyle name="Финансовый 4 2 2 3 5" xfId="3264"/>
    <cellStyle name="Финансовый 4 2 2 4" xfId="3265"/>
    <cellStyle name="Финансовый 4 2 2 4 2" xfId="3266"/>
    <cellStyle name="Финансовый 4 2 2 4 2 2" xfId="3267"/>
    <cellStyle name="Финансовый 4 2 2 4 2 3" xfId="3268"/>
    <cellStyle name="Финансовый 4 2 2 4 3" xfId="3269"/>
    <cellStyle name="Финансовый 4 2 2 4 4" xfId="3270"/>
    <cellStyle name="Финансовый 4 2 2 5" xfId="3271"/>
    <cellStyle name="Финансовый 4 2 2 5 2" xfId="3272"/>
    <cellStyle name="Финансовый 4 2 2 5 3" xfId="3273"/>
    <cellStyle name="Финансовый 4 2 2 6" xfId="3274"/>
    <cellStyle name="Финансовый 4 2 2 7" xfId="3275"/>
    <cellStyle name="Финансовый 4 2 2 8" xfId="3276"/>
    <cellStyle name="Финансовый 4 2 3" xfId="3277"/>
    <cellStyle name="Финансовый 4 2 3 2" xfId="3278"/>
    <cellStyle name="Финансовый 4 2 3 2 2" xfId="3279"/>
    <cellStyle name="Финансовый 4 2 3 2 2 2" xfId="3280"/>
    <cellStyle name="Финансовый 4 2 3 2 2 3" xfId="3281"/>
    <cellStyle name="Финансовый 4 2 3 2 3" xfId="3282"/>
    <cellStyle name="Финансовый 4 2 3 2 4" xfId="3283"/>
    <cellStyle name="Финансовый 4 2 3 3" xfId="3284"/>
    <cellStyle name="Финансовый 4 2 3 3 2" xfId="3285"/>
    <cellStyle name="Финансовый 4 2 3 3 3" xfId="3286"/>
    <cellStyle name="Финансовый 4 2 3 4" xfId="3287"/>
    <cellStyle name="Финансовый 4 2 3 5" xfId="3288"/>
    <cellStyle name="Финансовый 4 2 4" xfId="3289"/>
    <cellStyle name="Финансовый 4 2 4 2" xfId="3290"/>
    <cellStyle name="Финансовый 4 2 4 2 2" xfId="3291"/>
    <cellStyle name="Финансовый 4 2 4 2 2 2" xfId="3292"/>
    <cellStyle name="Финансовый 4 2 4 2 2 3" xfId="3293"/>
    <cellStyle name="Финансовый 4 2 4 2 3" xfId="3294"/>
    <cellStyle name="Финансовый 4 2 4 2 4" xfId="3295"/>
    <cellStyle name="Финансовый 4 2 4 3" xfId="3296"/>
    <cellStyle name="Финансовый 4 2 4 3 2" xfId="3297"/>
    <cellStyle name="Финансовый 4 2 4 3 3" xfId="3298"/>
    <cellStyle name="Финансовый 4 2 4 4" xfId="3299"/>
    <cellStyle name="Финансовый 4 2 4 5" xfId="3300"/>
    <cellStyle name="Финансовый 4 2 5" xfId="3301"/>
    <cellStyle name="Финансовый 4 2 5 2" xfId="3302"/>
    <cellStyle name="Финансовый 4 2 5 2 2" xfId="3303"/>
    <cellStyle name="Финансовый 4 2 5 2 3" xfId="3304"/>
    <cellStyle name="Финансовый 4 2 5 3" xfId="3305"/>
    <cellStyle name="Финансовый 4 2 5 4" xfId="3306"/>
    <cellStyle name="Финансовый 4 2 6" xfId="3307"/>
    <cellStyle name="Финансовый 4 2 6 2" xfId="3308"/>
    <cellStyle name="Финансовый 4 2 6 2 2" xfId="3309"/>
    <cellStyle name="Финансовый 4 2 6 2 3" xfId="3310"/>
    <cellStyle name="Финансовый 4 2 6 3" xfId="3311"/>
    <cellStyle name="Финансовый 4 2 6 4" xfId="3312"/>
    <cellStyle name="Финансовый 4 2 7" xfId="3313"/>
    <cellStyle name="Финансовый 4 2 7 2" xfId="3314"/>
    <cellStyle name="Финансовый 4 2 7 2 2" xfId="3315"/>
    <cellStyle name="Финансовый 4 2 7 2 3" xfId="3316"/>
    <cellStyle name="Финансовый 4 2 7 3" xfId="3317"/>
    <cellStyle name="Финансовый 4 2 7 4" xfId="3318"/>
    <cellStyle name="Финансовый 4 2 8" xfId="3319"/>
    <cellStyle name="Финансовый 4 2 8 2" xfId="3320"/>
    <cellStyle name="Финансовый 4 2 8 2 2" xfId="3321"/>
    <cellStyle name="Финансовый 4 2 8 2 3" xfId="3322"/>
    <cellStyle name="Финансовый 4 2 8 3" xfId="3323"/>
    <cellStyle name="Финансовый 4 2 8 4" xfId="3324"/>
    <cellStyle name="Финансовый 4 2 9" xfId="3325"/>
    <cellStyle name="Финансовый 4 2 9 2" xfId="3326"/>
    <cellStyle name="Финансовый 4 2 9 3" xfId="3327"/>
    <cellStyle name="Финансовый 4 3" xfId="3328"/>
    <cellStyle name="Финансовый 4 4" xfId="3329"/>
    <cellStyle name="Финансовый 5" xfId="3330"/>
    <cellStyle name="Финансовый 5 10" xfId="3331"/>
    <cellStyle name="Финансовый 5 10 2" xfId="3332"/>
    <cellStyle name="Финансовый 5 10 2 2" xfId="3333"/>
    <cellStyle name="Финансовый 5 10 2 3" xfId="3334"/>
    <cellStyle name="Финансовый 5 10 3" xfId="3335"/>
    <cellStyle name="Финансовый 5 10 4" xfId="3336"/>
    <cellStyle name="Финансовый 5 11" xfId="3337"/>
    <cellStyle name="Финансовый 5 11 2" xfId="3338"/>
    <cellStyle name="Финансовый 5 11 2 2" xfId="3339"/>
    <cellStyle name="Финансовый 5 11 2 3" xfId="3340"/>
    <cellStyle name="Финансовый 5 11 3" xfId="3341"/>
    <cellStyle name="Финансовый 5 11 4" xfId="3342"/>
    <cellStyle name="Финансовый 5 12" xfId="3343"/>
    <cellStyle name="Финансовый 5 12 2" xfId="3344"/>
    <cellStyle name="Финансовый 5 12 3" xfId="3345"/>
    <cellStyle name="Финансовый 5 13" xfId="3346"/>
    <cellStyle name="Финансовый 5 14" xfId="3347"/>
    <cellStyle name="Финансовый 5 15" xfId="3348"/>
    <cellStyle name="Финансовый 5 16" xfId="3349"/>
    <cellStyle name="Финансовый 5 2" xfId="3350"/>
    <cellStyle name="Финансовый 5 2 10" xfId="3351"/>
    <cellStyle name="Финансовый 5 2 10 2" xfId="3352"/>
    <cellStyle name="Финансовый 5 2 10 3" xfId="3353"/>
    <cellStyle name="Финансовый 5 2 11" xfId="3354"/>
    <cellStyle name="Финансовый 5 2 12" xfId="3355"/>
    <cellStyle name="Финансовый 5 2 13" xfId="3356"/>
    <cellStyle name="Финансовый 5 2 14" xfId="3357"/>
    <cellStyle name="Финансовый 5 2 2" xfId="3358"/>
    <cellStyle name="Финансовый 5 2 2 10" xfId="3359"/>
    <cellStyle name="Финансовый 5 2 2 11" xfId="3360"/>
    <cellStyle name="Финансовый 5 2 2 12" xfId="3361"/>
    <cellStyle name="Финансовый 5 2 2 13" xfId="3362"/>
    <cellStyle name="Финансовый 5 2 2 2" xfId="3363"/>
    <cellStyle name="Финансовый 5 2 2 2 2" xfId="3364"/>
    <cellStyle name="Финансовый 5 2 2 2 2 2" xfId="3365"/>
    <cellStyle name="Финансовый 5 2 2 2 2 2 2" xfId="3366"/>
    <cellStyle name="Финансовый 5 2 2 2 2 2 2 2" xfId="3367"/>
    <cellStyle name="Финансовый 5 2 2 2 2 2 2 3" xfId="3368"/>
    <cellStyle name="Финансовый 5 2 2 2 2 2 3" xfId="3369"/>
    <cellStyle name="Финансовый 5 2 2 2 2 2 4" xfId="3370"/>
    <cellStyle name="Финансовый 5 2 2 2 2 3" xfId="3371"/>
    <cellStyle name="Финансовый 5 2 2 2 2 3 2" xfId="3372"/>
    <cellStyle name="Финансовый 5 2 2 2 2 3 3" xfId="3373"/>
    <cellStyle name="Финансовый 5 2 2 2 2 4" xfId="3374"/>
    <cellStyle name="Финансовый 5 2 2 2 2 5" xfId="3375"/>
    <cellStyle name="Финансовый 5 2 2 2 3" xfId="3376"/>
    <cellStyle name="Финансовый 5 2 2 2 3 2" xfId="3377"/>
    <cellStyle name="Финансовый 5 2 2 2 3 2 2" xfId="3378"/>
    <cellStyle name="Финансовый 5 2 2 2 3 2 2 2" xfId="3379"/>
    <cellStyle name="Финансовый 5 2 2 2 3 2 2 3" xfId="3380"/>
    <cellStyle name="Финансовый 5 2 2 2 3 2 3" xfId="3381"/>
    <cellStyle name="Финансовый 5 2 2 2 3 2 4" xfId="3382"/>
    <cellStyle name="Финансовый 5 2 2 2 3 3" xfId="3383"/>
    <cellStyle name="Финансовый 5 2 2 2 3 3 2" xfId="3384"/>
    <cellStyle name="Финансовый 5 2 2 2 3 3 3" xfId="3385"/>
    <cellStyle name="Финансовый 5 2 2 2 3 4" xfId="3386"/>
    <cellStyle name="Финансовый 5 2 2 2 3 5" xfId="3387"/>
    <cellStyle name="Финансовый 5 2 2 2 4" xfId="3388"/>
    <cellStyle name="Финансовый 5 2 2 2 4 2" xfId="3389"/>
    <cellStyle name="Финансовый 5 2 2 2 4 2 2" xfId="3390"/>
    <cellStyle name="Финансовый 5 2 2 2 4 2 3" xfId="3391"/>
    <cellStyle name="Финансовый 5 2 2 2 4 3" xfId="3392"/>
    <cellStyle name="Финансовый 5 2 2 2 4 4" xfId="3393"/>
    <cellStyle name="Финансовый 5 2 2 2 5" xfId="3394"/>
    <cellStyle name="Финансовый 5 2 2 2 5 2" xfId="3395"/>
    <cellStyle name="Финансовый 5 2 2 2 5 3" xfId="3396"/>
    <cellStyle name="Финансовый 5 2 2 2 6" xfId="3397"/>
    <cellStyle name="Финансовый 5 2 2 2 7" xfId="3398"/>
    <cellStyle name="Финансовый 5 2 2 2 8" xfId="3399"/>
    <cellStyle name="Финансовый 5 2 2 3" xfId="3400"/>
    <cellStyle name="Финансовый 5 2 2 3 2" xfId="3401"/>
    <cellStyle name="Финансовый 5 2 2 3 2 2" xfId="3402"/>
    <cellStyle name="Финансовый 5 2 2 3 2 2 2" xfId="3403"/>
    <cellStyle name="Финансовый 5 2 2 3 2 2 3" xfId="3404"/>
    <cellStyle name="Финансовый 5 2 2 3 2 3" xfId="3405"/>
    <cellStyle name="Финансовый 5 2 2 3 2 4" xfId="3406"/>
    <cellStyle name="Финансовый 5 2 2 3 3" xfId="3407"/>
    <cellStyle name="Финансовый 5 2 2 3 3 2" xfId="3408"/>
    <cellStyle name="Финансовый 5 2 2 3 3 3" xfId="3409"/>
    <cellStyle name="Финансовый 5 2 2 3 4" xfId="3410"/>
    <cellStyle name="Финансовый 5 2 2 3 5" xfId="3411"/>
    <cellStyle name="Финансовый 5 2 2 4" xfId="3412"/>
    <cellStyle name="Финансовый 5 2 2 4 2" xfId="3413"/>
    <cellStyle name="Финансовый 5 2 2 4 2 2" xfId="3414"/>
    <cellStyle name="Финансовый 5 2 2 4 2 2 2" xfId="3415"/>
    <cellStyle name="Финансовый 5 2 2 4 2 2 3" xfId="3416"/>
    <cellStyle name="Финансовый 5 2 2 4 2 3" xfId="3417"/>
    <cellStyle name="Финансовый 5 2 2 4 2 4" xfId="3418"/>
    <cellStyle name="Финансовый 5 2 2 4 3" xfId="3419"/>
    <cellStyle name="Финансовый 5 2 2 4 3 2" xfId="3420"/>
    <cellStyle name="Финансовый 5 2 2 4 3 3" xfId="3421"/>
    <cellStyle name="Финансовый 5 2 2 4 4" xfId="3422"/>
    <cellStyle name="Финансовый 5 2 2 4 5" xfId="3423"/>
    <cellStyle name="Финансовый 5 2 2 5" xfId="3424"/>
    <cellStyle name="Финансовый 5 2 2 5 2" xfId="3425"/>
    <cellStyle name="Финансовый 5 2 2 5 2 2" xfId="3426"/>
    <cellStyle name="Финансовый 5 2 2 5 2 3" xfId="3427"/>
    <cellStyle name="Финансовый 5 2 2 5 3" xfId="3428"/>
    <cellStyle name="Финансовый 5 2 2 5 4" xfId="3429"/>
    <cellStyle name="Финансовый 5 2 2 6" xfId="3430"/>
    <cellStyle name="Финансовый 5 2 2 6 2" xfId="3431"/>
    <cellStyle name="Финансовый 5 2 2 6 2 2" xfId="3432"/>
    <cellStyle name="Финансовый 5 2 2 6 2 3" xfId="3433"/>
    <cellStyle name="Финансовый 5 2 2 6 3" xfId="3434"/>
    <cellStyle name="Финансовый 5 2 2 6 4" xfId="3435"/>
    <cellStyle name="Финансовый 5 2 2 7" xfId="3436"/>
    <cellStyle name="Финансовый 5 2 2 7 2" xfId="3437"/>
    <cellStyle name="Финансовый 5 2 2 7 2 2" xfId="3438"/>
    <cellStyle name="Финансовый 5 2 2 7 2 3" xfId="3439"/>
    <cellStyle name="Финансовый 5 2 2 7 3" xfId="3440"/>
    <cellStyle name="Финансовый 5 2 2 7 4" xfId="3441"/>
    <cellStyle name="Финансовый 5 2 2 8" xfId="3442"/>
    <cellStyle name="Финансовый 5 2 2 8 2" xfId="3443"/>
    <cellStyle name="Финансовый 5 2 2 8 2 2" xfId="3444"/>
    <cellStyle name="Финансовый 5 2 2 8 2 3" xfId="3445"/>
    <cellStyle name="Финансовый 5 2 2 8 3" xfId="3446"/>
    <cellStyle name="Финансовый 5 2 2 8 4" xfId="3447"/>
    <cellStyle name="Финансовый 5 2 2 9" xfId="3448"/>
    <cellStyle name="Финансовый 5 2 2 9 2" xfId="3449"/>
    <cellStyle name="Финансовый 5 2 2 9 3" xfId="3450"/>
    <cellStyle name="Финансовый 5 2 3" xfId="3451"/>
    <cellStyle name="Финансовый 5 2 3 2" xfId="3452"/>
    <cellStyle name="Финансовый 5 2 3 2 2" xfId="3453"/>
    <cellStyle name="Финансовый 5 2 3 2 2 2" xfId="3454"/>
    <cellStyle name="Финансовый 5 2 3 2 2 2 2" xfId="3455"/>
    <cellStyle name="Финансовый 5 2 3 2 2 2 3" xfId="3456"/>
    <cellStyle name="Финансовый 5 2 3 2 2 3" xfId="3457"/>
    <cellStyle name="Финансовый 5 2 3 2 2 4" xfId="3458"/>
    <cellStyle name="Финансовый 5 2 3 2 3" xfId="3459"/>
    <cellStyle name="Финансовый 5 2 3 2 3 2" xfId="3460"/>
    <cellStyle name="Финансовый 5 2 3 2 3 3" xfId="3461"/>
    <cellStyle name="Финансовый 5 2 3 2 4" xfId="3462"/>
    <cellStyle name="Финансовый 5 2 3 2 5" xfId="3463"/>
    <cellStyle name="Финансовый 5 2 3 3" xfId="3464"/>
    <cellStyle name="Финансовый 5 2 3 3 2" xfId="3465"/>
    <cellStyle name="Финансовый 5 2 3 3 2 2" xfId="3466"/>
    <cellStyle name="Финансовый 5 2 3 3 2 2 2" xfId="3467"/>
    <cellStyle name="Финансовый 5 2 3 3 2 2 3" xfId="3468"/>
    <cellStyle name="Финансовый 5 2 3 3 2 3" xfId="3469"/>
    <cellStyle name="Финансовый 5 2 3 3 2 4" xfId="3470"/>
    <cellStyle name="Финансовый 5 2 3 3 3" xfId="3471"/>
    <cellStyle name="Финансовый 5 2 3 3 3 2" xfId="3472"/>
    <cellStyle name="Финансовый 5 2 3 3 3 3" xfId="3473"/>
    <cellStyle name="Финансовый 5 2 3 3 4" xfId="3474"/>
    <cellStyle name="Финансовый 5 2 3 3 5" xfId="3475"/>
    <cellStyle name="Финансовый 5 2 3 4" xfId="3476"/>
    <cellStyle name="Финансовый 5 2 3 4 2" xfId="3477"/>
    <cellStyle name="Финансовый 5 2 3 4 2 2" xfId="3478"/>
    <cellStyle name="Финансовый 5 2 3 4 2 3" xfId="3479"/>
    <cellStyle name="Финансовый 5 2 3 4 3" xfId="3480"/>
    <cellStyle name="Финансовый 5 2 3 4 4" xfId="3481"/>
    <cellStyle name="Финансовый 5 2 3 5" xfId="3482"/>
    <cellStyle name="Финансовый 5 2 3 5 2" xfId="3483"/>
    <cellStyle name="Финансовый 5 2 3 5 3" xfId="3484"/>
    <cellStyle name="Финансовый 5 2 3 6" xfId="3485"/>
    <cellStyle name="Финансовый 5 2 3 7" xfId="3486"/>
    <cellStyle name="Финансовый 5 2 3 8" xfId="3487"/>
    <cellStyle name="Финансовый 5 2 4" xfId="3488"/>
    <cellStyle name="Финансовый 5 2 4 2" xfId="3489"/>
    <cellStyle name="Финансовый 5 2 4 2 2" xfId="3490"/>
    <cellStyle name="Финансовый 5 2 4 2 2 2" xfId="3491"/>
    <cellStyle name="Финансовый 5 2 4 2 2 3" xfId="3492"/>
    <cellStyle name="Финансовый 5 2 4 2 3" xfId="3493"/>
    <cellStyle name="Финансовый 5 2 4 2 4" xfId="3494"/>
    <cellStyle name="Финансовый 5 2 4 3" xfId="3495"/>
    <cellStyle name="Финансовый 5 2 4 3 2" xfId="3496"/>
    <cellStyle name="Финансовый 5 2 4 3 3" xfId="3497"/>
    <cellStyle name="Финансовый 5 2 4 4" xfId="3498"/>
    <cellStyle name="Финансовый 5 2 4 5" xfId="3499"/>
    <cellStyle name="Финансовый 5 2 5" xfId="3500"/>
    <cellStyle name="Финансовый 5 2 5 2" xfId="3501"/>
    <cellStyle name="Финансовый 5 2 5 2 2" xfId="3502"/>
    <cellStyle name="Финансовый 5 2 5 2 2 2" xfId="3503"/>
    <cellStyle name="Финансовый 5 2 5 2 2 3" xfId="3504"/>
    <cellStyle name="Финансовый 5 2 5 2 3" xfId="3505"/>
    <cellStyle name="Финансовый 5 2 5 2 4" xfId="3506"/>
    <cellStyle name="Финансовый 5 2 5 3" xfId="3507"/>
    <cellStyle name="Финансовый 5 2 5 3 2" xfId="3508"/>
    <cellStyle name="Финансовый 5 2 5 3 3" xfId="3509"/>
    <cellStyle name="Финансовый 5 2 5 4" xfId="3510"/>
    <cellStyle name="Финансовый 5 2 5 5" xfId="3511"/>
    <cellStyle name="Финансовый 5 2 6" xfId="3512"/>
    <cellStyle name="Финансовый 5 2 6 2" xfId="3513"/>
    <cellStyle name="Финансовый 5 2 6 2 2" xfId="3514"/>
    <cellStyle name="Финансовый 5 2 6 2 3" xfId="3515"/>
    <cellStyle name="Финансовый 5 2 6 3" xfId="3516"/>
    <cellStyle name="Финансовый 5 2 6 4" xfId="3517"/>
    <cellStyle name="Финансовый 5 2 7" xfId="3518"/>
    <cellStyle name="Финансовый 5 2 7 2" xfId="3519"/>
    <cellStyle name="Финансовый 5 2 7 2 2" xfId="3520"/>
    <cellStyle name="Финансовый 5 2 7 2 3" xfId="3521"/>
    <cellStyle name="Финансовый 5 2 7 3" xfId="3522"/>
    <cellStyle name="Финансовый 5 2 7 4" xfId="3523"/>
    <cellStyle name="Финансовый 5 2 8" xfId="3524"/>
    <cellStyle name="Финансовый 5 2 8 2" xfId="3525"/>
    <cellStyle name="Финансовый 5 2 8 2 2" xfId="3526"/>
    <cellStyle name="Финансовый 5 2 8 2 3" xfId="3527"/>
    <cellStyle name="Финансовый 5 2 8 3" xfId="3528"/>
    <cellStyle name="Финансовый 5 2 8 4" xfId="3529"/>
    <cellStyle name="Финансовый 5 2 9" xfId="3530"/>
    <cellStyle name="Финансовый 5 2 9 2" xfId="3531"/>
    <cellStyle name="Финансовый 5 2 9 2 2" xfId="3532"/>
    <cellStyle name="Финансовый 5 2 9 2 3" xfId="3533"/>
    <cellStyle name="Финансовый 5 2 9 3" xfId="3534"/>
    <cellStyle name="Финансовый 5 2 9 4" xfId="3535"/>
    <cellStyle name="Финансовый 5 3" xfId="3536"/>
    <cellStyle name="Финансовый 5 3 10" xfId="3537"/>
    <cellStyle name="Финансовый 5 3 11" xfId="3538"/>
    <cellStyle name="Финансовый 5 3 12" xfId="3539"/>
    <cellStyle name="Финансовый 5 3 13" xfId="3540"/>
    <cellStyle name="Финансовый 5 3 2" xfId="3541"/>
    <cellStyle name="Финансовый 5 3 2 2" xfId="3542"/>
    <cellStyle name="Финансовый 5 3 2 2 2" xfId="3543"/>
    <cellStyle name="Финансовый 5 3 2 2 2 2" xfId="3544"/>
    <cellStyle name="Финансовый 5 3 2 2 2 2 2" xfId="3545"/>
    <cellStyle name="Финансовый 5 3 2 2 2 2 3" xfId="3546"/>
    <cellStyle name="Финансовый 5 3 2 2 2 3" xfId="3547"/>
    <cellStyle name="Финансовый 5 3 2 2 2 4" xfId="3548"/>
    <cellStyle name="Финансовый 5 3 2 2 3" xfId="3549"/>
    <cellStyle name="Финансовый 5 3 2 2 3 2" xfId="3550"/>
    <cellStyle name="Финансовый 5 3 2 2 3 3" xfId="3551"/>
    <cellStyle name="Финансовый 5 3 2 2 4" xfId="3552"/>
    <cellStyle name="Финансовый 5 3 2 2 5" xfId="3553"/>
    <cellStyle name="Финансовый 5 3 2 3" xfId="3554"/>
    <cellStyle name="Финансовый 5 3 2 3 2" xfId="3555"/>
    <cellStyle name="Финансовый 5 3 2 3 2 2" xfId="3556"/>
    <cellStyle name="Финансовый 5 3 2 3 2 2 2" xfId="3557"/>
    <cellStyle name="Финансовый 5 3 2 3 2 2 3" xfId="3558"/>
    <cellStyle name="Финансовый 5 3 2 3 2 3" xfId="3559"/>
    <cellStyle name="Финансовый 5 3 2 3 2 4" xfId="3560"/>
    <cellStyle name="Финансовый 5 3 2 3 3" xfId="3561"/>
    <cellStyle name="Финансовый 5 3 2 3 3 2" xfId="3562"/>
    <cellStyle name="Финансовый 5 3 2 3 3 3" xfId="3563"/>
    <cellStyle name="Финансовый 5 3 2 3 4" xfId="3564"/>
    <cellStyle name="Финансовый 5 3 2 3 5" xfId="3565"/>
    <cellStyle name="Финансовый 5 3 2 4" xfId="3566"/>
    <cellStyle name="Финансовый 5 3 2 4 2" xfId="3567"/>
    <cellStyle name="Финансовый 5 3 2 4 2 2" xfId="3568"/>
    <cellStyle name="Финансовый 5 3 2 4 2 3" xfId="3569"/>
    <cellStyle name="Финансовый 5 3 2 4 3" xfId="3570"/>
    <cellStyle name="Финансовый 5 3 2 4 4" xfId="3571"/>
    <cellStyle name="Финансовый 5 3 2 5" xfId="3572"/>
    <cellStyle name="Финансовый 5 3 2 5 2" xfId="3573"/>
    <cellStyle name="Финансовый 5 3 2 5 3" xfId="3574"/>
    <cellStyle name="Финансовый 5 3 2 6" xfId="3575"/>
    <cellStyle name="Финансовый 5 3 2 7" xfId="3576"/>
    <cellStyle name="Финансовый 5 3 2 8" xfId="3577"/>
    <cellStyle name="Финансовый 5 3 3" xfId="3578"/>
    <cellStyle name="Финансовый 5 3 3 2" xfId="3579"/>
    <cellStyle name="Финансовый 5 3 3 2 2" xfId="3580"/>
    <cellStyle name="Финансовый 5 3 3 2 2 2" xfId="3581"/>
    <cellStyle name="Финансовый 5 3 3 2 2 3" xfId="3582"/>
    <cellStyle name="Финансовый 5 3 3 2 3" xfId="3583"/>
    <cellStyle name="Финансовый 5 3 3 2 4" xfId="3584"/>
    <cellStyle name="Финансовый 5 3 3 3" xfId="3585"/>
    <cellStyle name="Финансовый 5 3 3 3 2" xfId="3586"/>
    <cellStyle name="Финансовый 5 3 3 3 3" xfId="3587"/>
    <cellStyle name="Финансовый 5 3 3 4" xfId="3588"/>
    <cellStyle name="Финансовый 5 3 3 5" xfId="3589"/>
    <cellStyle name="Финансовый 5 3 4" xfId="3590"/>
    <cellStyle name="Финансовый 5 3 4 2" xfId="3591"/>
    <cellStyle name="Финансовый 5 3 4 2 2" xfId="3592"/>
    <cellStyle name="Финансовый 5 3 4 2 2 2" xfId="3593"/>
    <cellStyle name="Финансовый 5 3 4 2 2 3" xfId="3594"/>
    <cellStyle name="Финансовый 5 3 4 2 3" xfId="3595"/>
    <cellStyle name="Финансовый 5 3 4 2 4" xfId="3596"/>
    <cellStyle name="Финансовый 5 3 4 3" xfId="3597"/>
    <cellStyle name="Финансовый 5 3 4 3 2" xfId="3598"/>
    <cellStyle name="Финансовый 5 3 4 3 3" xfId="3599"/>
    <cellStyle name="Финансовый 5 3 4 4" xfId="3600"/>
    <cellStyle name="Финансовый 5 3 4 5" xfId="3601"/>
    <cellStyle name="Финансовый 5 3 5" xfId="3602"/>
    <cellStyle name="Финансовый 5 3 5 2" xfId="3603"/>
    <cellStyle name="Финансовый 5 3 5 2 2" xfId="3604"/>
    <cellStyle name="Финансовый 5 3 5 2 3" xfId="3605"/>
    <cellStyle name="Финансовый 5 3 5 3" xfId="3606"/>
    <cellStyle name="Финансовый 5 3 5 4" xfId="3607"/>
    <cellStyle name="Финансовый 5 3 6" xfId="3608"/>
    <cellStyle name="Финансовый 5 3 6 2" xfId="3609"/>
    <cellStyle name="Финансовый 5 3 6 2 2" xfId="3610"/>
    <cellStyle name="Финансовый 5 3 6 2 3" xfId="3611"/>
    <cellStyle name="Финансовый 5 3 6 3" xfId="3612"/>
    <cellStyle name="Финансовый 5 3 6 4" xfId="3613"/>
    <cellStyle name="Финансовый 5 3 7" xfId="3614"/>
    <cellStyle name="Финансовый 5 3 7 2" xfId="3615"/>
    <cellStyle name="Финансовый 5 3 7 2 2" xfId="3616"/>
    <cellStyle name="Финансовый 5 3 7 2 3" xfId="3617"/>
    <cellStyle name="Финансовый 5 3 7 3" xfId="3618"/>
    <cellStyle name="Финансовый 5 3 7 4" xfId="3619"/>
    <cellStyle name="Финансовый 5 3 8" xfId="3620"/>
    <cellStyle name="Финансовый 5 3 8 2" xfId="3621"/>
    <cellStyle name="Финансовый 5 3 8 2 2" xfId="3622"/>
    <cellStyle name="Финансовый 5 3 8 2 3" xfId="3623"/>
    <cellStyle name="Финансовый 5 3 8 3" xfId="3624"/>
    <cellStyle name="Финансовый 5 3 8 4" xfId="3625"/>
    <cellStyle name="Финансовый 5 3 9" xfId="3626"/>
    <cellStyle name="Финансовый 5 3 9 2" xfId="3627"/>
    <cellStyle name="Финансовый 5 3 9 3" xfId="3628"/>
    <cellStyle name="Финансовый 5 4" xfId="3629"/>
    <cellStyle name="Финансовый 5 4 10" xfId="3630"/>
    <cellStyle name="Финансовый 5 4 11" xfId="3631"/>
    <cellStyle name="Финансовый 5 4 12" xfId="3632"/>
    <cellStyle name="Финансовый 5 4 13" xfId="3633"/>
    <cellStyle name="Финансовый 5 4 2" xfId="3634"/>
    <cellStyle name="Финансовый 5 4 2 2" xfId="3635"/>
    <cellStyle name="Финансовый 5 4 2 2 2" xfId="3636"/>
    <cellStyle name="Финансовый 5 4 2 2 2 2" xfId="3637"/>
    <cellStyle name="Финансовый 5 4 2 2 2 2 2" xfId="3638"/>
    <cellStyle name="Финансовый 5 4 2 2 2 2 3" xfId="3639"/>
    <cellStyle name="Финансовый 5 4 2 2 2 3" xfId="3640"/>
    <cellStyle name="Финансовый 5 4 2 2 2 4" xfId="3641"/>
    <cellStyle name="Финансовый 5 4 2 2 3" xfId="3642"/>
    <cellStyle name="Финансовый 5 4 2 2 3 2" xfId="3643"/>
    <cellStyle name="Финансовый 5 4 2 2 3 3" xfId="3644"/>
    <cellStyle name="Финансовый 5 4 2 2 4" xfId="3645"/>
    <cellStyle name="Финансовый 5 4 2 2 5" xfId="3646"/>
    <cellStyle name="Финансовый 5 4 2 3" xfId="3647"/>
    <cellStyle name="Финансовый 5 4 2 3 2" xfId="3648"/>
    <cellStyle name="Финансовый 5 4 2 3 2 2" xfId="3649"/>
    <cellStyle name="Финансовый 5 4 2 3 2 2 2" xfId="3650"/>
    <cellStyle name="Финансовый 5 4 2 3 2 2 3" xfId="3651"/>
    <cellStyle name="Финансовый 5 4 2 3 2 3" xfId="3652"/>
    <cellStyle name="Финансовый 5 4 2 3 2 4" xfId="3653"/>
    <cellStyle name="Финансовый 5 4 2 3 3" xfId="3654"/>
    <cellStyle name="Финансовый 5 4 2 3 3 2" xfId="3655"/>
    <cellStyle name="Финансовый 5 4 2 3 3 3" xfId="3656"/>
    <cellStyle name="Финансовый 5 4 2 3 4" xfId="3657"/>
    <cellStyle name="Финансовый 5 4 2 3 5" xfId="3658"/>
    <cellStyle name="Финансовый 5 4 2 4" xfId="3659"/>
    <cellStyle name="Финансовый 5 4 2 4 2" xfId="3660"/>
    <cellStyle name="Финансовый 5 4 2 4 2 2" xfId="3661"/>
    <cellStyle name="Финансовый 5 4 2 4 2 3" xfId="3662"/>
    <cellStyle name="Финансовый 5 4 2 4 3" xfId="3663"/>
    <cellStyle name="Финансовый 5 4 2 4 4" xfId="3664"/>
    <cellStyle name="Финансовый 5 4 2 5" xfId="3665"/>
    <cellStyle name="Финансовый 5 4 2 5 2" xfId="3666"/>
    <cellStyle name="Финансовый 5 4 2 5 3" xfId="3667"/>
    <cellStyle name="Финансовый 5 4 2 6" xfId="3668"/>
    <cellStyle name="Финансовый 5 4 2 7" xfId="3669"/>
    <cellStyle name="Финансовый 5 4 2 8" xfId="3670"/>
    <cellStyle name="Финансовый 5 4 3" xfId="3671"/>
    <cellStyle name="Финансовый 5 4 3 2" xfId="3672"/>
    <cellStyle name="Финансовый 5 4 3 2 2" xfId="3673"/>
    <cellStyle name="Финансовый 5 4 3 2 2 2" xfId="3674"/>
    <cellStyle name="Финансовый 5 4 3 2 2 3" xfId="3675"/>
    <cellStyle name="Финансовый 5 4 3 2 3" xfId="3676"/>
    <cellStyle name="Финансовый 5 4 3 2 4" xfId="3677"/>
    <cellStyle name="Финансовый 5 4 3 3" xfId="3678"/>
    <cellStyle name="Финансовый 5 4 3 3 2" xfId="3679"/>
    <cellStyle name="Финансовый 5 4 3 3 3" xfId="3680"/>
    <cellStyle name="Финансовый 5 4 3 4" xfId="3681"/>
    <cellStyle name="Финансовый 5 4 3 5" xfId="3682"/>
    <cellStyle name="Финансовый 5 4 4" xfId="3683"/>
    <cellStyle name="Финансовый 5 4 4 2" xfId="3684"/>
    <cellStyle name="Финансовый 5 4 4 2 2" xfId="3685"/>
    <cellStyle name="Финансовый 5 4 4 2 2 2" xfId="3686"/>
    <cellStyle name="Финансовый 5 4 4 2 2 3" xfId="3687"/>
    <cellStyle name="Финансовый 5 4 4 2 3" xfId="3688"/>
    <cellStyle name="Финансовый 5 4 4 2 4" xfId="3689"/>
    <cellStyle name="Финансовый 5 4 4 3" xfId="3690"/>
    <cellStyle name="Финансовый 5 4 4 3 2" xfId="3691"/>
    <cellStyle name="Финансовый 5 4 4 3 3" xfId="3692"/>
    <cellStyle name="Финансовый 5 4 4 4" xfId="3693"/>
    <cellStyle name="Финансовый 5 4 4 5" xfId="3694"/>
    <cellStyle name="Финансовый 5 4 5" xfId="3695"/>
    <cellStyle name="Финансовый 5 4 5 2" xfId="3696"/>
    <cellStyle name="Финансовый 5 4 5 2 2" xfId="3697"/>
    <cellStyle name="Финансовый 5 4 5 2 3" xfId="3698"/>
    <cellStyle name="Финансовый 5 4 5 3" xfId="3699"/>
    <cellStyle name="Финансовый 5 4 5 4" xfId="3700"/>
    <cellStyle name="Финансовый 5 4 6" xfId="3701"/>
    <cellStyle name="Финансовый 5 4 6 2" xfId="3702"/>
    <cellStyle name="Финансовый 5 4 6 2 2" xfId="3703"/>
    <cellStyle name="Финансовый 5 4 6 2 3" xfId="3704"/>
    <cellStyle name="Финансовый 5 4 6 3" xfId="3705"/>
    <cellStyle name="Финансовый 5 4 6 4" xfId="3706"/>
    <cellStyle name="Финансовый 5 4 7" xfId="3707"/>
    <cellStyle name="Финансовый 5 4 7 2" xfId="3708"/>
    <cellStyle name="Финансовый 5 4 7 2 2" xfId="3709"/>
    <cellStyle name="Финансовый 5 4 7 2 3" xfId="3710"/>
    <cellStyle name="Финансовый 5 4 7 3" xfId="3711"/>
    <cellStyle name="Финансовый 5 4 7 4" xfId="3712"/>
    <cellStyle name="Финансовый 5 4 8" xfId="3713"/>
    <cellStyle name="Финансовый 5 4 8 2" xfId="3714"/>
    <cellStyle name="Финансовый 5 4 8 2 2" xfId="3715"/>
    <cellStyle name="Финансовый 5 4 8 2 3" xfId="3716"/>
    <cellStyle name="Финансовый 5 4 8 3" xfId="3717"/>
    <cellStyle name="Финансовый 5 4 8 4" xfId="3718"/>
    <cellStyle name="Финансовый 5 4 9" xfId="3719"/>
    <cellStyle name="Финансовый 5 4 9 2" xfId="3720"/>
    <cellStyle name="Финансовый 5 4 9 3" xfId="3721"/>
    <cellStyle name="Финансовый 5 5" xfId="3722"/>
    <cellStyle name="Финансовый 5 5 2" xfId="3723"/>
    <cellStyle name="Финансовый 5 5 2 2" xfId="3724"/>
    <cellStyle name="Финансовый 5 5 2 2 2" xfId="3725"/>
    <cellStyle name="Финансовый 5 5 2 2 2 2" xfId="3726"/>
    <cellStyle name="Финансовый 5 5 2 2 2 3" xfId="3727"/>
    <cellStyle name="Финансовый 5 5 2 2 3" xfId="3728"/>
    <cellStyle name="Финансовый 5 5 2 2 4" xfId="3729"/>
    <cellStyle name="Финансовый 5 5 2 3" xfId="3730"/>
    <cellStyle name="Финансовый 5 5 2 3 2" xfId="3731"/>
    <cellStyle name="Финансовый 5 5 2 3 3" xfId="3732"/>
    <cellStyle name="Финансовый 5 5 2 4" xfId="3733"/>
    <cellStyle name="Финансовый 5 5 2 5" xfId="3734"/>
    <cellStyle name="Финансовый 5 5 3" xfId="3735"/>
    <cellStyle name="Финансовый 5 5 3 2" xfId="3736"/>
    <cellStyle name="Финансовый 5 5 3 2 2" xfId="3737"/>
    <cellStyle name="Финансовый 5 5 3 2 2 2" xfId="3738"/>
    <cellStyle name="Финансовый 5 5 3 2 2 3" xfId="3739"/>
    <cellStyle name="Финансовый 5 5 3 2 3" xfId="3740"/>
    <cellStyle name="Финансовый 5 5 3 2 4" xfId="3741"/>
    <cellStyle name="Финансовый 5 5 3 3" xfId="3742"/>
    <cellStyle name="Финансовый 5 5 3 3 2" xfId="3743"/>
    <cellStyle name="Финансовый 5 5 3 3 3" xfId="3744"/>
    <cellStyle name="Финансовый 5 5 3 4" xfId="3745"/>
    <cellStyle name="Финансовый 5 5 3 5" xfId="3746"/>
    <cellStyle name="Финансовый 5 5 4" xfId="3747"/>
    <cellStyle name="Финансовый 5 5 4 2" xfId="3748"/>
    <cellStyle name="Финансовый 5 5 4 2 2" xfId="3749"/>
    <cellStyle name="Финансовый 5 5 4 2 3" xfId="3750"/>
    <cellStyle name="Финансовый 5 5 4 3" xfId="3751"/>
    <cellStyle name="Финансовый 5 5 4 4" xfId="3752"/>
    <cellStyle name="Финансовый 5 5 5" xfId="3753"/>
    <cellStyle name="Финансовый 5 5 5 2" xfId="3754"/>
    <cellStyle name="Финансовый 5 5 5 3" xfId="3755"/>
    <cellStyle name="Финансовый 5 5 6" xfId="3756"/>
    <cellStyle name="Финансовый 5 5 7" xfId="3757"/>
    <cellStyle name="Финансовый 5 5 8" xfId="3758"/>
    <cellStyle name="Финансовый 5 6" xfId="3759"/>
    <cellStyle name="Финансовый 5 6 2" xfId="3760"/>
    <cellStyle name="Финансовый 5 6 2 2" xfId="3761"/>
    <cellStyle name="Финансовый 5 6 2 2 2" xfId="3762"/>
    <cellStyle name="Финансовый 5 6 2 2 3" xfId="3763"/>
    <cellStyle name="Финансовый 5 6 2 3" xfId="3764"/>
    <cellStyle name="Финансовый 5 6 2 4" xfId="3765"/>
    <cellStyle name="Финансовый 5 6 3" xfId="3766"/>
    <cellStyle name="Финансовый 5 6 3 2" xfId="3767"/>
    <cellStyle name="Финансовый 5 6 3 3" xfId="3768"/>
    <cellStyle name="Финансовый 5 6 4" xfId="3769"/>
    <cellStyle name="Финансовый 5 6 5" xfId="3770"/>
    <cellStyle name="Финансовый 5 7" xfId="3771"/>
    <cellStyle name="Финансовый 5 7 2" xfId="3772"/>
    <cellStyle name="Финансовый 5 7 2 2" xfId="3773"/>
    <cellStyle name="Финансовый 5 7 2 2 2" xfId="3774"/>
    <cellStyle name="Финансовый 5 7 2 2 3" xfId="3775"/>
    <cellStyle name="Финансовый 5 7 2 3" xfId="3776"/>
    <cellStyle name="Финансовый 5 7 2 4" xfId="3777"/>
    <cellStyle name="Финансовый 5 7 3" xfId="3778"/>
    <cellStyle name="Финансовый 5 7 3 2" xfId="3779"/>
    <cellStyle name="Финансовый 5 7 3 3" xfId="3780"/>
    <cellStyle name="Финансовый 5 7 4" xfId="3781"/>
    <cellStyle name="Финансовый 5 7 5" xfId="3782"/>
    <cellStyle name="Финансовый 5 8" xfId="3783"/>
    <cellStyle name="Финансовый 5 8 2" xfId="3784"/>
    <cellStyle name="Финансовый 5 8 2 2" xfId="3785"/>
    <cellStyle name="Финансовый 5 8 2 3" xfId="3786"/>
    <cellStyle name="Финансовый 5 8 3" xfId="3787"/>
    <cellStyle name="Финансовый 5 8 4" xfId="3788"/>
    <cellStyle name="Финансовый 5 9" xfId="3789"/>
    <cellStyle name="Финансовый 5 9 2" xfId="3790"/>
    <cellStyle name="Финансовый 5 9 2 2" xfId="3791"/>
    <cellStyle name="Финансовый 5 9 2 3" xfId="3792"/>
    <cellStyle name="Финансовый 5 9 3" xfId="3793"/>
    <cellStyle name="Финансовый 5 9 4" xfId="3794"/>
    <cellStyle name="Финансовый 6" xfId="3795"/>
    <cellStyle name="Финансовый 6 10" xfId="3796"/>
    <cellStyle name="Финансовый 6 10 2" xfId="3797"/>
    <cellStyle name="Финансовый 6 10 3" xfId="3798"/>
    <cellStyle name="Финансовый 6 11" xfId="3799"/>
    <cellStyle name="Финансовый 6 12" xfId="3800"/>
    <cellStyle name="Финансовый 6 13" xfId="3801"/>
    <cellStyle name="Финансовый 6 14" xfId="3802"/>
    <cellStyle name="Финансовый 6 2" xfId="3803"/>
    <cellStyle name="Финансовый 6 2 10" xfId="3804"/>
    <cellStyle name="Финансовый 6 2 11" xfId="3805"/>
    <cellStyle name="Финансовый 6 2 12" xfId="3806"/>
    <cellStyle name="Финансовый 6 2 13" xfId="3807"/>
    <cellStyle name="Финансовый 6 2 2" xfId="3808"/>
    <cellStyle name="Финансовый 6 2 2 2" xfId="3809"/>
    <cellStyle name="Финансовый 6 2 2 2 2" xfId="3810"/>
    <cellStyle name="Финансовый 6 2 2 2 2 2" xfId="3811"/>
    <cellStyle name="Финансовый 6 2 2 2 2 2 2" xfId="3812"/>
    <cellStyle name="Финансовый 6 2 2 2 2 2 3" xfId="3813"/>
    <cellStyle name="Финансовый 6 2 2 2 2 3" xfId="3814"/>
    <cellStyle name="Финансовый 6 2 2 2 2 4" xfId="3815"/>
    <cellStyle name="Финансовый 6 2 2 2 3" xfId="3816"/>
    <cellStyle name="Финансовый 6 2 2 2 3 2" xfId="3817"/>
    <cellStyle name="Финансовый 6 2 2 2 3 3" xfId="3818"/>
    <cellStyle name="Финансовый 6 2 2 2 4" xfId="3819"/>
    <cellStyle name="Финансовый 6 2 2 2 5" xfId="3820"/>
    <cellStyle name="Финансовый 6 2 2 3" xfId="3821"/>
    <cellStyle name="Финансовый 6 2 2 3 2" xfId="3822"/>
    <cellStyle name="Финансовый 6 2 2 3 2 2" xfId="3823"/>
    <cellStyle name="Финансовый 6 2 2 3 2 2 2" xfId="3824"/>
    <cellStyle name="Финансовый 6 2 2 3 2 2 3" xfId="3825"/>
    <cellStyle name="Финансовый 6 2 2 3 2 3" xfId="3826"/>
    <cellStyle name="Финансовый 6 2 2 3 2 4" xfId="3827"/>
    <cellStyle name="Финансовый 6 2 2 3 3" xfId="3828"/>
    <cellStyle name="Финансовый 6 2 2 3 3 2" xfId="3829"/>
    <cellStyle name="Финансовый 6 2 2 3 3 3" xfId="3830"/>
    <cellStyle name="Финансовый 6 2 2 3 4" xfId="3831"/>
    <cellStyle name="Финансовый 6 2 2 3 5" xfId="3832"/>
    <cellStyle name="Финансовый 6 2 2 4" xfId="3833"/>
    <cellStyle name="Финансовый 6 2 2 4 2" xfId="3834"/>
    <cellStyle name="Финансовый 6 2 2 4 2 2" xfId="3835"/>
    <cellStyle name="Финансовый 6 2 2 4 2 3" xfId="3836"/>
    <cellStyle name="Финансовый 6 2 2 4 3" xfId="3837"/>
    <cellStyle name="Финансовый 6 2 2 4 4" xfId="3838"/>
    <cellStyle name="Финансовый 6 2 2 5" xfId="3839"/>
    <cellStyle name="Финансовый 6 2 2 5 2" xfId="3840"/>
    <cellStyle name="Финансовый 6 2 2 5 3" xfId="3841"/>
    <cellStyle name="Финансовый 6 2 2 6" xfId="3842"/>
    <cellStyle name="Финансовый 6 2 2 7" xfId="3843"/>
    <cellStyle name="Финансовый 6 2 2 8" xfId="3844"/>
    <cellStyle name="Финансовый 6 2 3" xfId="3845"/>
    <cellStyle name="Финансовый 6 2 3 2" xfId="3846"/>
    <cellStyle name="Финансовый 6 2 3 2 2" xfId="3847"/>
    <cellStyle name="Финансовый 6 2 3 2 2 2" xfId="3848"/>
    <cellStyle name="Финансовый 6 2 3 2 2 3" xfId="3849"/>
    <cellStyle name="Финансовый 6 2 3 2 3" xfId="3850"/>
    <cellStyle name="Финансовый 6 2 3 2 4" xfId="3851"/>
    <cellStyle name="Финансовый 6 2 3 3" xfId="3852"/>
    <cellStyle name="Финансовый 6 2 3 3 2" xfId="3853"/>
    <cellStyle name="Финансовый 6 2 3 3 3" xfId="3854"/>
    <cellStyle name="Финансовый 6 2 3 4" xfId="3855"/>
    <cellStyle name="Финансовый 6 2 3 5" xfId="3856"/>
    <cellStyle name="Финансовый 6 2 4" xfId="3857"/>
    <cellStyle name="Финансовый 6 2 4 2" xfId="3858"/>
    <cellStyle name="Финансовый 6 2 4 2 2" xfId="3859"/>
    <cellStyle name="Финансовый 6 2 4 2 2 2" xfId="3860"/>
    <cellStyle name="Финансовый 6 2 4 2 2 3" xfId="3861"/>
    <cellStyle name="Финансовый 6 2 4 2 3" xfId="3862"/>
    <cellStyle name="Финансовый 6 2 4 2 4" xfId="3863"/>
    <cellStyle name="Финансовый 6 2 4 3" xfId="3864"/>
    <cellStyle name="Финансовый 6 2 4 3 2" xfId="3865"/>
    <cellStyle name="Финансовый 6 2 4 3 3" xfId="3866"/>
    <cellStyle name="Финансовый 6 2 4 4" xfId="3867"/>
    <cellStyle name="Финансовый 6 2 4 5" xfId="3868"/>
    <cellStyle name="Финансовый 6 2 5" xfId="3869"/>
    <cellStyle name="Финансовый 6 2 5 2" xfId="3870"/>
    <cellStyle name="Финансовый 6 2 5 2 2" xfId="3871"/>
    <cellStyle name="Финансовый 6 2 5 2 3" xfId="3872"/>
    <cellStyle name="Финансовый 6 2 5 3" xfId="3873"/>
    <cellStyle name="Финансовый 6 2 5 4" xfId="3874"/>
    <cellStyle name="Финансовый 6 2 6" xfId="3875"/>
    <cellStyle name="Финансовый 6 2 6 2" xfId="3876"/>
    <cellStyle name="Финансовый 6 2 6 2 2" xfId="3877"/>
    <cellStyle name="Финансовый 6 2 6 2 3" xfId="3878"/>
    <cellStyle name="Финансовый 6 2 6 3" xfId="3879"/>
    <cellStyle name="Финансовый 6 2 6 4" xfId="3880"/>
    <cellStyle name="Финансовый 6 2 7" xfId="3881"/>
    <cellStyle name="Финансовый 6 2 7 2" xfId="3882"/>
    <cellStyle name="Финансовый 6 2 7 2 2" xfId="3883"/>
    <cellStyle name="Финансовый 6 2 7 2 3" xfId="3884"/>
    <cellStyle name="Финансовый 6 2 7 3" xfId="3885"/>
    <cellStyle name="Финансовый 6 2 7 4" xfId="3886"/>
    <cellStyle name="Финансовый 6 2 8" xfId="3887"/>
    <cellStyle name="Финансовый 6 2 8 2" xfId="3888"/>
    <cellStyle name="Финансовый 6 2 8 2 2" xfId="3889"/>
    <cellStyle name="Финансовый 6 2 8 2 3" xfId="3890"/>
    <cellStyle name="Финансовый 6 2 8 3" xfId="3891"/>
    <cellStyle name="Финансовый 6 2 8 4" xfId="3892"/>
    <cellStyle name="Финансовый 6 2 9" xfId="3893"/>
    <cellStyle name="Финансовый 6 2 9 2" xfId="3894"/>
    <cellStyle name="Финансовый 6 2 9 3" xfId="3895"/>
    <cellStyle name="Финансовый 6 3" xfId="3896"/>
    <cellStyle name="Финансовый 6 3 2" xfId="3897"/>
    <cellStyle name="Финансовый 6 3 2 2" xfId="3898"/>
    <cellStyle name="Финансовый 6 3 2 2 2" xfId="3899"/>
    <cellStyle name="Финансовый 6 3 2 2 2 2" xfId="3900"/>
    <cellStyle name="Финансовый 6 3 2 2 2 3" xfId="3901"/>
    <cellStyle name="Финансовый 6 3 2 2 3" xfId="3902"/>
    <cellStyle name="Финансовый 6 3 2 2 4" xfId="3903"/>
    <cellStyle name="Финансовый 6 3 2 3" xfId="3904"/>
    <cellStyle name="Финансовый 6 3 2 3 2" xfId="3905"/>
    <cellStyle name="Финансовый 6 3 2 3 3" xfId="3906"/>
    <cellStyle name="Финансовый 6 3 2 4" xfId="3907"/>
    <cellStyle name="Финансовый 6 3 2 5" xfId="3908"/>
    <cellStyle name="Финансовый 6 3 3" xfId="3909"/>
    <cellStyle name="Финансовый 6 3 3 2" xfId="3910"/>
    <cellStyle name="Финансовый 6 3 3 2 2" xfId="3911"/>
    <cellStyle name="Финансовый 6 3 3 2 2 2" xfId="3912"/>
    <cellStyle name="Финансовый 6 3 3 2 2 3" xfId="3913"/>
    <cellStyle name="Финансовый 6 3 3 2 3" xfId="3914"/>
    <cellStyle name="Финансовый 6 3 3 2 4" xfId="3915"/>
    <cellStyle name="Финансовый 6 3 3 3" xfId="3916"/>
    <cellStyle name="Финансовый 6 3 3 3 2" xfId="3917"/>
    <cellStyle name="Финансовый 6 3 3 3 3" xfId="3918"/>
    <cellStyle name="Финансовый 6 3 3 4" xfId="3919"/>
    <cellStyle name="Финансовый 6 3 3 5" xfId="3920"/>
    <cellStyle name="Финансовый 6 3 4" xfId="3921"/>
    <cellStyle name="Финансовый 6 3 4 2" xfId="3922"/>
    <cellStyle name="Финансовый 6 3 4 2 2" xfId="3923"/>
    <cellStyle name="Финансовый 6 3 4 2 3" xfId="3924"/>
    <cellStyle name="Финансовый 6 3 4 3" xfId="3925"/>
    <cellStyle name="Финансовый 6 3 4 4" xfId="3926"/>
    <cellStyle name="Финансовый 6 3 5" xfId="3927"/>
    <cellStyle name="Финансовый 6 3 5 2" xfId="3928"/>
    <cellStyle name="Финансовый 6 3 5 3" xfId="3929"/>
    <cellStyle name="Финансовый 6 3 6" xfId="3930"/>
    <cellStyle name="Финансовый 6 3 7" xfId="3931"/>
    <cellStyle name="Финансовый 6 3 8" xfId="3932"/>
    <cellStyle name="Финансовый 6 4" xfId="3933"/>
    <cellStyle name="Финансовый 6 4 2" xfId="3934"/>
    <cellStyle name="Финансовый 6 4 2 2" xfId="3935"/>
    <cellStyle name="Финансовый 6 4 2 2 2" xfId="3936"/>
    <cellStyle name="Финансовый 6 4 2 2 3" xfId="3937"/>
    <cellStyle name="Финансовый 6 4 2 3" xfId="3938"/>
    <cellStyle name="Финансовый 6 4 2 4" xfId="3939"/>
    <cellStyle name="Финансовый 6 4 3" xfId="3940"/>
    <cellStyle name="Финансовый 6 4 3 2" xfId="3941"/>
    <cellStyle name="Финансовый 6 4 3 3" xfId="3942"/>
    <cellStyle name="Финансовый 6 4 4" xfId="3943"/>
    <cellStyle name="Финансовый 6 4 5" xfId="3944"/>
    <cellStyle name="Финансовый 6 5" xfId="3945"/>
    <cellStyle name="Финансовый 6 5 2" xfId="3946"/>
    <cellStyle name="Финансовый 6 5 2 2" xfId="3947"/>
    <cellStyle name="Финансовый 6 5 2 2 2" xfId="3948"/>
    <cellStyle name="Финансовый 6 5 2 2 3" xfId="3949"/>
    <cellStyle name="Финансовый 6 5 2 3" xfId="3950"/>
    <cellStyle name="Финансовый 6 5 2 4" xfId="3951"/>
    <cellStyle name="Финансовый 6 5 3" xfId="3952"/>
    <cellStyle name="Финансовый 6 5 3 2" xfId="3953"/>
    <cellStyle name="Финансовый 6 5 3 3" xfId="3954"/>
    <cellStyle name="Финансовый 6 5 4" xfId="3955"/>
    <cellStyle name="Финансовый 6 5 5" xfId="3956"/>
    <cellStyle name="Финансовый 6 6" xfId="3957"/>
    <cellStyle name="Финансовый 6 6 2" xfId="3958"/>
    <cellStyle name="Финансовый 6 6 2 2" xfId="3959"/>
    <cellStyle name="Финансовый 6 6 2 3" xfId="3960"/>
    <cellStyle name="Финансовый 6 6 3" xfId="3961"/>
    <cellStyle name="Финансовый 6 6 4" xfId="3962"/>
    <cellStyle name="Финансовый 6 7" xfId="3963"/>
    <cellStyle name="Финансовый 6 7 2" xfId="3964"/>
    <cellStyle name="Финансовый 6 7 2 2" xfId="3965"/>
    <cellStyle name="Финансовый 6 7 2 3" xfId="3966"/>
    <cellStyle name="Финансовый 6 7 3" xfId="3967"/>
    <cellStyle name="Финансовый 6 7 4" xfId="3968"/>
    <cellStyle name="Финансовый 6 8" xfId="3969"/>
    <cellStyle name="Финансовый 6 8 2" xfId="3970"/>
    <cellStyle name="Финансовый 6 8 2 2" xfId="3971"/>
    <cellStyle name="Финансовый 6 8 2 3" xfId="3972"/>
    <cellStyle name="Финансовый 6 8 3" xfId="3973"/>
    <cellStyle name="Финансовый 6 8 4" xfId="3974"/>
    <cellStyle name="Финансовый 6 9" xfId="3975"/>
    <cellStyle name="Финансовый 6 9 2" xfId="3976"/>
    <cellStyle name="Финансовый 6 9 2 2" xfId="3977"/>
    <cellStyle name="Финансовый 6 9 2 3" xfId="3978"/>
    <cellStyle name="Финансовый 6 9 3" xfId="3979"/>
    <cellStyle name="Финансовый 6 9 4" xfId="3980"/>
    <cellStyle name="Финансовый 7" xfId="3981"/>
    <cellStyle name="Финансовый 7 10" xfId="3982"/>
    <cellStyle name="Финансовый 7 11" xfId="3983"/>
    <cellStyle name="Финансовый 7 12" xfId="3984"/>
    <cellStyle name="Финансовый 7 13" xfId="3985"/>
    <cellStyle name="Финансовый 7 2" xfId="3986"/>
    <cellStyle name="Финансовый 7 2 2" xfId="3987"/>
    <cellStyle name="Финансовый 7 2 2 2" xfId="3988"/>
    <cellStyle name="Финансовый 7 2 2 2 2" xfId="3989"/>
    <cellStyle name="Финансовый 7 2 2 2 2 2" xfId="3990"/>
    <cellStyle name="Финансовый 7 2 2 2 2 3" xfId="3991"/>
    <cellStyle name="Финансовый 7 2 2 2 3" xfId="3992"/>
    <cellStyle name="Финансовый 7 2 2 2 4" xfId="3993"/>
    <cellStyle name="Финансовый 7 2 2 3" xfId="3994"/>
    <cellStyle name="Финансовый 7 2 2 3 2" xfId="3995"/>
    <cellStyle name="Финансовый 7 2 2 3 3" xfId="3996"/>
    <cellStyle name="Финансовый 7 2 2 4" xfId="3997"/>
    <cellStyle name="Финансовый 7 2 2 5" xfId="3998"/>
    <cellStyle name="Финансовый 7 2 3" xfId="3999"/>
    <cellStyle name="Финансовый 7 2 3 2" xfId="4000"/>
    <cellStyle name="Финансовый 7 2 3 2 2" xfId="4001"/>
    <cellStyle name="Финансовый 7 2 3 2 2 2" xfId="4002"/>
    <cellStyle name="Финансовый 7 2 3 2 2 3" xfId="4003"/>
    <cellStyle name="Финансовый 7 2 3 2 3" xfId="4004"/>
    <cellStyle name="Финансовый 7 2 3 2 4" xfId="4005"/>
    <cellStyle name="Финансовый 7 2 3 3" xfId="4006"/>
    <cellStyle name="Финансовый 7 2 3 3 2" xfId="4007"/>
    <cellStyle name="Финансовый 7 2 3 3 3" xfId="4008"/>
    <cellStyle name="Финансовый 7 2 3 4" xfId="4009"/>
    <cellStyle name="Финансовый 7 2 3 5" xfId="4010"/>
    <cellStyle name="Финансовый 7 2 4" xfId="4011"/>
    <cellStyle name="Финансовый 7 2 4 2" xfId="4012"/>
    <cellStyle name="Финансовый 7 2 4 2 2" xfId="4013"/>
    <cellStyle name="Финансовый 7 2 4 2 3" xfId="4014"/>
    <cellStyle name="Финансовый 7 2 4 3" xfId="4015"/>
    <cellStyle name="Финансовый 7 2 4 4" xfId="4016"/>
    <cellStyle name="Финансовый 7 2 5" xfId="4017"/>
    <cellStyle name="Финансовый 7 2 5 2" xfId="4018"/>
    <cellStyle name="Финансовый 7 2 5 3" xfId="4019"/>
    <cellStyle name="Финансовый 7 2 6" xfId="4020"/>
    <cellStyle name="Финансовый 7 2 7" xfId="4021"/>
    <cellStyle name="Финансовый 7 2 8" xfId="4022"/>
    <cellStyle name="Финансовый 7 3" xfId="4023"/>
    <cellStyle name="Финансовый 7 3 2" xfId="4024"/>
    <cellStyle name="Финансовый 7 3 2 2" xfId="4025"/>
    <cellStyle name="Финансовый 7 3 2 2 2" xfId="4026"/>
    <cellStyle name="Финансовый 7 3 2 2 3" xfId="4027"/>
    <cellStyle name="Финансовый 7 3 2 3" xfId="4028"/>
    <cellStyle name="Финансовый 7 3 2 4" xfId="4029"/>
    <cellStyle name="Финансовый 7 3 3" xfId="4030"/>
    <cellStyle name="Финансовый 7 3 3 2" xfId="4031"/>
    <cellStyle name="Финансовый 7 3 3 3" xfId="4032"/>
    <cellStyle name="Финансовый 7 3 4" xfId="4033"/>
    <cellStyle name="Финансовый 7 3 5" xfId="4034"/>
    <cellStyle name="Финансовый 7 4" xfId="4035"/>
    <cellStyle name="Финансовый 7 4 2" xfId="4036"/>
    <cellStyle name="Финансовый 7 4 2 2" xfId="4037"/>
    <cellStyle name="Финансовый 7 4 2 2 2" xfId="4038"/>
    <cellStyle name="Финансовый 7 4 2 2 3" xfId="4039"/>
    <cellStyle name="Финансовый 7 4 2 3" xfId="4040"/>
    <cellStyle name="Финансовый 7 4 2 4" xfId="4041"/>
    <cellStyle name="Финансовый 7 4 3" xfId="4042"/>
    <cellStyle name="Финансовый 7 4 3 2" xfId="4043"/>
    <cellStyle name="Финансовый 7 4 3 3" xfId="4044"/>
    <cellStyle name="Финансовый 7 4 4" xfId="4045"/>
    <cellStyle name="Финансовый 7 4 5" xfId="4046"/>
    <cellStyle name="Финансовый 7 5" xfId="4047"/>
    <cellStyle name="Финансовый 7 5 2" xfId="4048"/>
    <cellStyle name="Финансовый 7 5 2 2" xfId="4049"/>
    <cellStyle name="Финансовый 7 5 2 3" xfId="4050"/>
    <cellStyle name="Финансовый 7 5 3" xfId="4051"/>
    <cellStyle name="Финансовый 7 5 4" xfId="4052"/>
    <cellStyle name="Финансовый 7 6" xfId="4053"/>
    <cellStyle name="Финансовый 7 6 2" xfId="4054"/>
    <cellStyle name="Финансовый 7 6 2 2" xfId="4055"/>
    <cellStyle name="Финансовый 7 6 2 3" xfId="4056"/>
    <cellStyle name="Финансовый 7 6 3" xfId="4057"/>
    <cellStyle name="Финансовый 7 6 4" xfId="4058"/>
    <cellStyle name="Финансовый 7 7" xfId="4059"/>
    <cellStyle name="Финансовый 7 7 2" xfId="4060"/>
    <cellStyle name="Финансовый 7 7 2 2" xfId="4061"/>
    <cellStyle name="Финансовый 7 7 2 3" xfId="4062"/>
    <cellStyle name="Финансовый 7 7 3" xfId="4063"/>
    <cellStyle name="Финансовый 7 7 4" xfId="4064"/>
    <cellStyle name="Финансовый 7 8" xfId="4065"/>
    <cellStyle name="Финансовый 7 8 2" xfId="4066"/>
    <cellStyle name="Финансовый 7 8 2 2" xfId="4067"/>
    <cellStyle name="Финансовый 7 8 2 3" xfId="4068"/>
    <cellStyle name="Финансовый 7 8 3" xfId="4069"/>
    <cellStyle name="Финансовый 7 8 4" xfId="4070"/>
    <cellStyle name="Финансовый 7 9" xfId="4071"/>
    <cellStyle name="Финансовый 7 9 2" xfId="4072"/>
    <cellStyle name="Финансовый 7 9 3" xfId="4073"/>
    <cellStyle name="Финансовый 8" xfId="4074"/>
    <cellStyle name="Финансовый 8 10" xfId="4075"/>
    <cellStyle name="Финансовый 8 11" xfId="4076"/>
    <cellStyle name="Финансовый 8 12" xfId="4077"/>
    <cellStyle name="Финансовый 8 13" xfId="4078"/>
    <cellStyle name="Финансовый 8 2" xfId="4079"/>
    <cellStyle name="Финансовый 8 2 2" xfId="4080"/>
    <cellStyle name="Финансовый 8 2 2 2" xfId="4081"/>
    <cellStyle name="Финансовый 8 2 2 2 2" xfId="4082"/>
    <cellStyle name="Финансовый 8 2 2 2 2 2" xfId="4083"/>
    <cellStyle name="Финансовый 8 2 2 2 2 3" xfId="4084"/>
    <cellStyle name="Финансовый 8 2 2 2 3" xfId="4085"/>
    <cellStyle name="Финансовый 8 2 2 2 4" xfId="4086"/>
    <cellStyle name="Финансовый 8 2 2 3" xfId="4087"/>
    <cellStyle name="Финансовый 8 2 2 3 2" xfId="4088"/>
    <cellStyle name="Финансовый 8 2 2 3 3" xfId="4089"/>
    <cellStyle name="Финансовый 8 2 2 4" xfId="4090"/>
    <cellStyle name="Финансовый 8 2 2 5" xfId="4091"/>
    <cellStyle name="Финансовый 8 2 3" xfId="4092"/>
    <cellStyle name="Финансовый 8 2 3 2" xfId="4093"/>
    <cellStyle name="Финансовый 8 2 3 2 2" xfId="4094"/>
    <cellStyle name="Финансовый 8 2 3 2 2 2" xfId="4095"/>
    <cellStyle name="Финансовый 8 2 3 2 2 3" xfId="4096"/>
    <cellStyle name="Финансовый 8 2 3 2 3" xfId="4097"/>
    <cellStyle name="Финансовый 8 2 3 2 4" xfId="4098"/>
    <cellStyle name="Финансовый 8 2 3 3" xfId="4099"/>
    <cellStyle name="Финансовый 8 2 3 3 2" xfId="4100"/>
    <cellStyle name="Финансовый 8 2 3 3 3" xfId="4101"/>
    <cellStyle name="Финансовый 8 2 3 4" xfId="4102"/>
    <cellStyle name="Финансовый 8 2 3 5" xfId="4103"/>
    <cellStyle name="Финансовый 8 2 4" xfId="4104"/>
    <cellStyle name="Финансовый 8 2 4 2" xfId="4105"/>
    <cellStyle name="Финансовый 8 2 4 2 2" xfId="4106"/>
    <cellStyle name="Финансовый 8 2 4 2 3" xfId="4107"/>
    <cellStyle name="Финансовый 8 2 4 3" xfId="4108"/>
    <cellStyle name="Финансовый 8 2 4 4" xfId="4109"/>
    <cellStyle name="Финансовый 8 2 5" xfId="4110"/>
    <cellStyle name="Финансовый 8 2 5 2" xfId="4111"/>
    <cellStyle name="Финансовый 8 2 5 3" xfId="4112"/>
    <cellStyle name="Финансовый 8 2 6" xfId="4113"/>
    <cellStyle name="Финансовый 8 2 7" xfId="4114"/>
    <cellStyle name="Финансовый 8 2 8" xfId="4115"/>
    <cellStyle name="Финансовый 8 3" xfId="4116"/>
    <cellStyle name="Финансовый 8 3 2" xfId="4117"/>
    <cellStyle name="Финансовый 8 3 2 2" xfId="4118"/>
    <cellStyle name="Финансовый 8 3 2 2 2" xfId="4119"/>
    <cellStyle name="Финансовый 8 3 2 2 3" xfId="4120"/>
    <cellStyle name="Финансовый 8 3 2 3" xfId="4121"/>
    <cellStyle name="Финансовый 8 3 2 4" xfId="4122"/>
    <cellStyle name="Финансовый 8 3 3" xfId="4123"/>
    <cellStyle name="Финансовый 8 3 3 2" xfId="4124"/>
    <cellStyle name="Финансовый 8 3 3 3" xfId="4125"/>
    <cellStyle name="Финансовый 8 3 4" xfId="4126"/>
    <cellStyle name="Финансовый 8 3 5" xfId="4127"/>
    <cellStyle name="Финансовый 8 4" xfId="4128"/>
    <cellStyle name="Финансовый 8 4 2" xfId="4129"/>
    <cellStyle name="Финансовый 8 4 2 2" xfId="4130"/>
    <cellStyle name="Финансовый 8 4 2 2 2" xfId="4131"/>
    <cellStyle name="Финансовый 8 4 2 2 3" xfId="4132"/>
    <cellStyle name="Финансовый 8 4 2 3" xfId="4133"/>
    <cellStyle name="Финансовый 8 4 2 4" xfId="4134"/>
    <cellStyle name="Финансовый 8 4 3" xfId="4135"/>
    <cellStyle name="Финансовый 8 4 3 2" xfId="4136"/>
    <cellStyle name="Финансовый 8 4 3 3" xfId="4137"/>
    <cellStyle name="Финансовый 8 4 4" xfId="4138"/>
    <cellStyle name="Финансовый 8 4 5" xfId="4139"/>
    <cellStyle name="Финансовый 8 5" xfId="4140"/>
    <cellStyle name="Финансовый 8 5 2" xfId="4141"/>
    <cellStyle name="Финансовый 8 5 2 2" xfId="4142"/>
    <cellStyle name="Финансовый 8 5 2 3" xfId="4143"/>
    <cellStyle name="Финансовый 8 5 3" xfId="4144"/>
    <cellStyle name="Финансовый 8 5 4" xfId="4145"/>
    <cellStyle name="Финансовый 8 6" xfId="4146"/>
    <cellStyle name="Финансовый 8 6 2" xfId="4147"/>
    <cellStyle name="Финансовый 8 6 2 2" xfId="4148"/>
    <cellStyle name="Финансовый 8 6 2 3" xfId="4149"/>
    <cellStyle name="Финансовый 8 6 3" xfId="4150"/>
    <cellStyle name="Финансовый 8 6 4" xfId="4151"/>
    <cellStyle name="Финансовый 8 7" xfId="4152"/>
    <cellStyle name="Финансовый 8 7 2" xfId="4153"/>
    <cellStyle name="Финансовый 8 7 2 2" xfId="4154"/>
    <cellStyle name="Финансовый 8 7 2 3" xfId="4155"/>
    <cellStyle name="Финансовый 8 7 3" xfId="4156"/>
    <cellStyle name="Финансовый 8 7 4" xfId="4157"/>
    <cellStyle name="Финансовый 8 8" xfId="4158"/>
    <cellStyle name="Финансовый 8 8 2" xfId="4159"/>
    <cellStyle name="Финансовый 8 8 2 2" xfId="4160"/>
    <cellStyle name="Финансовый 8 8 2 3" xfId="4161"/>
    <cellStyle name="Финансовый 8 8 3" xfId="4162"/>
    <cellStyle name="Финансовый 8 8 4" xfId="4163"/>
    <cellStyle name="Финансовый 8 9" xfId="4164"/>
    <cellStyle name="Финансовый 8 9 2" xfId="4165"/>
    <cellStyle name="Финансовый 8 9 3" xfId="4166"/>
    <cellStyle name="Финансовый 9" xfId="4167"/>
    <cellStyle name="Финансовый 9 10" xfId="4168"/>
    <cellStyle name="Финансовый 9 11" xfId="4169"/>
    <cellStyle name="Финансовый 9 12" xfId="4170"/>
    <cellStyle name="Финансовый 9 13" xfId="4171"/>
    <cellStyle name="Финансовый 9 2" xfId="4172"/>
    <cellStyle name="Финансовый 9 2 2" xfId="4173"/>
    <cellStyle name="Финансовый 9 2 2 2" xfId="4174"/>
    <cellStyle name="Финансовый 9 2 2 2 2" xfId="4175"/>
    <cellStyle name="Финансовый 9 2 2 2 2 2" xfId="4176"/>
    <cellStyle name="Финансовый 9 2 2 2 2 3" xfId="4177"/>
    <cellStyle name="Финансовый 9 2 2 2 3" xfId="4178"/>
    <cellStyle name="Финансовый 9 2 2 2 4" xfId="4179"/>
    <cellStyle name="Финансовый 9 2 2 3" xfId="4180"/>
    <cellStyle name="Финансовый 9 2 2 3 2" xfId="4181"/>
    <cellStyle name="Финансовый 9 2 2 3 3" xfId="4182"/>
    <cellStyle name="Финансовый 9 2 2 4" xfId="4183"/>
    <cellStyle name="Финансовый 9 2 2 5" xfId="4184"/>
    <cellStyle name="Финансовый 9 2 3" xfId="4185"/>
    <cellStyle name="Финансовый 9 2 3 2" xfId="4186"/>
    <cellStyle name="Финансовый 9 2 3 2 2" xfId="4187"/>
    <cellStyle name="Финансовый 9 2 3 2 2 2" xfId="4188"/>
    <cellStyle name="Финансовый 9 2 3 2 2 3" xfId="4189"/>
    <cellStyle name="Финансовый 9 2 3 2 3" xfId="4190"/>
    <cellStyle name="Финансовый 9 2 3 2 4" xfId="4191"/>
    <cellStyle name="Финансовый 9 2 3 3" xfId="4192"/>
    <cellStyle name="Финансовый 9 2 3 3 2" xfId="4193"/>
    <cellStyle name="Финансовый 9 2 3 3 3" xfId="4194"/>
    <cellStyle name="Финансовый 9 2 3 4" xfId="4195"/>
    <cellStyle name="Финансовый 9 2 3 5" xfId="4196"/>
    <cellStyle name="Финансовый 9 2 4" xfId="4197"/>
    <cellStyle name="Финансовый 9 2 4 2" xfId="4198"/>
    <cellStyle name="Финансовый 9 2 4 2 2" xfId="4199"/>
    <cellStyle name="Финансовый 9 2 4 2 3" xfId="4200"/>
    <cellStyle name="Финансовый 9 2 4 3" xfId="4201"/>
    <cellStyle name="Финансовый 9 2 4 4" xfId="4202"/>
    <cellStyle name="Финансовый 9 2 5" xfId="4203"/>
    <cellStyle name="Финансовый 9 2 5 2" xfId="4204"/>
    <cellStyle name="Финансовый 9 2 5 3" xfId="4205"/>
    <cellStyle name="Финансовый 9 2 6" xfId="4206"/>
    <cellStyle name="Финансовый 9 2 7" xfId="4207"/>
    <cellStyle name="Финансовый 9 2 8" xfId="4208"/>
    <cellStyle name="Финансовый 9 3" xfId="4209"/>
    <cellStyle name="Финансовый 9 3 2" xfId="4210"/>
    <cellStyle name="Финансовый 9 3 2 2" xfId="4211"/>
    <cellStyle name="Финансовый 9 3 2 2 2" xfId="4212"/>
    <cellStyle name="Финансовый 9 3 2 2 3" xfId="4213"/>
    <cellStyle name="Финансовый 9 3 2 3" xfId="4214"/>
    <cellStyle name="Финансовый 9 3 2 4" xfId="4215"/>
    <cellStyle name="Финансовый 9 3 3" xfId="4216"/>
    <cellStyle name="Финансовый 9 3 3 2" xfId="4217"/>
    <cellStyle name="Финансовый 9 3 3 3" xfId="4218"/>
    <cellStyle name="Финансовый 9 3 4" xfId="4219"/>
    <cellStyle name="Финансовый 9 3 5" xfId="4220"/>
    <cellStyle name="Финансовый 9 4" xfId="4221"/>
    <cellStyle name="Финансовый 9 4 2" xfId="4222"/>
    <cellStyle name="Финансовый 9 4 2 2" xfId="4223"/>
    <cellStyle name="Финансовый 9 4 2 2 2" xfId="4224"/>
    <cellStyle name="Финансовый 9 4 2 2 3" xfId="4225"/>
    <cellStyle name="Финансовый 9 4 2 3" xfId="4226"/>
    <cellStyle name="Финансовый 9 4 2 4" xfId="4227"/>
    <cellStyle name="Финансовый 9 4 3" xfId="4228"/>
    <cellStyle name="Финансовый 9 4 3 2" xfId="4229"/>
    <cellStyle name="Финансовый 9 4 3 3" xfId="4230"/>
    <cellStyle name="Финансовый 9 4 4" xfId="4231"/>
    <cellStyle name="Финансовый 9 4 5" xfId="4232"/>
    <cellStyle name="Финансовый 9 5" xfId="4233"/>
    <cellStyle name="Финансовый 9 5 2" xfId="4234"/>
    <cellStyle name="Финансовый 9 5 2 2" xfId="4235"/>
    <cellStyle name="Финансовый 9 5 2 3" xfId="4236"/>
    <cellStyle name="Финансовый 9 5 3" xfId="4237"/>
    <cellStyle name="Финансовый 9 5 4" xfId="4238"/>
    <cellStyle name="Финансовый 9 6" xfId="4239"/>
    <cellStyle name="Финансовый 9 6 2" xfId="4240"/>
    <cellStyle name="Финансовый 9 6 2 2" xfId="4241"/>
    <cellStyle name="Финансовый 9 6 2 3" xfId="4242"/>
    <cellStyle name="Финансовый 9 6 3" xfId="4243"/>
    <cellStyle name="Финансовый 9 6 4" xfId="4244"/>
    <cellStyle name="Финансовый 9 7" xfId="4245"/>
    <cellStyle name="Финансовый 9 7 2" xfId="4246"/>
    <cellStyle name="Финансовый 9 7 2 2" xfId="4247"/>
    <cellStyle name="Финансовый 9 7 2 3" xfId="4248"/>
    <cellStyle name="Финансовый 9 7 3" xfId="4249"/>
    <cellStyle name="Финансовый 9 7 4" xfId="4250"/>
    <cellStyle name="Финансовый 9 8" xfId="4251"/>
    <cellStyle name="Финансовый 9 8 2" xfId="4252"/>
    <cellStyle name="Финансовый 9 8 2 2" xfId="4253"/>
    <cellStyle name="Финансовый 9 8 2 3" xfId="4254"/>
    <cellStyle name="Финансовый 9 8 3" xfId="4255"/>
    <cellStyle name="Финансовый 9 8 4" xfId="4256"/>
    <cellStyle name="Финансовый 9 9" xfId="4257"/>
    <cellStyle name="Финансовый 9 9 2" xfId="4258"/>
    <cellStyle name="Финансовый 9 9 3" xfId="4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2"/>
  <sheetViews>
    <sheetView tabSelected="1" view="pageBreakPreview" zoomScale="70" zoomScaleSheetLayoutView="70" workbookViewId="0">
      <selection activeCell="G7" sqref="G7:G10"/>
    </sheetView>
  </sheetViews>
  <sheetFormatPr defaultRowHeight="15" x14ac:dyDescent="0.25"/>
  <cols>
    <col min="1" max="1" width="7.140625" style="1" customWidth="1"/>
    <col min="2" max="2" width="52.42578125" style="1" customWidth="1"/>
    <col min="3" max="3" width="17.140625" style="1" customWidth="1"/>
    <col min="4" max="5" width="9.140625" style="1" customWidth="1"/>
    <col min="6" max="6" width="18.42578125" style="1" customWidth="1"/>
    <col min="7" max="7" width="9.28515625" style="2" customWidth="1"/>
    <col min="8" max="8" width="9.140625" style="2" customWidth="1"/>
    <col min="9" max="9" width="13.7109375" style="2" customWidth="1"/>
    <col min="10" max="10" width="14" style="2" customWidth="1"/>
    <col min="11" max="11" width="13" style="2" customWidth="1"/>
    <col min="12" max="12" width="10.85546875" style="2" customWidth="1"/>
    <col min="13" max="13" width="18.85546875" style="2" customWidth="1"/>
    <col min="14" max="14" width="13.5703125" style="2" customWidth="1"/>
    <col min="15" max="15" width="11.140625" style="2" customWidth="1"/>
    <col min="16" max="16" width="12.42578125" style="2" customWidth="1"/>
    <col min="17" max="17" width="17.42578125" style="2" customWidth="1"/>
    <col min="18" max="18" width="17" style="2" customWidth="1"/>
    <col min="19" max="19" width="10.28515625" style="2" customWidth="1"/>
    <col min="20" max="20" width="15" style="2" customWidth="1"/>
    <col min="21" max="21" width="14.140625" style="2" customWidth="1"/>
    <col min="22" max="22" width="12" style="2" customWidth="1"/>
    <col min="23" max="23" width="9.140625" style="84"/>
  </cols>
  <sheetData>
    <row r="1" spans="1:23" ht="23.25" customHeight="1" x14ac:dyDescent="0.3">
      <c r="G1" s="1"/>
      <c r="H1" s="1"/>
      <c r="I1" s="1"/>
      <c r="J1" s="1"/>
      <c r="K1" s="1"/>
      <c r="L1" s="1"/>
      <c r="M1" s="1"/>
      <c r="N1" s="1"/>
      <c r="O1" s="1"/>
      <c r="P1" s="1"/>
      <c r="Q1" s="164" t="s">
        <v>0</v>
      </c>
      <c r="R1" s="164"/>
      <c r="S1" s="164"/>
      <c r="T1" s="164"/>
      <c r="U1" s="164"/>
      <c r="V1" s="164"/>
    </row>
    <row r="2" spans="1:23" ht="65.25" customHeight="1" x14ac:dyDescent="0.3">
      <c r="G2" s="1"/>
      <c r="H2" s="1"/>
      <c r="I2" s="1"/>
      <c r="J2" s="1"/>
      <c r="K2" s="1"/>
      <c r="L2" s="1"/>
      <c r="M2" s="1"/>
      <c r="N2" s="1"/>
      <c r="O2" s="1"/>
      <c r="P2" s="1"/>
      <c r="Q2" s="164" t="s">
        <v>1364</v>
      </c>
      <c r="R2" s="164"/>
      <c r="S2" s="164"/>
      <c r="T2" s="164"/>
      <c r="U2" s="164"/>
      <c r="V2" s="164"/>
    </row>
    <row r="3" spans="1:23" ht="27" customHeight="1" x14ac:dyDescent="0.25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32.25" customHeight="1" x14ac:dyDescent="0.3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</row>
    <row r="5" spans="1:23" ht="6.75" customHeight="1" x14ac:dyDescent="0.2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34.5" customHeight="1" x14ac:dyDescent="0.25">
      <c r="A6" s="166" t="s">
        <v>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</row>
    <row r="7" spans="1:23" ht="36.75" customHeight="1" x14ac:dyDescent="0.25">
      <c r="A7" s="167" t="s">
        <v>3</v>
      </c>
      <c r="B7" s="167" t="s">
        <v>4</v>
      </c>
      <c r="C7" s="167" t="s">
        <v>5</v>
      </c>
      <c r="D7" s="167" t="s">
        <v>6</v>
      </c>
      <c r="E7" s="167"/>
      <c r="F7" s="168" t="s">
        <v>7</v>
      </c>
      <c r="G7" s="168" t="s">
        <v>8</v>
      </c>
      <c r="H7" s="168" t="s">
        <v>9</v>
      </c>
      <c r="I7" s="168" t="s">
        <v>10</v>
      </c>
      <c r="J7" s="167" t="s">
        <v>11</v>
      </c>
      <c r="K7" s="167"/>
      <c r="L7" s="168" t="s">
        <v>12</v>
      </c>
      <c r="M7" s="167" t="s">
        <v>13</v>
      </c>
      <c r="N7" s="167"/>
      <c r="O7" s="167"/>
      <c r="P7" s="167"/>
      <c r="Q7" s="167"/>
      <c r="R7" s="167"/>
      <c r="S7" s="167"/>
      <c r="T7" s="168" t="s">
        <v>14</v>
      </c>
      <c r="U7" s="168" t="s">
        <v>15</v>
      </c>
      <c r="V7" s="168" t="s">
        <v>16</v>
      </c>
    </row>
    <row r="8" spans="1:23" ht="15" customHeight="1" x14ac:dyDescent="0.25">
      <c r="A8" s="167"/>
      <c r="B8" s="167"/>
      <c r="C8" s="167"/>
      <c r="D8" s="168" t="s">
        <v>17</v>
      </c>
      <c r="E8" s="168" t="s">
        <v>18</v>
      </c>
      <c r="F8" s="168"/>
      <c r="G8" s="168"/>
      <c r="H8" s="168"/>
      <c r="I8" s="168"/>
      <c r="J8" s="168" t="s">
        <v>19</v>
      </c>
      <c r="K8" s="168" t="s">
        <v>20</v>
      </c>
      <c r="L8" s="168"/>
      <c r="M8" s="168" t="s">
        <v>19</v>
      </c>
      <c r="N8" s="167" t="s">
        <v>21</v>
      </c>
      <c r="O8" s="167"/>
      <c r="P8" s="167"/>
      <c r="Q8" s="167"/>
      <c r="R8" s="167"/>
      <c r="S8" s="167"/>
      <c r="T8" s="168"/>
      <c r="U8" s="168"/>
      <c r="V8" s="168"/>
    </row>
    <row r="9" spans="1:23" ht="237" customHeight="1" x14ac:dyDescent="0.25">
      <c r="A9" s="167"/>
      <c r="B9" s="167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53" t="s">
        <v>22</v>
      </c>
      <c r="O9" s="153" t="s">
        <v>23</v>
      </c>
      <c r="P9" s="153" t="s">
        <v>24</v>
      </c>
      <c r="Q9" s="153" t="s">
        <v>25</v>
      </c>
      <c r="R9" s="153" t="s">
        <v>26</v>
      </c>
      <c r="S9" s="153" t="s">
        <v>27</v>
      </c>
      <c r="T9" s="168"/>
      <c r="U9" s="168"/>
      <c r="V9" s="168"/>
    </row>
    <row r="10" spans="1:23" ht="24" customHeight="1" x14ac:dyDescent="0.25">
      <c r="A10" s="167"/>
      <c r="B10" s="167"/>
      <c r="C10" s="167"/>
      <c r="D10" s="168"/>
      <c r="E10" s="168"/>
      <c r="F10" s="168"/>
      <c r="G10" s="168"/>
      <c r="H10" s="168"/>
      <c r="I10" s="152" t="s">
        <v>28</v>
      </c>
      <c r="J10" s="152" t="s">
        <v>28</v>
      </c>
      <c r="K10" s="152" t="s">
        <v>28</v>
      </c>
      <c r="L10" s="152" t="s">
        <v>29</v>
      </c>
      <c r="M10" s="152" t="s">
        <v>30</v>
      </c>
      <c r="N10" s="152" t="s">
        <v>30</v>
      </c>
      <c r="O10" s="152" t="s">
        <v>30</v>
      </c>
      <c r="P10" s="152" t="s">
        <v>30</v>
      </c>
      <c r="Q10" s="152" t="s">
        <v>30</v>
      </c>
      <c r="R10" s="152" t="s">
        <v>30</v>
      </c>
      <c r="S10" s="152" t="s">
        <v>30</v>
      </c>
      <c r="T10" s="152" t="s">
        <v>31</v>
      </c>
      <c r="U10" s="152" t="s">
        <v>31</v>
      </c>
      <c r="V10" s="168"/>
    </row>
    <row r="11" spans="1:23" ht="26.25" customHeight="1" x14ac:dyDescent="0.25">
      <c r="A11" s="152">
        <v>1</v>
      </c>
      <c r="B11" s="152">
        <v>2</v>
      </c>
      <c r="C11" s="152">
        <v>3</v>
      </c>
      <c r="D11" s="152">
        <v>4</v>
      </c>
      <c r="E11" s="152">
        <v>5</v>
      </c>
      <c r="F11" s="152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4">
        <v>19</v>
      </c>
      <c r="T11" s="4">
        <v>20</v>
      </c>
      <c r="U11" s="4">
        <v>21</v>
      </c>
      <c r="V11" s="4">
        <v>22</v>
      </c>
    </row>
    <row r="12" spans="1:23" s="5" customFormat="1" ht="26.25" customHeight="1" x14ac:dyDescent="0.25">
      <c r="A12" s="163" t="s">
        <v>32</v>
      </c>
      <c r="B12" s="163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78"/>
    </row>
    <row r="13" spans="1:23" s="8" customFormat="1" ht="30" customHeight="1" x14ac:dyDescent="0.25">
      <c r="A13" s="157" t="s">
        <v>33</v>
      </c>
      <c r="B13" s="157"/>
      <c r="C13" s="9" t="s">
        <v>34</v>
      </c>
      <c r="D13" s="9" t="s">
        <v>34</v>
      </c>
      <c r="E13" s="9" t="s">
        <v>34</v>
      </c>
      <c r="F13" s="9" t="s">
        <v>34</v>
      </c>
      <c r="G13" s="10" t="s">
        <v>34</v>
      </c>
      <c r="H13" s="10" t="s">
        <v>34</v>
      </c>
      <c r="I13" s="11">
        <f>I14+I169+I171+I173+I175+I183+I229+I234+I243+I245+I248+I250+I254+I283+I286+I299+I302+I306+I309+I315+I325+I340+I352+I356+I370</f>
        <v>1645157.0500000005</v>
      </c>
      <c r="J13" s="11">
        <f t="shared" ref="J13:S13" si="0">J14+J169+J171+J173+J175+J183+J229+J234+J243+J245+J248+J250+J254+J283+J286+J299+J302+J306+J309+J315+J325+J340+J352+J356+J370</f>
        <v>1217045.9900000002</v>
      </c>
      <c r="K13" s="11">
        <f t="shared" si="0"/>
        <v>1136908.9800000002</v>
      </c>
      <c r="L13" s="12">
        <f t="shared" si="0"/>
        <v>48821</v>
      </c>
      <c r="M13" s="11">
        <f t="shared" si="0"/>
        <v>935857818.36000013</v>
      </c>
      <c r="N13" s="11">
        <f t="shared" si="0"/>
        <v>0</v>
      </c>
      <c r="O13" s="11">
        <f t="shared" si="0"/>
        <v>0</v>
      </c>
      <c r="P13" s="11">
        <f t="shared" si="0"/>
        <v>0</v>
      </c>
      <c r="Q13" s="11">
        <f t="shared" si="0"/>
        <v>935857818.36000013</v>
      </c>
      <c r="R13" s="11">
        <f t="shared" si="0"/>
        <v>935857818.36000013</v>
      </c>
      <c r="S13" s="11">
        <f t="shared" si="0"/>
        <v>0</v>
      </c>
      <c r="T13" s="13" t="s">
        <v>35</v>
      </c>
      <c r="U13" s="13" t="s">
        <v>35</v>
      </c>
      <c r="V13" s="13" t="s">
        <v>35</v>
      </c>
      <c r="W13" s="179"/>
    </row>
    <row r="14" spans="1:23" s="8" customFormat="1" ht="27.75" customHeight="1" x14ac:dyDescent="0.25">
      <c r="A14" s="157" t="s">
        <v>36</v>
      </c>
      <c r="B14" s="157"/>
      <c r="C14" s="9" t="s">
        <v>34</v>
      </c>
      <c r="D14" s="9" t="s">
        <v>34</v>
      </c>
      <c r="E14" s="9" t="s">
        <v>34</v>
      </c>
      <c r="F14" s="9" t="s">
        <v>34</v>
      </c>
      <c r="G14" s="10" t="s">
        <v>34</v>
      </c>
      <c r="H14" s="10" t="s">
        <v>34</v>
      </c>
      <c r="I14" s="11">
        <f>SUM(I15:I168)</f>
        <v>728799.21999999986</v>
      </c>
      <c r="J14" s="11">
        <f t="shared" ref="J14:S14" si="1">SUM(J15:J168)</f>
        <v>598552.41000000015</v>
      </c>
      <c r="K14" s="11">
        <f t="shared" si="1"/>
        <v>545397.51</v>
      </c>
      <c r="L14" s="12">
        <f t="shared" si="1"/>
        <v>22723</v>
      </c>
      <c r="M14" s="11">
        <f t="shared" si="1"/>
        <v>509893223.40000015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509893223.40000015</v>
      </c>
      <c r="R14" s="11">
        <f t="shared" si="1"/>
        <v>509893223.40000015</v>
      </c>
      <c r="S14" s="11">
        <f t="shared" si="1"/>
        <v>0</v>
      </c>
      <c r="T14" s="13" t="s">
        <v>35</v>
      </c>
      <c r="U14" s="13" t="s">
        <v>35</v>
      </c>
      <c r="V14" s="13" t="s">
        <v>35</v>
      </c>
      <c r="W14" s="179"/>
    </row>
    <row r="15" spans="1:23" ht="45" x14ac:dyDescent="0.25">
      <c r="A15" s="14">
        <v>1</v>
      </c>
      <c r="B15" s="15" t="s">
        <v>37</v>
      </c>
      <c r="C15" s="14" t="s">
        <v>38</v>
      </c>
      <c r="D15" s="14">
        <v>1974</v>
      </c>
      <c r="E15" s="14" t="s">
        <v>35</v>
      </c>
      <c r="F15" s="14" t="s">
        <v>39</v>
      </c>
      <c r="G15" s="16">
        <v>5</v>
      </c>
      <c r="H15" s="16">
        <v>4</v>
      </c>
      <c r="I15" s="17">
        <v>3397.6</v>
      </c>
      <c r="J15" s="17">
        <v>3312.7</v>
      </c>
      <c r="K15" s="17">
        <v>2830.8</v>
      </c>
      <c r="L15" s="18">
        <v>113</v>
      </c>
      <c r="M15" s="17">
        <f t="shared" ref="M15:M78" si="2">SUM(N15:Q15)</f>
        <v>3343362</v>
      </c>
      <c r="N15" s="17">
        <v>0</v>
      </c>
      <c r="O15" s="17">
        <v>0</v>
      </c>
      <c r="P15" s="17">
        <v>0</v>
      </c>
      <c r="Q15" s="17">
        <f>'Таблица 3 '!C12</f>
        <v>3343362</v>
      </c>
      <c r="R15" s="17">
        <f t="shared" ref="R15:R78" si="3">Q15</f>
        <v>3343362</v>
      </c>
      <c r="S15" s="17">
        <v>0</v>
      </c>
      <c r="T15" s="19">
        <f t="shared" ref="T15:T78" si="4">M15/J15</f>
        <v>1009.2558939837595</v>
      </c>
      <c r="U15" s="19">
        <v>1009.2558939837595</v>
      </c>
      <c r="V15" s="20" t="s">
        <v>40</v>
      </c>
    </row>
    <row r="16" spans="1:23" ht="45" x14ac:dyDescent="0.25">
      <c r="A16" s="14">
        <v>2</v>
      </c>
      <c r="B16" s="15" t="s">
        <v>41</v>
      </c>
      <c r="C16" s="14" t="s">
        <v>38</v>
      </c>
      <c r="D16" s="14">
        <v>1961</v>
      </c>
      <c r="E16" s="14" t="s">
        <v>35</v>
      </c>
      <c r="F16" s="14" t="s">
        <v>39</v>
      </c>
      <c r="G16" s="16">
        <v>2</v>
      </c>
      <c r="H16" s="16">
        <v>1</v>
      </c>
      <c r="I16" s="17">
        <v>293.60000000000002</v>
      </c>
      <c r="J16" s="17">
        <v>291.39999999999998</v>
      </c>
      <c r="K16" s="17">
        <v>291.39999999999998</v>
      </c>
      <c r="L16" s="18">
        <v>22</v>
      </c>
      <c r="M16" s="17">
        <f t="shared" si="2"/>
        <v>895117.25</v>
      </c>
      <c r="N16" s="17">
        <v>0</v>
      </c>
      <c r="O16" s="17">
        <v>0</v>
      </c>
      <c r="P16" s="17">
        <v>0</v>
      </c>
      <c r="Q16" s="17">
        <f>'Таблица 3 '!C13</f>
        <v>895117.25</v>
      </c>
      <c r="R16" s="17">
        <f t="shared" si="3"/>
        <v>895117.25</v>
      </c>
      <c r="S16" s="17">
        <v>0</v>
      </c>
      <c r="T16" s="19">
        <f t="shared" si="4"/>
        <v>3071.7819148936173</v>
      </c>
      <c r="U16" s="19">
        <v>3071.7819148936173</v>
      </c>
      <c r="V16" s="20" t="s">
        <v>40</v>
      </c>
    </row>
    <row r="17" spans="1:22" ht="45" x14ac:dyDescent="0.25">
      <c r="A17" s="14">
        <v>3</v>
      </c>
      <c r="B17" s="15" t="s">
        <v>42</v>
      </c>
      <c r="C17" s="14" t="s">
        <v>38</v>
      </c>
      <c r="D17" s="14">
        <v>1970</v>
      </c>
      <c r="E17" s="14" t="s">
        <v>35</v>
      </c>
      <c r="F17" s="14" t="s">
        <v>39</v>
      </c>
      <c r="G17" s="16">
        <v>5</v>
      </c>
      <c r="H17" s="16">
        <v>4</v>
      </c>
      <c r="I17" s="17">
        <v>4551.8999999999996</v>
      </c>
      <c r="J17" s="17">
        <v>3341.7</v>
      </c>
      <c r="K17" s="17">
        <v>3341.7</v>
      </c>
      <c r="L17" s="18">
        <v>157</v>
      </c>
      <c r="M17" s="17">
        <f t="shared" si="2"/>
        <v>5450061.5999999996</v>
      </c>
      <c r="N17" s="17">
        <v>0</v>
      </c>
      <c r="O17" s="17">
        <v>0</v>
      </c>
      <c r="P17" s="17">
        <v>0</v>
      </c>
      <c r="Q17" s="17">
        <f>'Таблица 3 '!C14</f>
        <v>5450061.5999999996</v>
      </c>
      <c r="R17" s="17">
        <f t="shared" si="3"/>
        <v>5450061.5999999996</v>
      </c>
      <c r="S17" s="17">
        <v>0</v>
      </c>
      <c r="T17" s="19">
        <f t="shared" si="4"/>
        <v>1630.9248586049016</v>
      </c>
      <c r="U17" s="19">
        <v>1630.9248586049016</v>
      </c>
      <c r="V17" s="20" t="s">
        <v>40</v>
      </c>
    </row>
    <row r="18" spans="1:22" ht="45" x14ac:dyDescent="0.25">
      <c r="A18" s="14">
        <v>4</v>
      </c>
      <c r="B18" s="15" t="s">
        <v>43</v>
      </c>
      <c r="C18" s="14" t="s">
        <v>38</v>
      </c>
      <c r="D18" s="14" t="s">
        <v>44</v>
      </c>
      <c r="E18" s="14">
        <v>2021</v>
      </c>
      <c r="F18" s="14" t="s">
        <v>45</v>
      </c>
      <c r="G18" s="16">
        <v>5</v>
      </c>
      <c r="H18" s="16">
        <v>4</v>
      </c>
      <c r="I18" s="17">
        <v>2959.4</v>
      </c>
      <c r="J18" s="17">
        <v>2951.9</v>
      </c>
      <c r="K18" s="17">
        <v>2821.7</v>
      </c>
      <c r="L18" s="18">
        <v>140</v>
      </c>
      <c r="M18" s="17">
        <f t="shared" si="2"/>
        <v>4340240.25</v>
      </c>
      <c r="N18" s="17">
        <v>0</v>
      </c>
      <c r="O18" s="17">
        <v>0</v>
      </c>
      <c r="P18" s="17">
        <v>0</v>
      </c>
      <c r="Q18" s="17">
        <f>'Таблица 3 '!C15</f>
        <v>4340240.25</v>
      </c>
      <c r="R18" s="17">
        <f t="shared" si="3"/>
        <v>4340240.25</v>
      </c>
      <c r="S18" s="17">
        <v>0</v>
      </c>
      <c r="T18" s="19">
        <f t="shared" si="4"/>
        <v>1470.3208950167689</v>
      </c>
      <c r="U18" s="19">
        <v>1470.3208950167689</v>
      </c>
      <c r="V18" s="20" t="s">
        <v>40</v>
      </c>
    </row>
    <row r="19" spans="1:22" ht="43.5" customHeight="1" x14ac:dyDescent="0.25">
      <c r="A19" s="14">
        <v>5</v>
      </c>
      <c r="B19" s="15" t="s">
        <v>46</v>
      </c>
      <c r="C19" s="14" t="s">
        <v>47</v>
      </c>
      <c r="D19" s="14">
        <v>1986</v>
      </c>
      <c r="E19" s="14" t="s">
        <v>34</v>
      </c>
      <c r="F19" s="14" t="s">
        <v>45</v>
      </c>
      <c r="G19" s="16">
        <v>5</v>
      </c>
      <c r="H19" s="16">
        <v>3</v>
      </c>
      <c r="I19" s="17">
        <v>2237.5</v>
      </c>
      <c r="J19" s="17">
        <v>2227.5</v>
      </c>
      <c r="K19" s="17">
        <v>2227.5</v>
      </c>
      <c r="L19" s="18">
        <v>93</v>
      </c>
      <c r="M19" s="17">
        <f t="shared" si="2"/>
        <v>1710215.12</v>
      </c>
      <c r="N19" s="17">
        <v>0</v>
      </c>
      <c r="O19" s="17">
        <v>0</v>
      </c>
      <c r="P19" s="17">
        <v>0</v>
      </c>
      <c r="Q19" s="17">
        <f>'Таблица 3 '!C16</f>
        <v>1710215.12</v>
      </c>
      <c r="R19" s="17">
        <f t="shared" si="3"/>
        <v>1710215.12</v>
      </c>
      <c r="S19" s="17">
        <v>0</v>
      </c>
      <c r="T19" s="19">
        <f t="shared" si="4"/>
        <v>767.77334231200905</v>
      </c>
      <c r="U19" s="19">
        <v>767.77334231200905</v>
      </c>
      <c r="V19" s="20" t="s">
        <v>40</v>
      </c>
    </row>
    <row r="20" spans="1:22" ht="45" x14ac:dyDescent="0.25">
      <c r="A20" s="14">
        <v>6</v>
      </c>
      <c r="B20" s="15" t="s">
        <v>48</v>
      </c>
      <c r="C20" s="14" t="s">
        <v>38</v>
      </c>
      <c r="D20" s="14">
        <v>1986</v>
      </c>
      <c r="E20" s="14" t="s">
        <v>35</v>
      </c>
      <c r="F20" s="14" t="s">
        <v>49</v>
      </c>
      <c r="G20" s="16">
        <v>5</v>
      </c>
      <c r="H20" s="16">
        <v>4</v>
      </c>
      <c r="I20" s="17">
        <v>2953.6</v>
      </c>
      <c r="J20" s="17">
        <v>2934.1</v>
      </c>
      <c r="K20" s="17">
        <v>2934.1</v>
      </c>
      <c r="L20" s="18">
        <v>107</v>
      </c>
      <c r="M20" s="17">
        <f t="shared" si="2"/>
        <v>1763458.8</v>
      </c>
      <c r="N20" s="17">
        <v>0</v>
      </c>
      <c r="O20" s="17">
        <v>0</v>
      </c>
      <c r="P20" s="17">
        <v>0</v>
      </c>
      <c r="Q20" s="17">
        <f>'Таблица 3 '!C17</f>
        <v>1763458.8</v>
      </c>
      <c r="R20" s="17">
        <f t="shared" si="3"/>
        <v>1763458.8</v>
      </c>
      <c r="S20" s="17">
        <v>0</v>
      </c>
      <c r="T20" s="19">
        <f t="shared" si="4"/>
        <v>601.02205105483802</v>
      </c>
      <c r="U20" s="19">
        <v>601.02205105483802</v>
      </c>
      <c r="V20" s="20" t="s">
        <v>40</v>
      </c>
    </row>
    <row r="21" spans="1:22" ht="45" x14ac:dyDescent="0.25">
      <c r="A21" s="14">
        <v>7</v>
      </c>
      <c r="B21" s="15" t="s">
        <v>50</v>
      </c>
      <c r="C21" s="14" t="s">
        <v>38</v>
      </c>
      <c r="D21" s="14" t="s">
        <v>44</v>
      </c>
      <c r="E21" s="14" t="s">
        <v>35</v>
      </c>
      <c r="F21" s="14" t="s">
        <v>45</v>
      </c>
      <c r="G21" s="16">
        <v>5</v>
      </c>
      <c r="H21" s="16">
        <v>8</v>
      </c>
      <c r="I21" s="17">
        <v>9638.2000000000007</v>
      </c>
      <c r="J21" s="17">
        <v>5921.9</v>
      </c>
      <c r="K21" s="17">
        <v>5769.2</v>
      </c>
      <c r="L21" s="18">
        <v>275</v>
      </c>
      <c r="M21" s="17">
        <f t="shared" si="2"/>
        <v>8127420.0199999996</v>
      </c>
      <c r="N21" s="17">
        <v>0</v>
      </c>
      <c r="O21" s="17">
        <v>0</v>
      </c>
      <c r="P21" s="17">
        <v>0</v>
      </c>
      <c r="Q21" s="17">
        <f>'Таблица 3 '!C18</f>
        <v>8127420.0199999996</v>
      </c>
      <c r="R21" s="17">
        <f t="shared" si="3"/>
        <v>8127420.0199999996</v>
      </c>
      <c r="S21" s="17">
        <v>0</v>
      </c>
      <c r="T21" s="19">
        <f t="shared" si="4"/>
        <v>1372.4345260811565</v>
      </c>
      <c r="U21" s="19">
        <v>1372.4345260811565</v>
      </c>
      <c r="V21" s="20" t="s">
        <v>40</v>
      </c>
    </row>
    <row r="22" spans="1:22" ht="45" x14ac:dyDescent="0.25">
      <c r="A22" s="14">
        <v>8</v>
      </c>
      <c r="B22" s="15" t="s">
        <v>51</v>
      </c>
      <c r="C22" s="14" t="s">
        <v>38</v>
      </c>
      <c r="D22" s="14" t="s">
        <v>52</v>
      </c>
      <c r="E22" s="14">
        <v>2021</v>
      </c>
      <c r="F22" s="14" t="s">
        <v>45</v>
      </c>
      <c r="G22" s="16">
        <v>5</v>
      </c>
      <c r="H22" s="16">
        <v>4</v>
      </c>
      <c r="I22" s="17">
        <v>6081.8</v>
      </c>
      <c r="J22" s="17">
        <v>4607.6000000000004</v>
      </c>
      <c r="K22" s="17">
        <v>4270.3</v>
      </c>
      <c r="L22" s="18">
        <v>165</v>
      </c>
      <c r="M22" s="17">
        <f t="shared" si="2"/>
        <v>8560079.0700000003</v>
      </c>
      <c r="N22" s="17">
        <v>0</v>
      </c>
      <c r="O22" s="17">
        <v>0</v>
      </c>
      <c r="P22" s="17">
        <v>0</v>
      </c>
      <c r="Q22" s="17">
        <f>'Таблица 3 '!C19</f>
        <v>8560079.0700000003</v>
      </c>
      <c r="R22" s="17">
        <f t="shared" si="3"/>
        <v>8560079.0700000003</v>
      </c>
      <c r="S22" s="17">
        <v>0</v>
      </c>
      <c r="T22" s="19">
        <f t="shared" si="4"/>
        <v>1857.8173170414098</v>
      </c>
      <c r="U22" s="19">
        <v>4749.4161667679482</v>
      </c>
      <c r="V22" s="20" t="s">
        <v>40</v>
      </c>
    </row>
    <row r="23" spans="1:22" ht="48.75" customHeight="1" x14ac:dyDescent="0.25">
      <c r="A23" s="14">
        <v>9</v>
      </c>
      <c r="B23" s="15" t="s">
        <v>53</v>
      </c>
      <c r="C23" s="14" t="s">
        <v>47</v>
      </c>
      <c r="D23" s="14">
        <v>2007</v>
      </c>
      <c r="E23" s="14">
        <v>2022</v>
      </c>
      <c r="F23" s="14" t="s">
        <v>39</v>
      </c>
      <c r="G23" s="16">
        <v>5</v>
      </c>
      <c r="H23" s="16">
        <v>4</v>
      </c>
      <c r="I23" s="17">
        <v>8403.2999999999993</v>
      </c>
      <c r="J23" s="17">
        <v>4917.3999999999996</v>
      </c>
      <c r="K23" s="17">
        <v>4917.3999999999996</v>
      </c>
      <c r="L23" s="18">
        <v>190</v>
      </c>
      <c r="M23" s="17">
        <f t="shared" si="2"/>
        <v>291190.34999999998</v>
      </c>
      <c r="N23" s="17">
        <v>0</v>
      </c>
      <c r="O23" s="17">
        <v>0</v>
      </c>
      <c r="P23" s="17">
        <v>0</v>
      </c>
      <c r="Q23" s="17">
        <f>'Таблица 3 '!C20</f>
        <v>291190.34999999998</v>
      </c>
      <c r="R23" s="17">
        <f t="shared" si="3"/>
        <v>291190.34999999998</v>
      </c>
      <c r="S23" s="17">
        <v>0</v>
      </c>
      <c r="T23" s="19">
        <f t="shared" si="4"/>
        <v>59.216323666978482</v>
      </c>
      <c r="U23" s="19">
        <v>59.216323666978482</v>
      </c>
      <c r="V23" s="20" t="s">
        <v>40</v>
      </c>
    </row>
    <row r="24" spans="1:22" ht="46.5" customHeight="1" x14ac:dyDescent="0.25">
      <c r="A24" s="14">
        <v>10</v>
      </c>
      <c r="B24" s="15" t="s">
        <v>54</v>
      </c>
      <c r="C24" s="14" t="s">
        <v>47</v>
      </c>
      <c r="D24" s="14">
        <v>1985</v>
      </c>
      <c r="E24" s="14">
        <v>2019</v>
      </c>
      <c r="F24" s="14" t="s">
        <v>45</v>
      </c>
      <c r="G24" s="16">
        <v>5</v>
      </c>
      <c r="H24" s="16">
        <v>4</v>
      </c>
      <c r="I24" s="17">
        <v>3967.2</v>
      </c>
      <c r="J24" s="17">
        <v>2876.9</v>
      </c>
      <c r="K24" s="17">
        <v>2876.9</v>
      </c>
      <c r="L24" s="18">
        <v>152</v>
      </c>
      <c r="M24" s="17">
        <f t="shared" si="2"/>
        <v>1943354.93</v>
      </c>
      <c r="N24" s="17">
        <v>0</v>
      </c>
      <c r="O24" s="17">
        <v>0</v>
      </c>
      <c r="P24" s="17">
        <v>0</v>
      </c>
      <c r="Q24" s="17">
        <f>'Таблица 3 '!C21</f>
        <v>1943354.93</v>
      </c>
      <c r="R24" s="17">
        <f t="shared" si="3"/>
        <v>1943354.93</v>
      </c>
      <c r="S24" s="17">
        <v>0</v>
      </c>
      <c r="T24" s="19">
        <f t="shared" si="4"/>
        <v>675.50312141541235</v>
      </c>
      <c r="U24" s="19">
        <v>675.50312141541235</v>
      </c>
      <c r="V24" s="20" t="s">
        <v>40</v>
      </c>
    </row>
    <row r="25" spans="1:22" ht="45" x14ac:dyDescent="0.25">
      <c r="A25" s="14">
        <v>11</v>
      </c>
      <c r="B25" s="15" t="s">
        <v>55</v>
      </c>
      <c r="C25" s="14" t="s">
        <v>38</v>
      </c>
      <c r="D25" s="14" t="s">
        <v>56</v>
      </c>
      <c r="E25" s="14" t="s">
        <v>35</v>
      </c>
      <c r="F25" s="14" t="s">
        <v>45</v>
      </c>
      <c r="G25" s="16">
        <v>5</v>
      </c>
      <c r="H25" s="16">
        <v>3</v>
      </c>
      <c r="I25" s="17">
        <v>4469.6000000000004</v>
      </c>
      <c r="J25" s="17">
        <v>3258.8</v>
      </c>
      <c r="K25" s="17">
        <v>2602.6999999999998</v>
      </c>
      <c r="L25" s="18">
        <v>175</v>
      </c>
      <c r="M25" s="17">
        <f t="shared" si="2"/>
        <v>8453282.9299999997</v>
      </c>
      <c r="N25" s="17">
        <v>0</v>
      </c>
      <c r="O25" s="17">
        <v>0</v>
      </c>
      <c r="P25" s="17">
        <v>0</v>
      </c>
      <c r="Q25" s="17">
        <f>'Таблица 3 '!C22</f>
        <v>8453282.9299999997</v>
      </c>
      <c r="R25" s="17">
        <f t="shared" si="3"/>
        <v>8453282.9299999997</v>
      </c>
      <c r="S25" s="17">
        <v>0</v>
      </c>
      <c r="T25" s="19">
        <f t="shared" si="4"/>
        <v>2593.9864152448754</v>
      </c>
      <c r="U25" s="19">
        <v>2593.9864152448754</v>
      </c>
      <c r="V25" s="20" t="s">
        <v>40</v>
      </c>
    </row>
    <row r="26" spans="1:22" ht="46.5" customHeight="1" x14ac:dyDescent="0.25">
      <c r="A26" s="14">
        <v>12</v>
      </c>
      <c r="B26" s="15" t="s">
        <v>57</v>
      </c>
      <c r="C26" s="14" t="s">
        <v>47</v>
      </c>
      <c r="D26" s="14">
        <v>1976</v>
      </c>
      <c r="E26" s="14" t="s">
        <v>34</v>
      </c>
      <c r="F26" s="14" t="s">
        <v>45</v>
      </c>
      <c r="G26" s="16">
        <v>9</v>
      </c>
      <c r="H26" s="16">
        <v>1</v>
      </c>
      <c r="I26" s="17">
        <v>2379.5</v>
      </c>
      <c r="J26" s="17">
        <v>2377.5</v>
      </c>
      <c r="K26" s="17">
        <v>2377.5</v>
      </c>
      <c r="L26" s="18">
        <v>113</v>
      </c>
      <c r="M26" s="17">
        <f t="shared" si="2"/>
        <v>1505187.69</v>
      </c>
      <c r="N26" s="17">
        <v>0</v>
      </c>
      <c r="O26" s="17">
        <v>0</v>
      </c>
      <c r="P26" s="17">
        <v>0</v>
      </c>
      <c r="Q26" s="17">
        <f>'Таблица 3 '!C23</f>
        <v>1505187.69</v>
      </c>
      <c r="R26" s="17">
        <f t="shared" si="3"/>
        <v>1505187.69</v>
      </c>
      <c r="S26" s="17">
        <v>0</v>
      </c>
      <c r="T26" s="19">
        <f t="shared" si="4"/>
        <v>633.09682018927447</v>
      </c>
      <c r="U26" s="19">
        <v>633.09682018927447</v>
      </c>
      <c r="V26" s="20" t="s">
        <v>40</v>
      </c>
    </row>
    <row r="27" spans="1:22" ht="45" x14ac:dyDescent="0.25">
      <c r="A27" s="14">
        <v>13</v>
      </c>
      <c r="B27" s="15" t="s">
        <v>58</v>
      </c>
      <c r="C27" s="14" t="s">
        <v>38</v>
      </c>
      <c r="D27" s="14" t="s">
        <v>59</v>
      </c>
      <c r="E27" s="14" t="s">
        <v>35</v>
      </c>
      <c r="F27" s="14" t="s">
        <v>60</v>
      </c>
      <c r="G27" s="16">
        <v>9</v>
      </c>
      <c r="H27" s="16">
        <v>1</v>
      </c>
      <c r="I27" s="17">
        <v>3123.5</v>
      </c>
      <c r="J27" s="17">
        <v>2382.9</v>
      </c>
      <c r="K27" s="17">
        <v>2237.9</v>
      </c>
      <c r="L27" s="18">
        <v>101</v>
      </c>
      <c r="M27" s="17">
        <f t="shared" si="2"/>
        <v>2406698.4900000002</v>
      </c>
      <c r="N27" s="17">
        <v>0</v>
      </c>
      <c r="O27" s="17">
        <v>0</v>
      </c>
      <c r="P27" s="17">
        <v>0</v>
      </c>
      <c r="Q27" s="17">
        <f>'Таблица 3 '!C24</f>
        <v>2406698.4900000002</v>
      </c>
      <c r="R27" s="17">
        <f t="shared" si="3"/>
        <v>2406698.4900000002</v>
      </c>
      <c r="S27" s="17">
        <v>0</v>
      </c>
      <c r="T27" s="19">
        <f t="shared" si="4"/>
        <v>1009.9871962734484</v>
      </c>
      <c r="U27" s="19">
        <v>1009.9871962734484</v>
      </c>
      <c r="V27" s="20" t="s">
        <v>40</v>
      </c>
    </row>
    <row r="28" spans="1:22" ht="45" customHeight="1" x14ac:dyDescent="0.25">
      <c r="A28" s="14">
        <v>14</v>
      </c>
      <c r="B28" s="15" t="s">
        <v>61</v>
      </c>
      <c r="C28" s="14" t="s">
        <v>47</v>
      </c>
      <c r="D28" s="14">
        <v>1982</v>
      </c>
      <c r="E28" s="14" t="s">
        <v>34</v>
      </c>
      <c r="F28" s="14" t="s">
        <v>45</v>
      </c>
      <c r="G28" s="16">
        <v>5</v>
      </c>
      <c r="H28" s="16">
        <v>5</v>
      </c>
      <c r="I28" s="17">
        <v>5056.8999999999996</v>
      </c>
      <c r="J28" s="17">
        <v>3651.1</v>
      </c>
      <c r="K28" s="17">
        <v>3606.7</v>
      </c>
      <c r="L28" s="18">
        <v>153</v>
      </c>
      <c r="M28" s="17">
        <f t="shared" si="2"/>
        <v>2225010.6</v>
      </c>
      <c r="N28" s="17">
        <v>0</v>
      </c>
      <c r="O28" s="17">
        <v>0</v>
      </c>
      <c r="P28" s="17">
        <v>0</v>
      </c>
      <c r="Q28" s="17">
        <f>'Таблица 3 '!C25</f>
        <v>2225010.6</v>
      </c>
      <c r="R28" s="17">
        <f t="shared" si="3"/>
        <v>2225010.6</v>
      </c>
      <c r="S28" s="17">
        <v>0</v>
      </c>
      <c r="T28" s="19">
        <f t="shared" si="4"/>
        <v>609.40828791323167</v>
      </c>
      <c r="U28" s="19">
        <v>609.40828791323167</v>
      </c>
      <c r="V28" s="20" t="s">
        <v>40</v>
      </c>
    </row>
    <row r="29" spans="1:22" ht="44.25" customHeight="1" x14ac:dyDescent="0.25">
      <c r="A29" s="14">
        <v>15</v>
      </c>
      <c r="B29" s="15" t="s">
        <v>62</v>
      </c>
      <c r="C29" s="14" t="s">
        <v>47</v>
      </c>
      <c r="D29" s="14">
        <v>1985</v>
      </c>
      <c r="E29" s="14" t="s">
        <v>34</v>
      </c>
      <c r="F29" s="14" t="s">
        <v>45</v>
      </c>
      <c r="G29" s="16">
        <v>5</v>
      </c>
      <c r="H29" s="16">
        <v>7</v>
      </c>
      <c r="I29" s="17">
        <v>6705.6</v>
      </c>
      <c r="J29" s="17">
        <v>5262.9</v>
      </c>
      <c r="K29" s="17">
        <v>5262.9</v>
      </c>
      <c r="L29" s="18">
        <v>217</v>
      </c>
      <c r="M29" s="17">
        <f t="shared" si="2"/>
        <v>3513649.83</v>
      </c>
      <c r="N29" s="17">
        <v>0</v>
      </c>
      <c r="O29" s="17">
        <v>0</v>
      </c>
      <c r="P29" s="17">
        <v>0</v>
      </c>
      <c r="Q29" s="17">
        <f>'Таблица 3 '!C26</f>
        <v>3513649.83</v>
      </c>
      <c r="R29" s="17">
        <f t="shared" si="3"/>
        <v>3513649.83</v>
      </c>
      <c r="S29" s="17">
        <v>0</v>
      </c>
      <c r="T29" s="19">
        <f t="shared" si="4"/>
        <v>667.62618138288781</v>
      </c>
      <c r="U29" s="19">
        <v>667.62618138288781</v>
      </c>
      <c r="V29" s="20" t="s">
        <v>40</v>
      </c>
    </row>
    <row r="30" spans="1:22" ht="45" x14ac:dyDescent="0.25">
      <c r="A30" s="14">
        <v>16</v>
      </c>
      <c r="B30" s="15" t="s">
        <v>63</v>
      </c>
      <c r="C30" s="14" t="s">
        <v>38</v>
      </c>
      <c r="D30" s="14" t="s">
        <v>64</v>
      </c>
      <c r="E30" s="14">
        <v>2021</v>
      </c>
      <c r="F30" s="14" t="s">
        <v>45</v>
      </c>
      <c r="G30" s="16">
        <v>5</v>
      </c>
      <c r="H30" s="16">
        <v>6</v>
      </c>
      <c r="I30" s="17">
        <v>6094.94</v>
      </c>
      <c r="J30" s="17">
        <v>4472.3999999999996</v>
      </c>
      <c r="K30" s="17">
        <v>4403.8999999999996</v>
      </c>
      <c r="L30" s="18">
        <v>201</v>
      </c>
      <c r="M30" s="17">
        <f t="shared" si="2"/>
        <v>5335695.7700000005</v>
      </c>
      <c r="N30" s="17">
        <v>0</v>
      </c>
      <c r="O30" s="17">
        <v>0</v>
      </c>
      <c r="P30" s="17">
        <v>0</v>
      </c>
      <c r="Q30" s="17">
        <f>'Таблица 3 '!C27</f>
        <v>5335695.7700000005</v>
      </c>
      <c r="R30" s="17">
        <f t="shared" si="3"/>
        <v>5335695.7700000005</v>
      </c>
      <c r="S30" s="17">
        <v>0</v>
      </c>
      <c r="T30" s="19">
        <f t="shared" si="4"/>
        <v>1193.0274058670961</v>
      </c>
      <c r="U30" s="19">
        <v>1193.0274058670961</v>
      </c>
      <c r="V30" s="20" t="s">
        <v>40</v>
      </c>
    </row>
    <row r="31" spans="1:22" ht="45" x14ac:dyDescent="0.25">
      <c r="A31" s="14">
        <v>17</v>
      </c>
      <c r="B31" s="15" t="s">
        <v>65</v>
      </c>
      <c r="C31" s="14" t="s">
        <v>38</v>
      </c>
      <c r="D31" s="14" t="s">
        <v>66</v>
      </c>
      <c r="E31" s="14">
        <v>2021</v>
      </c>
      <c r="F31" s="14" t="s">
        <v>60</v>
      </c>
      <c r="G31" s="16">
        <v>2</v>
      </c>
      <c r="H31" s="16">
        <v>1</v>
      </c>
      <c r="I31" s="17">
        <v>575.79999999999995</v>
      </c>
      <c r="J31" s="17">
        <v>516.4</v>
      </c>
      <c r="K31" s="17">
        <v>516.4</v>
      </c>
      <c r="L31" s="18">
        <v>25</v>
      </c>
      <c r="M31" s="17">
        <f t="shared" si="2"/>
        <v>399080.52</v>
      </c>
      <c r="N31" s="17">
        <v>0</v>
      </c>
      <c r="O31" s="17">
        <v>0</v>
      </c>
      <c r="P31" s="17">
        <v>0</v>
      </c>
      <c r="Q31" s="17">
        <f>'Таблица 3 '!C28</f>
        <v>399080.52</v>
      </c>
      <c r="R31" s="17">
        <f t="shared" si="3"/>
        <v>399080.52</v>
      </c>
      <c r="S31" s="17">
        <v>0</v>
      </c>
      <c r="T31" s="19">
        <f t="shared" si="4"/>
        <v>772.8127807900853</v>
      </c>
      <c r="U31" s="19">
        <v>772.8127807900853</v>
      </c>
      <c r="V31" s="20" t="s">
        <v>40</v>
      </c>
    </row>
    <row r="32" spans="1:22" ht="45" x14ac:dyDescent="0.25">
      <c r="A32" s="14">
        <v>18</v>
      </c>
      <c r="B32" s="15" t="s">
        <v>67</v>
      </c>
      <c r="C32" s="14" t="s">
        <v>38</v>
      </c>
      <c r="D32" s="14" t="s">
        <v>68</v>
      </c>
      <c r="E32" s="14">
        <v>2018</v>
      </c>
      <c r="F32" s="14" t="s">
        <v>60</v>
      </c>
      <c r="G32" s="16">
        <v>2</v>
      </c>
      <c r="H32" s="16">
        <v>2</v>
      </c>
      <c r="I32" s="17">
        <v>854.9</v>
      </c>
      <c r="J32" s="17">
        <v>637.1</v>
      </c>
      <c r="K32" s="17">
        <v>564</v>
      </c>
      <c r="L32" s="18">
        <v>35</v>
      </c>
      <c r="M32" s="17">
        <f t="shared" si="2"/>
        <v>5540872.7999999998</v>
      </c>
      <c r="N32" s="17">
        <v>0</v>
      </c>
      <c r="O32" s="17">
        <v>0</v>
      </c>
      <c r="P32" s="17">
        <v>0</v>
      </c>
      <c r="Q32" s="17">
        <f>'Таблица 3 '!C29</f>
        <v>5540872.7999999998</v>
      </c>
      <c r="R32" s="17">
        <f t="shared" si="3"/>
        <v>5540872.7999999998</v>
      </c>
      <c r="S32" s="17">
        <v>0</v>
      </c>
      <c r="T32" s="19">
        <f t="shared" si="4"/>
        <v>8697.0221315335111</v>
      </c>
      <c r="U32" s="19">
        <v>8697.0221315335111</v>
      </c>
      <c r="V32" s="20" t="s">
        <v>40</v>
      </c>
    </row>
    <row r="33" spans="1:22" ht="46.5" customHeight="1" x14ac:dyDescent="0.25">
      <c r="A33" s="14">
        <v>19</v>
      </c>
      <c r="B33" s="15" t="s">
        <v>69</v>
      </c>
      <c r="C33" s="14" t="s">
        <v>47</v>
      </c>
      <c r="D33" s="14">
        <v>1973</v>
      </c>
      <c r="E33" s="14">
        <v>2021</v>
      </c>
      <c r="F33" s="14" t="s">
        <v>45</v>
      </c>
      <c r="G33" s="16">
        <v>5</v>
      </c>
      <c r="H33" s="16">
        <v>4</v>
      </c>
      <c r="I33" s="17">
        <v>4279.6000000000004</v>
      </c>
      <c r="J33" s="17">
        <v>3172.8</v>
      </c>
      <c r="K33" s="17">
        <v>2961.3</v>
      </c>
      <c r="L33" s="18">
        <v>140</v>
      </c>
      <c r="M33" s="17">
        <f t="shared" si="2"/>
        <v>481510.08</v>
      </c>
      <c r="N33" s="17">
        <v>0</v>
      </c>
      <c r="O33" s="17">
        <v>0</v>
      </c>
      <c r="P33" s="17">
        <v>0</v>
      </c>
      <c r="Q33" s="17">
        <f>'Таблица 3 '!C30</f>
        <v>481510.08</v>
      </c>
      <c r="R33" s="17">
        <f t="shared" si="3"/>
        <v>481510.08</v>
      </c>
      <c r="S33" s="17">
        <v>0</v>
      </c>
      <c r="T33" s="19">
        <f t="shared" si="4"/>
        <v>151.76187594553707</v>
      </c>
      <c r="U33" s="19">
        <v>151.76187594553707</v>
      </c>
      <c r="V33" s="20" t="s">
        <v>40</v>
      </c>
    </row>
    <row r="34" spans="1:22" ht="48.75" customHeight="1" x14ac:dyDescent="0.25">
      <c r="A34" s="14">
        <v>20</v>
      </c>
      <c r="B34" s="15" t="s">
        <v>70</v>
      </c>
      <c r="C34" s="14" t="s">
        <v>47</v>
      </c>
      <c r="D34" s="14">
        <v>1974</v>
      </c>
      <c r="E34" s="14">
        <v>2022</v>
      </c>
      <c r="F34" s="14" t="s">
        <v>71</v>
      </c>
      <c r="G34" s="16">
        <v>5</v>
      </c>
      <c r="H34" s="16">
        <v>4</v>
      </c>
      <c r="I34" s="17">
        <v>3715.9</v>
      </c>
      <c r="J34" s="17">
        <v>3529.5</v>
      </c>
      <c r="K34" s="17">
        <v>3105.4</v>
      </c>
      <c r="L34" s="18">
        <v>118</v>
      </c>
      <c r="M34" s="17">
        <f t="shared" si="2"/>
        <v>489640.28</v>
      </c>
      <c r="N34" s="17">
        <v>0</v>
      </c>
      <c r="O34" s="17">
        <v>0</v>
      </c>
      <c r="P34" s="17">
        <v>0</v>
      </c>
      <c r="Q34" s="17">
        <f>'Таблица 3 '!C31</f>
        <v>489640.28</v>
      </c>
      <c r="R34" s="17">
        <f t="shared" si="3"/>
        <v>489640.28</v>
      </c>
      <c r="S34" s="17">
        <v>0</v>
      </c>
      <c r="T34" s="19">
        <f t="shared" si="4"/>
        <v>138.72794446805497</v>
      </c>
      <c r="U34" s="19">
        <v>138.72794446805497</v>
      </c>
      <c r="V34" s="20" t="s">
        <v>40</v>
      </c>
    </row>
    <row r="35" spans="1:22" ht="47.25" customHeight="1" x14ac:dyDescent="0.25">
      <c r="A35" s="14">
        <v>21</v>
      </c>
      <c r="B35" s="15" t="s">
        <v>72</v>
      </c>
      <c r="C35" s="14" t="s">
        <v>47</v>
      </c>
      <c r="D35" s="14">
        <v>1988</v>
      </c>
      <c r="E35" s="14" t="s">
        <v>34</v>
      </c>
      <c r="F35" s="14" t="s">
        <v>45</v>
      </c>
      <c r="G35" s="16">
        <v>9</v>
      </c>
      <c r="H35" s="16">
        <v>1</v>
      </c>
      <c r="I35" s="17">
        <v>5862.3</v>
      </c>
      <c r="J35" s="17">
        <v>4924.2</v>
      </c>
      <c r="K35" s="17">
        <v>4836.7</v>
      </c>
      <c r="L35" s="18">
        <v>128</v>
      </c>
      <c r="M35" s="17">
        <f t="shared" si="2"/>
        <v>1437993.73</v>
      </c>
      <c r="N35" s="17">
        <v>0</v>
      </c>
      <c r="O35" s="17">
        <v>0</v>
      </c>
      <c r="P35" s="17">
        <v>0</v>
      </c>
      <c r="Q35" s="17">
        <f>'Таблица 3 '!C32</f>
        <v>1437993.73</v>
      </c>
      <c r="R35" s="17">
        <f t="shared" si="3"/>
        <v>1437993.73</v>
      </c>
      <c r="S35" s="17">
        <v>0</v>
      </c>
      <c r="T35" s="19">
        <f t="shared" si="4"/>
        <v>292.02585800739206</v>
      </c>
      <c r="U35" s="19">
        <v>292.02585800739206</v>
      </c>
      <c r="V35" s="20" t="s">
        <v>40</v>
      </c>
    </row>
    <row r="36" spans="1:22" ht="51" customHeight="1" x14ac:dyDescent="0.25">
      <c r="A36" s="14">
        <v>22</v>
      </c>
      <c r="B36" s="15" t="s">
        <v>73</v>
      </c>
      <c r="C36" s="14" t="s">
        <v>47</v>
      </c>
      <c r="D36" s="14">
        <v>1971</v>
      </c>
      <c r="E36" s="14">
        <v>2021</v>
      </c>
      <c r="F36" s="14" t="s">
        <v>45</v>
      </c>
      <c r="G36" s="16">
        <v>5</v>
      </c>
      <c r="H36" s="16">
        <v>4</v>
      </c>
      <c r="I36" s="17">
        <v>4253.1000000000004</v>
      </c>
      <c r="J36" s="17">
        <v>3282.1</v>
      </c>
      <c r="K36" s="17">
        <v>2703.8</v>
      </c>
      <c r="L36" s="18">
        <v>154</v>
      </c>
      <c r="M36" s="17">
        <f t="shared" si="2"/>
        <v>1090157.18</v>
      </c>
      <c r="N36" s="17">
        <v>0</v>
      </c>
      <c r="O36" s="17">
        <v>0</v>
      </c>
      <c r="P36" s="17">
        <v>0</v>
      </c>
      <c r="Q36" s="17">
        <f>'Таблица 3 '!C33</f>
        <v>1090157.18</v>
      </c>
      <c r="R36" s="17">
        <f t="shared" si="3"/>
        <v>1090157.18</v>
      </c>
      <c r="S36" s="17">
        <v>0</v>
      </c>
      <c r="T36" s="19">
        <f t="shared" si="4"/>
        <v>332.15233539502145</v>
      </c>
      <c r="U36" s="19">
        <v>332.15233539502145</v>
      </c>
      <c r="V36" s="20" t="s">
        <v>40</v>
      </c>
    </row>
    <row r="37" spans="1:22" ht="45" x14ac:dyDescent="0.25">
      <c r="A37" s="14">
        <v>23</v>
      </c>
      <c r="B37" s="15" t="s">
        <v>74</v>
      </c>
      <c r="C37" s="14" t="s">
        <v>38</v>
      </c>
      <c r="D37" s="14">
        <v>2009</v>
      </c>
      <c r="E37" s="14" t="s">
        <v>35</v>
      </c>
      <c r="F37" s="14" t="s">
        <v>45</v>
      </c>
      <c r="G37" s="16">
        <v>9</v>
      </c>
      <c r="H37" s="16">
        <v>2</v>
      </c>
      <c r="I37" s="17">
        <v>4785.7</v>
      </c>
      <c r="J37" s="17">
        <v>4707.8</v>
      </c>
      <c r="K37" s="17">
        <v>3470.3</v>
      </c>
      <c r="L37" s="18">
        <v>124</v>
      </c>
      <c r="M37" s="17">
        <f t="shared" si="2"/>
        <v>6048601.8400000008</v>
      </c>
      <c r="N37" s="17">
        <v>0</v>
      </c>
      <c r="O37" s="17">
        <v>0</v>
      </c>
      <c r="P37" s="17">
        <v>0</v>
      </c>
      <c r="Q37" s="17">
        <f>'Таблица 3 '!C34</f>
        <v>6048601.8400000008</v>
      </c>
      <c r="R37" s="17">
        <f t="shared" si="3"/>
        <v>6048601.8400000008</v>
      </c>
      <c r="S37" s="17">
        <v>0</v>
      </c>
      <c r="T37" s="19">
        <f t="shared" si="4"/>
        <v>1284.8043332342072</v>
      </c>
      <c r="U37" s="19">
        <v>1284.8043332342072</v>
      </c>
      <c r="V37" s="20" t="s">
        <v>40</v>
      </c>
    </row>
    <row r="38" spans="1:22" ht="45" x14ac:dyDescent="0.25">
      <c r="A38" s="14">
        <v>24</v>
      </c>
      <c r="B38" s="15" t="s">
        <v>75</v>
      </c>
      <c r="C38" s="14" t="s">
        <v>38</v>
      </c>
      <c r="D38" s="14">
        <v>1973</v>
      </c>
      <c r="E38" s="14">
        <v>2021</v>
      </c>
      <c r="F38" s="14" t="s">
        <v>60</v>
      </c>
      <c r="G38" s="16">
        <v>2</v>
      </c>
      <c r="H38" s="16">
        <v>2</v>
      </c>
      <c r="I38" s="17">
        <v>736</v>
      </c>
      <c r="J38" s="17">
        <v>732</v>
      </c>
      <c r="K38" s="17">
        <v>700.5</v>
      </c>
      <c r="L38" s="18">
        <v>37</v>
      </c>
      <c r="M38" s="17">
        <f t="shared" si="2"/>
        <v>1164526.83</v>
      </c>
      <c r="N38" s="17">
        <v>0</v>
      </c>
      <c r="O38" s="17">
        <v>0</v>
      </c>
      <c r="P38" s="17">
        <v>0</v>
      </c>
      <c r="Q38" s="17">
        <f>'Таблица 3 '!C35</f>
        <v>1164526.83</v>
      </c>
      <c r="R38" s="17">
        <f t="shared" si="3"/>
        <v>1164526.83</v>
      </c>
      <c r="S38" s="17">
        <v>0</v>
      </c>
      <c r="T38" s="19">
        <f t="shared" si="4"/>
        <v>1590.8836475409837</v>
      </c>
      <c r="U38" s="19">
        <v>1590.8836475409837</v>
      </c>
      <c r="V38" s="20" t="s">
        <v>40</v>
      </c>
    </row>
    <row r="39" spans="1:22" ht="45" x14ac:dyDescent="0.25">
      <c r="A39" s="14">
        <v>25</v>
      </c>
      <c r="B39" s="15" t="s">
        <v>76</v>
      </c>
      <c r="C39" s="14" t="s">
        <v>38</v>
      </c>
      <c r="D39" s="14" t="s">
        <v>77</v>
      </c>
      <c r="E39" s="14">
        <v>2022</v>
      </c>
      <c r="F39" s="14" t="s">
        <v>60</v>
      </c>
      <c r="G39" s="16">
        <v>2</v>
      </c>
      <c r="H39" s="16">
        <v>2</v>
      </c>
      <c r="I39" s="17">
        <v>726.9</v>
      </c>
      <c r="J39" s="17">
        <v>725.3</v>
      </c>
      <c r="K39" s="17">
        <v>561.1</v>
      </c>
      <c r="L39" s="18">
        <v>33</v>
      </c>
      <c r="M39" s="17">
        <f t="shared" si="2"/>
        <v>910520.4</v>
      </c>
      <c r="N39" s="17">
        <v>0</v>
      </c>
      <c r="O39" s="17">
        <v>0</v>
      </c>
      <c r="P39" s="17">
        <v>0</v>
      </c>
      <c r="Q39" s="17">
        <f>'Таблица 3 '!C36</f>
        <v>910520.4</v>
      </c>
      <c r="R39" s="17">
        <f t="shared" si="3"/>
        <v>910520.4</v>
      </c>
      <c r="S39" s="17">
        <v>0</v>
      </c>
      <c r="T39" s="19">
        <f t="shared" si="4"/>
        <v>1255.3707431407695</v>
      </c>
      <c r="U39" s="19">
        <v>1255.3707431407695</v>
      </c>
      <c r="V39" s="20" t="s">
        <v>40</v>
      </c>
    </row>
    <row r="40" spans="1:22" ht="45" x14ac:dyDescent="0.25">
      <c r="A40" s="14">
        <v>26</v>
      </c>
      <c r="B40" s="15" t="s">
        <v>78</v>
      </c>
      <c r="C40" s="14" t="s">
        <v>38</v>
      </c>
      <c r="D40" s="14">
        <v>1996</v>
      </c>
      <c r="E40" s="14" t="s">
        <v>35</v>
      </c>
      <c r="F40" s="14" t="s">
        <v>45</v>
      </c>
      <c r="G40" s="16">
        <v>0</v>
      </c>
      <c r="H40" s="16">
        <v>0</v>
      </c>
      <c r="I40" s="17">
        <v>1000</v>
      </c>
      <c r="J40" s="17">
        <v>568.1</v>
      </c>
      <c r="K40" s="17">
        <v>0</v>
      </c>
      <c r="L40" s="18">
        <v>12</v>
      </c>
      <c r="M40" s="17">
        <f t="shared" si="2"/>
        <v>523116.39</v>
      </c>
      <c r="N40" s="17">
        <v>0</v>
      </c>
      <c r="O40" s="17">
        <v>0</v>
      </c>
      <c r="P40" s="17">
        <v>0</v>
      </c>
      <c r="Q40" s="17">
        <f>'Таблица 3 '!C37</f>
        <v>523116.39</v>
      </c>
      <c r="R40" s="17">
        <f t="shared" si="3"/>
        <v>523116.39</v>
      </c>
      <c r="S40" s="17">
        <v>0</v>
      </c>
      <c r="T40" s="19">
        <f t="shared" si="4"/>
        <v>920.81744411195211</v>
      </c>
      <c r="U40" s="19">
        <v>920.81744411195211</v>
      </c>
      <c r="V40" s="20" t="s">
        <v>40</v>
      </c>
    </row>
    <row r="41" spans="1:22" ht="46.5" customHeight="1" x14ac:dyDescent="0.25">
      <c r="A41" s="14">
        <v>27</v>
      </c>
      <c r="B41" s="15" t="s">
        <v>79</v>
      </c>
      <c r="C41" s="14" t="s">
        <v>47</v>
      </c>
      <c r="D41" s="14">
        <v>1965</v>
      </c>
      <c r="E41" s="14" t="s">
        <v>34</v>
      </c>
      <c r="F41" s="14" t="s">
        <v>71</v>
      </c>
      <c r="G41" s="16">
        <v>3</v>
      </c>
      <c r="H41" s="16">
        <v>1</v>
      </c>
      <c r="I41" s="17">
        <v>1859.1</v>
      </c>
      <c r="J41" s="17">
        <v>1098.5999999999999</v>
      </c>
      <c r="K41" s="17">
        <v>717</v>
      </c>
      <c r="L41" s="18">
        <v>86</v>
      </c>
      <c r="M41" s="17">
        <f t="shared" si="2"/>
        <v>498200</v>
      </c>
      <c r="N41" s="17">
        <v>0</v>
      </c>
      <c r="O41" s="17">
        <v>0</v>
      </c>
      <c r="P41" s="17">
        <v>0</v>
      </c>
      <c r="Q41" s="17">
        <f>'Таблица 3 '!C38</f>
        <v>498200</v>
      </c>
      <c r="R41" s="17">
        <f t="shared" si="3"/>
        <v>498200</v>
      </c>
      <c r="S41" s="17">
        <v>0</v>
      </c>
      <c r="T41" s="19">
        <f t="shared" si="4"/>
        <v>453.48625523393412</v>
      </c>
      <c r="U41" s="19">
        <v>453.48625523393412</v>
      </c>
      <c r="V41" s="20" t="s">
        <v>40</v>
      </c>
    </row>
    <row r="42" spans="1:22" ht="46.5" customHeight="1" x14ac:dyDescent="0.25">
      <c r="A42" s="14">
        <v>28</v>
      </c>
      <c r="B42" s="15" t="s">
        <v>80</v>
      </c>
      <c r="C42" s="14" t="s">
        <v>47</v>
      </c>
      <c r="D42" s="14">
        <v>1962</v>
      </c>
      <c r="E42" s="14" t="s">
        <v>34</v>
      </c>
      <c r="F42" s="14" t="s">
        <v>71</v>
      </c>
      <c r="G42" s="16">
        <v>4</v>
      </c>
      <c r="H42" s="16">
        <v>1</v>
      </c>
      <c r="I42" s="17">
        <v>2623.1</v>
      </c>
      <c r="J42" s="17">
        <v>1954.8</v>
      </c>
      <c r="K42" s="17">
        <v>1750.3</v>
      </c>
      <c r="L42" s="18">
        <v>93</v>
      </c>
      <c r="M42" s="17">
        <f t="shared" si="2"/>
        <v>950265.92</v>
      </c>
      <c r="N42" s="17">
        <v>0</v>
      </c>
      <c r="O42" s="17">
        <v>0</v>
      </c>
      <c r="P42" s="17">
        <v>0</v>
      </c>
      <c r="Q42" s="17">
        <f>'Таблица 3 '!C39</f>
        <v>950265.92</v>
      </c>
      <c r="R42" s="17">
        <f t="shared" si="3"/>
        <v>950265.92</v>
      </c>
      <c r="S42" s="17">
        <v>0</v>
      </c>
      <c r="T42" s="19">
        <f t="shared" si="4"/>
        <v>486.11925516676899</v>
      </c>
      <c r="U42" s="19">
        <v>486.11925516676899</v>
      </c>
      <c r="V42" s="20" t="s">
        <v>40</v>
      </c>
    </row>
    <row r="43" spans="1:22" ht="45" x14ac:dyDescent="0.25">
      <c r="A43" s="14">
        <v>29</v>
      </c>
      <c r="B43" s="15" t="s">
        <v>81</v>
      </c>
      <c r="C43" s="14" t="s">
        <v>38</v>
      </c>
      <c r="D43" s="14">
        <v>1958</v>
      </c>
      <c r="E43" s="14" t="s">
        <v>35</v>
      </c>
      <c r="F43" s="14" t="s">
        <v>60</v>
      </c>
      <c r="G43" s="16">
        <v>2</v>
      </c>
      <c r="H43" s="16">
        <v>1</v>
      </c>
      <c r="I43" s="17">
        <v>279.39999999999998</v>
      </c>
      <c r="J43" s="17">
        <v>279.39999999999998</v>
      </c>
      <c r="K43" s="17">
        <v>172.4</v>
      </c>
      <c r="L43" s="18">
        <v>18</v>
      </c>
      <c r="M43" s="17">
        <f t="shared" si="2"/>
        <v>104605.04</v>
      </c>
      <c r="N43" s="17">
        <v>0</v>
      </c>
      <c r="O43" s="17">
        <v>0</v>
      </c>
      <c r="P43" s="17">
        <v>0</v>
      </c>
      <c r="Q43" s="17">
        <f>'Таблица 3 '!C40</f>
        <v>104605.04</v>
      </c>
      <c r="R43" s="17">
        <f t="shared" si="3"/>
        <v>104605.04</v>
      </c>
      <c r="S43" s="17">
        <v>0</v>
      </c>
      <c r="T43" s="19">
        <f t="shared" si="4"/>
        <v>374.3916964924839</v>
      </c>
      <c r="U43" s="19">
        <v>374.3916964924839</v>
      </c>
      <c r="V43" s="20" t="s">
        <v>40</v>
      </c>
    </row>
    <row r="44" spans="1:22" ht="45" x14ac:dyDescent="0.25">
      <c r="A44" s="14">
        <v>30</v>
      </c>
      <c r="B44" s="15" t="s">
        <v>82</v>
      </c>
      <c r="C44" s="14" t="s">
        <v>38</v>
      </c>
      <c r="D44" s="14" t="s">
        <v>83</v>
      </c>
      <c r="E44" s="14">
        <v>2021</v>
      </c>
      <c r="F44" s="14" t="s">
        <v>60</v>
      </c>
      <c r="G44" s="16">
        <v>5</v>
      </c>
      <c r="H44" s="16">
        <v>3</v>
      </c>
      <c r="I44" s="17">
        <v>3734.6</v>
      </c>
      <c r="J44" s="17">
        <v>2713.8</v>
      </c>
      <c r="K44" s="17">
        <v>2713.8</v>
      </c>
      <c r="L44" s="18">
        <v>72</v>
      </c>
      <c r="M44" s="17">
        <f t="shared" si="2"/>
        <v>5258368.28</v>
      </c>
      <c r="N44" s="17">
        <v>0</v>
      </c>
      <c r="O44" s="17">
        <v>0</v>
      </c>
      <c r="P44" s="17">
        <v>0</v>
      </c>
      <c r="Q44" s="17">
        <f>'Таблица 3 '!C41</f>
        <v>5258368.28</v>
      </c>
      <c r="R44" s="17">
        <f t="shared" si="3"/>
        <v>5258368.28</v>
      </c>
      <c r="S44" s="17">
        <v>0</v>
      </c>
      <c r="T44" s="19">
        <f t="shared" si="4"/>
        <v>1937.6403124769695</v>
      </c>
      <c r="U44" s="19">
        <v>1937.6403124769695</v>
      </c>
      <c r="V44" s="20" t="s">
        <v>40</v>
      </c>
    </row>
    <row r="45" spans="1:22" ht="45" x14ac:dyDescent="0.25">
      <c r="A45" s="14">
        <v>31</v>
      </c>
      <c r="B45" s="15" t="s">
        <v>84</v>
      </c>
      <c r="C45" s="14" t="s">
        <v>38</v>
      </c>
      <c r="D45" s="14" t="s">
        <v>85</v>
      </c>
      <c r="E45" s="14">
        <v>2019</v>
      </c>
      <c r="F45" s="14" t="s">
        <v>60</v>
      </c>
      <c r="G45" s="16">
        <v>3</v>
      </c>
      <c r="H45" s="16">
        <v>2</v>
      </c>
      <c r="I45" s="17">
        <v>682</v>
      </c>
      <c r="J45" s="17">
        <v>619.9</v>
      </c>
      <c r="K45" s="17">
        <v>619.9</v>
      </c>
      <c r="L45" s="18">
        <v>22</v>
      </c>
      <c r="M45" s="17">
        <f t="shared" si="2"/>
        <v>63048.61</v>
      </c>
      <c r="N45" s="17">
        <v>0</v>
      </c>
      <c r="O45" s="17">
        <v>0</v>
      </c>
      <c r="P45" s="17">
        <v>0</v>
      </c>
      <c r="Q45" s="17">
        <f>'Таблица 3 '!C42</f>
        <v>63048.61</v>
      </c>
      <c r="R45" s="17">
        <f t="shared" si="3"/>
        <v>63048.61</v>
      </c>
      <c r="S45" s="17">
        <v>0</v>
      </c>
      <c r="T45" s="19">
        <f t="shared" si="4"/>
        <v>101.70771092111632</v>
      </c>
      <c r="U45" s="19">
        <v>101.70771092111632</v>
      </c>
      <c r="V45" s="20" t="s">
        <v>40</v>
      </c>
    </row>
    <row r="46" spans="1:22" ht="44.25" customHeight="1" x14ac:dyDescent="0.25">
      <c r="A46" s="14">
        <v>32</v>
      </c>
      <c r="B46" s="15" t="s">
        <v>86</v>
      </c>
      <c r="C46" s="14" t="s">
        <v>47</v>
      </c>
      <c r="D46" s="14">
        <v>1991</v>
      </c>
      <c r="E46" s="14">
        <v>2021</v>
      </c>
      <c r="F46" s="14" t="s">
        <v>45</v>
      </c>
      <c r="G46" s="16">
        <v>5</v>
      </c>
      <c r="H46" s="16">
        <v>2</v>
      </c>
      <c r="I46" s="17">
        <v>3236.5</v>
      </c>
      <c r="J46" s="17">
        <v>2401.8000000000002</v>
      </c>
      <c r="K46" s="17">
        <v>2297.8000000000002</v>
      </c>
      <c r="L46" s="18">
        <v>83</v>
      </c>
      <c r="M46" s="17">
        <f t="shared" si="2"/>
        <v>1465343.89</v>
      </c>
      <c r="N46" s="17">
        <v>0</v>
      </c>
      <c r="O46" s="17">
        <v>0</v>
      </c>
      <c r="P46" s="17">
        <v>0</v>
      </c>
      <c r="Q46" s="17">
        <f>'Таблица 3 '!C43</f>
        <v>1465343.89</v>
      </c>
      <c r="R46" s="17">
        <f t="shared" si="3"/>
        <v>1465343.89</v>
      </c>
      <c r="S46" s="17">
        <v>0</v>
      </c>
      <c r="T46" s="19">
        <f t="shared" si="4"/>
        <v>610.10237738362889</v>
      </c>
      <c r="U46" s="19">
        <v>610.10237738362889</v>
      </c>
      <c r="V46" s="20" t="s">
        <v>40</v>
      </c>
    </row>
    <row r="47" spans="1:22" ht="44.25" customHeight="1" x14ac:dyDescent="0.25">
      <c r="A47" s="14">
        <v>33</v>
      </c>
      <c r="B47" s="15" t="s">
        <v>87</v>
      </c>
      <c r="C47" s="14" t="s">
        <v>47</v>
      </c>
      <c r="D47" s="14">
        <v>1988</v>
      </c>
      <c r="E47" s="14" t="s">
        <v>34</v>
      </c>
      <c r="F47" s="14" t="s">
        <v>45</v>
      </c>
      <c r="G47" s="16">
        <v>5</v>
      </c>
      <c r="H47" s="16">
        <v>6</v>
      </c>
      <c r="I47" s="17">
        <v>4252.6000000000004</v>
      </c>
      <c r="J47" s="17">
        <v>4228.8</v>
      </c>
      <c r="K47" s="17">
        <v>3761.1</v>
      </c>
      <c r="L47" s="18">
        <v>113</v>
      </c>
      <c r="M47" s="17">
        <f t="shared" si="2"/>
        <v>3987833.17</v>
      </c>
      <c r="N47" s="17">
        <v>0</v>
      </c>
      <c r="O47" s="17">
        <v>0</v>
      </c>
      <c r="P47" s="17">
        <v>0</v>
      </c>
      <c r="Q47" s="17">
        <f>'Таблица 3 '!C44</f>
        <v>3987833.17</v>
      </c>
      <c r="R47" s="17">
        <f t="shared" si="3"/>
        <v>3987833.17</v>
      </c>
      <c r="S47" s="17">
        <v>0</v>
      </c>
      <c r="T47" s="19">
        <f t="shared" si="4"/>
        <v>943.01768113885726</v>
      </c>
      <c r="U47" s="19">
        <v>943.01768113885726</v>
      </c>
      <c r="V47" s="20" t="s">
        <v>40</v>
      </c>
    </row>
    <row r="48" spans="1:22" ht="45" x14ac:dyDescent="0.25">
      <c r="A48" s="14">
        <v>34</v>
      </c>
      <c r="B48" s="15" t="s">
        <v>88</v>
      </c>
      <c r="C48" s="14" t="s">
        <v>38</v>
      </c>
      <c r="D48" s="14">
        <v>1964</v>
      </c>
      <c r="E48" s="14" t="s">
        <v>35</v>
      </c>
      <c r="F48" s="14" t="s">
        <v>60</v>
      </c>
      <c r="G48" s="16">
        <v>4</v>
      </c>
      <c r="H48" s="16">
        <v>3</v>
      </c>
      <c r="I48" s="17">
        <v>2901.24</v>
      </c>
      <c r="J48" s="17">
        <v>2082</v>
      </c>
      <c r="K48" s="17">
        <v>2037.5</v>
      </c>
      <c r="L48" s="18">
        <v>76</v>
      </c>
      <c r="M48" s="17">
        <f t="shared" si="2"/>
        <v>5437179</v>
      </c>
      <c r="N48" s="17">
        <v>0</v>
      </c>
      <c r="O48" s="17">
        <v>0</v>
      </c>
      <c r="P48" s="17">
        <v>0</v>
      </c>
      <c r="Q48" s="17">
        <f>'Таблица 3 '!C45</f>
        <v>5437179</v>
      </c>
      <c r="R48" s="17">
        <f t="shared" si="3"/>
        <v>5437179</v>
      </c>
      <c r="S48" s="17">
        <v>0</v>
      </c>
      <c r="T48" s="19">
        <f t="shared" si="4"/>
        <v>2611.5172910662823</v>
      </c>
      <c r="U48" s="19">
        <v>2611.5172910662823</v>
      </c>
      <c r="V48" s="20" t="s">
        <v>40</v>
      </c>
    </row>
    <row r="49" spans="1:22" ht="45" x14ac:dyDescent="0.25">
      <c r="A49" s="14">
        <v>35</v>
      </c>
      <c r="B49" s="15" t="s">
        <v>89</v>
      </c>
      <c r="C49" s="14" t="s">
        <v>38</v>
      </c>
      <c r="D49" s="14">
        <v>1938</v>
      </c>
      <c r="E49" s="14" t="s">
        <v>35</v>
      </c>
      <c r="F49" s="14" t="s">
        <v>39</v>
      </c>
      <c r="G49" s="16">
        <v>4</v>
      </c>
      <c r="H49" s="16">
        <v>3</v>
      </c>
      <c r="I49" s="17">
        <v>2984.3</v>
      </c>
      <c r="J49" s="17">
        <v>2172.6</v>
      </c>
      <c r="K49" s="17">
        <v>2172.6</v>
      </c>
      <c r="L49" s="18">
        <v>72</v>
      </c>
      <c r="M49" s="17">
        <f t="shared" si="2"/>
        <v>5190075.1100000003</v>
      </c>
      <c r="N49" s="17">
        <v>0</v>
      </c>
      <c r="O49" s="17">
        <v>0</v>
      </c>
      <c r="P49" s="17">
        <v>0</v>
      </c>
      <c r="Q49" s="17">
        <f>'Таблица 3 '!C46</f>
        <v>5190075.1100000003</v>
      </c>
      <c r="R49" s="17">
        <f t="shared" si="3"/>
        <v>5190075.1100000003</v>
      </c>
      <c r="S49" s="17">
        <v>0</v>
      </c>
      <c r="T49" s="19">
        <f t="shared" si="4"/>
        <v>2388.8774325692721</v>
      </c>
      <c r="U49" s="19">
        <v>2388.8774325692721</v>
      </c>
      <c r="V49" s="20" t="s">
        <v>40</v>
      </c>
    </row>
    <row r="50" spans="1:22" ht="45" x14ac:dyDescent="0.25">
      <c r="A50" s="14">
        <v>36</v>
      </c>
      <c r="B50" s="15" t="s">
        <v>90</v>
      </c>
      <c r="C50" s="14" t="s">
        <v>38</v>
      </c>
      <c r="D50" s="14" t="s">
        <v>91</v>
      </c>
      <c r="E50" s="14">
        <v>2021</v>
      </c>
      <c r="F50" s="14" t="s">
        <v>60</v>
      </c>
      <c r="G50" s="16">
        <v>5</v>
      </c>
      <c r="H50" s="16">
        <v>4</v>
      </c>
      <c r="I50" s="17">
        <v>4415.2</v>
      </c>
      <c r="J50" s="17">
        <v>3767.9</v>
      </c>
      <c r="K50" s="17">
        <v>3460.4</v>
      </c>
      <c r="L50" s="18">
        <v>137</v>
      </c>
      <c r="M50" s="17">
        <f t="shared" si="2"/>
        <v>2893035.3</v>
      </c>
      <c r="N50" s="17">
        <v>0</v>
      </c>
      <c r="O50" s="17">
        <v>0</v>
      </c>
      <c r="P50" s="17">
        <v>0</v>
      </c>
      <c r="Q50" s="17">
        <f>'Таблица 3 '!C47</f>
        <v>2893035.3</v>
      </c>
      <c r="R50" s="17">
        <f t="shared" si="3"/>
        <v>2893035.3</v>
      </c>
      <c r="S50" s="17">
        <v>0</v>
      </c>
      <c r="T50" s="19">
        <f t="shared" si="4"/>
        <v>767.81106186469913</v>
      </c>
      <c r="U50" s="19">
        <v>767.81106186469913</v>
      </c>
      <c r="V50" s="20" t="s">
        <v>40</v>
      </c>
    </row>
    <row r="51" spans="1:22" ht="45" x14ac:dyDescent="0.25">
      <c r="A51" s="14">
        <v>37</v>
      </c>
      <c r="B51" s="15" t="s">
        <v>92</v>
      </c>
      <c r="C51" s="14" t="s">
        <v>38</v>
      </c>
      <c r="D51" s="14">
        <v>1988</v>
      </c>
      <c r="E51" s="14">
        <v>2021</v>
      </c>
      <c r="F51" s="14" t="s">
        <v>60</v>
      </c>
      <c r="G51" s="16">
        <v>5</v>
      </c>
      <c r="H51" s="16">
        <v>8</v>
      </c>
      <c r="I51" s="17">
        <v>7256.8</v>
      </c>
      <c r="J51" s="17">
        <v>5241.6000000000004</v>
      </c>
      <c r="K51" s="17">
        <v>4987.8</v>
      </c>
      <c r="L51" s="18">
        <v>235</v>
      </c>
      <c r="M51" s="17">
        <f t="shared" si="2"/>
        <v>2970008.04</v>
      </c>
      <c r="N51" s="17">
        <v>0</v>
      </c>
      <c r="O51" s="17">
        <v>0</v>
      </c>
      <c r="P51" s="17">
        <v>0</v>
      </c>
      <c r="Q51" s="17">
        <f>'Таблица 3 '!C48</f>
        <v>2970008.04</v>
      </c>
      <c r="R51" s="17">
        <f t="shared" si="3"/>
        <v>2970008.04</v>
      </c>
      <c r="S51" s="17">
        <v>0</v>
      </c>
      <c r="T51" s="19">
        <f t="shared" si="4"/>
        <v>566.62241300366293</v>
      </c>
      <c r="U51" s="19">
        <v>566.62241300366293</v>
      </c>
      <c r="V51" s="20" t="s">
        <v>40</v>
      </c>
    </row>
    <row r="52" spans="1:22" ht="45" x14ac:dyDescent="0.25">
      <c r="A52" s="14">
        <v>38</v>
      </c>
      <c r="B52" s="15" t="s">
        <v>93</v>
      </c>
      <c r="C52" s="14" t="s">
        <v>38</v>
      </c>
      <c r="D52" s="14" t="s">
        <v>94</v>
      </c>
      <c r="E52" s="14">
        <v>2018</v>
      </c>
      <c r="F52" s="14" t="s">
        <v>60</v>
      </c>
      <c r="G52" s="16">
        <v>5</v>
      </c>
      <c r="H52" s="16">
        <v>4</v>
      </c>
      <c r="I52" s="17">
        <v>4506.8999999999996</v>
      </c>
      <c r="J52" s="17">
        <v>4026.8</v>
      </c>
      <c r="K52" s="17">
        <v>3073.8</v>
      </c>
      <c r="L52" s="18">
        <v>123</v>
      </c>
      <c r="M52" s="17">
        <f t="shared" si="2"/>
        <v>6150096.3900000006</v>
      </c>
      <c r="N52" s="17">
        <v>0</v>
      </c>
      <c r="O52" s="17">
        <v>0</v>
      </c>
      <c r="P52" s="17">
        <v>0</v>
      </c>
      <c r="Q52" s="17">
        <f>'Таблица 3 '!C49</f>
        <v>6150096.3900000006</v>
      </c>
      <c r="R52" s="17">
        <f t="shared" si="3"/>
        <v>6150096.3900000006</v>
      </c>
      <c r="S52" s="17">
        <v>0</v>
      </c>
      <c r="T52" s="19">
        <f t="shared" si="4"/>
        <v>1527.2912461507897</v>
      </c>
      <c r="U52" s="19">
        <v>1527.2912461507897</v>
      </c>
      <c r="V52" s="20" t="s">
        <v>40</v>
      </c>
    </row>
    <row r="53" spans="1:22" ht="45" x14ac:dyDescent="0.25">
      <c r="A53" s="14">
        <v>39</v>
      </c>
      <c r="B53" s="15" t="s">
        <v>95</v>
      </c>
      <c r="C53" s="14" t="s">
        <v>38</v>
      </c>
      <c r="D53" s="14">
        <v>1991</v>
      </c>
      <c r="E53" s="14" t="s">
        <v>35</v>
      </c>
      <c r="F53" s="14" t="s">
        <v>60</v>
      </c>
      <c r="G53" s="16">
        <v>5</v>
      </c>
      <c r="H53" s="16">
        <v>4</v>
      </c>
      <c r="I53" s="17">
        <v>4046.2</v>
      </c>
      <c r="J53" s="17">
        <v>2839.6</v>
      </c>
      <c r="K53" s="17">
        <v>2839.6</v>
      </c>
      <c r="L53" s="18">
        <v>113</v>
      </c>
      <c r="M53" s="17">
        <f t="shared" si="2"/>
        <v>251803.16</v>
      </c>
      <c r="N53" s="17">
        <v>0</v>
      </c>
      <c r="O53" s="17">
        <v>0</v>
      </c>
      <c r="P53" s="17">
        <v>0</v>
      </c>
      <c r="Q53" s="17">
        <f>'Таблица 3 '!C50</f>
        <v>251803.16</v>
      </c>
      <c r="R53" s="17">
        <f t="shared" si="3"/>
        <v>251803.16</v>
      </c>
      <c r="S53" s="17">
        <v>0</v>
      </c>
      <c r="T53" s="19">
        <f t="shared" si="4"/>
        <v>88.675574024510496</v>
      </c>
      <c r="U53" s="19">
        <v>88.675574024510496</v>
      </c>
      <c r="V53" s="20" t="s">
        <v>40</v>
      </c>
    </row>
    <row r="54" spans="1:22" ht="46.5" customHeight="1" x14ac:dyDescent="0.25">
      <c r="A54" s="14">
        <v>40</v>
      </c>
      <c r="B54" s="15" t="s">
        <v>96</v>
      </c>
      <c r="C54" s="14" t="s">
        <v>47</v>
      </c>
      <c r="D54" s="14">
        <v>2003</v>
      </c>
      <c r="E54" s="14" t="s">
        <v>34</v>
      </c>
      <c r="F54" s="14" t="s">
        <v>71</v>
      </c>
      <c r="G54" s="16">
        <v>5</v>
      </c>
      <c r="H54" s="16">
        <v>3</v>
      </c>
      <c r="I54" s="17">
        <v>5189.8999999999996</v>
      </c>
      <c r="J54" s="17">
        <v>3546.3</v>
      </c>
      <c r="K54" s="17">
        <v>3168.4</v>
      </c>
      <c r="L54" s="18">
        <v>138</v>
      </c>
      <c r="M54" s="17">
        <f t="shared" si="2"/>
        <v>1972515.61</v>
      </c>
      <c r="N54" s="17">
        <v>0</v>
      </c>
      <c r="O54" s="17">
        <v>0</v>
      </c>
      <c r="P54" s="17">
        <v>0</v>
      </c>
      <c r="Q54" s="17">
        <f>'Таблица 3 '!C51</f>
        <v>1972515.61</v>
      </c>
      <c r="R54" s="17">
        <f t="shared" si="3"/>
        <v>1972515.61</v>
      </c>
      <c r="S54" s="17">
        <v>0</v>
      </c>
      <c r="T54" s="19">
        <f t="shared" si="4"/>
        <v>556.21792008572311</v>
      </c>
      <c r="U54" s="19">
        <v>556.21792008572311</v>
      </c>
      <c r="V54" s="20" t="s">
        <v>40</v>
      </c>
    </row>
    <row r="55" spans="1:22" ht="46.5" customHeight="1" x14ac:dyDescent="0.25">
      <c r="A55" s="14">
        <v>41</v>
      </c>
      <c r="B55" s="15" t="s">
        <v>97</v>
      </c>
      <c r="C55" s="14" t="s">
        <v>47</v>
      </c>
      <c r="D55" s="14">
        <v>1981</v>
      </c>
      <c r="E55" s="14" t="s">
        <v>34</v>
      </c>
      <c r="F55" s="14" t="s">
        <v>71</v>
      </c>
      <c r="G55" s="16">
        <v>5</v>
      </c>
      <c r="H55" s="16">
        <v>5</v>
      </c>
      <c r="I55" s="17">
        <v>4454.6000000000004</v>
      </c>
      <c r="J55" s="17">
        <v>3491.8</v>
      </c>
      <c r="K55" s="17">
        <v>3182.9</v>
      </c>
      <c r="L55" s="18">
        <v>151</v>
      </c>
      <c r="M55" s="17">
        <f t="shared" si="2"/>
        <v>1928143.7499999998</v>
      </c>
      <c r="N55" s="17">
        <v>0</v>
      </c>
      <c r="O55" s="17">
        <v>0</v>
      </c>
      <c r="P55" s="17">
        <v>0</v>
      </c>
      <c r="Q55" s="17">
        <f>'Таблица 3 '!C52</f>
        <v>1928143.7499999998</v>
      </c>
      <c r="R55" s="17">
        <f t="shared" si="3"/>
        <v>1928143.7499999998</v>
      </c>
      <c r="S55" s="17">
        <v>0</v>
      </c>
      <c r="T55" s="19">
        <f t="shared" si="4"/>
        <v>552.19192107222625</v>
      </c>
      <c r="U55" s="19">
        <v>552.19192107222625</v>
      </c>
      <c r="V55" s="20" t="s">
        <v>40</v>
      </c>
    </row>
    <row r="56" spans="1:22" ht="45" x14ac:dyDescent="0.25">
      <c r="A56" s="14">
        <v>42</v>
      </c>
      <c r="B56" s="15" t="s">
        <v>98</v>
      </c>
      <c r="C56" s="14" t="s">
        <v>38</v>
      </c>
      <c r="D56" s="14" t="s">
        <v>99</v>
      </c>
      <c r="E56" s="14" t="s">
        <v>35</v>
      </c>
      <c r="F56" s="14" t="s">
        <v>60</v>
      </c>
      <c r="G56" s="16">
        <v>5</v>
      </c>
      <c r="H56" s="16">
        <v>4</v>
      </c>
      <c r="I56" s="17">
        <v>3051.2</v>
      </c>
      <c r="J56" s="17">
        <v>2762.3</v>
      </c>
      <c r="K56" s="17">
        <v>2550.6</v>
      </c>
      <c r="L56" s="18">
        <v>111</v>
      </c>
      <c r="M56" s="17">
        <f t="shared" si="2"/>
        <v>4075378.14</v>
      </c>
      <c r="N56" s="17">
        <v>0</v>
      </c>
      <c r="O56" s="17">
        <v>0</v>
      </c>
      <c r="P56" s="17">
        <v>0</v>
      </c>
      <c r="Q56" s="17">
        <f>'Таблица 3 '!C53</f>
        <v>4075378.14</v>
      </c>
      <c r="R56" s="17">
        <f t="shared" si="3"/>
        <v>4075378.14</v>
      </c>
      <c r="S56" s="17">
        <v>0</v>
      </c>
      <c r="T56" s="19">
        <f t="shared" si="4"/>
        <v>1475.3568185932013</v>
      </c>
      <c r="U56" s="19">
        <v>1475.3568185932013</v>
      </c>
      <c r="V56" s="20" t="s">
        <v>40</v>
      </c>
    </row>
    <row r="57" spans="1:22" ht="46.5" customHeight="1" x14ac:dyDescent="0.25">
      <c r="A57" s="14">
        <v>43</v>
      </c>
      <c r="B57" s="15" t="s">
        <v>100</v>
      </c>
      <c r="C57" s="14" t="s">
        <v>47</v>
      </c>
      <c r="D57" s="14">
        <v>2002</v>
      </c>
      <c r="E57" s="14" t="s">
        <v>34</v>
      </c>
      <c r="F57" s="14" t="s">
        <v>71</v>
      </c>
      <c r="G57" s="16">
        <v>9</v>
      </c>
      <c r="H57" s="16">
        <v>5</v>
      </c>
      <c r="I57" s="17">
        <v>14793</v>
      </c>
      <c r="J57" s="17">
        <v>12696.6</v>
      </c>
      <c r="K57" s="17">
        <v>11822.4</v>
      </c>
      <c r="L57" s="18">
        <v>228</v>
      </c>
      <c r="M57" s="17">
        <f t="shared" si="2"/>
        <v>650000</v>
      </c>
      <c r="N57" s="17">
        <v>0</v>
      </c>
      <c r="O57" s="17">
        <v>0</v>
      </c>
      <c r="P57" s="17">
        <v>0</v>
      </c>
      <c r="Q57" s="17">
        <f>'Таблица 3 '!C54</f>
        <v>650000</v>
      </c>
      <c r="R57" s="17">
        <f t="shared" si="3"/>
        <v>650000</v>
      </c>
      <c r="S57" s="17">
        <v>0</v>
      </c>
      <c r="T57" s="19">
        <f t="shared" si="4"/>
        <v>51.194808058850398</v>
      </c>
      <c r="U57" s="19">
        <v>51.194808058850398</v>
      </c>
      <c r="V57" s="20" t="s">
        <v>40</v>
      </c>
    </row>
    <row r="58" spans="1:22" ht="45" x14ac:dyDescent="0.25">
      <c r="A58" s="14">
        <v>44</v>
      </c>
      <c r="B58" s="15" t="s">
        <v>101</v>
      </c>
      <c r="C58" s="14" t="s">
        <v>38</v>
      </c>
      <c r="D58" s="14" t="s">
        <v>68</v>
      </c>
      <c r="E58" s="14">
        <v>2018</v>
      </c>
      <c r="F58" s="14" t="s">
        <v>60</v>
      </c>
      <c r="G58" s="16">
        <v>5</v>
      </c>
      <c r="H58" s="16">
        <v>4</v>
      </c>
      <c r="I58" s="17">
        <v>4377.8999999999996</v>
      </c>
      <c r="J58" s="17">
        <v>3150.6</v>
      </c>
      <c r="K58" s="17">
        <v>3120.2</v>
      </c>
      <c r="L58" s="18">
        <v>109</v>
      </c>
      <c r="M58" s="17">
        <f t="shared" si="2"/>
        <v>8705682.040000001</v>
      </c>
      <c r="N58" s="17">
        <v>0</v>
      </c>
      <c r="O58" s="17">
        <v>0</v>
      </c>
      <c r="P58" s="17">
        <v>0</v>
      </c>
      <c r="Q58" s="17">
        <f>'Таблица 3 '!C55</f>
        <v>8705682.040000001</v>
      </c>
      <c r="R58" s="17">
        <f t="shared" si="3"/>
        <v>8705682.040000001</v>
      </c>
      <c r="S58" s="17">
        <v>0</v>
      </c>
      <c r="T58" s="19">
        <f t="shared" si="4"/>
        <v>2763.1822636958045</v>
      </c>
      <c r="U58" s="19">
        <v>2763.1822636958045</v>
      </c>
      <c r="V58" s="20" t="s">
        <v>40</v>
      </c>
    </row>
    <row r="59" spans="1:22" ht="45" x14ac:dyDescent="0.25">
      <c r="A59" s="14">
        <v>45</v>
      </c>
      <c r="B59" s="15" t="s">
        <v>102</v>
      </c>
      <c r="C59" s="14" t="s">
        <v>38</v>
      </c>
      <c r="D59" s="14" t="s">
        <v>52</v>
      </c>
      <c r="E59" s="14">
        <v>2019</v>
      </c>
      <c r="F59" s="14" t="s">
        <v>60</v>
      </c>
      <c r="G59" s="16">
        <v>5</v>
      </c>
      <c r="H59" s="16">
        <v>3</v>
      </c>
      <c r="I59" s="17">
        <v>3303.6</v>
      </c>
      <c r="J59" s="17">
        <v>3303.6</v>
      </c>
      <c r="K59" s="17">
        <v>2921.7</v>
      </c>
      <c r="L59" s="18">
        <v>61</v>
      </c>
      <c r="M59" s="17">
        <f t="shared" si="2"/>
        <v>2747023.35</v>
      </c>
      <c r="N59" s="17">
        <v>0</v>
      </c>
      <c r="O59" s="17">
        <v>0</v>
      </c>
      <c r="P59" s="17">
        <v>0</v>
      </c>
      <c r="Q59" s="17">
        <f>'Таблица 3 '!C56</f>
        <v>2747023.35</v>
      </c>
      <c r="R59" s="17">
        <f t="shared" si="3"/>
        <v>2747023.35</v>
      </c>
      <c r="S59" s="17">
        <v>0</v>
      </c>
      <c r="T59" s="19">
        <f t="shared" si="4"/>
        <v>831.52420087177632</v>
      </c>
      <c r="U59" s="19">
        <v>831.52420087177632</v>
      </c>
      <c r="V59" s="20" t="s">
        <v>40</v>
      </c>
    </row>
    <row r="60" spans="1:22" ht="45" x14ac:dyDescent="0.25">
      <c r="A60" s="14">
        <v>46</v>
      </c>
      <c r="B60" s="15" t="s">
        <v>103</v>
      </c>
      <c r="C60" s="14" t="s">
        <v>38</v>
      </c>
      <c r="D60" s="14">
        <v>1972</v>
      </c>
      <c r="E60" s="14" t="s">
        <v>35</v>
      </c>
      <c r="F60" s="14" t="s">
        <v>45</v>
      </c>
      <c r="G60" s="16">
        <v>5</v>
      </c>
      <c r="H60" s="16">
        <v>4</v>
      </c>
      <c r="I60" s="17">
        <v>3869.3</v>
      </c>
      <c r="J60" s="17">
        <v>3872.6</v>
      </c>
      <c r="K60" s="17">
        <v>3774.4</v>
      </c>
      <c r="L60" s="18">
        <v>175</v>
      </c>
      <c r="M60" s="17">
        <f t="shared" si="2"/>
        <v>1260481.46</v>
      </c>
      <c r="N60" s="17">
        <v>0</v>
      </c>
      <c r="O60" s="17">
        <v>0</v>
      </c>
      <c r="P60" s="17">
        <v>0</v>
      </c>
      <c r="Q60" s="17">
        <f>'Таблица 3 '!C57</f>
        <v>1260481.46</v>
      </c>
      <c r="R60" s="17">
        <f t="shared" si="3"/>
        <v>1260481.46</v>
      </c>
      <c r="S60" s="17">
        <v>0</v>
      </c>
      <c r="T60" s="19">
        <f t="shared" si="4"/>
        <v>325.48713009347728</v>
      </c>
      <c r="U60" s="19">
        <v>325.48713009347728</v>
      </c>
      <c r="V60" s="20" t="s">
        <v>40</v>
      </c>
    </row>
    <row r="61" spans="1:22" ht="45" x14ac:dyDescent="0.25">
      <c r="A61" s="14">
        <v>47</v>
      </c>
      <c r="B61" s="15" t="s">
        <v>104</v>
      </c>
      <c r="C61" s="14" t="s">
        <v>38</v>
      </c>
      <c r="D61" s="14">
        <v>1979</v>
      </c>
      <c r="E61" s="14" t="s">
        <v>35</v>
      </c>
      <c r="F61" s="14" t="s">
        <v>49</v>
      </c>
      <c r="G61" s="16">
        <v>5</v>
      </c>
      <c r="H61" s="16">
        <v>5</v>
      </c>
      <c r="I61" s="17">
        <v>5140.6000000000004</v>
      </c>
      <c r="J61" s="17">
        <v>4626.6000000000004</v>
      </c>
      <c r="K61" s="17">
        <v>4626.6000000000004</v>
      </c>
      <c r="L61" s="18">
        <v>205</v>
      </c>
      <c r="M61" s="17">
        <f t="shared" si="2"/>
        <v>6317203.2000000002</v>
      </c>
      <c r="N61" s="17">
        <v>0</v>
      </c>
      <c r="O61" s="17">
        <v>0</v>
      </c>
      <c r="P61" s="17">
        <v>0</v>
      </c>
      <c r="Q61" s="17">
        <f>'Таблица 3 '!C58</f>
        <v>6317203.2000000002</v>
      </c>
      <c r="R61" s="17">
        <f t="shared" si="3"/>
        <v>6317203.2000000002</v>
      </c>
      <c r="S61" s="17">
        <v>0</v>
      </c>
      <c r="T61" s="19">
        <f t="shared" si="4"/>
        <v>1365.4094151212553</v>
      </c>
      <c r="U61" s="19">
        <v>1365.4094151212553</v>
      </c>
      <c r="V61" s="20" t="s">
        <v>40</v>
      </c>
    </row>
    <row r="62" spans="1:22" ht="42.75" customHeight="1" x14ac:dyDescent="0.25">
      <c r="A62" s="14">
        <v>48</v>
      </c>
      <c r="B62" s="15" t="s">
        <v>105</v>
      </c>
      <c r="C62" s="14" t="s">
        <v>47</v>
      </c>
      <c r="D62" s="14">
        <v>1966</v>
      </c>
      <c r="E62" s="14">
        <v>2021</v>
      </c>
      <c r="F62" s="14" t="s">
        <v>45</v>
      </c>
      <c r="G62" s="16">
        <v>5</v>
      </c>
      <c r="H62" s="16">
        <v>6</v>
      </c>
      <c r="I62" s="17">
        <v>5723.4</v>
      </c>
      <c r="J62" s="17">
        <v>5722.5</v>
      </c>
      <c r="K62" s="17">
        <v>5306.8</v>
      </c>
      <c r="L62" s="18">
        <v>264</v>
      </c>
      <c r="M62" s="17">
        <f t="shared" si="2"/>
        <v>2279826.65</v>
      </c>
      <c r="N62" s="17">
        <v>0</v>
      </c>
      <c r="O62" s="17">
        <v>0</v>
      </c>
      <c r="P62" s="17">
        <v>0</v>
      </c>
      <c r="Q62" s="17">
        <f>'Таблица 3 '!C59</f>
        <v>2279826.65</v>
      </c>
      <c r="R62" s="17">
        <f t="shared" si="3"/>
        <v>2279826.65</v>
      </c>
      <c r="S62" s="17">
        <v>0</v>
      </c>
      <c r="T62" s="19">
        <f t="shared" si="4"/>
        <v>398.39696810834425</v>
      </c>
      <c r="U62" s="19">
        <v>398.39696810834425</v>
      </c>
      <c r="V62" s="20" t="s">
        <v>40</v>
      </c>
    </row>
    <row r="63" spans="1:22" ht="45" x14ac:dyDescent="0.25">
      <c r="A63" s="14">
        <v>49</v>
      </c>
      <c r="B63" s="15" t="s">
        <v>106</v>
      </c>
      <c r="C63" s="14" t="s">
        <v>38</v>
      </c>
      <c r="D63" s="14" t="s">
        <v>68</v>
      </c>
      <c r="E63" s="14">
        <v>2020</v>
      </c>
      <c r="F63" s="14" t="s">
        <v>60</v>
      </c>
      <c r="G63" s="16">
        <v>5</v>
      </c>
      <c r="H63" s="16">
        <v>6</v>
      </c>
      <c r="I63" s="17">
        <v>6826.3</v>
      </c>
      <c r="J63" s="17">
        <v>5080.8999999999996</v>
      </c>
      <c r="K63" s="17">
        <v>4919.3999999999996</v>
      </c>
      <c r="L63" s="18">
        <v>167</v>
      </c>
      <c r="M63" s="17">
        <f t="shared" si="2"/>
        <v>2506024.7999999998</v>
      </c>
      <c r="N63" s="17">
        <v>0</v>
      </c>
      <c r="O63" s="17">
        <v>0</v>
      </c>
      <c r="P63" s="17">
        <v>0</v>
      </c>
      <c r="Q63" s="17">
        <f>'Таблица 3 '!C60</f>
        <v>2506024.7999999998</v>
      </c>
      <c r="R63" s="17">
        <f t="shared" si="3"/>
        <v>2506024.7999999998</v>
      </c>
      <c r="S63" s="17">
        <v>0</v>
      </c>
      <c r="T63" s="19">
        <f t="shared" si="4"/>
        <v>493.22458619535911</v>
      </c>
      <c r="U63" s="19">
        <v>493.22458619535911</v>
      </c>
      <c r="V63" s="20" t="s">
        <v>40</v>
      </c>
    </row>
    <row r="64" spans="1:22" ht="56.25" customHeight="1" x14ac:dyDescent="0.25">
      <c r="A64" s="14">
        <v>50</v>
      </c>
      <c r="B64" s="15" t="s">
        <v>107</v>
      </c>
      <c r="C64" s="14" t="s">
        <v>108</v>
      </c>
      <c r="D64" s="14">
        <v>1992</v>
      </c>
      <c r="E64" s="14">
        <v>2022</v>
      </c>
      <c r="F64" s="14" t="s">
        <v>71</v>
      </c>
      <c r="G64" s="16">
        <v>9</v>
      </c>
      <c r="H64" s="16">
        <v>4</v>
      </c>
      <c r="I64" s="17">
        <v>11358.9</v>
      </c>
      <c r="J64" s="17">
        <v>10098.200000000001</v>
      </c>
      <c r="K64" s="17">
        <v>8068</v>
      </c>
      <c r="L64" s="18">
        <v>274</v>
      </c>
      <c r="M64" s="17">
        <f t="shared" si="2"/>
        <v>906148</v>
      </c>
      <c r="N64" s="17">
        <v>0</v>
      </c>
      <c r="O64" s="17">
        <v>0</v>
      </c>
      <c r="P64" s="17">
        <v>0</v>
      </c>
      <c r="Q64" s="17">
        <f>'Таблица 3 '!C61</f>
        <v>906148</v>
      </c>
      <c r="R64" s="17">
        <f t="shared" si="3"/>
        <v>906148</v>
      </c>
      <c r="S64" s="17">
        <v>0</v>
      </c>
      <c r="T64" s="19">
        <f t="shared" si="4"/>
        <v>89.733615891941128</v>
      </c>
      <c r="U64" s="19">
        <v>89.733615891941128</v>
      </c>
      <c r="V64" s="20" t="s">
        <v>40</v>
      </c>
    </row>
    <row r="65" spans="1:22" ht="45" x14ac:dyDescent="0.25">
      <c r="A65" s="14">
        <v>51</v>
      </c>
      <c r="B65" s="15" t="s">
        <v>109</v>
      </c>
      <c r="C65" s="14" t="s">
        <v>38</v>
      </c>
      <c r="D65" s="14" t="s">
        <v>110</v>
      </c>
      <c r="E65" s="14">
        <v>2021</v>
      </c>
      <c r="F65" s="14" t="s">
        <v>60</v>
      </c>
      <c r="G65" s="16">
        <v>2</v>
      </c>
      <c r="H65" s="16">
        <v>2</v>
      </c>
      <c r="I65" s="17">
        <v>899.3</v>
      </c>
      <c r="J65" s="17">
        <v>861.7</v>
      </c>
      <c r="K65" s="17">
        <v>805.8</v>
      </c>
      <c r="L65" s="18">
        <v>24</v>
      </c>
      <c r="M65" s="17">
        <f t="shared" si="2"/>
        <v>126683.84</v>
      </c>
      <c r="N65" s="17">
        <v>0</v>
      </c>
      <c r="O65" s="17">
        <v>0</v>
      </c>
      <c r="P65" s="17">
        <v>0</v>
      </c>
      <c r="Q65" s="17">
        <f>'Таблица 3 '!C62</f>
        <v>126683.84</v>
      </c>
      <c r="R65" s="17">
        <f t="shared" si="3"/>
        <v>126683.84</v>
      </c>
      <c r="S65" s="17">
        <v>0</v>
      </c>
      <c r="T65" s="19">
        <f t="shared" si="4"/>
        <v>147.01617732389462</v>
      </c>
      <c r="U65" s="19">
        <v>147.01617732389462</v>
      </c>
      <c r="V65" s="20" t="s">
        <v>40</v>
      </c>
    </row>
    <row r="66" spans="1:22" ht="45" x14ac:dyDescent="0.25">
      <c r="A66" s="14">
        <v>52</v>
      </c>
      <c r="B66" s="15" t="s">
        <v>111</v>
      </c>
      <c r="C66" s="14" t="s">
        <v>38</v>
      </c>
      <c r="D66" s="14">
        <v>1965</v>
      </c>
      <c r="E66" s="14" t="s">
        <v>35</v>
      </c>
      <c r="F66" s="14" t="s">
        <v>39</v>
      </c>
      <c r="G66" s="16">
        <v>5</v>
      </c>
      <c r="H66" s="16">
        <v>4</v>
      </c>
      <c r="I66" s="17">
        <v>2865.9</v>
      </c>
      <c r="J66" s="17">
        <v>1555</v>
      </c>
      <c r="K66" s="17">
        <v>975.5</v>
      </c>
      <c r="L66" s="18">
        <v>59</v>
      </c>
      <c r="M66" s="17">
        <f t="shared" si="2"/>
        <v>4138117.15</v>
      </c>
      <c r="N66" s="17">
        <v>0</v>
      </c>
      <c r="O66" s="17">
        <v>0</v>
      </c>
      <c r="P66" s="17">
        <v>0</v>
      </c>
      <c r="Q66" s="17">
        <f>'Таблица 3 '!C63</f>
        <v>4138117.15</v>
      </c>
      <c r="R66" s="17">
        <f t="shared" si="3"/>
        <v>4138117.15</v>
      </c>
      <c r="S66" s="17">
        <v>0</v>
      </c>
      <c r="T66" s="19">
        <f t="shared" si="4"/>
        <v>2661.1685852090031</v>
      </c>
      <c r="U66" s="19">
        <v>2661.1685852090031</v>
      </c>
      <c r="V66" s="20" t="s">
        <v>40</v>
      </c>
    </row>
    <row r="67" spans="1:22" ht="45" customHeight="1" x14ac:dyDescent="0.25">
      <c r="A67" s="14">
        <v>53</v>
      </c>
      <c r="B67" s="15" t="s">
        <v>112</v>
      </c>
      <c r="C67" s="14" t="s">
        <v>47</v>
      </c>
      <c r="D67" s="14">
        <v>1980</v>
      </c>
      <c r="E67" s="14" t="s">
        <v>34</v>
      </c>
      <c r="F67" s="14" t="s">
        <v>71</v>
      </c>
      <c r="G67" s="16">
        <v>5</v>
      </c>
      <c r="H67" s="16">
        <v>19</v>
      </c>
      <c r="I67" s="17">
        <v>18344.5</v>
      </c>
      <c r="J67" s="17">
        <v>12822.3</v>
      </c>
      <c r="K67" s="17">
        <v>11361.5</v>
      </c>
      <c r="L67" s="18">
        <v>598</v>
      </c>
      <c r="M67" s="17">
        <f t="shared" si="2"/>
        <v>10845795.110000001</v>
      </c>
      <c r="N67" s="17">
        <v>0</v>
      </c>
      <c r="O67" s="17">
        <v>0</v>
      </c>
      <c r="P67" s="17">
        <v>0</v>
      </c>
      <c r="Q67" s="17">
        <f>'Таблица 3 '!C64</f>
        <v>10845795.110000001</v>
      </c>
      <c r="R67" s="17">
        <f t="shared" si="3"/>
        <v>10845795.110000001</v>
      </c>
      <c r="S67" s="17">
        <v>0</v>
      </c>
      <c r="T67" s="19">
        <f t="shared" si="4"/>
        <v>845.8541065175516</v>
      </c>
      <c r="U67" s="19">
        <v>845.8541065175516</v>
      </c>
      <c r="V67" s="20" t="s">
        <v>40</v>
      </c>
    </row>
    <row r="68" spans="1:22" ht="45" x14ac:dyDescent="0.25">
      <c r="A68" s="14">
        <v>54</v>
      </c>
      <c r="B68" s="15" t="s">
        <v>113</v>
      </c>
      <c r="C68" s="14" t="s">
        <v>38</v>
      </c>
      <c r="D68" s="14" t="s">
        <v>114</v>
      </c>
      <c r="E68" s="14" t="s">
        <v>35</v>
      </c>
      <c r="F68" s="14" t="s">
        <v>45</v>
      </c>
      <c r="G68" s="16">
        <v>10</v>
      </c>
      <c r="H68" s="16">
        <v>4</v>
      </c>
      <c r="I68" s="17">
        <v>11683.6</v>
      </c>
      <c r="J68" s="17">
        <v>9475.5</v>
      </c>
      <c r="K68" s="17">
        <v>9279.7000000000007</v>
      </c>
      <c r="L68" s="18">
        <v>311</v>
      </c>
      <c r="M68" s="17">
        <f t="shared" si="2"/>
        <v>8182817</v>
      </c>
      <c r="N68" s="17">
        <v>0</v>
      </c>
      <c r="O68" s="17">
        <v>0</v>
      </c>
      <c r="P68" s="17">
        <v>0</v>
      </c>
      <c r="Q68" s="17">
        <f>'Таблица 3 '!C65</f>
        <v>8182817</v>
      </c>
      <c r="R68" s="17">
        <f t="shared" si="3"/>
        <v>8182817</v>
      </c>
      <c r="S68" s="17">
        <v>0</v>
      </c>
      <c r="T68" s="19">
        <f t="shared" si="4"/>
        <v>863.57627565827659</v>
      </c>
      <c r="U68" s="19">
        <v>863.57627565827659</v>
      </c>
      <c r="V68" s="20" t="s">
        <v>40</v>
      </c>
    </row>
    <row r="69" spans="1:22" ht="45" x14ac:dyDescent="0.25">
      <c r="A69" s="14">
        <v>55</v>
      </c>
      <c r="B69" s="15" t="s">
        <v>115</v>
      </c>
      <c r="C69" s="14" t="s">
        <v>38</v>
      </c>
      <c r="D69" s="14" t="s">
        <v>116</v>
      </c>
      <c r="E69" s="14">
        <v>2021</v>
      </c>
      <c r="F69" s="14" t="s">
        <v>60</v>
      </c>
      <c r="G69" s="16">
        <v>5</v>
      </c>
      <c r="H69" s="16">
        <v>2</v>
      </c>
      <c r="I69" s="17">
        <v>3676.7</v>
      </c>
      <c r="J69" s="17">
        <v>3255</v>
      </c>
      <c r="K69" s="17">
        <v>2246.3000000000002</v>
      </c>
      <c r="L69" s="18">
        <v>132</v>
      </c>
      <c r="M69" s="17">
        <f t="shared" si="2"/>
        <v>4291105.75</v>
      </c>
      <c r="N69" s="17">
        <v>0</v>
      </c>
      <c r="O69" s="17">
        <v>0</v>
      </c>
      <c r="P69" s="17">
        <v>0</v>
      </c>
      <c r="Q69" s="17">
        <f>'Таблица 3 '!C66</f>
        <v>4291105.75</v>
      </c>
      <c r="R69" s="17">
        <f t="shared" si="3"/>
        <v>4291105.75</v>
      </c>
      <c r="S69" s="17">
        <v>0</v>
      </c>
      <c r="T69" s="19">
        <f t="shared" si="4"/>
        <v>1318.3120583717357</v>
      </c>
      <c r="U69" s="19">
        <v>1318.3120583717357</v>
      </c>
      <c r="V69" s="20" t="s">
        <v>40</v>
      </c>
    </row>
    <row r="70" spans="1:22" ht="45" x14ac:dyDescent="0.25">
      <c r="A70" s="14">
        <v>56</v>
      </c>
      <c r="B70" s="15" t="s">
        <v>117</v>
      </c>
      <c r="C70" s="14" t="s">
        <v>38</v>
      </c>
      <c r="D70" s="14">
        <v>1980</v>
      </c>
      <c r="E70" s="14" t="s">
        <v>35</v>
      </c>
      <c r="F70" s="14" t="s">
        <v>45</v>
      </c>
      <c r="G70" s="16">
        <v>5</v>
      </c>
      <c r="H70" s="16">
        <v>6</v>
      </c>
      <c r="I70" s="17">
        <v>5911.46</v>
      </c>
      <c r="J70" s="17">
        <v>4240.6000000000004</v>
      </c>
      <c r="K70" s="17">
        <v>3826.6</v>
      </c>
      <c r="L70" s="18">
        <v>120</v>
      </c>
      <c r="M70" s="17">
        <f t="shared" si="2"/>
        <v>7348472.1699999999</v>
      </c>
      <c r="N70" s="17">
        <v>0</v>
      </c>
      <c r="O70" s="17">
        <v>0</v>
      </c>
      <c r="P70" s="17">
        <v>0</v>
      </c>
      <c r="Q70" s="17">
        <f>'Таблица 3 '!C67</f>
        <v>7348472.1699999999</v>
      </c>
      <c r="R70" s="17">
        <f t="shared" si="3"/>
        <v>7348472.1699999999</v>
      </c>
      <c r="S70" s="17">
        <v>0</v>
      </c>
      <c r="T70" s="19">
        <f t="shared" si="4"/>
        <v>1732.8850091968116</v>
      </c>
      <c r="U70" s="19">
        <v>1732.8850091968116</v>
      </c>
      <c r="V70" s="20" t="s">
        <v>40</v>
      </c>
    </row>
    <row r="71" spans="1:22" ht="45" x14ac:dyDescent="0.25">
      <c r="A71" s="14">
        <v>57</v>
      </c>
      <c r="B71" s="15" t="s">
        <v>118</v>
      </c>
      <c r="C71" s="14" t="s">
        <v>38</v>
      </c>
      <c r="D71" s="14" t="s">
        <v>119</v>
      </c>
      <c r="E71" s="14">
        <v>2018</v>
      </c>
      <c r="F71" s="14" t="s">
        <v>45</v>
      </c>
      <c r="G71" s="16">
        <v>5</v>
      </c>
      <c r="H71" s="16">
        <v>2</v>
      </c>
      <c r="I71" s="17">
        <v>2219.4</v>
      </c>
      <c r="J71" s="17">
        <v>1662.8</v>
      </c>
      <c r="K71" s="17">
        <v>1620.5</v>
      </c>
      <c r="L71" s="18">
        <v>67</v>
      </c>
      <c r="M71" s="17">
        <f t="shared" si="2"/>
        <v>58137.91</v>
      </c>
      <c r="N71" s="17">
        <v>0</v>
      </c>
      <c r="O71" s="17">
        <v>0</v>
      </c>
      <c r="P71" s="17">
        <v>0</v>
      </c>
      <c r="Q71" s="17">
        <f>'Таблица 3 '!C68</f>
        <v>58137.91</v>
      </c>
      <c r="R71" s="17">
        <f t="shared" si="3"/>
        <v>58137.91</v>
      </c>
      <c r="S71" s="17">
        <v>0</v>
      </c>
      <c r="T71" s="19">
        <f t="shared" si="4"/>
        <v>34.963862160211697</v>
      </c>
      <c r="U71" s="19">
        <v>34.963862160211697</v>
      </c>
      <c r="V71" s="20" t="s">
        <v>40</v>
      </c>
    </row>
    <row r="72" spans="1:22" ht="45" customHeight="1" x14ac:dyDescent="0.25">
      <c r="A72" s="14">
        <v>58</v>
      </c>
      <c r="B72" s="15" t="s">
        <v>120</v>
      </c>
      <c r="C72" s="14" t="s">
        <v>47</v>
      </c>
      <c r="D72" s="14">
        <v>1972</v>
      </c>
      <c r="E72" s="14">
        <v>2021</v>
      </c>
      <c r="F72" s="14" t="s">
        <v>71</v>
      </c>
      <c r="G72" s="16">
        <v>5</v>
      </c>
      <c r="H72" s="16">
        <v>4</v>
      </c>
      <c r="I72" s="17">
        <v>3366.3</v>
      </c>
      <c r="J72" s="17">
        <v>3361.1</v>
      </c>
      <c r="K72" s="17">
        <v>3238.2</v>
      </c>
      <c r="L72" s="18">
        <v>143</v>
      </c>
      <c r="M72" s="17">
        <f t="shared" si="2"/>
        <v>1949598.78</v>
      </c>
      <c r="N72" s="17">
        <v>0</v>
      </c>
      <c r="O72" s="17">
        <v>0</v>
      </c>
      <c r="P72" s="17">
        <v>0</v>
      </c>
      <c r="Q72" s="17">
        <f>'Таблица 3 '!C69</f>
        <v>1949598.78</v>
      </c>
      <c r="R72" s="17">
        <f t="shared" si="3"/>
        <v>1949598.78</v>
      </c>
      <c r="S72" s="17">
        <v>0</v>
      </c>
      <c r="T72" s="19">
        <f t="shared" si="4"/>
        <v>580.04783553003483</v>
      </c>
      <c r="U72" s="19">
        <v>580.04783553003483</v>
      </c>
      <c r="V72" s="20" t="s">
        <v>40</v>
      </c>
    </row>
    <row r="73" spans="1:22" ht="45" x14ac:dyDescent="0.25">
      <c r="A73" s="14">
        <v>59</v>
      </c>
      <c r="B73" s="15" t="s">
        <v>121</v>
      </c>
      <c r="C73" s="14" t="s">
        <v>38</v>
      </c>
      <c r="D73" s="14">
        <v>1990</v>
      </c>
      <c r="E73" s="14" t="s">
        <v>35</v>
      </c>
      <c r="F73" s="14" t="s">
        <v>49</v>
      </c>
      <c r="G73" s="16">
        <v>5</v>
      </c>
      <c r="H73" s="16">
        <v>3</v>
      </c>
      <c r="I73" s="17">
        <v>3034.2</v>
      </c>
      <c r="J73" s="17">
        <v>2199.4</v>
      </c>
      <c r="K73" s="17">
        <v>2199.4</v>
      </c>
      <c r="L73" s="18">
        <v>73</v>
      </c>
      <c r="M73" s="17">
        <f t="shared" si="2"/>
        <v>1843159.2</v>
      </c>
      <c r="N73" s="17">
        <v>0</v>
      </c>
      <c r="O73" s="17">
        <v>0</v>
      </c>
      <c r="P73" s="17">
        <v>0</v>
      </c>
      <c r="Q73" s="17">
        <f>'Таблица 3 '!C70</f>
        <v>1843159.2</v>
      </c>
      <c r="R73" s="17">
        <f t="shared" si="3"/>
        <v>1843159.2</v>
      </c>
      <c r="S73" s="17">
        <v>0</v>
      </c>
      <c r="T73" s="19">
        <f t="shared" si="4"/>
        <v>838.02818950622895</v>
      </c>
      <c r="U73" s="19">
        <v>838.02818950622895</v>
      </c>
      <c r="V73" s="20" t="s">
        <v>40</v>
      </c>
    </row>
    <row r="74" spans="1:22" ht="45" x14ac:dyDescent="0.25">
      <c r="A74" s="14">
        <v>60</v>
      </c>
      <c r="B74" s="15" t="s">
        <v>122</v>
      </c>
      <c r="C74" s="14" t="s">
        <v>38</v>
      </c>
      <c r="D74" s="14" t="s">
        <v>52</v>
      </c>
      <c r="E74" s="14">
        <v>2021</v>
      </c>
      <c r="F74" s="14" t="s">
        <v>45</v>
      </c>
      <c r="G74" s="16">
        <v>5</v>
      </c>
      <c r="H74" s="16">
        <v>2</v>
      </c>
      <c r="I74" s="17">
        <v>2738.2</v>
      </c>
      <c r="J74" s="17">
        <v>2401.6999999999998</v>
      </c>
      <c r="K74" s="17">
        <v>2035.7</v>
      </c>
      <c r="L74" s="18">
        <v>101</v>
      </c>
      <c r="M74" s="17">
        <f t="shared" si="2"/>
        <v>1543732.4400000002</v>
      </c>
      <c r="N74" s="17">
        <v>0</v>
      </c>
      <c r="O74" s="17">
        <v>0</v>
      </c>
      <c r="P74" s="17">
        <v>0</v>
      </c>
      <c r="Q74" s="17">
        <f>'Таблица 3 '!C71</f>
        <v>1543732.4400000002</v>
      </c>
      <c r="R74" s="17">
        <f t="shared" si="3"/>
        <v>1543732.4400000002</v>
      </c>
      <c r="S74" s="17">
        <v>0</v>
      </c>
      <c r="T74" s="19">
        <f t="shared" si="4"/>
        <v>642.76655702210951</v>
      </c>
      <c r="U74" s="19">
        <v>642.76655702210951</v>
      </c>
      <c r="V74" s="20" t="s">
        <v>40</v>
      </c>
    </row>
    <row r="75" spans="1:22" ht="45" x14ac:dyDescent="0.25">
      <c r="A75" s="14">
        <v>61</v>
      </c>
      <c r="B75" s="15" t="s">
        <v>123</v>
      </c>
      <c r="C75" s="14" t="s">
        <v>38</v>
      </c>
      <c r="D75" s="14">
        <v>1971</v>
      </c>
      <c r="E75" s="14" t="s">
        <v>35</v>
      </c>
      <c r="F75" s="14" t="s">
        <v>49</v>
      </c>
      <c r="G75" s="16">
        <v>5</v>
      </c>
      <c r="H75" s="16">
        <v>4</v>
      </c>
      <c r="I75" s="17">
        <v>3553.1</v>
      </c>
      <c r="J75" s="17">
        <v>3286.1</v>
      </c>
      <c r="K75" s="17">
        <v>3286.1</v>
      </c>
      <c r="L75" s="18">
        <v>155</v>
      </c>
      <c r="M75" s="17">
        <f t="shared" si="2"/>
        <v>1947291.79</v>
      </c>
      <c r="N75" s="17">
        <v>0</v>
      </c>
      <c r="O75" s="17">
        <v>0</v>
      </c>
      <c r="P75" s="17">
        <v>0</v>
      </c>
      <c r="Q75" s="17">
        <f>'Таблица 3 '!C72</f>
        <v>1947291.79</v>
      </c>
      <c r="R75" s="17">
        <f t="shared" si="3"/>
        <v>1947291.79</v>
      </c>
      <c r="S75" s="17">
        <v>0</v>
      </c>
      <c r="T75" s="19">
        <f t="shared" si="4"/>
        <v>592.58445878092573</v>
      </c>
      <c r="U75" s="19">
        <v>592.58445878092573</v>
      </c>
      <c r="V75" s="20" t="s">
        <v>40</v>
      </c>
    </row>
    <row r="76" spans="1:22" ht="45" x14ac:dyDescent="0.25">
      <c r="A76" s="14">
        <v>62</v>
      </c>
      <c r="B76" s="15" t="s">
        <v>124</v>
      </c>
      <c r="C76" s="14" t="s">
        <v>38</v>
      </c>
      <c r="D76" s="14" t="s">
        <v>125</v>
      </c>
      <c r="E76" s="14" t="s">
        <v>35</v>
      </c>
      <c r="F76" s="14" t="s">
        <v>60</v>
      </c>
      <c r="G76" s="16">
        <v>6</v>
      </c>
      <c r="H76" s="16">
        <v>6</v>
      </c>
      <c r="I76" s="17">
        <v>6691.6</v>
      </c>
      <c r="J76" s="17">
        <v>4461.3</v>
      </c>
      <c r="K76" s="17">
        <v>3710.5</v>
      </c>
      <c r="L76" s="18">
        <v>150</v>
      </c>
      <c r="M76" s="17">
        <f t="shared" si="2"/>
        <v>4362697.26</v>
      </c>
      <c r="N76" s="17">
        <v>0</v>
      </c>
      <c r="O76" s="17">
        <v>0</v>
      </c>
      <c r="P76" s="17">
        <v>0</v>
      </c>
      <c r="Q76" s="17">
        <f>'Таблица 3 '!C73</f>
        <v>4362697.26</v>
      </c>
      <c r="R76" s="17">
        <f t="shared" si="3"/>
        <v>4362697.26</v>
      </c>
      <c r="S76" s="17">
        <v>0</v>
      </c>
      <c r="T76" s="19">
        <f t="shared" si="4"/>
        <v>977.89820455920915</v>
      </c>
      <c r="U76" s="19">
        <v>977.89820455920915</v>
      </c>
      <c r="V76" s="20" t="s">
        <v>40</v>
      </c>
    </row>
    <row r="77" spans="1:22" ht="45" x14ac:dyDescent="0.25">
      <c r="A77" s="14">
        <v>63</v>
      </c>
      <c r="B77" s="15" t="s">
        <v>126</v>
      </c>
      <c r="C77" s="14" t="s">
        <v>38</v>
      </c>
      <c r="D77" s="14">
        <v>1960</v>
      </c>
      <c r="E77" s="14" t="s">
        <v>35</v>
      </c>
      <c r="F77" s="14" t="s">
        <v>60</v>
      </c>
      <c r="G77" s="16">
        <v>4</v>
      </c>
      <c r="H77" s="16">
        <v>2</v>
      </c>
      <c r="I77" s="17">
        <v>1896.7</v>
      </c>
      <c r="J77" s="17">
        <v>1371.9</v>
      </c>
      <c r="K77" s="17">
        <v>1308.3</v>
      </c>
      <c r="L77" s="18">
        <v>43</v>
      </c>
      <c r="M77" s="17">
        <f t="shared" si="2"/>
        <v>2751196.8</v>
      </c>
      <c r="N77" s="17">
        <v>0</v>
      </c>
      <c r="O77" s="17">
        <v>0</v>
      </c>
      <c r="P77" s="17">
        <v>0</v>
      </c>
      <c r="Q77" s="17">
        <f>'Таблица 3 '!C74</f>
        <v>2751196.8</v>
      </c>
      <c r="R77" s="17">
        <f t="shared" si="3"/>
        <v>2751196.8</v>
      </c>
      <c r="S77" s="17">
        <v>0</v>
      </c>
      <c r="T77" s="19">
        <f t="shared" si="4"/>
        <v>2005.3916466214737</v>
      </c>
      <c r="U77" s="19">
        <v>2005.3916466214737</v>
      </c>
      <c r="V77" s="20" t="s">
        <v>40</v>
      </c>
    </row>
    <row r="78" spans="1:22" ht="45" x14ac:dyDescent="0.25">
      <c r="A78" s="14">
        <v>64</v>
      </c>
      <c r="B78" s="15" t="s">
        <v>127</v>
      </c>
      <c r="C78" s="14" t="s">
        <v>38</v>
      </c>
      <c r="D78" s="14">
        <v>1990</v>
      </c>
      <c r="E78" s="14" t="s">
        <v>35</v>
      </c>
      <c r="F78" s="14" t="s">
        <v>39</v>
      </c>
      <c r="G78" s="16">
        <v>5</v>
      </c>
      <c r="H78" s="16">
        <v>6</v>
      </c>
      <c r="I78" s="17">
        <v>6403.3</v>
      </c>
      <c r="J78" s="17">
        <v>4930.8999999999996</v>
      </c>
      <c r="K78" s="17">
        <v>4071.1</v>
      </c>
      <c r="L78" s="18">
        <v>213</v>
      </c>
      <c r="M78" s="17">
        <f t="shared" si="2"/>
        <v>4969404.12</v>
      </c>
      <c r="N78" s="17">
        <v>0</v>
      </c>
      <c r="O78" s="17">
        <v>0</v>
      </c>
      <c r="P78" s="17">
        <v>0</v>
      </c>
      <c r="Q78" s="17">
        <f>'Таблица 3 '!C75</f>
        <v>4969404.12</v>
      </c>
      <c r="R78" s="17">
        <f t="shared" si="3"/>
        <v>4969404.12</v>
      </c>
      <c r="S78" s="17">
        <v>0</v>
      </c>
      <c r="T78" s="19">
        <f t="shared" si="4"/>
        <v>1007.8087407978261</v>
      </c>
      <c r="U78" s="19">
        <v>1007.8087407978261</v>
      </c>
      <c r="V78" s="20" t="s">
        <v>40</v>
      </c>
    </row>
    <row r="79" spans="1:22" ht="45" x14ac:dyDescent="0.25">
      <c r="A79" s="14">
        <v>65</v>
      </c>
      <c r="B79" s="15" t="s">
        <v>128</v>
      </c>
      <c r="C79" s="14" t="s">
        <v>38</v>
      </c>
      <c r="D79" s="14" t="s">
        <v>52</v>
      </c>
      <c r="E79" s="14" t="s">
        <v>35</v>
      </c>
      <c r="F79" s="14" t="s">
        <v>45</v>
      </c>
      <c r="G79" s="16">
        <v>7</v>
      </c>
      <c r="H79" s="16">
        <v>2</v>
      </c>
      <c r="I79" s="17">
        <v>3265.3</v>
      </c>
      <c r="J79" s="17">
        <v>2601.6999999999998</v>
      </c>
      <c r="K79" s="17">
        <v>2543.6999999999998</v>
      </c>
      <c r="L79" s="18">
        <v>68</v>
      </c>
      <c r="M79" s="17">
        <f t="shared" ref="M79:M142" si="5">SUM(N79:Q79)</f>
        <v>3581463.81</v>
      </c>
      <c r="N79" s="17">
        <v>0</v>
      </c>
      <c r="O79" s="17">
        <v>0</v>
      </c>
      <c r="P79" s="17">
        <v>0</v>
      </c>
      <c r="Q79" s="17">
        <f>'Таблица 3 '!C76</f>
        <v>3581463.81</v>
      </c>
      <c r="R79" s="17">
        <f t="shared" ref="R79:R142" si="6">Q79</f>
        <v>3581463.81</v>
      </c>
      <c r="S79" s="17">
        <v>0</v>
      </c>
      <c r="T79" s="19">
        <f t="shared" ref="T79:T103" si="7">M79/J79</f>
        <v>1376.5860053042243</v>
      </c>
      <c r="U79" s="19">
        <v>1376.5860053042243</v>
      </c>
      <c r="V79" s="20" t="s">
        <v>40</v>
      </c>
    </row>
    <row r="80" spans="1:22" ht="45" x14ac:dyDescent="0.25">
      <c r="A80" s="14">
        <v>66</v>
      </c>
      <c r="B80" s="15" t="s">
        <v>129</v>
      </c>
      <c r="C80" s="14" t="s">
        <v>38</v>
      </c>
      <c r="D80" s="14" t="s">
        <v>114</v>
      </c>
      <c r="E80" s="14">
        <v>2019</v>
      </c>
      <c r="F80" s="14" t="s">
        <v>45</v>
      </c>
      <c r="G80" s="16">
        <v>10</v>
      </c>
      <c r="H80" s="16">
        <v>1</v>
      </c>
      <c r="I80" s="17">
        <v>2419</v>
      </c>
      <c r="J80" s="17">
        <v>2361.8000000000002</v>
      </c>
      <c r="K80" s="17">
        <v>2361.8000000000002</v>
      </c>
      <c r="L80" s="18">
        <v>95</v>
      </c>
      <c r="M80" s="17">
        <f t="shared" si="5"/>
        <v>1903847.02</v>
      </c>
      <c r="N80" s="17">
        <v>0</v>
      </c>
      <c r="O80" s="17">
        <v>0</v>
      </c>
      <c r="P80" s="17">
        <v>0</v>
      </c>
      <c r="Q80" s="17">
        <f>'Таблица 3 '!C77</f>
        <v>1903847.02</v>
      </c>
      <c r="R80" s="17">
        <f t="shared" si="6"/>
        <v>1903847.02</v>
      </c>
      <c r="S80" s="17">
        <v>0</v>
      </c>
      <c r="T80" s="19">
        <f t="shared" si="7"/>
        <v>806.10001693623497</v>
      </c>
      <c r="U80" s="19">
        <v>806.10001693623497</v>
      </c>
      <c r="V80" s="20" t="s">
        <v>40</v>
      </c>
    </row>
    <row r="81" spans="1:22" ht="45" x14ac:dyDescent="0.25">
      <c r="A81" s="14">
        <v>67</v>
      </c>
      <c r="B81" s="15" t="s">
        <v>130</v>
      </c>
      <c r="C81" s="14" t="s">
        <v>38</v>
      </c>
      <c r="D81" s="14">
        <v>1984</v>
      </c>
      <c r="E81" s="14" t="s">
        <v>35</v>
      </c>
      <c r="F81" s="14" t="s">
        <v>60</v>
      </c>
      <c r="G81" s="16">
        <v>5</v>
      </c>
      <c r="H81" s="16">
        <v>6</v>
      </c>
      <c r="I81" s="17">
        <v>4791.3</v>
      </c>
      <c r="J81" s="17">
        <v>3748.7</v>
      </c>
      <c r="K81" s="17">
        <v>3748.7</v>
      </c>
      <c r="L81" s="18">
        <v>205</v>
      </c>
      <c r="M81" s="17">
        <f t="shared" si="5"/>
        <v>4168381.2</v>
      </c>
      <c r="N81" s="17">
        <v>0</v>
      </c>
      <c r="O81" s="17">
        <v>0</v>
      </c>
      <c r="P81" s="17">
        <v>0</v>
      </c>
      <c r="Q81" s="17">
        <f>'Таблица 3 '!C78</f>
        <v>4168381.2</v>
      </c>
      <c r="R81" s="17">
        <f t="shared" si="6"/>
        <v>4168381.2</v>
      </c>
      <c r="S81" s="17">
        <v>0</v>
      </c>
      <c r="T81" s="19">
        <f t="shared" si="7"/>
        <v>1111.9537973164031</v>
      </c>
      <c r="U81" s="19">
        <v>1111.9537973164031</v>
      </c>
      <c r="V81" s="20" t="s">
        <v>40</v>
      </c>
    </row>
    <row r="82" spans="1:22" ht="45" customHeight="1" x14ac:dyDescent="0.25">
      <c r="A82" s="14">
        <v>68</v>
      </c>
      <c r="B82" s="15" t="s">
        <v>131</v>
      </c>
      <c r="C82" s="14" t="s">
        <v>47</v>
      </c>
      <c r="D82" s="14">
        <v>1980</v>
      </c>
      <c r="E82" s="14" t="s">
        <v>34</v>
      </c>
      <c r="F82" s="14" t="s">
        <v>71</v>
      </c>
      <c r="G82" s="16">
        <v>5</v>
      </c>
      <c r="H82" s="16">
        <v>7</v>
      </c>
      <c r="I82" s="17">
        <v>6535.25</v>
      </c>
      <c r="J82" s="17">
        <v>5213.8</v>
      </c>
      <c r="K82" s="17">
        <v>4889.3</v>
      </c>
      <c r="L82" s="18">
        <v>174</v>
      </c>
      <c r="M82" s="17">
        <f t="shared" si="5"/>
        <v>2929460</v>
      </c>
      <c r="N82" s="17">
        <v>0</v>
      </c>
      <c r="O82" s="17">
        <v>0</v>
      </c>
      <c r="P82" s="17">
        <v>0</v>
      </c>
      <c r="Q82" s="17">
        <f>'Таблица 3 '!C79</f>
        <v>2929460</v>
      </c>
      <c r="R82" s="17">
        <f t="shared" si="6"/>
        <v>2929460</v>
      </c>
      <c r="S82" s="17">
        <v>0</v>
      </c>
      <c r="T82" s="19">
        <f t="shared" si="7"/>
        <v>561.86658483255974</v>
      </c>
      <c r="U82" s="19">
        <v>561.86658483255974</v>
      </c>
      <c r="V82" s="20" t="s">
        <v>40</v>
      </c>
    </row>
    <row r="83" spans="1:22" ht="45" x14ac:dyDescent="0.25">
      <c r="A83" s="14">
        <v>69</v>
      </c>
      <c r="B83" s="15" t="s">
        <v>132</v>
      </c>
      <c r="C83" s="14" t="s">
        <v>38</v>
      </c>
      <c r="D83" s="14" t="s">
        <v>99</v>
      </c>
      <c r="E83" s="14">
        <v>2020</v>
      </c>
      <c r="F83" s="14" t="s">
        <v>60</v>
      </c>
      <c r="G83" s="16">
        <v>5</v>
      </c>
      <c r="H83" s="16">
        <v>3</v>
      </c>
      <c r="I83" s="17">
        <v>1949.4</v>
      </c>
      <c r="J83" s="17">
        <v>1755</v>
      </c>
      <c r="K83" s="17">
        <v>1755</v>
      </c>
      <c r="L83" s="18">
        <v>92</v>
      </c>
      <c r="M83" s="17">
        <f t="shared" si="5"/>
        <v>2502535.08</v>
      </c>
      <c r="N83" s="17">
        <v>0</v>
      </c>
      <c r="O83" s="17">
        <v>0</v>
      </c>
      <c r="P83" s="17">
        <v>0</v>
      </c>
      <c r="Q83" s="17">
        <f>'Таблица 3 '!C80</f>
        <v>2502535.08</v>
      </c>
      <c r="R83" s="17">
        <f t="shared" si="6"/>
        <v>2502535.08</v>
      </c>
      <c r="S83" s="17">
        <v>0</v>
      </c>
      <c r="T83" s="19">
        <f t="shared" si="7"/>
        <v>1425.9459145299145</v>
      </c>
      <c r="U83" s="19">
        <v>1425.9459145299145</v>
      </c>
      <c r="V83" s="20" t="s">
        <v>40</v>
      </c>
    </row>
    <row r="84" spans="1:22" ht="45" customHeight="1" x14ac:dyDescent="0.25">
      <c r="A84" s="14">
        <v>70</v>
      </c>
      <c r="B84" s="15" t="s">
        <v>133</v>
      </c>
      <c r="C84" s="14" t="s">
        <v>47</v>
      </c>
      <c r="D84" s="14">
        <v>1982</v>
      </c>
      <c r="E84" s="14" t="s">
        <v>34</v>
      </c>
      <c r="F84" s="14" t="s">
        <v>45</v>
      </c>
      <c r="G84" s="16">
        <v>5</v>
      </c>
      <c r="H84" s="16">
        <v>2</v>
      </c>
      <c r="I84" s="17">
        <v>6580</v>
      </c>
      <c r="J84" s="17">
        <v>4322.7</v>
      </c>
      <c r="K84" s="17">
        <v>4253.8999999999996</v>
      </c>
      <c r="L84" s="18">
        <v>190</v>
      </c>
      <c r="M84" s="17">
        <f t="shared" si="5"/>
        <v>1940858.6800000002</v>
      </c>
      <c r="N84" s="17">
        <v>0</v>
      </c>
      <c r="O84" s="17">
        <v>0</v>
      </c>
      <c r="P84" s="17">
        <v>0</v>
      </c>
      <c r="Q84" s="17">
        <f>'Таблица 3 '!C81</f>
        <v>1940858.6800000002</v>
      </c>
      <c r="R84" s="17">
        <f t="shared" si="6"/>
        <v>1940858.6800000002</v>
      </c>
      <c r="S84" s="17">
        <v>0</v>
      </c>
      <c r="T84" s="19">
        <f t="shared" si="7"/>
        <v>448.99222245355918</v>
      </c>
      <c r="U84" s="19">
        <v>448.99222245355918</v>
      </c>
      <c r="V84" s="20" t="s">
        <v>40</v>
      </c>
    </row>
    <row r="85" spans="1:22" ht="45" x14ac:dyDescent="0.25">
      <c r="A85" s="14">
        <v>71</v>
      </c>
      <c r="B85" s="15" t="s">
        <v>134</v>
      </c>
      <c r="C85" s="14" t="s">
        <v>38</v>
      </c>
      <c r="D85" s="14">
        <v>1966</v>
      </c>
      <c r="E85" s="14" t="s">
        <v>35</v>
      </c>
      <c r="F85" s="14" t="s">
        <v>39</v>
      </c>
      <c r="G85" s="16">
        <v>5</v>
      </c>
      <c r="H85" s="16">
        <v>6</v>
      </c>
      <c r="I85" s="17">
        <v>6587.8</v>
      </c>
      <c r="J85" s="17">
        <v>4866.8</v>
      </c>
      <c r="K85" s="17">
        <v>4866.8</v>
      </c>
      <c r="L85" s="18">
        <v>208</v>
      </c>
      <c r="M85" s="17">
        <f t="shared" si="5"/>
        <v>9795746.4000000004</v>
      </c>
      <c r="N85" s="17">
        <v>0</v>
      </c>
      <c r="O85" s="17">
        <v>0</v>
      </c>
      <c r="P85" s="17">
        <v>0</v>
      </c>
      <c r="Q85" s="17">
        <f>'Таблица 3 '!C82</f>
        <v>9795746.4000000004</v>
      </c>
      <c r="R85" s="17">
        <f t="shared" si="6"/>
        <v>9795746.4000000004</v>
      </c>
      <c r="S85" s="17">
        <v>0</v>
      </c>
      <c r="T85" s="19">
        <f t="shared" si="7"/>
        <v>2012.7694583710036</v>
      </c>
      <c r="U85" s="19">
        <v>2012.7694583710036</v>
      </c>
      <c r="V85" s="20" t="s">
        <v>40</v>
      </c>
    </row>
    <row r="86" spans="1:22" ht="48.75" customHeight="1" x14ac:dyDescent="0.25">
      <c r="A86" s="14">
        <v>72</v>
      </c>
      <c r="B86" s="15" t="s">
        <v>135</v>
      </c>
      <c r="C86" s="14" t="s">
        <v>47</v>
      </c>
      <c r="D86" s="14">
        <v>1984</v>
      </c>
      <c r="E86" s="14">
        <v>2022</v>
      </c>
      <c r="F86" s="14" t="s">
        <v>71</v>
      </c>
      <c r="G86" s="16">
        <v>5</v>
      </c>
      <c r="H86" s="16">
        <v>3</v>
      </c>
      <c r="I86" s="17">
        <v>5668.9</v>
      </c>
      <c r="J86" s="17">
        <v>3358.5</v>
      </c>
      <c r="K86" s="17">
        <v>2758.9</v>
      </c>
      <c r="L86" s="18">
        <v>314</v>
      </c>
      <c r="M86" s="17">
        <f t="shared" si="5"/>
        <v>1751259</v>
      </c>
      <c r="N86" s="17">
        <v>0</v>
      </c>
      <c r="O86" s="17">
        <v>0</v>
      </c>
      <c r="P86" s="17">
        <v>0</v>
      </c>
      <c r="Q86" s="17">
        <f>'Таблица 3 '!C83</f>
        <v>1751259</v>
      </c>
      <c r="R86" s="17">
        <f t="shared" si="6"/>
        <v>1751259</v>
      </c>
      <c r="S86" s="17">
        <v>0</v>
      </c>
      <c r="T86" s="19">
        <f t="shared" si="7"/>
        <v>521.44082179544444</v>
      </c>
      <c r="U86" s="19">
        <v>521.44082179544444</v>
      </c>
      <c r="V86" s="20" t="s">
        <v>40</v>
      </c>
    </row>
    <row r="87" spans="1:22" ht="48.75" customHeight="1" x14ac:dyDescent="0.25">
      <c r="A87" s="14">
        <v>73</v>
      </c>
      <c r="B87" s="15" t="s">
        <v>136</v>
      </c>
      <c r="C87" s="14" t="s">
        <v>47</v>
      </c>
      <c r="D87" s="14">
        <v>1970</v>
      </c>
      <c r="E87" s="14" t="s">
        <v>34</v>
      </c>
      <c r="F87" s="14" t="s">
        <v>71</v>
      </c>
      <c r="G87" s="16">
        <v>5</v>
      </c>
      <c r="H87" s="16">
        <v>4</v>
      </c>
      <c r="I87" s="17">
        <v>4130.7</v>
      </c>
      <c r="J87" s="17">
        <v>3400.4</v>
      </c>
      <c r="K87" s="17">
        <v>2956.4</v>
      </c>
      <c r="L87" s="18">
        <v>134</v>
      </c>
      <c r="M87" s="17">
        <f t="shared" si="5"/>
        <v>1750610.26</v>
      </c>
      <c r="N87" s="17">
        <v>0</v>
      </c>
      <c r="O87" s="17">
        <v>0</v>
      </c>
      <c r="P87" s="17">
        <v>0</v>
      </c>
      <c r="Q87" s="17">
        <f>'Таблица 3 '!C84</f>
        <v>1750610.26</v>
      </c>
      <c r="R87" s="17">
        <f t="shared" si="6"/>
        <v>1750610.26</v>
      </c>
      <c r="S87" s="17">
        <v>0</v>
      </c>
      <c r="T87" s="19">
        <f t="shared" si="7"/>
        <v>514.8248029643571</v>
      </c>
      <c r="U87" s="19">
        <v>514.8248029643571</v>
      </c>
      <c r="V87" s="20" t="s">
        <v>40</v>
      </c>
    </row>
    <row r="88" spans="1:22" ht="45" x14ac:dyDescent="0.25">
      <c r="A88" s="14">
        <v>74</v>
      </c>
      <c r="B88" s="15" t="s">
        <v>137</v>
      </c>
      <c r="C88" s="14" t="s">
        <v>38</v>
      </c>
      <c r="D88" s="14" t="s">
        <v>52</v>
      </c>
      <c r="E88" s="14" t="s">
        <v>35</v>
      </c>
      <c r="F88" s="14" t="s">
        <v>60</v>
      </c>
      <c r="G88" s="16">
        <v>5</v>
      </c>
      <c r="H88" s="16">
        <v>8</v>
      </c>
      <c r="I88" s="17">
        <v>6302.4</v>
      </c>
      <c r="J88" s="17">
        <v>5596.6</v>
      </c>
      <c r="K88" s="17">
        <v>4409.2</v>
      </c>
      <c r="L88" s="18">
        <v>243</v>
      </c>
      <c r="M88" s="17">
        <f t="shared" si="5"/>
        <v>6334670.9800000004</v>
      </c>
      <c r="N88" s="17">
        <v>0</v>
      </c>
      <c r="O88" s="17">
        <v>0</v>
      </c>
      <c r="P88" s="17">
        <v>0</v>
      </c>
      <c r="Q88" s="17">
        <f>'Таблица 3 '!C85</f>
        <v>6334670.9800000004</v>
      </c>
      <c r="R88" s="17">
        <f t="shared" si="6"/>
        <v>6334670.9800000004</v>
      </c>
      <c r="S88" s="17">
        <v>0</v>
      </c>
      <c r="T88" s="19">
        <f t="shared" si="7"/>
        <v>1131.8784583497122</v>
      </c>
      <c r="U88" s="19">
        <v>1131.8784583497122</v>
      </c>
      <c r="V88" s="20" t="s">
        <v>40</v>
      </c>
    </row>
    <row r="89" spans="1:22" ht="45" customHeight="1" x14ac:dyDescent="0.25">
      <c r="A89" s="14">
        <v>75</v>
      </c>
      <c r="B89" s="15" t="s">
        <v>138</v>
      </c>
      <c r="C89" s="14" t="s">
        <v>47</v>
      </c>
      <c r="D89" s="14">
        <v>2012</v>
      </c>
      <c r="E89" s="14" t="s">
        <v>34</v>
      </c>
      <c r="F89" s="14" t="s">
        <v>71</v>
      </c>
      <c r="G89" s="16">
        <v>12</v>
      </c>
      <c r="H89" s="16">
        <v>4</v>
      </c>
      <c r="I89" s="17">
        <v>13313.2</v>
      </c>
      <c r="J89" s="17">
        <v>12705.3</v>
      </c>
      <c r="K89" s="17">
        <v>12705.3</v>
      </c>
      <c r="L89" s="18">
        <v>419</v>
      </c>
      <c r="M89" s="17">
        <f t="shared" si="5"/>
        <v>5413586.5099999998</v>
      </c>
      <c r="N89" s="17">
        <v>0</v>
      </c>
      <c r="O89" s="17">
        <v>0</v>
      </c>
      <c r="P89" s="17">
        <v>0</v>
      </c>
      <c r="Q89" s="17">
        <f>'Таблица 3 '!C86</f>
        <v>5413586.5099999998</v>
      </c>
      <c r="R89" s="17">
        <f t="shared" si="6"/>
        <v>5413586.5099999998</v>
      </c>
      <c r="S89" s="17">
        <v>0</v>
      </c>
      <c r="T89" s="19">
        <f t="shared" si="7"/>
        <v>426.08883772913669</v>
      </c>
      <c r="U89" s="19">
        <v>426.08883772913669</v>
      </c>
      <c r="V89" s="20" t="s">
        <v>40</v>
      </c>
    </row>
    <row r="90" spans="1:22" ht="45" customHeight="1" x14ac:dyDescent="0.25">
      <c r="A90" s="14">
        <v>76</v>
      </c>
      <c r="B90" s="15" t="s">
        <v>139</v>
      </c>
      <c r="C90" s="14" t="s">
        <v>47</v>
      </c>
      <c r="D90" s="14">
        <v>1968</v>
      </c>
      <c r="E90" s="14">
        <v>2021</v>
      </c>
      <c r="F90" s="14" t="s">
        <v>71</v>
      </c>
      <c r="G90" s="16">
        <v>5</v>
      </c>
      <c r="H90" s="16">
        <v>5</v>
      </c>
      <c r="I90" s="17">
        <v>3727.2</v>
      </c>
      <c r="J90" s="17">
        <v>2735.3</v>
      </c>
      <c r="K90" s="17">
        <v>2437</v>
      </c>
      <c r="L90" s="18">
        <v>135</v>
      </c>
      <c r="M90" s="17">
        <f t="shared" si="5"/>
        <v>824387.71</v>
      </c>
      <c r="N90" s="17">
        <v>0</v>
      </c>
      <c r="O90" s="17">
        <v>0</v>
      </c>
      <c r="P90" s="17">
        <v>0</v>
      </c>
      <c r="Q90" s="17">
        <f>'Таблица 3 '!C87</f>
        <v>824387.71</v>
      </c>
      <c r="R90" s="17">
        <f t="shared" si="6"/>
        <v>824387.71</v>
      </c>
      <c r="S90" s="17">
        <v>0</v>
      </c>
      <c r="T90" s="19">
        <f t="shared" si="7"/>
        <v>301.38840712170509</v>
      </c>
      <c r="U90" s="19">
        <v>301.38840712170509</v>
      </c>
      <c r="V90" s="20" t="s">
        <v>40</v>
      </c>
    </row>
    <row r="91" spans="1:22" ht="45" customHeight="1" x14ac:dyDescent="0.25">
      <c r="A91" s="14">
        <v>77</v>
      </c>
      <c r="B91" s="15" t="s">
        <v>140</v>
      </c>
      <c r="C91" s="14" t="s">
        <v>47</v>
      </c>
      <c r="D91" s="14">
        <v>1983</v>
      </c>
      <c r="E91" s="14">
        <v>2020</v>
      </c>
      <c r="F91" s="14" t="s">
        <v>45</v>
      </c>
      <c r="G91" s="16">
        <v>5</v>
      </c>
      <c r="H91" s="16">
        <v>6</v>
      </c>
      <c r="I91" s="17">
        <v>4722</v>
      </c>
      <c r="J91" s="17">
        <v>4590.1000000000004</v>
      </c>
      <c r="K91" s="17">
        <v>4432.6000000000004</v>
      </c>
      <c r="L91" s="18">
        <v>191</v>
      </c>
      <c r="M91" s="17">
        <f t="shared" si="5"/>
        <v>2377661.3200000003</v>
      </c>
      <c r="N91" s="17">
        <v>0</v>
      </c>
      <c r="O91" s="17">
        <v>0</v>
      </c>
      <c r="P91" s="17">
        <v>0</v>
      </c>
      <c r="Q91" s="17">
        <f>'Таблица 3 '!C88</f>
        <v>2377661.3200000003</v>
      </c>
      <c r="R91" s="17">
        <f t="shared" si="6"/>
        <v>2377661.3200000003</v>
      </c>
      <c r="S91" s="17">
        <v>0</v>
      </c>
      <c r="T91" s="19">
        <f t="shared" si="7"/>
        <v>517.99771682534151</v>
      </c>
      <c r="U91" s="19">
        <v>517.99771682534151</v>
      </c>
      <c r="V91" s="20" t="s">
        <v>40</v>
      </c>
    </row>
    <row r="92" spans="1:22" ht="45" customHeight="1" x14ac:dyDescent="0.25">
      <c r="A92" s="14">
        <v>78</v>
      </c>
      <c r="B92" s="15" t="s">
        <v>141</v>
      </c>
      <c r="C92" s="14" t="s">
        <v>47</v>
      </c>
      <c r="D92" s="14">
        <v>1969</v>
      </c>
      <c r="E92" s="14" t="s">
        <v>34</v>
      </c>
      <c r="F92" s="14" t="s">
        <v>71</v>
      </c>
      <c r="G92" s="16">
        <v>5</v>
      </c>
      <c r="H92" s="16">
        <v>6</v>
      </c>
      <c r="I92" s="17">
        <v>6169.7</v>
      </c>
      <c r="J92" s="17">
        <v>4506.8999999999996</v>
      </c>
      <c r="K92" s="17">
        <v>4309.7</v>
      </c>
      <c r="L92" s="18">
        <v>195</v>
      </c>
      <c r="M92" s="17">
        <f t="shared" si="5"/>
        <v>2956534.8600000003</v>
      </c>
      <c r="N92" s="17">
        <v>0</v>
      </c>
      <c r="O92" s="17">
        <v>0</v>
      </c>
      <c r="P92" s="17">
        <v>0</v>
      </c>
      <c r="Q92" s="17">
        <f>'Таблица 3 '!C89</f>
        <v>2956534.8600000003</v>
      </c>
      <c r="R92" s="17">
        <f t="shared" si="6"/>
        <v>2956534.8600000003</v>
      </c>
      <c r="S92" s="17">
        <v>0</v>
      </c>
      <c r="T92" s="19">
        <f t="shared" si="7"/>
        <v>656.00187712174682</v>
      </c>
      <c r="U92" s="19">
        <v>656.00187712174682</v>
      </c>
      <c r="V92" s="20" t="s">
        <v>40</v>
      </c>
    </row>
    <row r="93" spans="1:22" ht="45" x14ac:dyDescent="0.25">
      <c r="A93" s="14">
        <v>79</v>
      </c>
      <c r="B93" s="15" t="s">
        <v>142</v>
      </c>
      <c r="C93" s="14" t="s">
        <v>38</v>
      </c>
      <c r="D93" s="14" t="s">
        <v>56</v>
      </c>
      <c r="E93" s="14" t="s">
        <v>35</v>
      </c>
      <c r="F93" s="14" t="s">
        <v>45</v>
      </c>
      <c r="G93" s="16">
        <v>10</v>
      </c>
      <c r="H93" s="16">
        <v>1</v>
      </c>
      <c r="I93" s="17">
        <v>3610.4</v>
      </c>
      <c r="J93" s="17">
        <v>2866.9</v>
      </c>
      <c r="K93" s="17">
        <v>2678.5</v>
      </c>
      <c r="L93" s="18">
        <v>101</v>
      </c>
      <c r="M93" s="17">
        <f t="shared" si="5"/>
        <v>2787387.33</v>
      </c>
      <c r="N93" s="17">
        <v>0</v>
      </c>
      <c r="O93" s="17">
        <v>0</v>
      </c>
      <c r="P93" s="17">
        <v>0</v>
      </c>
      <c r="Q93" s="17">
        <f>'Таблица 3 '!C90</f>
        <v>2787387.33</v>
      </c>
      <c r="R93" s="17">
        <f t="shared" si="6"/>
        <v>2787387.33</v>
      </c>
      <c r="S93" s="17">
        <v>0</v>
      </c>
      <c r="T93" s="19">
        <f t="shared" si="7"/>
        <v>972.26527957026758</v>
      </c>
      <c r="U93" s="19">
        <v>972.26527957026758</v>
      </c>
      <c r="V93" s="20" t="s">
        <v>40</v>
      </c>
    </row>
    <row r="94" spans="1:22" ht="45" x14ac:dyDescent="0.25">
      <c r="A94" s="14">
        <v>80</v>
      </c>
      <c r="B94" s="15" t="s">
        <v>143</v>
      </c>
      <c r="C94" s="14" t="s">
        <v>38</v>
      </c>
      <c r="D94" s="14" t="s">
        <v>83</v>
      </c>
      <c r="E94" s="14" t="s">
        <v>35</v>
      </c>
      <c r="F94" s="14" t="s">
        <v>60</v>
      </c>
      <c r="G94" s="16">
        <v>9</v>
      </c>
      <c r="H94" s="16">
        <v>1</v>
      </c>
      <c r="I94" s="17">
        <v>2577.9</v>
      </c>
      <c r="J94" s="17">
        <v>2577.9</v>
      </c>
      <c r="K94" s="17">
        <v>1962.7</v>
      </c>
      <c r="L94" s="18">
        <v>90</v>
      </c>
      <c r="M94" s="17">
        <f t="shared" si="5"/>
        <v>199585.87</v>
      </c>
      <c r="N94" s="17">
        <v>0</v>
      </c>
      <c r="O94" s="17">
        <v>0</v>
      </c>
      <c r="P94" s="17">
        <v>0</v>
      </c>
      <c r="Q94" s="17">
        <f>'Таблица 3 '!C91</f>
        <v>199585.87</v>
      </c>
      <c r="R94" s="17">
        <f t="shared" si="6"/>
        <v>199585.87</v>
      </c>
      <c r="S94" s="17">
        <v>0</v>
      </c>
      <c r="T94" s="19">
        <f t="shared" si="7"/>
        <v>77.421882152139332</v>
      </c>
      <c r="U94" s="19">
        <v>77.421882152139332</v>
      </c>
      <c r="V94" s="20" t="s">
        <v>40</v>
      </c>
    </row>
    <row r="95" spans="1:22" ht="48.75" customHeight="1" x14ac:dyDescent="0.25">
      <c r="A95" s="14">
        <v>81</v>
      </c>
      <c r="B95" s="15" t="s">
        <v>144</v>
      </c>
      <c r="C95" s="14" t="s">
        <v>47</v>
      </c>
      <c r="D95" s="14">
        <v>1979</v>
      </c>
      <c r="E95" s="14" t="s">
        <v>34</v>
      </c>
      <c r="F95" s="14" t="s">
        <v>45</v>
      </c>
      <c r="G95" s="16">
        <v>5</v>
      </c>
      <c r="H95" s="16">
        <v>5</v>
      </c>
      <c r="I95" s="17">
        <v>3804</v>
      </c>
      <c r="J95" s="17">
        <v>3800.99</v>
      </c>
      <c r="K95" s="17">
        <v>3746.39</v>
      </c>
      <c r="L95" s="18">
        <v>138</v>
      </c>
      <c r="M95" s="17">
        <f t="shared" si="5"/>
        <v>2848299.78</v>
      </c>
      <c r="N95" s="17">
        <v>0</v>
      </c>
      <c r="O95" s="17">
        <v>0</v>
      </c>
      <c r="P95" s="17">
        <v>0</v>
      </c>
      <c r="Q95" s="17">
        <f>'Таблица 3 '!C92</f>
        <v>2848299.78</v>
      </c>
      <c r="R95" s="17">
        <f t="shared" si="6"/>
        <v>2848299.78</v>
      </c>
      <c r="S95" s="17">
        <v>0</v>
      </c>
      <c r="T95" s="19">
        <f t="shared" si="7"/>
        <v>749.35734637554947</v>
      </c>
      <c r="U95" s="19">
        <v>749.35734637554947</v>
      </c>
      <c r="V95" s="20" t="s">
        <v>40</v>
      </c>
    </row>
    <row r="96" spans="1:22" ht="45" x14ac:dyDescent="0.25">
      <c r="A96" s="14">
        <v>82</v>
      </c>
      <c r="B96" s="15" t="s">
        <v>145</v>
      </c>
      <c r="C96" s="14" t="s">
        <v>38</v>
      </c>
      <c r="D96" s="14">
        <v>1978</v>
      </c>
      <c r="E96" s="14">
        <v>2019</v>
      </c>
      <c r="F96" s="14" t="s">
        <v>60</v>
      </c>
      <c r="G96" s="16">
        <v>5</v>
      </c>
      <c r="H96" s="16">
        <v>6</v>
      </c>
      <c r="I96" s="17">
        <v>5770.5</v>
      </c>
      <c r="J96" s="17">
        <v>4274.8999999999996</v>
      </c>
      <c r="K96" s="17">
        <v>4187.6000000000004</v>
      </c>
      <c r="L96" s="18">
        <v>238</v>
      </c>
      <c r="M96" s="17">
        <f t="shared" si="5"/>
        <v>236824.57</v>
      </c>
      <c r="N96" s="17">
        <v>0</v>
      </c>
      <c r="O96" s="17">
        <v>0</v>
      </c>
      <c r="P96" s="17">
        <v>0</v>
      </c>
      <c r="Q96" s="17">
        <f>'Таблица 3 '!C93</f>
        <v>236824.57</v>
      </c>
      <c r="R96" s="17">
        <f t="shared" si="6"/>
        <v>236824.57</v>
      </c>
      <c r="S96" s="17">
        <v>0</v>
      </c>
      <c r="T96" s="19">
        <f t="shared" si="7"/>
        <v>55.398856113593304</v>
      </c>
      <c r="U96" s="19">
        <v>55.398856113593304</v>
      </c>
      <c r="V96" s="20" t="s">
        <v>40</v>
      </c>
    </row>
    <row r="97" spans="1:22" ht="45" x14ac:dyDescent="0.25">
      <c r="A97" s="14">
        <v>83</v>
      </c>
      <c r="B97" s="15" t="s">
        <v>146</v>
      </c>
      <c r="C97" s="14" t="s">
        <v>38</v>
      </c>
      <c r="D97" s="14" t="s">
        <v>116</v>
      </c>
      <c r="E97" s="14" t="s">
        <v>35</v>
      </c>
      <c r="F97" s="14" t="s">
        <v>45</v>
      </c>
      <c r="G97" s="16">
        <v>5</v>
      </c>
      <c r="H97" s="16">
        <v>5</v>
      </c>
      <c r="I97" s="17">
        <v>3701.1</v>
      </c>
      <c r="J97" s="17">
        <v>3686.5</v>
      </c>
      <c r="K97" s="17">
        <v>3686.5</v>
      </c>
      <c r="L97" s="18">
        <v>153</v>
      </c>
      <c r="M97" s="17">
        <f t="shared" si="5"/>
        <v>12958955.9</v>
      </c>
      <c r="N97" s="17">
        <v>0</v>
      </c>
      <c r="O97" s="17">
        <v>0</v>
      </c>
      <c r="P97" s="17">
        <v>0</v>
      </c>
      <c r="Q97" s="17">
        <f>'Таблица 3 '!C94</f>
        <v>12958955.9</v>
      </c>
      <c r="R97" s="17">
        <f t="shared" si="6"/>
        <v>12958955.9</v>
      </c>
      <c r="S97" s="17">
        <v>0</v>
      </c>
      <c r="T97" s="19">
        <f t="shared" si="7"/>
        <v>3515.2464125864644</v>
      </c>
      <c r="U97" s="19">
        <v>3515.2464125864644</v>
      </c>
      <c r="V97" s="20" t="s">
        <v>40</v>
      </c>
    </row>
    <row r="98" spans="1:22" ht="60" x14ac:dyDescent="0.25">
      <c r="A98" s="14">
        <v>84</v>
      </c>
      <c r="B98" s="15" t="s">
        <v>147</v>
      </c>
      <c r="C98" s="14" t="s">
        <v>148</v>
      </c>
      <c r="D98" s="14">
        <v>1973</v>
      </c>
      <c r="E98" s="14">
        <v>2020</v>
      </c>
      <c r="F98" s="14" t="s">
        <v>71</v>
      </c>
      <c r="G98" s="16">
        <v>5</v>
      </c>
      <c r="H98" s="16">
        <v>6</v>
      </c>
      <c r="I98" s="17">
        <v>4799.2</v>
      </c>
      <c r="J98" s="17">
        <v>4434.7</v>
      </c>
      <c r="K98" s="17">
        <v>3504.8</v>
      </c>
      <c r="L98" s="18">
        <v>178</v>
      </c>
      <c r="M98" s="17">
        <f t="shared" si="5"/>
        <v>1872420.43</v>
      </c>
      <c r="N98" s="17">
        <v>0</v>
      </c>
      <c r="O98" s="17">
        <v>0</v>
      </c>
      <c r="P98" s="17">
        <v>0</v>
      </c>
      <c r="Q98" s="17">
        <f>'Таблица 3 '!C95</f>
        <v>1872420.43</v>
      </c>
      <c r="R98" s="17">
        <f t="shared" si="6"/>
        <v>1872420.43</v>
      </c>
      <c r="S98" s="17">
        <v>0</v>
      </c>
      <c r="T98" s="19">
        <f t="shared" si="7"/>
        <v>422.22031479017744</v>
      </c>
      <c r="U98" s="19">
        <v>422.22031479017744</v>
      </c>
      <c r="V98" s="20" t="s">
        <v>40</v>
      </c>
    </row>
    <row r="99" spans="1:22" ht="45" x14ac:dyDescent="0.25">
      <c r="A99" s="14">
        <v>85</v>
      </c>
      <c r="B99" s="15" t="s">
        <v>149</v>
      </c>
      <c r="C99" s="14" t="s">
        <v>38</v>
      </c>
      <c r="D99" s="14">
        <v>1952</v>
      </c>
      <c r="E99" s="14" t="s">
        <v>35</v>
      </c>
      <c r="F99" s="14" t="s">
        <v>60</v>
      </c>
      <c r="G99" s="16">
        <v>4</v>
      </c>
      <c r="H99" s="16">
        <v>3</v>
      </c>
      <c r="I99" s="17">
        <v>2633.74</v>
      </c>
      <c r="J99" s="17">
        <v>1935.4</v>
      </c>
      <c r="K99" s="17">
        <v>1349.3</v>
      </c>
      <c r="L99" s="18">
        <v>37</v>
      </c>
      <c r="M99" s="17">
        <f t="shared" si="5"/>
        <v>5473917.5999999996</v>
      </c>
      <c r="N99" s="17">
        <v>0</v>
      </c>
      <c r="O99" s="17">
        <v>0</v>
      </c>
      <c r="P99" s="17">
        <v>0</v>
      </c>
      <c r="Q99" s="17">
        <f>'Таблица 3 '!C96</f>
        <v>5473917.5999999996</v>
      </c>
      <c r="R99" s="17">
        <f t="shared" si="6"/>
        <v>5473917.5999999996</v>
      </c>
      <c r="S99" s="17">
        <v>0</v>
      </c>
      <c r="T99" s="19">
        <f t="shared" si="7"/>
        <v>2828.3133202438771</v>
      </c>
      <c r="U99" s="19">
        <v>2828.3133202438771</v>
      </c>
      <c r="V99" s="20" t="s">
        <v>40</v>
      </c>
    </row>
    <row r="100" spans="1:22" ht="45" x14ac:dyDescent="0.25">
      <c r="A100" s="14">
        <v>86</v>
      </c>
      <c r="B100" s="15" t="s">
        <v>150</v>
      </c>
      <c r="C100" s="14" t="s">
        <v>38</v>
      </c>
      <c r="D100" s="14">
        <v>1964</v>
      </c>
      <c r="E100" s="14" t="s">
        <v>35</v>
      </c>
      <c r="F100" s="14" t="s">
        <v>39</v>
      </c>
      <c r="G100" s="16">
        <v>4</v>
      </c>
      <c r="H100" s="16">
        <v>4</v>
      </c>
      <c r="I100" s="17">
        <v>4118.5</v>
      </c>
      <c r="J100" s="17">
        <v>3066.8</v>
      </c>
      <c r="K100" s="17">
        <v>2429</v>
      </c>
      <c r="L100" s="18">
        <v>76</v>
      </c>
      <c r="M100" s="17">
        <f t="shared" si="5"/>
        <v>1046097.6</v>
      </c>
      <c r="N100" s="17">
        <v>0</v>
      </c>
      <c r="O100" s="17">
        <v>0</v>
      </c>
      <c r="P100" s="17">
        <v>0</v>
      </c>
      <c r="Q100" s="17">
        <f>'Таблица 3 '!C97</f>
        <v>1046097.6</v>
      </c>
      <c r="R100" s="17">
        <f t="shared" si="6"/>
        <v>1046097.6</v>
      </c>
      <c r="S100" s="17">
        <v>0</v>
      </c>
      <c r="T100" s="19">
        <f t="shared" si="7"/>
        <v>341.10395200208683</v>
      </c>
      <c r="U100" s="19">
        <v>341.10395200208683</v>
      </c>
      <c r="V100" s="20" t="s">
        <v>40</v>
      </c>
    </row>
    <row r="101" spans="1:22" ht="45" x14ac:dyDescent="0.25">
      <c r="A101" s="14">
        <v>87</v>
      </c>
      <c r="B101" s="15" t="s">
        <v>151</v>
      </c>
      <c r="C101" s="14" t="s">
        <v>38</v>
      </c>
      <c r="D101" s="14" t="s">
        <v>152</v>
      </c>
      <c r="E101" s="14" t="s">
        <v>35</v>
      </c>
      <c r="F101" s="14" t="s">
        <v>60</v>
      </c>
      <c r="G101" s="16">
        <v>4</v>
      </c>
      <c r="H101" s="16">
        <v>9</v>
      </c>
      <c r="I101" s="17">
        <v>7379.8</v>
      </c>
      <c r="J101" s="17">
        <v>7379.8</v>
      </c>
      <c r="K101" s="17">
        <v>4293.2</v>
      </c>
      <c r="L101" s="18">
        <v>124</v>
      </c>
      <c r="M101" s="17">
        <f t="shared" si="5"/>
        <v>14219807.6</v>
      </c>
      <c r="N101" s="17">
        <v>0</v>
      </c>
      <c r="O101" s="17">
        <v>0</v>
      </c>
      <c r="P101" s="17">
        <v>0</v>
      </c>
      <c r="Q101" s="17">
        <f>'Таблица 3 '!C98</f>
        <v>14219807.6</v>
      </c>
      <c r="R101" s="17">
        <f t="shared" si="6"/>
        <v>14219807.6</v>
      </c>
      <c r="S101" s="17">
        <v>0</v>
      </c>
      <c r="T101" s="19">
        <f t="shared" si="7"/>
        <v>1926.8554161359386</v>
      </c>
      <c r="U101" s="19">
        <v>1926.8554161359386</v>
      </c>
      <c r="V101" s="20" t="s">
        <v>40</v>
      </c>
    </row>
    <row r="102" spans="1:22" ht="45" x14ac:dyDescent="0.25">
      <c r="A102" s="14">
        <v>88</v>
      </c>
      <c r="B102" s="15" t="s">
        <v>153</v>
      </c>
      <c r="C102" s="14" t="s">
        <v>38</v>
      </c>
      <c r="D102" s="14">
        <v>1968</v>
      </c>
      <c r="E102" s="14" t="s">
        <v>35</v>
      </c>
      <c r="F102" s="14" t="s">
        <v>60</v>
      </c>
      <c r="G102" s="16">
        <v>5</v>
      </c>
      <c r="H102" s="16">
        <v>2</v>
      </c>
      <c r="I102" s="17">
        <v>2370.8000000000002</v>
      </c>
      <c r="J102" s="17">
        <v>1961.4</v>
      </c>
      <c r="K102" s="17">
        <v>1482.3</v>
      </c>
      <c r="L102" s="18">
        <v>67</v>
      </c>
      <c r="M102" s="17">
        <f t="shared" si="5"/>
        <v>4205890.8</v>
      </c>
      <c r="N102" s="17">
        <v>0</v>
      </c>
      <c r="O102" s="17">
        <v>0</v>
      </c>
      <c r="P102" s="17">
        <v>0</v>
      </c>
      <c r="Q102" s="17">
        <f>'Таблица 3 '!C99</f>
        <v>4205890.8</v>
      </c>
      <c r="R102" s="17">
        <f t="shared" si="6"/>
        <v>4205890.8</v>
      </c>
      <c r="S102" s="17">
        <v>0</v>
      </c>
      <c r="T102" s="19">
        <f t="shared" si="7"/>
        <v>2144.3309880697461</v>
      </c>
      <c r="U102" s="19">
        <v>2144.3309880697461</v>
      </c>
      <c r="V102" s="20" t="s">
        <v>40</v>
      </c>
    </row>
    <row r="103" spans="1:22" ht="45" x14ac:dyDescent="0.25">
      <c r="A103" s="14">
        <v>89</v>
      </c>
      <c r="B103" s="15" t="s">
        <v>154</v>
      </c>
      <c r="C103" s="14" t="s">
        <v>38</v>
      </c>
      <c r="D103" s="14" t="s">
        <v>155</v>
      </c>
      <c r="E103" s="14">
        <v>2015</v>
      </c>
      <c r="F103" s="14" t="s">
        <v>60</v>
      </c>
      <c r="G103" s="16">
        <v>3</v>
      </c>
      <c r="H103" s="16">
        <v>6</v>
      </c>
      <c r="I103" s="17">
        <v>2973.9</v>
      </c>
      <c r="J103" s="17">
        <v>2639.9</v>
      </c>
      <c r="K103" s="17">
        <v>2639.9</v>
      </c>
      <c r="L103" s="18">
        <v>78</v>
      </c>
      <c r="M103" s="17">
        <f t="shared" si="5"/>
        <v>567552.67000000004</v>
      </c>
      <c r="N103" s="17">
        <v>0</v>
      </c>
      <c r="O103" s="17">
        <v>0</v>
      </c>
      <c r="P103" s="17">
        <v>0</v>
      </c>
      <c r="Q103" s="17">
        <f>'Таблица 3 '!C100</f>
        <v>567552.67000000004</v>
      </c>
      <c r="R103" s="17">
        <f t="shared" si="6"/>
        <v>567552.67000000004</v>
      </c>
      <c r="S103" s="17">
        <v>0</v>
      </c>
      <c r="T103" s="19">
        <f t="shared" si="7"/>
        <v>214.99021553846737</v>
      </c>
      <c r="U103" s="19">
        <v>214.99021553846737</v>
      </c>
      <c r="V103" s="20" t="s">
        <v>40</v>
      </c>
    </row>
    <row r="104" spans="1:22" ht="45" x14ac:dyDescent="0.25">
      <c r="A104" s="14">
        <v>90</v>
      </c>
      <c r="B104" s="15" t="s">
        <v>156</v>
      </c>
      <c r="C104" s="14" t="s">
        <v>38</v>
      </c>
      <c r="D104" s="14">
        <v>1968</v>
      </c>
      <c r="E104" s="14" t="s">
        <v>35</v>
      </c>
      <c r="F104" s="14" t="s">
        <v>39</v>
      </c>
      <c r="G104" s="16">
        <v>5</v>
      </c>
      <c r="H104" s="16">
        <v>3</v>
      </c>
      <c r="I104" s="17">
        <v>2089.8000000000002</v>
      </c>
      <c r="J104" s="17">
        <v>2089.8000000000002</v>
      </c>
      <c r="K104" s="17">
        <v>1831.6</v>
      </c>
      <c r="L104" s="18">
        <v>72</v>
      </c>
      <c r="M104" s="17">
        <f t="shared" si="5"/>
        <v>1482117.28</v>
      </c>
      <c r="N104" s="17">
        <v>0</v>
      </c>
      <c r="O104" s="17">
        <v>0</v>
      </c>
      <c r="P104" s="17">
        <v>0</v>
      </c>
      <c r="Q104" s="17">
        <f>'Таблица 3 '!C101</f>
        <v>1482117.28</v>
      </c>
      <c r="R104" s="17">
        <f t="shared" si="6"/>
        <v>1482117.28</v>
      </c>
      <c r="S104" s="17">
        <v>0</v>
      </c>
      <c r="T104" s="19">
        <f t="shared" ref="T104:T167" si="8">M104/J104</f>
        <v>709.21489137716526</v>
      </c>
      <c r="U104" s="19">
        <v>709.21489137716526</v>
      </c>
      <c r="V104" s="20" t="s">
        <v>40</v>
      </c>
    </row>
    <row r="105" spans="1:22" ht="45" x14ac:dyDescent="0.25">
      <c r="A105" s="14">
        <v>91</v>
      </c>
      <c r="B105" s="15" t="s">
        <v>157</v>
      </c>
      <c r="C105" s="14" t="s">
        <v>38</v>
      </c>
      <c r="D105" s="14" t="s">
        <v>158</v>
      </c>
      <c r="E105" s="14">
        <v>2018</v>
      </c>
      <c r="F105" s="14" t="s">
        <v>60</v>
      </c>
      <c r="G105" s="16">
        <v>5</v>
      </c>
      <c r="H105" s="16">
        <v>4</v>
      </c>
      <c r="I105" s="17">
        <v>4498.3999999999996</v>
      </c>
      <c r="J105" s="17">
        <v>3274.5</v>
      </c>
      <c r="K105" s="17">
        <v>3274.5</v>
      </c>
      <c r="L105" s="18">
        <v>115</v>
      </c>
      <c r="M105" s="17">
        <f t="shared" si="5"/>
        <v>275587.90999999997</v>
      </c>
      <c r="N105" s="17">
        <v>0</v>
      </c>
      <c r="O105" s="17">
        <v>0</v>
      </c>
      <c r="P105" s="17">
        <v>0</v>
      </c>
      <c r="Q105" s="17">
        <f>'Таблица 3 '!C102</f>
        <v>275587.90999999997</v>
      </c>
      <c r="R105" s="17">
        <f t="shared" si="6"/>
        <v>275587.90999999997</v>
      </c>
      <c r="S105" s="17">
        <v>0</v>
      </c>
      <c r="T105" s="19">
        <f t="shared" si="8"/>
        <v>84.161829286914028</v>
      </c>
      <c r="U105" s="19">
        <v>84.161829286914028</v>
      </c>
      <c r="V105" s="20" t="s">
        <v>40</v>
      </c>
    </row>
    <row r="106" spans="1:22" ht="45" x14ac:dyDescent="0.25">
      <c r="A106" s="14">
        <v>92</v>
      </c>
      <c r="B106" s="15" t="s">
        <v>159</v>
      </c>
      <c r="C106" s="14" t="s">
        <v>38</v>
      </c>
      <c r="D106" s="14" t="s">
        <v>160</v>
      </c>
      <c r="E106" s="14">
        <v>2019</v>
      </c>
      <c r="F106" s="14" t="s">
        <v>60</v>
      </c>
      <c r="G106" s="16">
        <v>3</v>
      </c>
      <c r="H106" s="16">
        <v>3</v>
      </c>
      <c r="I106" s="17">
        <v>1484.3</v>
      </c>
      <c r="J106" s="17">
        <v>1089</v>
      </c>
      <c r="K106" s="17">
        <v>1089</v>
      </c>
      <c r="L106" s="18">
        <v>36</v>
      </c>
      <c r="M106" s="17">
        <f t="shared" si="5"/>
        <v>3919730.47</v>
      </c>
      <c r="N106" s="17">
        <v>0</v>
      </c>
      <c r="O106" s="17">
        <v>0</v>
      </c>
      <c r="P106" s="17">
        <v>0</v>
      </c>
      <c r="Q106" s="17">
        <f>'Таблица 3 '!C103</f>
        <v>3919730.47</v>
      </c>
      <c r="R106" s="17">
        <f t="shared" si="6"/>
        <v>3919730.47</v>
      </c>
      <c r="S106" s="17">
        <v>0</v>
      </c>
      <c r="T106" s="19">
        <f t="shared" si="8"/>
        <v>3599.3851882460976</v>
      </c>
      <c r="U106" s="19">
        <v>3599.3851882460976</v>
      </c>
      <c r="V106" s="20" t="s">
        <v>40</v>
      </c>
    </row>
    <row r="107" spans="1:22" ht="45" x14ac:dyDescent="0.25">
      <c r="A107" s="14">
        <v>93</v>
      </c>
      <c r="B107" s="15" t="s">
        <v>161</v>
      </c>
      <c r="C107" s="14" t="s">
        <v>38</v>
      </c>
      <c r="D107" s="14" t="s">
        <v>158</v>
      </c>
      <c r="E107" s="14" t="s">
        <v>35</v>
      </c>
      <c r="F107" s="14" t="s">
        <v>60</v>
      </c>
      <c r="G107" s="16">
        <v>2</v>
      </c>
      <c r="H107" s="16">
        <v>1</v>
      </c>
      <c r="I107" s="17">
        <v>476.95</v>
      </c>
      <c r="J107" s="17">
        <v>260.39999999999998</v>
      </c>
      <c r="K107" s="17">
        <v>224.9</v>
      </c>
      <c r="L107" s="18">
        <v>8</v>
      </c>
      <c r="M107" s="17">
        <f t="shared" si="5"/>
        <v>269385.92</v>
      </c>
      <c r="N107" s="17">
        <v>0</v>
      </c>
      <c r="O107" s="17">
        <v>0</v>
      </c>
      <c r="P107" s="17">
        <v>0</v>
      </c>
      <c r="Q107" s="17">
        <f>'Таблица 3 '!C104</f>
        <v>269385.92</v>
      </c>
      <c r="R107" s="17">
        <f t="shared" si="6"/>
        <v>269385.92</v>
      </c>
      <c r="S107" s="17">
        <v>0</v>
      </c>
      <c r="T107" s="19">
        <f t="shared" si="8"/>
        <v>1034.5081413210446</v>
      </c>
      <c r="U107" s="19">
        <v>1034.5081413210446</v>
      </c>
      <c r="V107" s="20" t="s">
        <v>40</v>
      </c>
    </row>
    <row r="108" spans="1:22" ht="45" x14ac:dyDescent="0.25">
      <c r="A108" s="14">
        <v>94</v>
      </c>
      <c r="B108" s="15" t="s">
        <v>162</v>
      </c>
      <c r="C108" s="14" t="s">
        <v>38</v>
      </c>
      <c r="D108" s="14" t="s">
        <v>158</v>
      </c>
      <c r="E108" s="14">
        <v>2021</v>
      </c>
      <c r="F108" s="14" t="s">
        <v>60</v>
      </c>
      <c r="G108" s="16">
        <v>4</v>
      </c>
      <c r="H108" s="16">
        <v>1</v>
      </c>
      <c r="I108" s="17">
        <v>2195.9</v>
      </c>
      <c r="J108" s="17">
        <v>1554.8</v>
      </c>
      <c r="K108" s="17">
        <v>651.9</v>
      </c>
      <c r="L108" s="18">
        <v>24</v>
      </c>
      <c r="M108" s="17">
        <f t="shared" si="5"/>
        <v>661879.47</v>
      </c>
      <c r="N108" s="17">
        <v>0</v>
      </c>
      <c r="O108" s="17">
        <v>0</v>
      </c>
      <c r="P108" s="17">
        <v>0</v>
      </c>
      <c r="Q108" s="17">
        <f>'Таблица 3 '!C105</f>
        <v>661879.47</v>
      </c>
      <c r="R108" s="17">
        <f t="shared" si="6"/>
        <v>661879.47</v>
      </c>
      <c r="S108" s="17">
        <v>0</v>
      </c>
      <c r="T108" s="19">
        <f t="shared" si="8"/>
        <v>425.70071391818885</v>
      </c>
      <c r="U108" s="19">
        <v>425.70071391818885</v>
      </c>
      <c r="V108" s="20" t="s">
        <v>40</v>
      </c>
    </row>
    <row r="109" spans="1:22" ht="45" x14ac:dyDescent="0.25">
      <c r="A109" s="14">
        <v>95</v>
      </c>
      <c r="B109" s="15" t="s">
        <v>163</v>
      </c>
      <c r="C109" s="14" t="s">
        <v>38</v>
      </c>
      <c r="D109" s="14">
        <v>1977</v>
      </c>
      <c r="E109" s="14" t="s">
        <v>35</v>
      </c>
      <c r="F109" s="14" t="s">
        <v>39</v>
      </c>
      <c r="G109" s="16">
        <v>5</v>
      </c>
      <c r="H109" s="16">
        <v>6</v>
      </c>
      <c r="I109" s="17">
        <v>4325.1000000000004</v>
      </c>
      <c r="J109" s="17">
        <v>3913.2</v>
      </c>
      <c r="K109" s="17">
        <v>3913.2</v>
      </c>
      <c r="L109" s="18">
        <v>96</v>
      </c>
      <c r="M109" s="17">
        <f t="shared" si="5"/>
        <v>3707041.36</v>
      </c>
      <c r="N109" s="17">
        <v>0</v>
      </c>
      <c r="O109" s="17">
        <v>0</v>
      </c>
      <c r="P109" s="17">
        <v>0</v>
      </c>
      <c r="Q109" s="17">
        <f>'Таблица 3 '!C106</f>
        <v>3707041.36</v>
      </c>
      <c r="R109" s="17">
        <f t="shared" si="6"/>
        <v>3707041.36</v>
      </c>
      <c r="S109" s="17">
        <v>0</v>
      </c>
      <c r="T109" s="19">
        <f t="shared" si="8"/>
        <v>947.31712153736078</v>
      </c>
      <c r="U109" s="19">
        <v>947.31712153736078</v>
      </c>
      <c r="V109" s="20" t="s">
        <v>40</v>
      </c>
    </row>
    <row r="110" spans="1:22" ht="45" x14ac:dyDescent="0.25">
      <c r="A110" s="14">
        <v>96</v>
      </c>
      <c r="B110" s="15" t="s">
        <v>164</v>
      </c>
      <c r="C110" s="14" t="s">
        <v>38</v>
      </c>
      <c r="D110" s="14">
        <v>1958</v>
      </c>
      <c r="E110" s="14" t="s">
        <v>35</v>
      </c>
      <c r="F110" s="14" t="s">
        <v>39</v>
      </c>
      <c r="G110" s="16">
        <v>2</v>
      </c>
      <c r="H110" s="16">
        <v>2</v>
      </c>
      <c r="I110" s="17">
        <v>761</v>
      </c>
      <c r="J110" s="17">
        <v>634</v>
      </c>
      <c r="K110" s="17">
        <v>634</v>
      </c>
      <c r="L110" s="18">
        <v>32</v>
      </c>
      <c r="M110" s="17">
        <f t="shared" si="5"/>
        <v>96839.37</v>
      </c>
      <c r="N110" s="17">
        <v>0</v>
      </c>
      <c r="O110" s="17">
        <v>0</v>
      </c>
      <c r="P110" s="17">
        <v>0</v>
      </c>
      <c r="Q110" s="17">
        <f>'Таблица 3 '!C107</f>
        <v>96839.37</v>
      </c>
      <c r="R110" s="17">
        <f t="shared" si="6"/>
        <v>96839.37</v>
      </c>
      <c r="S110" s="17">
        <v>0</v>
      </c>
      <c r="T110" s="19">
        <f t="shared" si="8"/>
        <v>152.74348580441639</v>
      </c>
      <c r="U110" s="19">
        <v>152.74348580441639</v>
      </c>
      <c r="V110" s="20" t="s">
        <v>40</v>
      </c>
    </row>
    <row r="111" spans="1:22" ht="45" x14ac:dyDescent="0.25">
      <c r="A111" s="14">
        <v>97</v>
      </c>
      <c r="B111" s="15" t="s">
        <v>165</v>
      </c>
      <c r="C111" s="14" t="s">
        <v>38</v>
      </c>
      <c r="D111" s="14">
        <v>1986</v>
      </c>
      <c r="E111" s="14" t="s">
        <v>35</v>
      </c>
      <c r="F111" s="14" t="s">
        <v>49</v>
      </c>
      <c r="G111" s="16">
        <v>5</v>
      </c>
      <c r="H111" s="16">
        <v>5</v>
      </c>
      <c r="I111" s="17">
        <v>3545</v>
      </c>
      <c r="J111" s="17">
        <v>3090.2</v>
      </c>
      <c r="K111" s="17">
        <v>3090.2</v>
      </c>
      <c r="L111" s="18">
        <v>148</v>
      </c>
      <c r="M111" s="17">
        <f t="shared" si="5"/>
        <v>5802392.0900000008</v>
      </c>
      <c r="N111" s="17">
        <v>0</v>
      </c>
      <c r="O111" s="17">
        <v>0</v>
      </c>
      <c r="P111" s="17">
        <v>0</v>
      </c>
      <c r="Q111" s="17">
        <f>'Таблица 3 '!C108</f>
        <v>5802392.0900000008</v>
      </c>
      <c r="R111" s="17">
        <f t="shared" si="6"/>
        <v>5802392.0900000008</v>
      </c>
      <c r="S111" s="17">
        <v>0</v>
      </c>
      <c r="T111" s="19">
        <f t="shared" si="8"/>
        <v>1877.6752605009387</v>
      </c>
      <c r="U111" s="19">
        <v>1877.6752605009387</v>
      </c>
      <c r="V111" s="20" t="s">
        <v>40</v>
      </c>
    </row>
    <row r="112" spans="1:22" ht="45" x14ac:dyDescent="0.25">
      <c r="A112" s="14">
        <v>98</v>
      </c>
      <c r="B112" s="15" t="s">
        <v>166</v>
      </c>
      <c r="C112" s="14" t="s">
        <v>38</v>
      </c>
      <c r="D112" s="14">
        <v>1985</v>
      </c>
      <c r="E112" s="14" t="s">
        <v>35</v>
      </c>
      <c r="F112" s="14" t="s">
        <v>49</v>
      </c>
      <c r="G112" s="16">
        <v>5</v>
      </c>
      <c r="H112" s="16">
        <v>5</v>
      </c>
      <c r="I112" s="17">
        <v>3590.4</v>
      </c>
      <c r="J112" s="17">
        <v>3029.4</v>
      </c>
      <c r="K112" s="17">
        <v>3029.4</v>
      </c>
      <c r="L112" s="18">
        <v>177</v>
      </c>
      <c r="M112" s="17">
        <f t="shared" si="5"/>
        <v>5567218.2400000002</v>
      </c>
      <c r="N112" s="17">
        <v>0</v>
      </c>
      <c r="O112" s="17">
        <v>0</v>
      </c>
      <c r="P112" s="17">
        <v>0</v>
      </c>
      <c r="Q112" s="17">
        <f>'Таблица 3 '!C109</f>
        <v>5567218.2400000002</v>
      </c>
      <c r="R112" s="17">
        <f t="shared" si="6"/>
        <v>5567218.2400000002</v>
      </c>
      <c r="S112" s="17">
        <v>0</v>
      </c>
      <c r="T112" s="19">
        <f t="shared" si="8"/>
        <v>1837.7296626394666</v>
      </c>
      <c r="U112" s="19">
        <v>1837.7296626394666</v>
      </c>
      <c r="V112" s="20" t="s">
        <v>40</v>
      </c>
    </row>
    <row r="113" spans="1:22" ht="48.75" customHeight="1" x14ac:dyDescent="0.25">
      <c r="A113" s="14">
        <v>99</v>
      </c>
      <c r="B113" s="15" t="s">
        <v>167</v>
      </c>
      <c r="C113" s="14" t="s">
        <v>47</v>
      </c>
      <c r="D113" s="14">
        <v>1972</v>
      </c>
      <c r="E113" s="14">
        <v>2015</v>
      </c>
      <c r="F113" s="14" t="s">
        <v>71</v>
      </c>
      <c r="G113" s="16">
        <v>5</v>
      </c>
      <c r="H113" s="16">
        <v>4</v>
      </c>
      <c r="I113" s="17">
        <v>4793.3</v>
      </c>
      <c r="J113" s="17">
        <v>3666.9</v>
      </c>
      <c r="K113" s="17">
        <v>3326.7</v>
      </c>
      <c r="L113" s="18">
        <v>143</v>
      </c>
      <c r="M113" s="17">
        <f t="shared" si="5"/>
        <v>2685005.41</v>
      </c>
      <c r="N113" s="17">
        <v>0</v>
      </c>
      <c r="O113" s="17">
        <v>0</v>
      </c>
      <c r="P113" s="17">
        <v>0</v>
      </c>
      <c r="Q113" s="17">
        <f>'Таблица 3 '!C110</f>
        <v>2685005.41</v>
      </c>
      <c r="R113" s="17">
        <f t="shared" si="6"/>
        <v>2685005.41</v>
      </c>
      <c r="S113" s="17">
        <v>0</v>
      </c>
      <c r="T113" s="19">
        <f t="shared" si="8"/>
        <v>732.22760642504568</v>
      </c>
      <c r="U113" s="19">
        <v>732.22760642504568</v>
      </c>
      <c r="V113" s="20" t="s">
        <v>40</v>
      </c>
    </row>
    <row r="114" spans="1:22" ht="45" x14ac:dyDescent="0.25">
      <c r="A114" s="14">
        <v>100</v>
      </c>
      <c r="B114" s="15" t="s">
        <v>168</v>
      </c>
      <c r="C114" s="14" t="s">
        <v>38</v>
      </c>
      <c r="D114" s="14" t="s">
        <v>160</v>
      </c>
      <c r="E114" s="14">
        <v>2021</v>
      </c>
      <c r="F114" s="14" t="s">
        <v>60</v>
      </c>
      <c r="G114" s="16">
        <v>2</v>
      </c>
      <c r="H114" s="16">
        <v>1</v>
      </c>
      <c r="I114" s="17">
        <v>937.6</v>
      </c>
      <c r="J114" s="17">
        <v>520</v>
      </c>
      <c r="K114" s="17">
        <v>459.2</v>
      </c>
      <c r="L114" s="18">
        <v>22</v>
      </c>
      <c r="M114" s="17">
        <f t="shared" si="5"/>
        <v>57200.4</v>
      </c>
      <c r="N114" s="17">
        <v>0</v>
      </c>
      <c r="O114" s="17">
        <v>0</v>
      </c>
      <c r="P114" s="17">
        <v>0</v>
      </c>
      <c r="Q114" s="17">
        <f>'Таблица 3 '!C111</f>
        <v>57200.4</v>
      </c>
      <c r="R114" s="17">
        <f t="shared" si="6"/>
        <v>57200.4</v>
      </c>
      <c r="S114" s="17">
        <v>0</v>
      </c>
      <c r="T114" s="19">
        <f t="shared" si="8"/>
        <v>110.00076923076924</v>
      </c>
      <c r="U114" s="19">
        <v>110.00076923076924</v>
      </c>
      <c r="V114" s="20" t="s">
        <v>40</v>
      </c>
    </row>
    <row r="115" spans="1:22" ht="48.75" customHeight="1" x14ac:dyDescent="0.25">
      <c r="A115" s="14">
        <v>101</v>
      </c>
      <c r="B115" s="15" t="s">
        <v>169</v>
      </c>
      <c r="C115" s="14" t="s">
        <v>47</v>
      </c>
      <c r="D115" s="14">
        <v>1976</v>
      </c>
      <c r="E115" s="14">
        <v>2022</v>
      </c>
      <c r="F115" s="14" t="s">
        <v>45</v>
      </c>
      <c r="G115" s="16">
        <v>5</v>
      </c>
      <c r="H115" s="16">
        <v>5</v>
      </c>
      <c r="I115" s="17">
        <v>5151.1000000000004</v>
      </c>
      <c r="J115" s="17">
        <v>4557.1000000000004</v>
      </c>
      <c r="K115" s="17">
        <v>4314.3</v>
      </c>
      <c r="L115" s="18">
        <v>183</v>
      </c>
      <c r="M115" s="17">
        <f t="shared" si="5"/>
        <v>854944</v>
      </c>
      <c r="N115" s="17">
        <v>0</v>
      </c>
      <c r="O115" s="17">
        <v>0</v>
      </c>
      <c r="P115" s="17">
        <v>0</v>
      </c>
      <c r="Q115" s="17">
        <f>'Таблица 3 '!C112</f>
        <v>854944</v>
      </c>
      <c r="R115" s="17">
        <f t="shared" si="6"/>
        <v>854944</v>
      </c>
      <c r="S115" s="17">
        <v>0</v>
      </c>
      <c r="T115" s="19">
        <f t="shared" si="8"/>
        <v>187.60703078712336</v>
      </c>
      <c r="U115" s="19">
        <v>187.60703078712336</v>
      </c>
      <c r="V115" s="20" t="s">
        <v>40</v>
      </c>
    </row>
    <row r="116" spans="1:22" ht="45" x14ac:dyDescent="0.25">
      <c r="A116" s="14">
        <v>102</v>
      </c>
      <c r="B116" s="15" t="s">
        <v>170</v>
      </c>
      <c r="C116" s="14" t="s">
        <v>38</v>
      </c>
      <c r="D116" s="14" t="s">
        <v>171</v>
      </c>
      <c r="E116" s="14">
        <v>2017</v>
      </c>
      <c r="F116" s="14" t="s">
        <v>60</v>
      </c>
      <c r="G116" s="16">
        <v>2</v>
      </c>
      <c r="H116" s="16">
        <v>1</v>
      </c>
      <c r="I116" s="17">
        <v>357.1</v>
      </c>
      <c r="J116" s="17">
        <v>307.10000000000002</v>
      </c>
      <c r="K116" s="17">
        <v>262.39999999999998</v>
      </c>
      <c r="L116" s="18">
        <v>12</v>
      </c>
      <c r="M116" s="17">
        <f t="shared" si="5"/>
        <v>100510.76</v>
      </c>
      <c r="N116" s="17">
        <v>0</v>
      </c>
      <c r="O116" s="17">
        <v>0</v>
      </c>
      <c r="P116" s="17">
        <v>0</v>
      </c>
      <c r="Q116" s="17">
        <f>'Таблица 3 '!C113</f>
        <v>100510.76</v>
      </c>
      <c r="R116" s="17">
        <f t="shared" si="6"/>
        <v>100510.76</v>
      </c>
      <c r="S116" s="17">
        <v>0</v>
      </c>
      <c r="T116" s="19">
        <f t="shared" si="8"/>
        <v>327.29000325626828</v>
      </c>
      <c r="U116" s="19">
        <v>327.29000325626828</v>
      </c>
      <c r="V116" s="20" t="s">
        <v>40</v>
      </c>
    </row>
    <row r="117" spans="1:22" ht="43.5" customHeight="1" x14ac:dyDescent="0.25">
      <c r="A117" s="14">
        <v>103</v>
      </c>
      <c r="B117" s="15" t="s">
        <v>172</v>
      </c>
      <c r="C117" s="14" t="s">
        <v>47</v>
      </c>
      <c r="D117" s="14">
        <v>1978</v>
      </c>
      <c r="E117" s="14">
        <v>2020</v>
      </c>
      <c r="F117" s="14" t="s">
        <v>71</v>
      </c>
      <c r="G117" s="16">
        <v>5</v>
      </c>
      <c r="H117" s="16">
        <v>8</v>
      </c>
      <c r="I117" s="17">
        <v>6561.3</v>
      </c>
      <c r="J117" s="17">
        <v>6561.3</v>
      </c>
      <c r="K117" s="17">
        <v>6230.8</v>
      </c>
      <c r="L117" s="18">
        <v>305</v>
      </c>
      <c r="M117" s="17">
        <f t="shared" si="5"/>
        <v>1590000</v>
      </c>
      <c r="N117" s="17">
        <v>0</v>
      </c>
      <c r="O117" s="17">
        <v>0</v>
      </c>
      <c r="P117" s="17">
        <v>0</v>
      </c>
      <c r="Q117" s="17">
        <f>'Таблица 3 '!C114</f>
        <v>1590000</v>
      </c>
      <c r="R117" s="17">
        <f t="shared" si="6"/>
        <v>1590000</v>
      </c>
      <c r="S117" s="17">
        <v>0</v>
      </c>
      <c r="T117" s="19">
        <f t="shared" si="8"/>
        <v>242.33002606190846</v>
      </c>
      <c r="U117" s="19">
        <v>242.33002606190846</v>
      </c>
      <c r="V117" s="20" t="s">
        <v>40</v>
      </c>
    </row>
    <row r="118" spans="1:22" ht="45" x14ac:dyDescent="0.25">
      <c r="A118" s="14">
        <v>104</v>
      </c>
      <c r="B118" s="15" t="s">
        <v>173</v>
      </c>
      <c r="C118" s="14" t="s">
        <v>38</v>
      </c>
      <c r="D118" s="14">
        <v>1957</v>
      </c>
      <c r="E118" s="14" t="s">
        <v>34</v>
      </c>
      <c r="F118" s="14" t="s">
        <v>60</v>
      </c>
      <c r="G118" s="16" t="s">
        <v>174</v>
      </c>
      <c r="H118" s="16" t="s">
        <v>174</v>
      </c>
      <c r="I118" s="17">
        <v>857.1</v>
      </c>
      <c r="J118" s="17">
        <v>767.9</v>
      </c>
      <c r="K118" s="17">
        <v>767.9</v>
      </c>
      <c r="L118" s="18">
        <v>35</v>
      </c>
      <c r="M118" s="17">
        <f t="shared" si="5"/>
        <v>1381798.8</v>
      </c>
      <c r="N118" s="17">
        <v>0</v>
      </c>
      <c r="O118" s="17">
        <v>0</v>
      </c>
      <c r="P118" s="17">
        <v>0</v>
      </c>
      <c r="Q118" s="17">
        <f>'Таблица 3 '!C115</f>
        <v>1381798.8</v>
      </c>
      <c r="R118" s="17">
        <f t="shared" si="6"/>
        <v>1381798.8</v>
      </c>
      <c r="S118" s="17">
        <v>0</v>
      </c>
      <c r="T118" s="19">
        <f t="shared" si="8"/>
        <v>1799.4514910795679</v>
      </c>
      <c r="U118" s="19">
        <v>1799.4514910795679</v>
      </c>
      <c r="V118" s="20" t="s">
        <v>40</v>
      </c>
    </row>
    <row r="119" spans="1:22" ht="43.5" customHeight="1" x14ac:dyDescent="0.25">
      <c r="A119" s="14">
        <v>105</v>
      </c>
      <c r="B119" s="15" t="s">
        <v>175</v>
      </c>
      <c r="C119" s="14" t="s">
        <v>47</v>
      </c>
      <c r="D119" s="14">
        <v>1978</v>
      </c>
      <c r="E119" s="14" t="s">
        <v>34</v>
      </c>
      <c r="F119" s="14" t="s">
        <v>71</v>
      </c>
      <c r="G119" s="16">
        <v>5</v>
      </c>
      <c r="H119" s="16">
        <v>6</v>
      </c>
      <c r="I119" s="17">
        <v>5160</v>
      </c>
      <c r="J119" s="17">
        <v>4537.3</v>
      </c>
      <c r="K119" s="17">
        <v>3531.9</v>
      </c>
      <c r="L119" s="18">
        <v>158</v>
      </c>
      <c r="M119" s="17">
        <f t="shared" si="5"/>
        <v>2580769.2800000003</v>
      </c>
      <c r="N119" s="17">
        <v>0</v>
      </c>
      <c r="O119" s="17">
        <v>0</v>
      </c>
      <c r="P119" s="17">
        <v>0</v>
      </c>
      <c r="Q119" s="17">
        <f>'Таблица 3 '!C116</f>
        <v>2580769.2800000003</v>
      </c>
      <c r="R119" s="17">
        <f t="shared" si="6"/>
        <v>2580769.2800000003</v>
      </c>
      <c r="S119" s="17">
        <v>0</v>
      </c>
      <c r="T119" s="19">
        <f t="shared" si="8"/>
        <v>568.78965023251715</v>
      </c>
      <c r="U119" s="19">
        <v>568.78965023251715</v>
      </c>
      <c r="V119" s="20" t="s">
        <v>40</v>
      </c>
    </row>
    <row r="120" spans="1:22" ht="45" x14ac:dyDescent="0.25">
      <c r="A120" s="14">
        <v>106</v>
      </c>
      <c r="B120" s="15" t="s">
        <v>176</v>
      </c>
      <c r="C120" s="14" t="s">
        <v>38</v>
      </c>
      <c r="D120" s="14" t="s">
        <v>177</v>
      </c>
      <c r="E120" s="14" t="s">
        <v>35</v>
      </c>
      <c r="F120" s="14" t="s">
        <v>60</v>
      </c>
      <c r="G120" s="16">
        <v>3</v>
      </c>
      <c r="H120" s="16">
        <v>2</v>
      </c>
      <c r="I120" s="17">
        <v>1252</v>
      </c>
      <c r="J120" s="17">
        <v>921.8</v>
      </c>
      <c r="K120" s="17">
        <v>882.8</v>
      </c>
      <c r="L120" s="18">
        <v>32</v>
      </c>
      <c r="M120" s="17">
        <f t="shared" si="5"/>
        <v>3364687.96</v>
      </c>
      <c r="N120" s="17">
        <v>0</v>
      </c>
      <c r="O120" s="17">
        <v>0</v>
      </c>
      <c r="P120" s="17">
        <v>0</v>
      </c>
      <c r="Q120" s="17">
        <f>'Таблица 3 '!C117</f>
        <v>3364687.96</v>
      </c>
      <c r="R120" s="17">
        <f t="shared" si="6"/>
        <v>3364687.96</v>
      </c>
      <c r="S120" s="17">
        <v>0</v>
      </c>
      <c r="T120" s="19">
        <f t="shared" si="8"/>
        <v>3650.1279670210461</v>
      </c>
      <c r="U120" s="19">
        <v>3650.1279670210461</v>
      </c>
      <c r="V120" s="20" t="s">
        <v>40</v>
      </c>
    </row>
    <row r="121" spans="1:22" ht="45" x14ac:dyDescent="0.25">
      <c r="A121" s="14">
        <v>107</v>
      </c>
      <c r="B121" s="15" t="s">
        <v>178</v>
      </c>
      <c r="C121" s="14" t="s">
        <v>38</v>
      </c>
      <c r="D121" s="14" t="s">
        <v>179</v>
      </c>
      <c r="E121" s="14" t="s">
        <v>35</v>
      </c>
      <c r="F121" s="14" t="s">
        <v>45</v>
      </c>
      <c r="G121" s="16">
        <v>5</v>
      </c>
      <c r="H121" s="16">
        <v>4</v>
      </c>
      <c r="I121" s="17">
        <v>5068.6000000000004</v>
      </c>
      <c r="J121" s="17">
        <v>3071.2</v>
      </c>
      <c r="K121" s="17">
        <v>2900.3</v>
      </c>
      <c r="L121" s="18">
        <v>142</v>
      </c>
      <c r="M121" s="17">
        <f t="shared" si="5"/>
        <v>5976181.0099999998</v>
      </c>
      <c r="N121" s="17">
        <v>0</v>
      </c>
      <c r="O121" s="17">
        <v>0</v>
      </c>
      <c r="P121" s="17">
        <v>0</v>
      </c>
      <c r="Q121" s="17">
        <f>'Таблица 3 '!C118</f>
        <v>5976181.0099999998</v>
      </c>
      <c r="R121" s="17">
        <f t="shared" si="6"/>
        <v>5976181.0099999998</v>
      </c>
      <c r="S121" s="17">
        <v>0</v>
      </c>
      <c r="T121" s="19">
        <f t="shared" si="8"/>
        <v>1945.878161630633</v>
      </c>
      <c r="U121" s="19">
        <v>1945.878161630633</v>
      </c>
      <c r="V121" s="20" t="s">
        <v>40</v>
      </c>
    </row>
    <row r="122" spans="1:22" ht="45" x14ac:dyDescent="0.25">
      <c r="A122" s="14">
        <v>108</v>
      </c>
      <c r="B122" s="15" t="s">
        <v>180</v>
      </c>
      <c r="C122" s="14" t="s">
        <v>38</v>
      </c>
      <c r="D122" s="14" t="s">
        <v>68</v>
      </c>
      <c r="E122" s="14" t="s">
        <v>35</v>
      </c>
      <c r="F122" s="14" t="s">
        <v>45</v>
      </c>
      <c r="G122" s="16">
        <v>4</v>
      </c>
      <c r="H122" s="16">
        <v>2</v>
      </c>
      <c r="I122" s="17">
        <v>1403.3</v>
      </c>
      <c r="J122" s="17">
        <v>1330.7</v>
      </c>
      <c r="K122" s="17">
        <v>1330.7</v>
      </c>
      <c r="L122" s="18">
        <v>72</v>
      </c>
      <c r="M122" s="17">
        <f t="shared" si="5"/>
        <v>100963.26</v>
      </c>
      <c r="N122" s="17">
        <v>0</v>
      </c>
      <c r="O122" s="17">
        <v>0</v>
      </c>
      <c r="P122" s="17">
        <v>0</v>
      </c>
      <c r="Q122" s="17">
        <f>'Таблица 3 '!C119</f>
        <v>100963.26</v>
      </c>
      <c r="R122" s="17">
        <f t="shared" si="6"/>
        <v>100963.26</v>
      </c>
      <c r="S122" s="17">
        <v>0</v>
      </c>
      <c r="T122" s="19">
        <f t="shared" si="8"/>
        <v>75.872292778237011</v>
      </c>
      <c r="U122" s="19">
        <v>75.872292778237011</v>
      </c>
      <c r="V122" s="20" t="s">
        <v>40</v>
      </c>
    </row>
    <row r="123" spans="1:22" ht="46.5" customHeight="1" x14ac:dyDescent="0.25">
      <c r="A123" s="14">
        <v>109</v>
      </c>
      <c r="B123" s="15" t="s">
        <v>181</v>
      </c>
      <c r="C123" s="14" t="s">
        <v>47</v>
      </c>
      <c r="D123" s="14">
        <v>1963</v>
      </c>
      <c r="E123" s="14">
        <v>2017</v>
      </c>
      <c r="F123" s="14" t="s">
        <v>71</v>
      </c>
      <c r="G123" s="16">
        <v>5</v>
      </c>
      <c r="H123" s="16">
        <v>4</v>
      </c>
      <c r="I123" s="17">
        <v>5291.25</v>
      </c>
      <c r="J123" s="17">
        <v>3256.1</v>
      </c>
      <c r="K123" s="17">
        <v>2556.1</v>
      </c>
      <c r="L123" s="18">
        <v>185</v>
      </c>
      <c r="M123" s="17">
        <f t="shared" si="5"/>
        <v>2685005.41</v>
      </c>
      <c r="N123" s="17">
        <v>0</v>
      </c>
      <c r="O123" s="17">
        <v>0</v>
      </c>
      <c r="P123" s="17">
        <v>0</v>
      </c>
      <c r="Q123" s="17">
        <f>'Таблица 3 '!C120</f>
        <v>2685005.41</v>
      </c>
      <c r="R123" s="17">
        <f t="shared" si="6"/>
        <v>2685005.41</v>
      </c>
      <c r="S123" s="17">
        <v>0</v>
      </c>
      <c r="T123" s="19">
        <f t="shared" si="8"/>
        <v>824.6077853874267</v>
      </c>
      <c r="U123" s="19">
        <v>824.6077853874267</v>
      </c>
      <c r="V123" s="20" t="s">
        <v>40</v>
      </c>
    </row>
    <row r="124" spans="1:22" ht="45" customHeight="1" x14ac:dyDescent="0.25">
      <c r="A124" s="14">
        <v>110</v>
      </c>
      <c r="B124" s="15" t="s">
        <v>182</v>
      </c>
      <c r="C124" s="14" t="s">
        <v>47</v>
      </c>
      <c r="D124" s="14">
        <v>1962</v>
      </c>
      <c r="E124" s="14" t="s">
        <v>34</v>
      </c>
      <c r="F124" s="14" t="s">
        <v>71</v>
      </c>
      <c r="G124" s="16">
        <v>4</v>
      </c>
      <c r="H124" s="16">
        <v>4</v>
      </c>
      <c r="I124" s="17">
        <v>3314.4</v>
      </c>
      <c r="J124" s="17">
        <v>2625.5</v>
      </c>
      <c r="K124" s="17">
        <v>2580.5</v>
      </c>
      <c r="L124" s="18">
        <v>113</v>
      </c>
      <c r="M124" s="17">
        <f t="shared" si="5"/>
        <v>1564928.96</v>
      </c>
      <c r="N124" s="17">
        <v>0</v>
      </c>
      <c r="O124" s="17">
        <v>0</v>
      </c>
      <c r="P124" s="17">
        <v>0</v>
      </c>
      <c r="Q124" s="17">
        <f>'Таблица 3 '!C121</f>
        <v>1564928.96</v>
      </c>
      <c r="R124" s="17">
        <f t="shared" si="6"/>
        <v>1564928.96</v>
      </c>
      <c r="S124" s="17">
        <v>0</v>
      </c>
      <c r="T124" s="19">
        <f t="shared" si="8"/>
        <v>596.04988002285279</v>
      </c>
      <c r="U124" s="19">
        <v>596.04988002285279</v>
      </c>
      <c r="V124" s="20" t="s">
        <v>40</v>
      </c>
    </row>
    <row r="125" spans="1:22" ht="43.5" customHeight="1" x14ac:dyDescent="0.25">
      <c r="A125" s="14">
        <v>111</v>
      </c>
      <c r="B125" s="15" t="s">
        <v>183</v>
      </c>
      <c r="C125" s="14" t="s">
        <v>38</v>
      </c>
      <c r="D125" s="14">
        <v>1963</v>
      </c>
      <c r="E125" s="14" t="s">
        <v>35</v>
      </c>
      <c r="F125" s="14" t="s">
        <v>60</v>
      </c>
      <c r="G125" s="16">
        <v>4</v>
      </c>
      <c r="H125" s="16">
        <v>7</v>
      </c>
      <c r="I125" s="17">
        <v>6440.86</v>
      </c>
      <c r="J125" s="17">
        <v>4225.8999999999996</v>
      </c>
      <c r="K125" s="17">
        <v>4173.3999999999996</v>
      </c>
      <c r="L125" s="18">
        <v>164</v>
      </c>
      <c r="M125" s="17">
        <f t="shared" si="5"/>
        <v>3791240.85</v>
      </c>
      <c r="N125" s="17">
        <v>0</v>
      </c>
      <c r="O125" s="17">
        <v>0</v>
      </c>
      <c r="P125" s="17">
        <v>0</v>
      </c>
      <c r="Q125" s="17">
        <f>'Таблица 3 '!C122</f>
        <v>3791240.85</v>
      </c>
      <c r="R125" s="17">
        <f t="shared" si="6"/>
        <v>3791240.85</v>
      </c>
      <c r="S125" s="17">
        <v>0</v>
      </c>
      <c r="T125" s="19">
        <f t="shared" si="8"/>
        <v>897.14400482737415</v>
      </c>
      <c r="U125" s="19">
        <v>897.14400482737415</v>
      </c>
      <c r="V125" s="20" t="s">
        <v>40</v>
      </c>
    </row>
    <row r="126" spans="1:22" ht="45" x14ac:dyDescent="0.25">
      <c r="A126" s="14">
        <v>112</v>
      </c>
      <c r="B126" s="15" t="s">
        <v>184</v>
      </c>
      <c r="C126" s="14" t="s">
        <v>38</v>
      </c>
      <c r="D126" s="14" t="s">
        <v>185</v>
      </c>
      <c r="E126" s="14">
        <v>2021</v>
      </c>
      <c r="F126" s="14" t="s">
        <v>45</v>
      </c>
      <c r="G126" s="16">
        <v>10</v>
      </c>
      <c r="H126" s="16">
        <v>3</v>
      </c>
      <c r="I126" s="17">
        <v>7546.5</v>
      </c>
      <c r="J126" s="17">
        <v>7180.4</v>
      </c>
      <c r="K126" s="17">
        <v>7097.4</v>
      </c>
      <c r="L126" s="18">
        <v>283</v>
      </c>
      <c r="M126" s="17">
        <f t="shared" si="5"/>
        <v>981848.31</v>
      </c>
      <c r="N126" s="17">
        <v>0</v>
      </c>
      <c r="O126" s="17">
        <v>0</v>
      </c>
      <c r="P126" s="17">
        <v>0</v>
      </c>
      <c r="Q126" s="17">
        <f>'Таблица 3 '!C123</f>
        <v>981848.31</v>
      </c>
      <c r="R126" s="17">
        <f t="shared" si="6"/>
        <v>981848.31</v>
      </c>
      <c r="S126" s="17">
        <v>0</v>
      </c>
      <c r="T126" s="19">
        <f t="shared" si="8"/>
        <v>136.74005765695506</v>
      </c>
      <c r="U126" s="19">
        <v>136.74005765695506</v>
      </c>
      <c r="V126" s="20" t="s">
        <v>40</v>
      </c>
    </row>
    <row r="127" spans="1:22" ht="45" customHeight="1" x14ac:dyDescent="0.25">
      <c r="A127" s="14">
        <v>113</v>
      </c>
      <c r="B127" s="15" t="s">
        <v>186</v>
      </c>
      <c r="C127" s="14" t="s">
        <v>47</v>
      </c>
      <c r="D127" s="14">
        <v>1968</v>
      </c>
      <c r="E127" s="14" t="s">
        <v>34</v>
      </c>
      <c r="F127" s="14" t="s">
        <v>71</v>
      </c>
      <c r="G127" s="16">
        <v>5</v>
      </c>
      <c r="H127" s="16">
        <v>4</v>
      </c>
      <c r="I127" s="17">
        <v>3415</v>
      </c>
      <c r="J127" s="17">
        <v>3201.7</v>
      </c>
      <c r="K127" s="17">
        <v>2956.5</v>
      </c>
      <c r="L127" s="18">
        <v>152</v>
      </c>
      <c r="M127" s="17">
        <f t="shared" si="5"/>
        <v>1876430</v>
      </c>
      <c r="N127" s="17">
        <v>0</v>
      </c>
      <c r="O127" s="17">
        <v>0</v>
      </c>
      <c r="P127" s="17">
        <v>0</v>
      </c>
      <c r="Q127" s="17">
        <f>'Таблица 3 '!C124</f>
        <v>1876430</v>
      </c>
      <c r="R127" s="17">
        <f t="shared" si="6"/>
        <v>1876430</v>
      </c>
      <c r="S127" s="17">
        <v>0</v>
      </c>
      <c r="T127" s="19">
        <f t="shared" si="8"/>
        <v>586.07302370615616</v>
      </c>
      <c r="U127" s="19">
        <v>586.07302370615616</v>
      </c>
      <c r="V127" s="20" t="s">
        <v>40</v>
      </c>
    </row>
    <row r="128" spans="1:22" ht="45" customHeight="1" x14ac:dyDescent="0.25">
      <c r="A128" s="14">
        <v>114</v>
      </c>
      <c r="B128" s="15" t="s">
        <v>187</v>
      </c>
      <c r="C128" s="14" t="s">
        <v>47</v>
      </c>
      <c r="D128" s="14">
        <v>1971</v>
      </c>
      <c r="E128" s="14">
        <v>2022</v>
      </c>
      <c r="F128" s="14" t="s">
        <v>71</v>
      </c>
      <c r="G128" s="16">
        <v>5</v>
      </c>
      <c r="H128" s="16">
        <v>5</v>
      </c>
      <c r="I128" s="17">
        <v>3967.6</v>
      </c>
      <c r="J128" s="17">
        <v>3179.1</v>
      </c>
      <c r="K128" s="17">
        <v>2927.8</v>
      </c>
      <c r="L128" s="18">
        <v>130</v>
      </c>
      <c r="M128" s="17">
        <f t="shared" si="5"/>
        <v>485520</v>
      </c>
      <c r="N128" s="17">
        <v>0</v>
      </c>
      <c r="O128" s="17">
        <v>0</v>
      </c>
      <c r="P128" s="17">
        <v>0</v>
      </c>
      <c r="Q128" s="17">
        <f>'Таблица 3 '!C125</f>
        <v>485520</v>
      </c>
      <c r="R128" s="17">
        <f t="shared" si="6"/>
        <v>485520</v>
      </c>
      <c r="S128" s="17">
        <v>0</v>
      </c>
      <c r="T128" s="19">
        <f t="shared" si="8"/>
        <v>152.72246862319525</v>
      </c>
      <c r="U128" s="19">
        <v>152.72246862319525</v>
      </c>
      <c r="V128" s="20" t="s">
        <v>40</v>
      </c>
    </row>
    <row r="129" spans="1:22" ht="45" x14ac:dyDescent="0.25">
      <c r="A129" s="14">
        <v>115</v>
      </c>
      <c r="B129" s="15" t="s">
        <v>188</v>
      </c>
      <c r="C129" s="14" t="s">
        <v>38</v>
      </c>
      <c r="D129" s="14">
        <v>1971</v>
      </c>
      <c r="E129" s="14" t="s">
        <v>35</v>
      </c>
      <c r="F129" s="14" t="s">
        <v>60</v>
      </c>
      <c r="G129" s="16">
        <v>5</v>
      </c>
      <c r="H129" s="16">
        <v>4</v>
      </c>
      <c r="I129" s="17">
        <v>2352</v>
      </c>
      <c r="J129" s="17">
        <v>2352</v>
      </c>
      <c r="K129" s="17">
        <v>1853.6</v>
      </c>
      <c r="L129" s="18">
        <v>80</v>
      </c>
      <c r="M129" s="17">
        <f t="shared" si="5"/>
        <v>1256269.2</v>
      </c>
      <c r="N129" s="17">
        <v>0</v>
      </c>
      <c r="O129" s="17">
        <v>0</v>
      </c>
      <c r="P129" s="17">
        <v>0</v>
      </c>
      <c r="Q129" s="17">
        <f>'Таблица 3 '!C126</f>
        <v>1256269.2</v>
      </c>
      <c r="R129" s="17">
        <f t="shared" si="6"/>
        <v>1256269.2</v>
      </c>
      <c r="S129" s="17">
        <v>0</v>
      </c>
      <c r="T129" s="19">
        <f t="shared" si="8"/>
        <v>534.12806122448978</v>
      </c>
      <c r="U129" s="19">
        <v>534.12806122448978</v>
      </c>
      <c r="V129" s="20" t="s">
        <v>40</v>
      </c>
    </row>
    <row r="130" spans="1:22" ht="45" customHeight="1" x14ac:dyDescent="0.25">
      <c r="A130" s="14">
        <v>116</v>
      </c>
      <c r="B130" s="15" t="s">
        <v>189</v>
      </c>
      <c r="C130" s="14" t="s">
        <v>47</v>
      </c>
      <c r="D130" s="14">
        <v>1981</v>
      </c>
      <c r="E130" s="14" t="s">
        <v>34</v>
      </c>
      <c r="F130" s="14" t="s">
        <v>71</v>
      </c>
      <c r="G130" s="16">
        <v>5</v>
      </c>
      <c r="H130" s="16">
        <v>10</v>
      </c>
      <c r="I130" s="17">
        <v>9767.86</v>
      </c>
      <c r="J130" s="17">
        <v>9467.86</v>
      </c>
      <c r="K130" s="17">
        <v>8577.06</v>
      </c>
      <c r="L130" s="18">
        <v>235</v>
      </c>
      <c r="M130" s="17">
        <f t="shared" si="5"/>
        <v>1525666</v>
      </c>
      <c r="N130" s="17">
        <v>0</v>
      </c>
      <c r="O130" s="17">
        <v>0</v>
      </c>
      <c r="P130" s="17">
        <v>0</v>
      </c>
      <c r="Q130" s="17">
        <f>'Таблица 3 '!C127</f>
        <v>1525666</v>
      </c>
      <c r="R130" s="17">
        <f t="shared" si="6"/>
        <v>1525666</v>
      </c>
      <c r="S130" s="17">
        <v>0</v>
      </c>
      <c r="T130" s="19">
        <f t="shared" si="8"/>
        <v>161.14158848990161</v>
      </c>
      <c r="U130" s="19">
        <v>161.13999999999999</v>
      </c>
      <c r="V130" s="20" t="s">
        <v>40</v>
      </c>
    </row>
    <row r="131" spans="1:22" ht="47.25" customHeight="1" x14ac:dyDescent="0.25">
      <c r="A131" s="14">
        <v>117</v>
      </c>
      <c r="B131" s="15" t="s">
        <v>190</v>
      </c>
      <c r="C131" s="14" t="s">
        <v>38</v>
      </c>
      <c r="D131" s="14" t="s">
        <v>191</v>
      </c>
      <c r="E131" s="14" t="s">
        <v>35</v>
      </c>
      <c r="F131" s="14" t="s">
        <v>45</v>
      </c>
      <c r="G131" s="16">
        <v>9</v>
      </c>
      <c r="H131" s="16">
        <v>3</v>
      </c>
      <c r="I131" s="17">
        <v>7868</v>
      </c>
      <c r="J131" s="17">
        <v>7786</v>
      </c>
      <c r="K131" s="17">
        <v>7371</v>
      </c>
      <c r="L131" s="18">
        <v>362</v>
      </c>
      <c r="M131" s="17">
        <f t="shared" si="5"/>
        <v>6575094.3899999997</v>
      </c>
      <c r="N131" s="17">
        <v>0</v>
      </c>
      <c r="O131" s="17">
        <v>0</v>
      </c>
      <c r="P131" s="17">
        <v>0</v>
      </c>
      <c r="Q131" s="17">
        <f>'Таблица 3 '!C128</f>
        <v>6575094.3899999997</v>
      </c>
      <c r="R131" s="17">
        <f t="shared" si="6"/>
        <v>6575094.3899999997</v>
      </c>
      <c r="S131" s="17">
        <v>0</v>
      </c>
      <c r="T131" s="19">
        <f t="shared" si="8"/>
        <v>844.47654636527091</v>
      </c>
      <c r="U131" s="19">
        <v>844.47654636527091</v>
      </c>
      <c r="V131" s="20" t="s">
        <v>40</v>
      </c>
    </row>
    <row r="132" spans="1:22" ht="47.25" customHeight="1" x14ac:dyDescent="0.25">
      <c r="A132" s="14">
        <v>118</v>
      </c>
      <c r="B132" s="15" t="s">
        <v>192</v>
      </c>
      <c r="C132" s="14" t="s">
        <v>38</v>
      </c>
      <c r="D132" s="14">
        <v>1996</v>
      </c>
      <c r="E132" s="14" t="s">
        <v>35</v>
      </c>
      <c r="F132" s="14" t="s">
        <v>45</v>
      </c>
      <c r="G132" s="16">
        <v>9</v>
      </c>
      <c r="H132" s="16">
        <v>9</v>
      </c>
      <c r="I132" s="17">
        <v>9061</v>
      </c>
      <c r="J132" s="17">
        <v>9061.1</v>
      </c>
      <c r="K132" s="17">
        <v>9061.1</v>
      </c>
      <c r="L132" s="18">
        <v>325</v>
      </c>
      <c r="M132" s="17">
        <f t="shared" si="5"/>
        <v>195021.44</v>
      </c>
      <c r="N132" s="17">
        <v>0</v>
      </c>
      <c r="O132" s="17">
        <v>0</v>
      </c>
      <c r="P132" s="17">
        <v>0</v>
      </c>
      <c r="Q132" s="17">
        <f>'Таблица 3 '!C129</f>
        <v>195021.44</v>
      </c>
      <c r="R132" s="17">
        <f t="shared" si="6"/>
        <v>195021.44</v>
      </c>
      <c r="S132" s="17">
        <v>0</v>
      </c>
      <c r="T132" s="19">
        <f t="shared" si="8"/>
        <v>21.522932094337332</v>
      </c>
      <c r="U132" s="19">
        <v>21.522932094337332</v>
      </c>
      <c r="V132" s="20" t="s">
        <v>40</v>
      </c>
    </row>
    <row r="133" spans="1:22" ht="46.5" customHeight="1" x14ac:dyDescent="0.25">
      <c r="A133" s="14">
        <v>119</v>
      </c>
      <c r="B133" s="15" t="s">
        <v>193</v>
      </c>
      <c r="C133" s="14" t="s">
        <v>47</v>
      </c>
      <c r="D133" s="14">
        <v>1982</v>
      </c>
      <c r="E133" s="14">
        <v>2021</v>
      </c>
      <c r="F133" s="14" t="s">
        <v>45</v>
      </c>
      <c r="G133" s="16">
        <v>5</v>
      </c>
      <c r="H133" s="16">
        <v>4</v>
      </c>
      <c r="I133" s="17">
        <v>3174.1</v>
      </c>
      <c r="J133" s="17">
        <v>2821.7</v>
      </c>
      <c r="K133" s="17">
        <v>2465.6999999999998</v>
      </c>
      <c r="L133" s="18">
        <v>131</v>
      </c>
      <c r="M133" s="17">
        <f t="shared" si="5"/>
        <v>548612.81000000006</v>
      </c>
      <c r="N133" s="17">
        <v>0</v>
      </c>
      <c r="O133" s="17">
        <v>0</v>
      </c>
      <c r="P133" s="17">
        <v>0</v>
      </c>
      <c r="Q133" s="17">
        <f>'Таблица 3 '!C130</f>
        <v>548612.81000000006</v>
      </c>
      <c r="R133" s="17">
        <f t="shared" si="6"/>
        <v>548612.81000000006</v>
      </c>
      <c r="S133" s="17">
        <v>0</v>
      </c>
      <c r="T133" s="19">
        <f t="shared" si="8"/>
        <v>194.42634227593297</v>
      </c>
      <c r="U133" s="19">
        <v>194.42634227593297</v>
      </c>
      <c r="V133" s="20" t="s">
        <v>40</v>
      </c>
    </row>
    <row r="134" spans="1:22" ht="45" x14ac:dyDescent="0.25">
      <c r="A134" s="14">
        <v>120</v>
      </c>
      <c r="B134" s="15" t="s">
        <v>194</v>
      </c>
      <c r="C134" s="14" t="s">
        <v>38</v>
      </c>
      <c r="D134" s="14">
        <v>1971</v>
      </c>
      <c r="E134" s="14" t="s">
        <v>35</v>
      </c>
      <c r="F134" s="14" t="s">
        <v>49</v>
      </c>
      <c r="G134" s="16">
        <v>5</v>
      </c>
      <c r="H134" s="16">
        <v>5</v>
      </c>
      <c r="I134" s="17">
        <v>5943.4</v>
      </c>
      <c r="J134" s="17">
        <v>4453.8</v>
      </c>
      <c r="K134" s="17">
        <v>4408</v>
      </c>
      <c r="L134" s="18">
        <v>185</v>
      </c>
      <c r="M134" s="17">
        <f t="shared" si="5"/>
        <v>7401997.2000000002</v>
      </c>
      <c r="N134" s="17">
        <v>0</v>
      </c>
      <c r="O134" s="17">
        <v>0</v>
      </c>
      <c r="P134" s="17">
        <v>0</v>
      </c>
      <c r="Q134" s="17">
        <f>'Таблица 3 '!C131</f>
        <v>7401997.2000000002</v>
      </c>
      <c r="R134" s="17">
        <f t="shared" si="6"/>
        <v>7401997.2000000002</v>
      </c>
      <c r="S134" s="17">
        <v>0</v>
      </c>
      <c r="T134" s="19">
        <f t="shared" si="8"/>
        <v>1661.9509632224167</v>
      </c>
      <c r="U134" s="19">
        <v>1661.9509632224167</v>
      </c>
      <c r="V134" s="20" t="s">
        <v>40</v>
      </c>
    </row>
    <row r="135" spans="1:22" ht="45" x14ac:dyDescent="0.25">
      <c r="A135" s="14">
        <v>121</v>
      </c>
      <c r="B135" s="15" t="s">
        <v>195</v>
      </c>
      <c r="C135" s="14" t="s">
        <v>38</v>
      </c>
      <c r="D135" s="14">
        <v>1991</v>
      </c>
      <c r="E135" s="14" t="s">
        <v>35</v>
      </c>
      <c r="F135" s="14" t="s">
        <v>49</v>
      </c>
      <c r="G135" s="16">
        <v>10</v>
      </c>
      <c r="H135" s="16">
        <v>4</v>
      </c>
      <c r="I135" s="17">
        <v>10545.06</v>
      </c>
      <c r="J135" s="17">
        <v>8316.35</v>
      </c>
      <c r="K135" s="17">
        <v>8316.35</v>
      </c>
      <c r="L135" s="18">
        <v>305</v>
      </c>
      <c r="M135" s="17">
        <f t="shared" si="5"/>
        <v>10371668.4</v>
      </c>
      <c r="N135" s="17">
        <v>0</v>
      </c>
      <c r="O135" s="17">
        <v>0</v>
      </c>
      <c r="P135" s="17">
        <v>0</v>
      </c>
      <c r="Q135" s="17">
        <f>'Таблица 3 '!C132</f>
        <v>10371668.4</v>
      </c>
      <c r="R135" s="17">
        <f t="shared" si="6"/>
        <v>10371668.4</v>
      </c>
      <c r="S135" s="17">
        <v>0</v>
      </c>
      <c r="T135" s="19">
        <f t="shared" si="8"/>
        <v>1247.1418831578758</v>
      </c>
      <c r="U135" s="19">
        <v>1247.1418831578758</v>
      </c>
      <c r="V135" s="20" t="s">
        <v>40</v>
      </c>
    </row>
    <row r="136" spans="1:22" ht="43.5" customHeight="1" x14ac:dyDescent="0.25">
      <c r="A136" s="14">
        <v>122</v>
      </c>
      <c r="B136" s="15" t="s">
        <v>196</v>
      </c>
      <c r="C136" s="14" t="s">
        <v>47</v>
      </c>
      <c r="D136" s="14">
        <v>1975</v>
      </c>
      <c r="E136" s="14" t="s">
        <v>34</v>
      </c>
      <c r="F136" s="14" t="s">
        <v>71</v>
      </c>
      <c r="G136" s="16">
        <v>5</v>
      </c>
      <c r="H136" s="16">
        <v>6</v>
      </c>
      <c r="I136" s="17">
        <v>5848.5</v>
      </c>
      <c r="J136" s="17">
        <v>4848.2</v>
      </c>
      <c r="K136" s="17">
        <v>3931.8</v>
      </c>
      <c r="L136" s="18">
        <v>210</v>
      </c>
      <c r="M136" s="17">
        <f t="shared" si="5"/>
        <v>2903566</v>
      </c>
      <c r="N136" s="17">
        <v>0</v>
      </c>
      <c r="O136" s="17">
        <v>0</v>
      </c>
      <c r="P136" s="17">
        <v>0</v>
      </c>
      <c r="Q136" s="17">
        <f>'Таблица 3 '!C133</f>
        <v>2903566</v>
      </c>
      <c r="R136" s="17">
        <f t="shared" si="6"/>
        <v>2903566</v>
      </c>
      <c r="S136" s="17">
        <v>0</v>
      </c>
      <c r="T136" s="19">
        <f t="shared" si="8"/>
        <v>598.8956726207665</v>
      </c>
      <c r="U136" s="19">
        <v>598.8956726207665</v>
      </c>
      <c r="V136" s="20" t="s">
        <v>40</v>
      </c>
    </row>
    <row r="137" spans="1:22" ht="45" x14ac:dyDescent="0.25">
      <c r="A137" s="14">
        <v>123</v>
      </c>
      <c r="B137" s="15" t="s">
        <v>197</v>
      </c>
      <c r="C137" s="14" t="s">
        <v>38</v>
      </c>
      <c r="D137" s="14">
        <v>1945</v>
      </c>
      <c r="E137" s="14" t="s">
        <v>35</v>
      </c>
      <c r="F137" s="14" t="s">
        <v>39</v>
      </c>
      <c r="G137" s="16">
        <v>4</v>
      </c>
      <c r="H137" s="16">
        <v>4</v>
      </c>
      <c r="I137" s="17">
        <v>3103.1</v>
      </c>
      <c r="J137" s="17">
        <v>2708.7</v>
      </c>
      <c r="K137" s="17">
        <v>2708.7</v>
      </c>
      <c r="L137" s="18">
        <v>62</v>
      </c>
      <c r="M137" s="17">
        <f t="shared" si="5"/>
        <v>854170.67</v>
      </c>
      <c r="N137" s="17">
        <v>0</v>
      </c>
      <c r="O137" s="17">
        <v>0</v>
      </c>
      <c r="P137" s="17">
        <v>0</v>
      </c>
      <c r="Q137" s="17">
        <f>'Таблица 3 '!C134</f>
        <v>854170.67</v>
      </c>
      <c r="R137" s="17">
        <f t="shared" si="6"/>
        <v>854170.67</v>
      </c>
      <c r="S137" s="17">
        <v>0</v>
      </c>
      <c r="T137" s="19">
        <f t="shared" si="8"/>
        <v>315.34340089341754</v>
      </c>
      <c r="U137" s="19">
        <v>315.34340089341754</v>
      </c>
      <c r="V137" s="20" t="s">
        <v>40</v>
      </c>
    </row>
    <row r="138" spans="1:22" ht="43.5" customHeight="1" x14ac:dyDescent="0.25">
      <c r="A138" s="14">
        <v>124</v>
      </c>
      <c r="B138" s="15" t="s">
        <v>198</v>
      </c>
      <c r="C138" s="14" t="s">
        <v>47</v>
      </c>
      <c r="D138" s="14">
        <v>1992</v>
      </c>
      <c r="E138" s="14">
        <v>2018</v>
      </c>
      <c r="F138" s="14" t="s">
        <v>45</v>
      </c>
      <c r="G138" s="16">
        <v>10</v>
      </c>
      <c r="H138" s="16">
        <v>6</v>
      </c>
      <c r="I138" s="17">
        <v>12951.1</v>
      </c>
      <c r="J138" s="17">
        <v>12946.9</v>
      </c>
      <c r="K138" s="17">
        <v>12057.3</v>
      </c>
      <c r="L138" s="18">
        <v>471</v>
      </c>
      <c r="M138" s="17">
        <f t="shared" si="5"/>
        <v>549206.63</v>
      </c>
      <c r="N138" s="17">
        <v>0</v>
      </c>
      <c r="O138" s="17">
        <v>0</v>
      </c>
      <c r="P138" s="17">
        <v>0</v>
      </c>
      <c r="Q138" s="17">
        <f>'Таблица 3 '!C135</f>
        <v>549206.63</v>
      </c>
      <c r="R138" s="17">
        <f t="shared" si="6"/>
        <v>549206.63</v>
      </c>
      <c r="S138" s="17">
        <v>0</v>
      </c>
      <c r="T138" s="19">
        <f t="shared" si="8"/>
        <v>42.41993295692405</v>
      </c>
      <c r="U138" s="19">
        <v>42.41993295692405</v>
      </c>
      <c r="V138" s="20" t="s">
        <v>40</v>
      </c>
    </row>
    <row r="139" spans="1:22" ht="43.5" customHeight="1" x14ac:dyDescent="0.25">
      <c r="A139" s="14">
        <v>125</v>
      </c>
      <c r="B139" s="15" t="s">
        <v>199</v>
      </c>
      <c r="C139" s="14" t="s">
        <v>47</v>
      </c>
      <c r="D139" s="14">
        <v>2011</v>
      </c>
      <c r="E139" s="14" t="s">
        <v>34</v>
      </c>
      <c r="F139" s="14" t="s">
        <v>71</v>
      </c>
      <c r="G139" s="16">
        <v>9</v>
      </c>
      <c r="H139" s="16">
        <v>4</v>
      </c>
      <c r="I139" s="17">
        <v>10276.200000000001</v>
      </c>
      <c r="J139" s="17">
        <v>7490.3</v>
      </c>
      <c r="K139" s="17">
        <v>2323.6</v>
      </c>
      <c r="L139" s="18">
        <v>346</v>
      </c>
      <c r="M139" s="17">
        <f t="shared" si="5"/>
        <v>4100708.0300000003</v>
      </c>
      <c r="N139" s="17">
        <v>0</v>
      </c>
      <c r="O139" s="17">
        <v>0</v>
      </c>
      <c r="P139" s="17">
        <v>0</v>
      </c>
      <c r="Q139" s="17">
        <f>'Таблица 3 '!C136</f>
        <v>4100708.0300000003</v>
      </c>
      <c r="R139" s="17">
        <f t="shared" si="6"/>
        <v>4100708.0300000003</v>
      </c>
      <c r="S139" s="17">
        <v>0</v>
      </c>
      <c r="T139" s="19">
        <f t="shared" si="8"/>
        <v>547.46913074242684</v>
      </c>
      <c r="U139" s="19">
        <v>547.46913074242684</v>
      </c>
      <c r="V139" s="20" t="s">
        <v>40</v>
      </c>
    </row>
    <row r="140" spans="1:22" ht="43.5" customHeight="1" x14ac:dyDescent="0.25">
      <c r="A140" s="14">
        <v>126</v>
      </c>
      <c r="B140" s="15" t="s">
        <v>200</v>
      </c>
      <c r="C140" s="14" t="s">
        <v>47</v>
      </c>
      <c r="D140" s="14">
        <v>1972</v>
      </c>
      <c r="E140" s="14" t="s">
        <v>34</v>
      </c>
      <c r="F140" s="14" t="s">
        <v>71</v>
      </c>
      <c r="G140" s="16">
        <v>6</v>
      </c>
      <c r="H140" s="16">
        <v>6</v>
      </c>
      <c r="I140" s="17">
        <v>7394.8</v>
      </c>
      <c r="J140" s="17">
        <v>5427.1</v>
      </c>
      <c r="K140" s="17">
        <v>5290.7</v>
      </c>
      <c r="L140" s="18">
        <v>231</v>
      </c>
      <c r="M140" s="17">
        <f t="shared" si="5"/>
        <v>1882864.8</v>
      </c>
      <c r="N140" s="17">
        <v>0</v>
      </c>
      <c r="O140" s="17">
        <v>0</v>
      </c>
      <c r="P140" s="17">
        <v>0</v>
      </c>
      <c r="Q140" s="17">
        <f>'Таблица 3 '!C137</f>
        <v>1882864.8</v>
      </c>
      <c r="R140" s="17">
        <f t="shared" si="6"/>
        <v>1882864.8</v>
      </c>
      <c r="S140" s="17">
        <v>0</v>
      </c>
      <c r="T140" s="19">
        <f t="shared" si="8"/>
        <v>346.93755412651325</v>
      </c>
      <c r="U140" s="19">
        <v>346.93755412651325</v>
      </c>
      <c r="V140" s="20" t="s">
        <v>40</v>
      </c>
    </row>
    <row r="141" spans="1:22" ht="43.5" customHeight="1" x14ac:dyDescent="0.25">
      <c r="A141" s="14">
        <v>127</v>
      </c>
      <c r="B141" s="15" t="s">
        <v>201</v>
      </c>
      <c r="C141" s="14" t="s">
        <v>47</v>
      </c>
      <c r="D141" s="14">
        <v>1980</v>
      </c>
      <c r="E141" s="14" t="s">
        <v>34</v>
      </c>
      <c r="F141" s="14" t="s">
        <v>71</v>
      </c>
      <c r="G141" s="16">
        <v>5</v>
      </c>
      <c r="H141" s="16">
        <v>8</v>
      </c>
      <c r="I141" s="17">
        <v>5545.8</v>
      </c>
      <c r="J141" s="17">
        <v>4972.6000000000004</v>
      </c>
      <c r="K141" s="17">
        <v>3942.3</v>
      </c>
      <c r="L141" s="18">
        <v>176</v>
      </c>
      <c r="M141" s="17">
        <f t="shared" si="5"/>
        <v>2945897.4</v>
      </c>
      <c r="N141" s="17">
        <v>0</v>
      </c>
      <c r="O141" s="17">
        <v>0</v>
      </c>
      <c r="P141" s="17">
        <v>0</v>
      </c>
      <c r="Q141" s="17">
        <f>'Таблица 3 '!C138</f>
        <v>2945897.4</v>
      </c>
      <c r="R141" s="17">
        <f t="shared" si="6"/>
        <v>2945897.4</v>
      </c>
      <c r="S141" s="17">
        <v>0</v>
      </c>
      <c r="T141" s="19">
        <f t="shared" si="8"/>
        <v>592.42597433937976</v>
      </c>
      <c r="U141" s="19">
        <v>592.42597433937976</v>
      </c>
      <c r="V141" s="20" t="s">
        <v>40</v>
      </c>
    </row>
    <row r="142" spans="1:22" ht="45" x14ac:dyDescent="0.25">
      <c r="A142" s="14">
        <v>128</v>
      </c>
      <c r="B142" s="15" t="s">
        <v>202</v>
      </c>
      <c r="C142" s="14" t="s">
        <v>38</v>
      </c>
      <c r="D142" s="14">
        <v>1964</v>
      </c>
      <c r="E142" s="14" t="s">
        <v>35</v>
      </c>
      <c r="F142" s="14" t="s">
        <v>39</v>
      </c>
      <c r="G142" s="16">
        <v>5</v>
      </c>
      <c r="H142" s="16">
        <v>3</v>
      </c>
      <c r="I142" s="17">
        <v>2605.6999999999998</v>
      </c>
      <c r="J142" s="17">
        <v>2149.6999999999998</v>
      </c>
      <c r="K142" s="17">
        <v>2149.6999999999998</v>
      </c>
      <c r="L142" s="18">
        <v>64</v>
      </c>
      <c r="M142" s="17">
        <f t="shared" si="5"/>
        <v>3088040.65</v>
      </c>
      <c r="N142" s="17">
        <v>0</v>
      </c>
      <c r="O142" s="17">
        <v>0</v>
      </c>
      <c r="P142" s="17">
        <v>0</v>
      </c>
      <c r="Q142" s="17">
        <f>'Таблица 3 '!C139</f>
        <v>3088040.65</v>
      </c>
      <c r="R142" s="17">
        <f t="shared" si="6"/>
        <v>3088040.65</v>
      </c>
      <c r="S142" s="17">
        <v>0</v>
      </c>
      <c r="T142" s="19">
        <f t="shared" si="8"/>
        <v>1436.4984183839606</v>
      </c>
      <c r="U142" s="19">
        <v>1436.4984183839606</v>
      </c>
      <c r="V142" s="20" t="s">
        <v>40</v>
      </c>
    </row>
    <row r="143" spans="1:22" ht="60.75" customHeight="1" x14ac:dyDescent="0.25">
      <c r="A143" s="14">
        <v>129</v>
      </c>
      <c r="B143" s="15" t="s">
        <v>203</v>
      </c>
      <c r="C143" s="14" t="s">
        <v>148</v>
      </c>
      <c r="D143" s="14">
        <v>1994</v>
      </c>
      <c r="E143" s="14" t="s">
        <v>34</v>
      </c>
      <c r="F143" s="14" t="s">
        <v>71</v>
      </c>
      <c r="G143" s="16">
        <v>10</v>
      </c>
      <c r="H143" s="16">
        <v>6</v>
      </c>
      <c r="I143" s="17">
        <v>12197.2</v>
      </c>
      <c r="J143" s="17">
        <v>12090</v>
      </c>
      <c r="K143" s="17">
        <v>11340</v>
      </c>
      <c r="L143" s="18">
        <v>322</v>
      </c>
      <c r="M143" s="17">
        <f t="shared" ref="M143:M168" si="9">SUM(N143:Q143)</f>
        <v>8443293.3900000006</v>
      </c>
      <c r="N143" s="17">
        <v>0</v>
      </c>
      <c r="O143" s="17">
        <v>0</v>
      </c>
      <c r="P143" s="17">
        <v>0</v>
      </c>
      <c r="Q143" s="17">
        <f>'Таблица 3 '!C140</f>
        <v>8443293.3900000006</v>
      </c>
      <c r="R143" s="17">
        <f t="shared" ref="R143:R168" si="10">Q143</f>
        <v>8443293.3900000006</v>
      </c>
      <c r="S143" s="17">
        <v>0</v>
      </c>
      <c r="T143" s="19">
        <f t="shared" si="8"/>
        <v>698.37000744416878</v>
      </c>
      <c r="U143" s="19">
        <v>698.37000744416878</v>
      </c>
      <c r="V143" s="20" t="s">
        <v>40</v>
      </c>
    </row>
    <row r="144" spans="1:22" ht="45" x14ac:dyDescent="0.25">
      <c r="A144" s="14">
        <v>130</v>
      </c>
      <c r="B144" s="15" t="s">
        <v>204</v>
      </c>
      <c r="C144" s="14" t="s">
        <v>38</v>
      </c>
      <c r="D144" s="14" t="s">
        <v>52</v>
      </c>
      <c r="E144" s="14">
        <v>2020</v>
      </c>
      <c r="F144" s="14" t="s">
        <v>45</v>
      </c>
      <c r="G144" s="16">
        <v>9</v>
      </c>
      <c r="H144" s="16">
        <v>1</v>
      </c>
      <c r="I144" s="17">
        <v>3810.71</v>
      </c>
      <c r="J144" s="17">
        <v>3602.9</v>
      </c>
      <c r="K144" s="17">
        <v>3394.8</v>
      </c>
      <c r="L144" s="18">
        <v>165</v>
      </c>
      <c r="M144" s="17">
        <f t="shared" si="9"/>
        <v>4328982.4000000004</v>
      </c>
      <c r="N144" s="17">
        <v>0</v>
      </c>
      <c r="O144" s="17">
        <v>0</v>
      </c>
      <c r="P144" s="17">
        <v>0</v>
      </c>
      <c r="Q144" s="17">
        <f>'Таблица 3 '!C141</f>
        <v>4328982.4000000004</v>
      </c>
      <c r="R144" s="17">
        <f t="shared" si="10"/>
        <v>4328982.4000000004</v>
      </c>
      <c r="S144" s="17">
        <v>0</v>
      </c>
      <c r="T144" s="19">
        <f t="shared" si="8"/>
        <v>1201.5272141885705</v>
      </c>
      <c r="U144" s="19">
        <v>1201.5272141885705</v>
      </c>
      <c r="V144" s="20" t="s">
        <v>40</v>
      </c>
    </row>
    <row r="145" spans="1:22" ht="45" x14ac:dyDescent="0.25">
      <c r="A145" s="14">
        <v>131</v>
      </c>
      <c r="B145" s="15" t="s">
        <v>205</v>
      </c>
      <c r="C145" s="14" t="s">
        <v>38</v>
      </c>
      <c r="D145" s="14" t="s">
        <v>171</v>
      </c>
      <c r="E145" s="14" t="s">
        <v>35</v>
      </c>
      <c r="F145" s="14" t="s">
        <v>60</v>
      </c>
      <c r="G145" s="16">
        <v>2</v>
      </c>
      <c r="H145" s="16">
        <v>1</v>
      </c>
      <c r="I145" s="17">
        <v>508.9</v>
      </c>
      <c r="J145" s="17">
        <v>279</v>
      </c>
      <c r="K145" s="17">
        <v>242.4</v>
      </c>
      <c r="L145" s="18">
        <v>11</v>
      </c>
      <c r="M145" s="17">
        <f t="shared" si="9"/>
        <v>981961.08000000007</v>
      </c>
      <c r="N145" s="17">
        <v>0</v>
      </c>
      <c r="O145" s="17">
        <v>0</v>
      </c>
      <c r="P145" s="17">
        <v>0</v>
      </c>
      <c r="Q145" s="17">
        <f>'Таблица 3 '!C142</f>
        <v>981961.08000000007</v>
      </c>
      <c r="R145" s="17">
        <f t="shared" si="10"/>
        <v>981961.08000000007</v>
      </c>
      <c r="S145" s="17">
        <v>0</v>
      </c>
      <c r="T145" s="19">
        <f t="shared" si="8"/>
        <v>3519.5737634408606</v>
      </c>
      <c r="U145" s="19">
        <v>3519.5737634408606</v>
      </c>
      <c r="V145" s="20" t="s">
        <v>40</v>
      </c>
    </row>
    <row r="146" spans="1:22" ht="46.5" customHeight="1" x14ac:dyDescent="0.25">
      <c r="A146" s="14">
        <v>132</v>
      </c>
      <c r="B146" s="15" t="s">
        <v>206</v>
      </c>
      <c r="C146" s="14" t="s">
        <v>38</v>
      </c>
      <c r="D146" s="14">
        <v>1992</v>
      </c>
      <c r="E146" s="14" t="s">
        <v>35</v>
      </c>
      <c r="F146" s="14" t="s">
        <v>49</v>
      </c>
      <c r="G146" s="16">
        <v>9</v>
      </c>
      <c r="H146" s="16">
        <v>2</v>
      </c>
      <c r="I146" s="17">
        <v>4896.38</v>
      </c>
      <c r="J146" s="17">
        <v>4191.5</v>
      </c>
      <c r="K146" s="17">
        <v>4170.6000000000004</v>
      </c>
      <c r="L146" s="18">
        <v>154</v>
      </c>
      <c r="M146" s="17">
        <f t="shared" si="9"/>
        <v>5353014</v>
      </c>
      <c r="N146" s="17">
        <v>0</v>
      </c>
      <c r="O146" s="17">
        <v>0</v>
      </c>
      <c r="P146" s="17">
        <v>0</v>
      </c>
      <c r="Q146" s="17">
        <f>'Таблица 3 '!C143</f>
        <v>5353014</v>
      </c>
      <c r="R146" s="17">
        <f t="shared" si="10"/>
        <v>5353014</v>
      </c>
      <c r="S146" s="17">
        <v>0</v>
      </c>
      <c r="T146" s="19">
        <f t="shared" si="8"/>
        <v>1277.1117738279852</v>
      </c>
      <c r="U146" s="19">
        <v>1277.1117738279852</v>
      </c>
      <c r="V146" s="20" t="s">
        <v>40</v>
      </c>
    </row>
    <row r="147" spans="1:22" ht="46.5" customHeight="1" x14ac:dyDescent="0.25">
      <c r="A147" s="14">
        <v>133</v>
      </c>
      <c r="B147" s="15" t="s">
        <v>207</v>
      </c>
      <c r="C147" s="14" t="s">
        <v>47</v>
      </c>
      <c r="D147" s="14">
        <v>1963</v>
      </c>
      <c r="E147" s="14">
        <v>2022</v>
      </c>
      <c r="F147" s="14" t="s">
        <v>71</v>
      </c>
      <c r="G147" s="16">
        <v>4</v>
      </c>
      <c r="H147" s="16">
        <v>3</v>
      </c>
      <c r="I147" s="17">
        <v>2002.6</v>
      </c>
      <c r="J147" s="17">
        <v>1990.4</v>
      </c>
      <c r="K147" s="17">
        <v>1452.6</v>
      </c>
      <c r="L147" s="18">
        <v>101</v>
      </c>
      <c r="M147" s="17">
        <f t="shared" si="9"/>
        <v>223962</v>
      </c>
      <c r="N147" s="17">
        <v>0</v>
      </c>
      <c r="O147" s="17">
        <v>0</v>
      </c>
      <c r="P147" s="17">
        <v>0</v>
      </c>
      <c r="Q147" s="17">
        <f>'Таблица 3 '!C144</f>
        <v>223962</v>
      </c>
      <c r="R147" s="17">
        <f t="shared" si="10"/>
        <v>223962</v>
      </c>
      <c r="S147" s="17">
        <v>0</v>
      </c>
      <c r="T147" s="19">
        <f t="shared" si="8"/>
        <v>112.52110128617363</v>
      </c>
      <c r="U147" s="19">
        <v>112.52110128617363</v>
      </c>
      <c r="V147" s="20" t="s">
        <v>40</v>
      </c>
    </row>
    <row r="148" spans="1:22" ht="46.5" customHeight="1" x14ac:dyDescent="0.25">
      <c r="A148" s="14">
        <v>134</v>
      </c>
      <c r="B148" s="15" t="s">
        <v>208</v>
      </c>
      <c r="C148" s="14" t="s">
        <v>47</v>
      </c>
      <c r="D148" s="14">
        <v>1963</v>
      </c>
      <c r="E148" s="14" t="s">
        <v>34</v>
      </c>
      <c r="F148" s="14" t="s">
        <v>71</v>
      </c>
      <c r="G148" s="16">
        <v>4</v>
      </c>
      <c r="H148" s="16">
        <v>3</v>
      </c>
      <c r="I148" s="17">
        <v>2810.4</v>
      </c>
      <c r="J148" s="17">
        <v>1939.5</v>
      </c>
      <c r="K148" s="17">
        <v>1784.2</v>
      </c>
      <c r="L148" s="18">
        <v>119</v>
      </c>
      <c r="M148" s="17">
        <f t="shared" si="9"/>
        <v>1403927</v>
      </c>
      <c r="N148" s="17">
        <v>0</v>
      </c>
      <c r="O148" s="17">
        <v>0</v>
      </c>
      <c r="P148" s="17">
        <v>0</v>
      </c>
      <c r="Q148" s="17">
        <f>'Таблица 3 '!C145</f>
        <v>1403927</v>
      </c>
      <c r="R148" s="17">
        <f t="shared" si="10"/>
        <v>1403927</v>
      </c>
      <c r="S148" s="17">
        <v>0</v>
      </c>
      <c r="T148" s="19">
        <f t="shared" si="8"/>
        <v>723.86027326630574</v>
      </c>
      <c r="U148" s="19">
        <v>723.86027326630574</v>
      </c>
      <c r="V148" s="20" t="s">
        <v>40</v>
      </c>
    </row>
    <row r="149" spans="1:22" ht="46.5" customHeight="1" x14ac:dyDescent="0.25">
      <c r="A149" s="14">
        <v>135</v>
      </c>
      <c r="B149" s="15" t="s">
        <v>209</v>
      </c>
      <c r="C149" s="14" t="s">
        <v>38</v>
      </c>
      <c r="D149" s="14" t="s">
        <v>210</v>
      </c>
      <c r="E149" s="14">
        <v>2021</v>
      </c>
      <c r="F149" s="14" t="s">
        <v>45</v>
      </c>
      <c r="G149" s="16">
        <v>5</v>
      </c>
      <c r="H149" s="16">
        <v>4</v>
      </c>
      <c r="I149" s="17">
        <v>4465.7</v>
      </c>
      <c r="J149" s="17">
        <v>3358.4</v>
      </c>
      <c r="K149" s="17">
        <v>3121.3</v>
      </c>
      <c r="L149" s="18">
        <v>136</v>
      </c>
      <c r="M149" s="17">
        <f t="shared" si="9"/>
        <v>695817.26</v>
      </c>
      <c r="N149" s="17">
        <v>0</v>
      </c>
      <c r="O149" s="17">
        <v>0</v>
      </c>
      <c r="P149" s="17">
        <v>0</v>
      </c>
      <c r="Q149" s="17">
        <f>'Таблица 3 '!C146</f>
        <v>695817.26</v>
      </c>
      <c r="R149" s="17">
        <f t="shared" si="10"/>
        <v>695817.26</v>
      </c>
      <c r="S149" s="17">
        <v>0</v>
      </c>
      <c r="T149" s="19">
        <f t="shared" si="8"/>
        <v>207.18713077656025</v>
      </c>
      <c r="U149" s="19">
        <v>207.18713077656025</v>
      </c>
      <c r="V149" s="20" t="s">
        <v>40</v>
      </c>
    </row>
    <row r="150" spans="1:22" ht="46.5" customHeight="1" x14ac:dyDescent="0.25">
      <c r="A150" s="14">
        <v>136</v>
      </c>
      <c r="B150" s="15" t="s">
        <v>211</v>
      </c>
      <c r="C150" s="14" t="s">
        <v>38</v>
      </c>
      <c r="D150" s="14">
        <v>1991</v>
      </c>
      <c r="E150" s="14" t="s">
        <v>35</v>
      </c>
      <c r="F150" s="14" t="s">
        <v>39</v>
      </c>
      <c r="G150" s="16">
        <v>5</v>
      </c>
      <c r="H150" s="16">
        <v>6</v>
      </c>
      <c r="I150" s="17">
        <v>5345.9</v>
      </c>
      <c r="J150" s="17">
        <v>4312.5</v>
      </c>
      <c r="K150" s="17">
        <v>3420.6</v>
      </c>
      <c r="L150" s="18">
        <v>124</v>
      </c>
      <c r="M150" s="17">
        <f t="shared" si="9"/>
        <v>6643239.7999999998</v>
      </c>
      <c r="N150" s="17">
        <v>0</v>
      </c>
      <c r="O150" s="17">
        <v>0</v>
      </c>
      <c r="P150" s="17">
        <v>0</v>
      </c>
      <c r="Q150" s="17">
        <f>'Таблица 3 '!C147</f>
        <v>6643239.7999999998</v>
      </c>
      <c r="R150" s="17">
        <f t="shared" si="10"/>
        <v>6643239.7999999998</v>
      </c>
      <c r="S150" s="17">
        <v>0</v>
      </c>
      <c r="T150" s="19">
        <f t="shared" si="8"/>
        <v>1540.4614028985507</v>
      </c>
      <c r="U150" s="19">
        <v>1540.4614028985507</v>
      </c>
      <c r="V150" s="20" t="s">
        <v>40</v>
      </c>
    </row>
    <row r="151" spans="1:22" ht="46.5" customHeight="1" x14ac:dyDescent="0.25">
      <c r="A151" s="14">
        <v>137</v>
      </c>
      <c r="B151" s="15" t="s">
        <v>212</v>
      </c>
      <c r="C151" s="14" t="s">
        <v>38</v>
      </c>
      <c r="D151" s="14">
        <v>1984</v>
      </c>
      <c r="E151" s="14" t="s">
        <v>35</v>
      </c>
      <c r="F151" s="14" t="s">
        <v>39</v>
      </c>
      <c r="G151" s="16">
        <v>5</v>
      </c>
      <c r="H151" s="16">
        <v>17</v>
      </c>
      <c r="I151" s="17">
        <v>18787</v>
      </c>
      <c r="J151" s="17">
        <v>14649.1</v>
      </c>
      <c r="K151" s="17">
        <v>14649.1</v>
      </c>
      <c r="L151" s="18">
        <v>454</v>
      </c>
      <c r="M151" s="17">
        <f t="shared" si="9"/>
        <v>17299260</v>
      </c>
      <c r="N151" s="17">
        <v>0</v>
      </c>
      <c r="O151" s="17">
        <v>0</v>
      </c>
      <c r="P151" s="17">
        <v>0</v>
      </c>
      <c r="Q151" s="17">
        <f>'Таблица 3 '!C148</f>
        <v>17299260</v>
      </c>
      <c r="R151" s="17">
        <f t="shared" si="10"/>
        <v>17299260</v>
      </c>
      <c r="S151" s="17">
        <v>0</v>
      </c>
      <c r="T151" s="19">
        <f t="shared" si="8"/>
        <v>1180.9094074038678</v>
      </c>
      <c r="U151" s="19">
        <v>1180.9094074038678</v>
      </c>
      <c r="V151" s="20" t="s">
        <v>40</v>
      </c>
    </row>
    <row r="152" spans="1:22" ht="46.5" customHeight="1" x14ac:dyDescent="0.25">
      <c r="A152" s="14">
        <v>138</v>
      </c>
      <c r="B152" s="15" t="s">
        <v>213</v>
      </c>
      <c r="C152" s="14" t="s">
        <v>47</v>
      </c>
      <c r="D152" s="14">
        <v>2004</v>
      </c>
      <c r="E152" s="14" t="s">
        <v>34</v>
      </c>
      <c r="F152" s="14" t="s">
        <v>71</v>
      </c>
      <c r="G152" s="16">
        <v>5</v>
      </c>
      <c r="H152" s="16">
        <v>1</v>
      </c>
      <c r="I152" s="17">
        <v>3458</v>
      </c>
      <c r="J152" s="17">
        <v>1707.82</v>
      </c>
      <c r="K152" s="17">
        <v>1707.82</v>
      </c>
      <c r="L152" s="18">
        <v>48</v>
      </c>
      <c r="M152" s="17">
        <f t="shared" si="9"/>
        <v>466343.35</v>
      </c>
      <c r="N152" s="17">
        <v>0</v>
      </c>
      <c r="O152" s="17">
        <v>0</v>
      </c>
      <c r="P152" s="17">
        <v>0</v>
      </c>
      <c r="Q152" s="17">
        <f>'Таблица 3 '!C149</f>
        <v>466343.35</v>
      </c>
      <c r="R152" s="17">
        <f t="shared" si="10"/>
        <v>466343.35</v>
      </c>
      <c r="S152" s="17">
        <v>0</v>
      </c>
      <c r="T152" s="19">
        <f t="shared" si="8"/>
        <v>273.06352543008046</v>
      </c>
      <c r="U152" s="19">
        <v>273.06352543008046</v>
      </c>
      <c r="V152" s="20" t="s">
        <v>40</v>
      </c>
    </row>
    <row r="153" spans="1:22" ht="46.5" customHeight="1" x14ac:dyDescent="0.25">
      <c r="A153" s="14">
        <v>139</v>
      </c>
      <c r="B153" s="15" t="s">
        <v>214</v>
      </c>
      <c r="C153" s="14" t="s">
        <v>47</v>
      </c>
      <c r="D153" s="14">
        <v>2014</v>
      </c>
      <c r="E153" s="14" t="s">
        <v>34</v>
      </c>
      <c r="F153" s="14" t="s">
        <v>71</v>
      </c>
      <c r="G153" s="16">
        <v>9</v>
      </c>
      <c r="H153" s="16">
        <v>3</v>
      </c>
      <c r="I153" s="17">
        <v>8403.4</v>
      </c>
      <c r="J153" s="17">
        <v>6250.5</v>
      </c>
      <c r="K153" s="17">
        <v>6250.5</v>
      </c>
      <c r="L153" s="18">
        <v>120</v>
      </c>
      <c r="M153" s="17">
        <f t="shared" si="9"/>
        <v>3511165.37</v>
      </c>
      <c r="N153" s="17">
        <v>0</v>
      </c>
      <c r="O153" s="17">
        <v>0</v>
      </c>
      <c r="P153" s="17">
        <v>0</v>
      </c>
      <c r="Q153" s="17">
        <f>'Таблица 3 '!C150</f>
        <v>3511165.37</v>
      </c>
      <c r="R153" s="17">
        <f t="shared" si="10"/>
        <v>3511165.37</v>
      </c>
      <c r="S153" s="17">
        <v>0</v>
      </c>
      <c r="T153" s="19">
        <f t="shared" si="8"/>
        <v>561.74151987840969</v>
      </c>
      <c r="U153" s="19">
        <v>561.74151987840969</v>
      </c>
      <c r="V153" s="20" t="s">
        <v>40</v>
      </c>
    </row>
    <row r="154" spans="1:22" ht="46.5" customHeight="1" x14ac:dyDescent="0.25">
      <c r="A154" s="14">
        <v>140</v>
      </c>
      <c r="B154" s="15" t="s">
        <v>215</v>
      </c>
      <c r="C154" s="14" t="s">
        <v>38</v>
      </c>
      <c r="D154" s="14">
        <v>1970</v>
      </c>
      <c r="E154" s="14" t="s">
        <v>35</v>
      </c>
      <c r="F154" s="14" t="s">
        <v>39</v>
      </c>
      <c r="G154" s="16">
        <v>2</v>
      </c>
      <c r="H154" s="16">
        <v>0</v>
      </c>
      <c r="I154" s="17">
        <v>383.6</v>
      </c>
      <c r="J154" s="17">
        <v>379</v>
      </c>
      <c r="K154" s="17">
        <v>379</v>
      </c>
      <c r="L154" s="18">
        <v>10</v>
      </c>
      <c r="M154" s="17">
        <f t="shared" si="9"/>
        <v>416811.6</v>
      </c>
      <c r="N154" s="17">
        <v>0</v>
      </c>
      <c r="O154" s="17">
        <v>0</v>
      </c>
      <c r="P154" s="17">
        <v>0</v>
      </c>
      <c r="Q154" s="17">
        <f>'Таблица 3 '!C151</f>
        <v>416811.6</v>
      </c>
      <c r="R154" s="17">
        <f t="shared" si="10"/>
        <v>416811.6</v>
      </c>
      <c r="S154" s="17">
        <v>0</v>
      </c>
      <c r="T154" s="19">
        <f t="shared" si="8"/>
        <v>1099.7667546174141</v>
      </c>
      <c r="U154" s="19">
        <v>1099.7667546174141</v>
      </c>
      <c r="V154" s="20" t="s">
        <v>40</v>
      </c>
    </row>
    <row r="155" spans="1:22" ht="46.5" customHeight="1" x14ac:dyDescent="0.25">
      <c r="A155" s="14">
        <v>141</v>
      </c>
      <c r="B155" s="15" t="s">
        <v>216</v>
      </c>
      <c r="C155" s="14" t="s">
        <v>38</v>
      </c>
      <c r="D155" s="14">
        <v>1968</v>
      </c>
      <c r="E155" s="14" t="s">
        <v>35</v>
      </c>
      <c r="F155" s="14" t="s">
        <v>39</v>
      </c>
      <c r="G155" s="16">
        <v>5</v>
      </c>
      <c r="H155" s="16">
        <v>4</v>
      </c>
      <c r="I155" s="17">
        <v>4187.2</v>
      </c>
      <c r="J155" s="17">
        <v>4054.1</v>
      </c>
      <c r="K155" s="17">
        <v>3462.2</v>
      </c>
      <c r="L155" s="18">
        <v>108</v>
      </c>
      <c r="M155" s="17">
        <f t="shared" si="9"/>
        <v>3173160.49</v>
      </c>
      <c r="N155" s="17">
        <v>0</v>
      </c>
      <c r="O155" s="17">
        <v>0</v>
      </c>
      <c r="P155" s="17">
        <v>0</v>
      </c>
      <c r="Q155" s="17">
        <f>'Таблица 3 '!C152</f>
        <v>3173160.49</v>
      </c>
      <c r="R155" s="17">
        <f t="shared" si="10"/>
        <v>3173160.49</v>
      </c>
      <c r="S155" s="17">
        <v>0</v>
      </c>
      <c r="T155" s="19">
        <f t="shared" si="8"/>
        <v>782.7040502207642</v>
      </c>
      <c r="U155" s="19">
        <v>782.7040502207642</v>
      </c>
      <c r="V155" s="20" t="s">
        <v>40</v>
      </c>
    </row>
    <row r="156" spans="1:22" ht="46.5" customHeight="1" x14ac:dyDescent="0.25">
      <c r="A156" s="14">
        <v>142</v>
      </c>
      <c r="B156" s="15" t="s">
        <v>217</v>
      </c>
      <c r="C156" s="14" t="s">
        <v>38</v>
      </c>
      <c r="D156" s="14">
        <v>1963</v>
      </c>
      <c r="E156" s="14" t="s">
        <v>35</v>
      </c>
      <c r="F156" s="14" t="s">
        <v>39</v>
      </c>
      <c r="G156" s="16">
        <v>5</v>
      </c>
      <c r="H156" s="16">
        <v>4</v>
      </c>
      <c r="I156" s="17">
        <v>4140.12</v>
      </c>
      <c r="J156" s="17">
        <v>2884.6</v>
      </c>
      <c r="K156" s="17">
        <v>2884.6</v>
      </c>
      <c r="L156" s="18">
        <v>89</v>
      </c>
      <c r="M156" s="17">
        <f t="shared" si="9"/>
        <v>5195706</v>
      </c>
      <c r="N156" s="17">
        <v>0</v>
      </c>
      <c r="O156" s="17">
        <v>0</v>
      </c>
      <c r="P156" s="17">
        <v>0</v>
      </c>
      <c r="Q156" s="17">
        <f>'Таблица 3 '!C153</f>
        <v>5195706</v>
      </c>
      <c r="R156" s="17">
        <f t="shared" si="10"/>
        <v>5195706</v>
      </c>
      <c r="S156" s="17">
        <v>0</v>
      </c>
      <c r="T156" s="19">
        <f t="shared" si="8"/>
        <v>1801.1876863343273</v>
      </c>
      <c r="U156" s="19">
        <v>1801.1876863343273</v>
      </c>
      <c r="V156" s="20" t="s">
        <v>40</v>
      </c>
    </row>
    <row r="157" spans="1:22" ht="46.5" customHeight="1" x14ac:dyDescent="0.25">
      <c r="A157" s="14">
        <v>143</v>
      </c>
      <c r="B157" s="15" t="s">
        <v>218</v>
      </c>
      <c r="C157" s="14" t="s">
        <v>38</v>
      </c>
      <c r="D157" s="14">
        <v>1979</v>
      </c>
      <c r="E157" s="14" t="s">
        <v>35</v>
      </c>
      <c r="F157" s="14" t="s">
        <v>39</v>
      </c>
      <c r="G157" s="16">
        <v>2</v>
      </c>
      <c r="H157" s="16">
        <v>1</v>
      </c>
      <c r="I157" s="17">
        <v>493.9</v>
      </c>
      <c r="J157" s="17">
        <v>485.8</v>
      </c>
      <c r="K157" s="17">
        <v>424.9</v>
      </c>
      <c r="L157" s="18">
        <v>10</v>
      </c>
      <c r="M157" s="17">
        <f t="shared" si="9"/>
        <v>1944556.8</v>
      </c>
      <c r="N157" s="17">
        <v>0</v>
      </c>
      <c r="O157" s="17">
        <v>0</v>
      </c>
      <c r="P157" s="17">
        <v>0</v>
      </c>
      <c r="Q157" s="17">
        <f>'Таблица 3 '!C154</f>
        <v>1944556.8</v>
      </c>
      <c r="R157" s="17">
        <f t="shared" si="10"/>
        <v>1944556.8</v>
      </c>
      <c r="S157" s="17">
        <v>0</v>
      </c>
      <c r="T157" s="19">
        <f t="shared" si="8"/>
        <v>4002.7929188966655</v>
      </c>
      <c r="U157" s="19">
        <v>4002.7929188966655</v>
      </c>
      <c r="V157" s="20" t="s">
        <v>40</v>
      </c>
    </row>
    <row r="158" spans="1:22" ht="46.5" customHeight="1" x14ac:dyDescent="0.25">
      <c r="A158" s="14">
        <v>144</v>
      </c>
      <c r="B158" s="15" t="s">
        <v>219</v>
      </c>
      <c r="C158" s="14" t="s">
        <v>47</v>
      </c>
      <c r="D158" s="14">
        <v>1999</v>
      </c>
      <c r="E158" s="14" t="s">
        <v>34</v>
      </c>
      <c r="F158" s="14" t="s">
        <v>71</v>
      </c>
      <c r="G158" s="16">
        <v>6</v>
      </c>
      <c r="H158" s="16">
        <v>2</v>
      </c>
      <c r="I158" s="17">
        <v>4427.8</v>
      </c>
      <c r="J158" s="17">
        <v>3538.1</v>
      </c>
      <c r="K158" s="17">
        <v>3228.1</v>
      </c>
      <c r="L158" s="18">
        <v>23</v>
      </c>
      <c r="M158" s="17">
        <f t="shared" si="9"/>
        <v>1326242.8799999999</v>
      </c>
      <c r="N158" s="17">
        <v>0</v>
      </c>
      <c r="O158" s="17">
        <v>0</v>
      </c>
      <c r="P158" s="17">
        <v>0</v>
      </c>
      <c r="Q158" s="17">
        <f>'Таблица 3 '!C155</f>
        <v>1326242.8799999999</v>
      </c>
      <c r="R158" s="17">
        <f t="shared" si="10"/>
        <v>1326242.8799999999</v>
      </c>
      <c r="S158" s="17">
        <v>0</v>
      </c>
      <c r="T158" s="19">
        <f t="shared" si="8"/>
        <v>374.84606992453575</v>
      </c>
      <c r="U158" s="19">
        <v>374.84606992453575</v>
      </c>
      <c r="V158" s="20" t="s">
        <v>40</v>
      </c>
    </row>
    <row r="159" spans="1:22" ht="46.5" customHeight="1" x14ac:dyDescent="0.25">
      <c r="A159" s="14">
        <v>145</v>
      </c>
      <c r="B159" s="15" t="s">
        <v>220</v>
      </c>
      <c r="C159" s="14" t="s">
        <v>38</v>
      </c>
      <c r="D159" s="14">
        <v>1982</v>
      </c>
      <c r="E159" s="14" t="s">
        <v>35</v>
      </c>
      <c r="F159" s="14" t="s">
        <v>39</v>
      </c>
      <c r="G159" s="16">
        <v>5</v>
      </c>
      <c r="H159" s="16">
        <v>4</v>
      </c>
      <c r="I159" s="17">
        <v>3757.9</v>
      </c>
      <c r="J159" s="17">
        <v>2713.5</v>
      </c>
      <c r="K159" s="17">
        <v>2713.5</v>
      </c>
      <c r="L159" s="18">
        <v>108</v>
      </c>
      <c r="M159" s="17">
        <f t="shared" si="9"/>
        <v>3336768</v>
      </c>
      <c r="N159" s="17">
        <v>0</v>
      </c>
      <c r="O159" s="17">
        <v>0</v>
      </c>
      <c r="P159" s="17">
        <v>0</v>
      </c>
      <c r="Q159" s="17">
        <f>'Таблица 3 '!C156</f>
        <v>3336768</v>
      </c>
      <c r="R159" s="17">
        <f t="shared" si="10"/>
        <v>3336768</v>
      </c>
      <c r="S159" s="17">
        <v>0</v>
      </c>
      <c r="T159" s="19">
        <f t="shared" si="8"/>
        <v>1229.6915422885572</v>
      </c>
      <c r="U159" s="19">
        <v>1229.6915422885572</v>
      </c>
      <c r="V159" s="20" t="s">
        <v>40</v>
      </c>
    </row>
    <row r="160" spans="1:22" ht="46.5" customHeight="1" x14ac:dyDescent="0.25">
      <c r="A160" s="14">
        <v>146</v>
      </c>
      <c r="B160" s="15" t="s">
        <v>221</v>
      </c>
      <c r="C160" s="14" t="s">
        <v>47</v>
      </c>
      <c r="D160" s="14">
        <v>1978</v>
      </c>
      <c r="E160" s="14">
        <v>2019</v>
      </c>
      <c r="F160" s="14" t="s">
        <v>71</v>
      </c>
      <c r="G160" s="16">
        <v>5</v>
      </c>
      <c r="H160" s="16">
        <v>6</v>
      </c>
      <c r="I160" s="17">
        <v>5712.9</v>
      </c>
      <c r="J160" s="17">
        <v>4867.12</v>
      </c>
      <c r="K160" s="17">
        <v>4469.5200000000004</v>
      </c>
      <c r="L160" s="18">
        <v>184</v>
      </c>
      <c r="M160" s="17">
        <f t="shared" si="9"/>
        <v>1519653.37</v>
      </c>
      <c r="N160" s="17">
        <v>0</v>
      </c>
      <c r="O160" s="17">
        <v>0</v>
      </c>
      <c r="P160" s="17">
        <v>0</v>
      </c>
      <c r="Q160" s="17">
        <f>'Таблица 3 '!C157</f>
        <v>1519653.37</v>
      </c>
      <c r="R160" s="17">
        <f t="shared" si="10"/>
        <v>1519653.37</v>
      </c>
      <c r="S160" s="17">
        <v>0</v>
      </c>
      <c r="T160" s="19">
        <f t="shared" si="8"/>
        <v>312.22845748615202</v>
      </c>
      <c r="U160" s="19">
        <v>312.22845748615202</v>
      </c>
      <c r="V160" s="20" t="s">
        <v>40</v>
      </c>
    </row>
    <row r="161" spans="1:23" ht="46.5" customHeight="1" x14ac:dyDescent="0.25">
      <c r="A161" s="14">
        <v>147</v>
      </c>
      <c r="B161" s="15" t="s">
        <v>222</v>
      </c>
      <c r="C161" s="14" t="s">
        <v>38</v>
      </c>
      <c r="D161" s="14">
        <v>1984</v>
      </c>
      <c r="E161" s="14" t="s">
        <v>35</v>
      </c>
      <c r="F161" s="14" t="s">
        <v>49</v>
      </c>
      <c r="G161" s="16">
        <v>5</v>
      </c>
      <c r="H161" s="16">
        <v>5</v>
      </c>
      <c r="I161" s="17">
        <v>4643.8</v>
      </c>
      <c r="J161" s="17">
        <v>3592.6</v>
      </c>
      <c r="K161" s="17">
        <v>3562</v>
      </c>
      <c r="L161" s="18">
        <v>154</v>
      </c>
      <c r="M161" s="17">
        <f t="shared" si="9"/>
        <v>2139141.6</v>
      </c>
      <c r="N161" s="17">
        <v>0</v>
      </c>
      <c r="O161" s="17">
        <v>0</v>
      </c>
      <c r="P161" s="17">
        <v>0</v>
      </c>
      <c r="Q161" s="17">
        <f>'Таблица 3 '!C158</f>
        <v>2139141.6</v>
      </c>
      <c r="R161" s="17">
        <f t="shared" si="10"/>
        <v>2139141.6</v>
      </c>
      <c r="S161" s="17">
        <v>0</v>
      </c>
      <c r="T161" s="19">
        <f t="shared" si="8"/>
        <v>595.42993931971273</v>
      </c>
      <c r="U161" s="19">
        <v>595.42993931971273</v>
      </c>
      <c r="V161" s="20" t="s">
        <v>40</v>
      </c>
    </row>
    <row r="162" spans="1:23" ht="46.5" customHeight="1" x14ac:dyDescent="0.25">
      <c r="A162" s="14">
        <v>148</v>
      </c>
      <c r="B162" s="15" t="s">
        <v>223</v>
      </c>
      <c r="C162" s="14" t="s">
        <v>38</v>
      </c>
      <c r="D162" s="14">
        <v>1977</v>
      </c>
      <c r="E162" s="14" t="s">
        <v>35</v>
      </c>
      <c r="F162" s="14" t="s">
        <v>39</v>
      </c>
      <c r="G162" s="16">
        <v>5</v>
      </c>
      <c r="H162" s="16">
        <v>4</v>
      </c>
      <c r="I162" s="17">
        <v>3346.5</v>
      </c>
      <c r="J162" s="17">
        <v>3342.4</v>
      </c>
      <c r="K162" s="17">
        <v>3057.5</v>
      </c>
      <c r="L162" s="18">
        <v>134</v>
      </c>
      <c r="M162" s="17">
        <f t="shared" si="9"/>
        <v>1827067.2</v>
      </c>
      <c r="N162" s="17">
        <v>0</v>
      </c>
      <c r="O162" s="17">
        <v>0</v>
      </c>
      <c r="P162" s="17">
        <v>0</v>
      </c>
      <c r="Q162" s="17">
        <f>'Таблица 3 '!C159</f>
        <v>1827067.2</v>
      </c>
      <c r="R162" s="17">
        <f t="shared" si="10"/>
        <v>1827067.2</v>
      </c>
      <c r="S162" s="17">
        <v>0</v>
      </c>
      <c r="T162" s="19">
        <f t="shared" si="8"/>
        <v>546.63331737673525</v>
      </c>
      <c r="U162" s="19">
        <v>546.63331737673525</v>
      </c>
      <c r="V162" s="20" t="s">
        <v>40</v>
      </c>
    </row>
    <row r="163" spans="1:23" ht="45" x14ac:dyDescent="0.25">
      <c r="A163" s="14">
        <v>149</v>
      </c>
      <c r="B163" s="15" t="s">
        <v>224</v>
      </c>
      <c r="C163" s="14" t="s">
        <v>38</v>
      </c>
      <c r="D163" s="14">
        <v>1974</v>
      </c>
      <c r="E163" s="14" t="s">
        <v>35</v>
      </c>
      <c r="F163" s="14" t="s">
        <v>39</v>
      </c>
      <c r="G163" s="16">
        <v>5</v>
      </c>
      <c r="H163" s="16">
        <v>5</v>
      </c>
      <c r="I163" s="17">
        <v>4604</v>
      </c>
      <c r="J163" s="17">
        <v>4553.8999999999996</v>
      </c>
      <c r="K163" s="17">
        <v>4553.8999999999996</v>
      </c>
      <c r="L163" s="18">
        <v>215</v>
      </c>
      <c r="M163" s="17">
        <f t="shared" si="9"/>
        <v>7952067.5999999996</v>
      </c>
      <c r="N163" s="17">
        <v>0</v>
      </c>
      <c r="O163" s="17">
        <v>0</v>
      </c>
      <c r="P163" s="17">
        <v>0</v>
      </c>
      <c r="Q163" s="17">
        <f>'Таблица 3 '!C160</f>
        <v>7952067.5999999996</v>
      </c>
      <c r="R163" s="17">
        <f t="shared" si="10"/>
        <v>7952067.5999999996</v>
      </c>
      <c r="S163" s="17">
        <v>0</v>
      </c>
      <c r="T163" s="19">
        <f t="shared" si="8"/>
        <v>1746.2104130525483</v>
      </c>
      <c r="U163" s="19">
        <v>1746.2104130525483</v>
      </c>
      <c r="V163" s="20" t="s">
        <v>40</v>
      </c>
    </row>
    <row r="164" spans="1:23" ht="45" x14ac:dyDescent="0.25">
      <c r="A164" s="14">
        <v>150</v>
      </c>
      <c r="B164" s="15" t="s">
        <v>225</v>
      </c>
      <c r="C164" s="14" t="s">
        <v>38</v>
      </c>
      <c r="D164" s="14">
        <v>1968</v>
      </c>
      <c r="E164" s="14" t="s">
        <v>35</v>
      </c>
      <c r="F164" s="14" t="s">
        <v>60</v>
      </c>
      <c r="G164" s="16">
        <v>5</v>
      </c>
      <c r="H164" s="16">
        <v>4</v>
      </c>
      <c r="I164" s="17">
        <v>4357.5</v>
      </c>
      <c r="J164" s="17">
        <v>4043.5</v>
      </c>
      <c r="K164" s="17">
        <v>2510.6</v>
      </c>
      <c r="L164" s="18">
        <v>104</v>
      </c>
      <c r="M164" s="17">
        <f t="shared" si="9"/>
        <v>4084510.7800000003</v>
      </c>
      <c r="N164" s="17">
        <v>0</v>
      </c>
      <c r="O164" s="17">
        <v>0</v>
      </c>
      <c r="P164" s="17">
        <v>0</v>
      </c>
      <c r="Q164" s="17">
        <f>'Таблица 3 '!C161</f>
        <v>4084510.7800000003</v>
      </c>
      <c r="R164" s="17">
        <f t="shared" si="10"/>
        <v>4084510.7800000003</v>
      </c>
      <c r="S164" s="17">
        <v>0</v>
      </c>
      <c r="T164" s="19">
        <f t="shared" si="8"/>
        <v>1010.1423964387288</v>
      </c>
      <c r="U164" s="19">
        <v>1010.1423964387288</v>
      </c>
      <c r="V164" s="20" t="s">
        <v>40</v>
      </c>
    </row>
    <row r="165" spans="1:23" ht="45" x14ac:dyDescent="0.25">
      <c r="A165" s="14">
        <v>151</v>
      </c>
      <c r="B165" s="15" t="s">
        <v>226</v>
      </c>
      <c r="C165" s="14" t="s">
        <v>38</v>
      </c>
      <c r="D165" s="14" t="s">
        <v>227</v>
      </c>
      <c r="E165" s="14">
        <v>2019</v>
      </c>
      <c r="F165" s="14" t="s">
        <v>45</v>
      </c>
      <c r="G165" s="16">
        <v>9</v>
      </c>
      <c r="H165" s="16">
        <v>3</v>
      </c>
      <c r="I165" s="17">
        <v>7342.6</v>
      </c>
      <c r="J165" s="17">
        <v>5200.6000000000004</v>
      </c>
      <c r="K165" s="17">
        <v>4941.2</v>
      </c>
      <c r="L165" s="18">
        <v>220</v>
      </c>
      <c r="M165" s="17">
        <f t="shared" si="9"/>
        <v>5104882.2399999993</v>
      </c>
      <c r="N165" s="17">
        <v>0</v>
      </c>
      <c r="O165" s="17">
        <v>0</v>
      </c>
      <c r="P165" s="17">
        <v>0</v>
      </c>
      <c r="Q165" s="17">
        <f>'Таблица 3 '!C162</f>
        <v>5104882.2399999993</v>
      </c>
      <c r="R165" s="17">
        <f t="shared" si="10"/>
        <v>5104882.2399999993</v>
      </c>
      <c r="S165" s="17">
        <v>0</v>
      </c>
      <c r="T165" s="19">
        <f t="shared" si="8"/>
        <v>981.5948621312923</v>
      </c>
      <c r="U165" s="19">
        <v>981.5948621312923</v>
      </c>
      <c r="V165" s="20" t="s">
        <v>40</v>
      </c>
    </row>
    <row r="166" spans="1:23" ht="45" x14ac:dyDescent="0.25">
      <c r="A166" s="14">
        <v>152</v>
      </c>
      <c r="B166" s="15" t="s">
        <v>228</v>
      </c>
      <c r="C166" s="14" t="s">
        <v>38</v>
      </c>
      <c r="D166" s="14" t="s">
        <v>229</v>
      </c>
      <c r="E166" s="14" t="s">
        <v>35</v>
      </c>
      <c r="F166" s="14" t="s">
        <v>45</v>
      </c>
      <c r="G166" s="16">
        <v>10</v>
      </c>
      <c r="H166" s="16">
        <v>7</v>
      </c>
      <c r="I166" s="17">
        <v>17127.8</v>
      </c>
      <c r="J166" s="17">
        <v>14003.5</v>
      </c>
      <c r="K166" s="17">
        <v>12892.7</v>
      </c>
      <c r="L166" s="18">
        <v>680</v>
      </c>
      <c r="M166" s="17">
        <f t="shared" si="9"/>
        <v>17763571.91</v>
      </c>
      <c r="N166" s="17">
        <v>0</v>
      </c>
      <c r="O166" s="17">
        <v>0</v>
      </c>
      <c r="P166" s="17">
        <v>0</v>
      </c>
      <c r="Q166" s="17">
        <f>'Таблица 3 '!C163</f>
        <v>17763571.91</v>
      </c>
      <c r="R166" s="17">
        <f t="shared" si="10"/>
        <v>17763571.91</v>
      </c>
      <c r="S166" s="17">
        <v>0</v>
      </c>
      <c r="T166" s="19">
        <f t="shared" si="8"/>
        <v>1268.5094376405898</v>
      </c>
      <c r="U166" s="19">
        <v>1268.5094376405898</v>
      </c>
      <c r="V166" s="20" t="s">
        <v>40</v>
      </c>
    </row>
    <row r="167" spans="1:23" ht="45" customHeight="1" x14ac:dyDescent="0.25">
      <c r="A167" s="14">
        <v>153</v>
      </c>
      <c r="B167" s="15" t="s">
        <v>230</v>
      </c>
      <c r="C167" s="14" t="s">
        <v>47</v>
      </c>
      <c r="D167" s="14">
        <v>1979</v>
      </c>
      <c r="E167" s="14">
        <v>2021</v>
      </c>
      <c r="F167" s="14" t="s">
        <v>45</v>
      </c>
      <c r="G167" s="16">
        <v>5</v>
      </c>
      <c r="H167" s="16">
        <v>4</v>
      </c>
      <c r="I167" s="17">
        <v>3994.7</v>
      </c>
      <c r="J167" s="17">
        <v>3533.67</v>
      </c>
      <c r="K167" s="17">
        <v>3055.77</v>
      </c>
      <c r="L167" s="18">
        <v>153</v>
      </c>
      <c r="M167" s="17">
        <f t="shared" si="9"/>
        <v>820911.19</v>
      </c>
      <c r="N167" s="17">
        <v>0</v>
      </c>
      <c r="O167" s="17">
        <v>0</v>
      </c>
      <c r="P167" s="17">
        <v>0</v>
      </c>
      <c r="Q167" s="17">
        <f>'Таблица 3 '!C164</f>
        <v>820911.19</v>
      </c>
      <c r="R167" s="17">
        <f t="shared" si="10"/>
        <v>820911.19</v>
      </c>
      <c r="S167" s="17">
        <v>0</v>
      </c>
      <c r="T167" s="19">
        <f t="shared" si="8"/>
        <v>232.31122034598587</v>
      </c>
      <c r="U167" s="19">
        <v>232.31122034598587</v>
      </c>
      <c r="V167" s="20" t="s">
        <v>40</v>
      </c>
    </row>
    <row r="168" spans="1:23" ht="45" x14ac:dyDescent="0.25">
      <c r="A168" s="14">
        <v>154</v>
      </c>
      <c r="B168" s="15" t="s">
        <v>231</v>
      </c>
      <c r="C168" s="14" t="s">
        <v>38</v>
      </c>
      <c r="D168" s="14">
        <v>1981</v>
      </c>
      <c r="E168" s="14">
        <v>2020</v>
      </c>
      <c r="F168" s="14" t="s">
        <v>60</v>
      </c>
      <c r="G168" s="16">
        <v>5</v>
      </c>
      <c r="H168" s="16">
        <v>9</v>
      </c>
      <c r="I168" s="17">
        <v>9515</v>
      </c>
      <c r="J168" s="17">
        <v>7703.1</v>
      </c>
      <c r="K168" s="17">
        <v>6622.6</v>
      </c>
      <c r="L168" s="18">
        <v>317</v>
      </c>
      <c r="M168" s="17">
        <f t="shared" si="9"/>
        <v>12354909.989999998</v>
      </c>
      <c r="N168" s="17">
        <v>0</v>
      </c>
      <c r="O168" s="17">
        <v>0</v>
      </c>
      <c r="P168" s="17">
        <v>0</v>
      </c>
      <c r="Q168" s="17">
        <f>'Таблица 3 '!C165</f>
        <v>12354909.989999998</v>
      </c>
      <c r="R168" s="17">
        <f t="shared" si="10"/>
        <v>12354909.989999998</v>
      </c>
      <c r="S168" s="17">
        <v>0</v>
      </c>
      <c r="T168" s="19">
        <f t="shared" ref="T168:T231" si="11">M168/J168</f>
        <v>1603.888043774584</v>
      </c>
      <c r="U168" s="19">
        <v>1603.888043774584</v>
      </c>
      <c r="V168" s="20" t="s">
        <v>40</v>
      </c>
    </row>
    <row r="169" spans="1:23" s="8" customFormat="1" ht="30" customHeight="1" x14ac:dyDescent="0.25">
      <c r="A169" s="157" t="s">
        <v>232</v>
      </c>
      <c r="B169" s="157"/>
      <c r="C169" s="9" t="s">
        <v>34</v>
      </c>
      <c r="D169" s="9" t="s">
        <v>34</v>
      </c>
      <c r="E169" s="9" t="s">
        <v>34</v>
      </c>
      <c r="F169" s="9" t="s">
        <v>34</v>
      </c>
      <c r="G169" s="10" t="s">
        <v>34</v>
      </c>
      <c r="H169" s="10" t="s">
        <v>34</v>
      </c>
      <c r="I169" s="11">
        <f>I170</f>
        <v>778.27</v>
      </c>
      <c r="J169" s="11">
        <f t="shared" ref="J169:S173" si="12">J170</f>
        <v>706.3</v>
      </c>
      <c r="K169" s="11">
        <f t="shared" si="12"/>
        <v>615.91999999999996</v>
      </c>
      <c r="L169" s="12">
        <f t="shared" si="12"/>
        <v>28</v>
      </c>
      <c r="M169" s="11">
        <f t="shared" si="12"/>
        <v>1895080.0899999999</v>
      </c>
      <c r="N169" s="11">
        <f t="shared" si="12"/>
        <v>0</v>
      </c>
      <c r="O169" s="11">
        <f t="shared" si="12"/>
        <v>0</v>
      </c>
      <c r="P169" s="11">
        <f t="shared" si="12"/>
        <v>0</v>
      </c>
      <c r="Q169" s="11">
        <f t="shared" si="12"/>
        <v>1895080.0899999999</v>
      </c>
      <c r="R169" s="11">
        <f t="shared" si="12"/>
        <v>1895080.0899999999</v>
      </c>
      <c r="S169" s="11">
        <f t="shared" si="12"/>
        <v>0</v>
      </c>
      <c r="T169" s="21" t="s">
        <v>35</v>
      </c>
      <c r="U169" s="21" t="s">
        <v>35</v>
      </c>
      <c r="V169" s="13" t="s">
        <v>35</v>
      </c>
      <c r="W169" s="179"/>
    </row>
    <row r="170" spans="1:23" ht="45" x14ac:dyDescent="0.25">
      <c r="A170" s="14">
        <v>1</v>
      </c>
      <c r="B170" s="15" t="s">
        <v>233</v>
      </c>
      <c r="C170" s="14" t="s">
        <v>38</v>
      </c>
      <c r="D170" s="14" t="s">
        <v>83</v>
      </c>
      <c r="E170" s="14">
        <v>2018</v>
      </c>
      <c r="F170" s="14" t="s">
        <v>60</v>
      </c>
      <c r="G170" s="16">
        <v>2</v>
      </c>
      <c r="H170" s="16">
        <v>2</v>
      </c>
      <c r="I170" s="17">
        <v>778.27</v>
      </c>
      <c r="J170" s="17">
        <v>706.3</v>
      </c>
      <c r="K170" s="17">
        <v>615.91999999999996</v>
      </c>
      <c r="L170" s="18">
        <v>28</v>
      </c>
      <c r="M170" s="17">
        <f>SUM(N170:Q170)</f>
        <v>1895080.0899999999</v>
      </c>
      <c r="N170" s="17">
        <v>0</v>
      </c>
      <c r="O170" s="17">
        <v>0</v>
      </c>
      <c r="P170" s="17">
        <v>0</v>
      </c>
      <c r="Q170" s="17">
        <f>'Таблица 3 '!C167</f>
        <v>1895080.0899999999</v>
      </c>
      <c r="R170" s="17">
        <f>Q170</f>
        <v>1895080.0899999999</v>
      </c>
      <c r="S170" s="17">
        <v>0</v>
      </c>
      <c r="T170" s="19">
        <f t="shared" si="11"/>
        <v>2683.1092878380291</v>
      </c>
      <c r="U170" s="19">
        <v>2683.1092878380291</v>
      </c>
      <c r="V170" s="20" t="s">
        <v>40</v>
      </c>
    </row>
    <row r="171" spans="1:23" s="8" customFormat="1" ht="30" customHeight="1" x14ac:dyDescent="0.25">
      <c r="A171" s="157" t="s">
        <v>234</v>
      </c>
      <c r="B171" s="157"/>
      <c r="C171" s="9" t="s">
        <v>34</v>
      </c>
      <c r="D171" s="9" t="s">
        <v>34</v>
      </c>
      <c r="E171" s="9" t="s">
        <v>34</v>
      </c>
      <c r="F171" s="9" t="s">
        <v>34</v>
      </c>
      <c r="G171" s="10" t="s">
        <v>34</v>
      </c>
      <c r="H171" s="10" t="s">
        <v>34</v>
      </c>
      <c r="I171" s="11">
        <f>I172</f>
        <v>988.95</v>
      </c>
      <c r="J171" s="11">
        <f t="shared" si="12"/>
        <v>938.89</v>
      </c>
      <c r="K171" s="11">
        <f t="shared" si="12"/>
        <v>938.89</v>
      </c>
      <c r="L171" s="12">
        <f t="shared" si="12"/>
        <v>44</v>
      </c>
      <c r="M171" s="11">
        <f t="shared" si="12"/>
        <v>3734382.74</v>
      </c>
      <c r="N171" s="11">
        <f t="shared" si="12"/>
        <v>0</v>
      </c>
      <c r="O171" s="11">
        <f t="shared" si="12"/>
        <v>0</v>
      </c>
      <c r="P171" s="11">
        <f t="shared" si="12"/>
        <v>0</v>
      </c>
      <c r="Q171" s="11">
        <f t="shared" si="12"/>
        <v>3734382.74</v>
      </c>
      <c r="R171" s="11">
        <f t="shared" si="12"/>
        <v>3734382.74</v>
      </c>
      <c r="S171" s="11">
        <f t="shared" si="12"/>
        <v>0</v>
      </c>
      <c r="T171" s="21" t="s">
        <v>35</v>
      </c>
      <c r="U171" s="21" t="s">
        <v>35</v>
      </c>
      <c r="V171" s="13" t="s">
        <v>35</v>
      </c>
      <c r="W171" s="179"/>
    </row>
    <row r="172" spans="1:23" ht="45" x14ac:dyDescent="0.25">
      <c r="A172" s="14">
        <v>1</v>
      </c>
      <c r="B172" s="15" t="s">
        <v>235</v>
      </c>
      <c r="C172" s="14" t="s">
        <v>38</v>
      </c>
      <c r="D172" s="14" t="s">
        <v>236</v>
      </c>
      <c r="E172" s="14" t="s">
        <v>35</v>
      </c>
      <c r="F172" s="14" t="s">
        <v>60</v>
      </c>
      <c r="G172" s="16">
        <v>2</v>
      </c>
      <c r="H172" s="16">
        <v>2</v>
      </c>
      <c r="I172" s="17">
        <v>988.95</v>
      </c>
      <c r="J172" s="17">
        <v>938.89</v>
      </c>
      <c r="K172" s="17">
        <v>938.89</v>
      </c>
      <c r="L172" s="18">
        <v>44</v>
      </c>
      <c r="M172" s="17">
        <f>SUM(N172:Q172)</f>
        <v>3734382.74</v>
      </c>
      <c r="N172" s="17">
        <v>0</v>
      </c>
      <c r="O172" s="17">
        <v>0</v>
      </c>
      <c r="P172" s="17">
        <v>0</v>
      </c>
      <c r="Q172" s="17">
        <f>'Таблица 3 '!C169</f>
        <v>3734382.74</v>
      </c>
      <c r="R172" s="17">
        <f>Q172</f>
        <v>3734382.74</v>
      </c>
      <c r="S172" s="17">
        <v>0</v>
      </c>
      <c r="T172" s="19">
        <f t="shared" si="11"/>
        <v>3977.4443651545976</v>
      </c>
      <c r="U172" s="19">
        <v>3977.4443651545976</v>
      </c>
      <c r="V172" s="20" t="s">
        <v>40</v>
      </c>
    </row>
    <row r="173" spans="1:23" s="8" customFormat="1" ht="29.25" customHeight="1" x14ac:dyDescent="0.25">
      <c r="A173" s="157" t="s">
        <v>237</v>
      </c>
      <c r="B173" s="157"/>
      <c r="C173" s="9" t="s">
        <v>34</v>
      </c>
      <c r="D173" s="9" t="s">
        <v>34</v>
      </c>
      <c r="E173" s="9" t="s">
        <v>34</v>
      </c>
      <c r="F173" s="9" t="s">
        <v>34</v>
      </c>
      <c r="G173" s="10" t="s">
        <v>34</v>
      </c>
      <c r="H173" s="10" t="s">
        <v>34</v>
      </c>
      <c r="I173" s="11">
        <f>I174</f>
        <v>1204.9000000000001</v>
      </c>
      <c r="J173" s="11">
        <f t="shared" si="12"/>
        <v>728.5</v>
      </c>
      <c r="K173" s="11">
        <f t="shared" si="12"/>
        <v>737.5</v>
      </c>
      <c r="L173" s="12">
        <f t="shared" si="12"/>
        <v>37</v>
      </c>
      <c r="M173" s="11">
        <f t="shared" si="12"/>
        <v>981682.56</v>
      </c>
      <c r="N173" s="11">
        <f t="shared" si="12"/>
        <v>0</v>
      </c>
      <c r="O173" s="11">
        <f t="shared" si="12"/>
        <v>0</v>
      </c>
      <c r="P173" s="11">
        <f t="shared" si="12"/>
        <v>0</v>
      </c>
      <c r="Q173" s="11">
        <f t="shared" si="12"/>
        <v>981682.56</v>
      </c>
      <c r="R173" s="11">
        <f t="shared" si="12"/>
        <v>981682.56</v>
      </c>
      <c r="S173" s="11">
        <f t="shared" si="12"/>
        <v>0</v>
      </c>
      <c r="T173" s="21" t="s">
        <v>34</v>
      </c>
      <c r="U173" s="21" t="s">
        <v>34</v>
      </c>
      <c r="V173" s="13" t="s">
        <v>34</v>
      </c>
      <c r="W173" s="179"/>
    </row>
    <row r="174" spans="1:23" ht="45.75" customHeight="1" x14ac:dyDescent="0.25">
      <c r="A174" s="14">
        <v>1</v>
      </c>
      <c r="B174" s="15" t="s">
        <v>238</v>
      </c>
      <c r="C174" s="14" t="s">
        <v>38</v>
      </c>
      <c r="D174" s="14">
        <v>1985</v>
      </c>
      <c r="E174" s="14" t="s">
        <v>35</v>
      </c>
      <c r="F174" s="14" t="s">
        <v>39</v>
      </c>
      <c r="G174" s="16">
        <v>2</v>
      </c>
      <c r="H174" s="16">
        <v>2</v>
      </c>
      <c r="I174" s="17">
        <v>1204.9000000000001</v>
      </c>
      <c r="J174" s="17">
        <v>728.5</v>
      </c>
      <c r="K174" s="17">
        <v>737.5</v>
      </c>
      <c r="L174" s="18">
        <v>37</v>
      </c>
      <c r="M174" s="17">
        <f>SUM(N174:Q174)</f>
        <v>981682.56</v>
      </c>
      <c r="N174" s="17">
        <v>0</v>
      </c>
      <c r="O174" s="17">
        <v>0</v>
      </c>
      <c r="P174" s="17">
        <v>0</v>
      </c>
      <c r="Q174" s="17">
        <f>'Таблица 3 '!C171</f>
        <v>981682.56</v>
      </c>
      <c r="R174" s="17">
        <f>Q174</f>
        <v>981682.56</v>
      </c>
      <c r="S174" s="17">
        <v>0</v>
      </c>
      <c r="T174" s="19">
        <f t="shared" si="11"/>
        <v>1347.5395470144133</v>
      </c>
      <c r="U174" s="19">
        <v>1347.5395470144133</v>
      </c>
      <c r="V174" s="20" t="s">
        <v>40</v>
      </c>
    </row>
    <row r="175" spans="1:23" s="8" customFormat="1" ht="29.25" customHeight="1" x14ac:dyDescent="0.25">
      <c r="A175" s="157" t="s">
        <v>239</v>
      </c>
      <c r="B175" s="157"/>
      <c r="C175" s="9" t="s">
        <v>34</v>
      </c>
      <c r="D175" s="9" t="s">
        <v>34</v>
      </c>
      <c r="E175" s="9" t="s">
        <v>34</v>
      </c>
      <c r="F175" s="9" t="s">
        <v>34</v>
      </c>
      <c r="G175" s="10" t="s">
        <v>34</v>
      </c>
      <c r="H175" s="10" t="s">
        <v>34</v>
      </c>
      <c r="I175" s="11">
        <f>SUM(I176:I182)</f>
        <v>18546</v>
      </c>
      <c r="J175" s="11">
        <f t="shared" ref="J175:S175" si="13">SUM(J176:J182)</f>
        <v>14192.9</v>
      </c>
      <c r="K175" s="11">
        <f t="shared" si="13"/>
        <v>13307.4</v>
      </c>
      <c r="L175" s="12">
        <f t="shared" si="13"/>
        <v>603</v>
      </c>
      <c r="M175" s="11">
        <f t="shared" si="13"/>
        <v>15362604.9</v>
      </c>
      <c r="N175" s="11">
        <f t="shared" si="13"/>
        <v>0</v>
      </c>
      <c r="O175" s="11">
        <f t="shared" si="13"/>
        <v>0</v>
      </c>
      <c r="P175" s="11">
        <f t="shared" si="13"/>
        <v>0</v>
      </c>
      <c r="Q175" s="11">
        <f t="shared" si="13"/>
        <v>15362604.9</v>
      </c>
      <c r="R175" s="11">
        <f t="shared" si="13"/>
        <v>15362604.9</v>
      </c>
      <c r="S175" s="11">
        <f t="shared" si="13"/>
        <v>0</v>
      </c>
      <c r="T175" s="21" t="s">
        <v>34</v>
      </c>
      <c r="U175" s="21" t="s">
        <v>34</v>
      </c>
      <c r="V175" s="13" t="s">
        <v>34</v>
      </c>
      <c r="W175" s="179"/>
    </row>
    <row r="176" spans="1:23" ht="46.5" customHeight="1" x14ac:dyDescent="0.25">
      <c r="A176" s="14">
        <v>1</v>
      </c>
      <c r="B176" s="15" t="s">
        <v>240</v>
      </c>
      <c r="C176" s="14" t="s">
        <v>38</v>
      </c>
      <c r="D176" s="14">
        <v>1983</v>
      </c>
      <c r="E176" s="14" t="s">
        <v>34</v>
      </c>
      <c r="F176" s="14" t="s">
        <v>60</v>
      </c>
      <c r="G176" s="16">
        <v>4</v>
      </c>
      <c r="H176" s="16">
        <v>2</v>
      </c>
      <c r="I176" s="17">
        <v>1678.1</v>
      </c>
      <c r="J176" s="17">
        <v>1203.2</v>
      </c>
      <c r="K176" s="17">
        <v>1203.2</v>
      </c>
      <c r="L176" s="18">
        <v>34</v>
      </c>
      <c r="M176" s="17">
        <f t="shared" ref="M176:M182" si="14">SUM(N176:Q176)</f>
        <v>254975.13</v>
      </c>
      <c r="N176" s="17">
        <v>0</v>
      </c>
      <c r="O176" s="17">
        <v>0</v>
      </c>
      <c r="P176" s="17">
        <v>0</v>
      </c>
      <c r="Q176" s="17">
        <f>'Таблица 3 '!C173</f>
        <v>254975.13</v>
      </c>
      <c r="R176" s="17">
        <f t="shared" ref="R176:R182" si="15">Q176</f>
        <v>254975.13</v>
      </c>
      <c r="S176" s="17">
        <v>0</v>
      </c>
      <c r="T176" s="19">
        <f t="shared" si="11"/>
        <v>211.91417054521276</v>
      </c>
      <c r="U176" s="19">
        <f t="shared" ref="U176:U182" si="16">T176</f>
        <v>211.91417054521276</v>
      </c>
      <c r="V176" s="20" t="s">
        <v>40</v>
      </c>
    </row>
    <row r="177" spans="1:23" ht="46.5" customHeight="1" x14ac:dyDescent="0.25">
      <c r="A177" s="14">
        <v>2</v>
      </c>
      <c r="B177" s="15" t="s">
        <v>241</v>
      </c>
      <c r="C177" s="14" t="s">
        <v>38</v>
      </c>
      <c r="D177" s="14">
        <v>1992</v>
      </c>
      <c r="E177" s="14" t="s">
        <v>34</v>
      </c>
      <c r="F177" s="14" t="s">
        <v>39</v>
      </c>
      <c r="G177" s="16">
        <v>5</v>
      </c>
      <c r="H177" s="16">
        <v>6</v>
      </c>
      <c r="I177" s="17">
        <v>4739.5</v>
      </c>
      <c r="J177" s="17">
        <v>4218</v>
      </c>
      <c r="K177" s="17">
        <v>4014.4</v>
      </c>
      <c r="L177" s="18">
        <v>178</v>
      </c>
      <c r="M177" s="17">
        <f t="shared" si="14"/>
        <v>4354988.7300000004</v>
      </c>
      <c r="N177" s="17">
        <v>0</v>
      </c>
      <c r="O177" s="17">
        <v>0</v>
      </c>
      <c r="P177" s="17">
        <v>0</v>
      </c>
      <c r="Q177" s="17">
        <f>'Таблица 3 '!C174</f>
        <v>4354988.7300000004</v>
      </c>
      <c r="R177" s="17">
        <f t="shared" si="15"/>
        <v>4354988.7300000004</v>
      </c>
      <c r="S177" s="17">
        <v>0</v>
      </c>
      <c r="T177" s="19">
        <f t="shared" si="11"/>
        <v>1032.4771763869132</v>
      </c>
      <c r="U177" s="19">
        <f t="shared" si="16"/>
        <v>1032.4771763869132</v>
      </c>
      <c r="V177" s="20" t="s">
        <v>40</v>
      </c>
    </row>
    <row r="178" spans="1:23" ht="46.5" customHeight="1" x14ac:dyDescent="0.25">
      <c r="A178" s="14">
        <v>3</v>
      </c>
      <c r="B178" s="15" t="s">
        <v>242</v>
      </c>
      <c r="C178" s="14" t="s">
        <v>38</v>
      </c>
      <c r="D178" s="14">
        <v>1969</v>
      </c>
      <c r="E178" s="14" t="s">
        <v>34</v>
      </c>
      <c r="F178" s="14" t="s">
        <v>60</v>
      </c>
      <c r="G178" s="16">
        <v>2</v>
      </c>
      <c r="H178" s="16">
        <v>2</v>
      </c>
      <c r="I178" s="17">
        <v>794</v>
      </c>
      <c r="J178" s="17">
        <v>740</v>
      </c>
      <c r="K178" s="17">
        <v>740</v>
      </c>
      <c r="L178" s="18">
        <v>26</v>
      </c>
      <c r="M178" s="17">
        <f t="shared" si="14"/>
        <v>147396.23000000001</v>
      </c>
      <c r="N178" s="17">
        <v>0</v>
      </c>
      <c r="O178" s="17">
        <v>0</v>
      </c>
      <c r="P178" s="17">
        <v>0</v>
      </c>
      <c r="Q178" s="17">
        <f>'Таблица 3 '!C175</f>
        <v>147396.23000000001</v>
      </c>
      <c r="R178" s="17">
        <f t="shared" si="15"/>
        <v>147396.23000000001</v>
      </c>
      <c r="S178" s="17">
        <v>0</v>
      </c>
      <c r="T178" s="19">
        <f t="shared" si="11"/>
        <v>199.1840945945946</v>
      </c>
      <c r="U178" s="19">
        <f t="shared" si="16"/>
        <v>199.1840945945946</v>
      </c>
      <c r="V178" s="20" t="s">
        <v>40</v>
      </c>
    </row>
    <row r="179" spans="1:23" ht="46.5" customHeight="1" x14ac:dyDescent="0.25">
      <c r="A179" s="14">
        <v>4</v>
      </c>
      <c r="B179" s="15" t="s">
        <v>243</v>
      </c>
      <c r="C179" s="14" t="s">
        <v>38</v>
      </c>
      <c r="D179" s="14">
        <v>1993</v>
      </c>
      <c r="E179" s="14" t="s">
        <v>34</v>
      </c>
      <c r="F179" s="14" t="s">
        <v>60</v>
      </c>
      <c r="G179" s="16">
        <v>5</v>
      </c>
      <c r="H179" s="16">
        <v>2</v>
      </c>
      <c r="I179" s="17">
        <v>2775.8</v>
      </c>
      <c r="J179" s="17">
        <v>1537.9</v>
      </c>
      <c r="K179" s="17">
        <v>1226.9000000000001</v>
      </c>
      <c r="L179" s="18">
        <v>87</v>
      </c>
      <c r="M179" s="17">
        <f t="shared" si="14"/>
        <v>3078566.4</v>
      </c>
      <c r="N179" s="17">
        <v>0</v>
      </c>
      <c r="O179" s="17">
        <v>0</v>
      </c>
      <c r="P179" s="17">
        <v>0</v>
      </c>
      <c r="Q179" s="17">
        <f>'Таблица 3 '!C176</f>
        <v>3078566.4</v>
      </c>
      <c r="R179" s="17">
        <f t="shared" si="15"/>
        <v>3078566.4</v>
      </c>
      <c r="S179" s="17">
        <v>0</v>
      </c>
      <c r="T179" s="19">
        <f t="shared" si="11"/>
        <v>2001.7988165680472</v>
      </c>
      <c r="U179" s="19">
        <f t="shared" si="16"/>
        <v>2001.7988165680472</v>
      </c>
      <c r="V179" s="20" t="s">
        <v>40</v>
      </c>
    </row>
    <row r="180" spans="1:23" ht="46.5" customHeight="1" x14ac:dyDescent="0.25">
      <c r="A180" s="14">
        <v>5</v>
      </c>
      <c r="B180" s="15" t="s">
        <v>244</v>
      </c>
      <c r="C180" s="14" t="s">
        <v>38</v>
      </c>
      <c r="D180" s="14">
        <v>1995</v>
      </c>
      <c r="E180" s="14" t="s">
        <v>35</v>
      </c>
      <c r="F180" s="14" t="s">
        <v>60</v>
      </c>
      <c r="G180" s="16">
        <v>5</v>
      </c>
      <c r="H180" s="16">
        <v>5</v>
      </c>
      <c r="I180" s="17">
        <v>4227.6000000000004</v>
      </c>
      <c r="J180" s="17">
        <v>3499.2</v>
      </c>
      <c r="K180" s="17">
        <v>3424.5</v>
      </c>
      <c r="L180" s="18">
        <v>129</v>
      </c>
      <c r="M180" s="17">
        <f t="shared" si="14"/>
        <v>6973060.8599999994</v>
      </c>
      <c r="N180" s="17">
        <v>0</v>
      </c>
      <c r="O180" s="17">
        <v>0</v>
      </c>
      <c r="P180" s="17">
        <v>0</v>
      </c>
      <c r="Q180" s="17">
        <f>'Таблица 3 '!C177</f>
        <v>6973060.8599999994</v>
      </c>
      <c r="R180" s="17">
        <f t="shared" si="15"/>
        <v>6973060.8599999994</v>
      </c>
      <c r="S180" s="17">
        <v>0</v>
      </c>
      <c r="T180" s="19">
        <f t="shared" si="11"/>
        <v>1992.7585905349792</v>
      </c>
      <c r="U180" s="19">
        <f t="shared" si="16"/>
        <v>1992.7585905349792</v>
      </c>
      <c r="V180" s="20" t="s">
        <v>40</v>
      </c>
    </row>
    <row r="181" spans="1:23" ht="46.5" customHeight="1" x14ac:dyDescent="0.25">
      <c r="A181" s="14">
        <v>6</v>
      </c>
      <c r="B181" s="15" t="s">
        <v>245</v>
      </c>
      <c r="C181" s="14" t="s">
        <v>38</v>
      </c>
      <c r="D181" s="14">
        <v>1988</v>
      </c>
      <c r="E181" s="14" t="s">
        <v>34</v>
      </c>
      <c r="F181" s="14" t="s">
        <v>60</v>
      </c>
      <c r="G181" s="16">
        <v>5</v>
      </c>
      <c r="H181" s="16">
        <v>3</v>
      </c>
      <c r="I181" s="17">
        <v>2309</v>
      </c>
      <c r="J181" s="17">
        <v>2058</v>
      </c>
      <c r="K181" s="17">
        <v>2058</v>
      </c>
      <c r="L181" s="18">
        <v>77</v>
      </c>
      <c r="M181" s="17">
        <f t="shared" si="14"/>
        <v>260225.32</v>
      </c>
      <c r="N181" s="17">
        <v>0</v>
      </c>
      <c r="O181" s="17">
        <v>0</v>
      </c>
      <c r="P181" s="17">
        <v>0</v>
      </c>
      <c r="Q181" s="17">
        <f>'Таблица 3 '!C178</f>
        <v>260225.32</v>
      </c>
      <c r="R181" s="17">
        <f t="shared" si="15"/>
        <v>260225.32</v>
      </c>
      <c r="S181" s="17">
        <v>0</v>
      </c>
      <c r="T181" s="19">
        <f t="shared" si="11"/>
        <v>126.44573372206025</v>
      </c>
      <c r="U181" s="19">
        <f t="shared" si="16"/>
        <v>126.44573372206025</v>
      </c>
      <c r="V181" s="20" t="s">
        <v>40</v>
      </c>
    </row>
    <row r="182" spans="1:23" ht="46.5" customHeight="1" x14ac:dyDescent="0.25">
      <c r="A182" s="14">
        <v>7</v>
      </c>
      <c r="B182" s="15" t="s">
        <v>246</v>
      </c>
      <c r="C182" s="14" t="s">
        <v>38</v>
      </c>
      <c r="D182" s="14">
        <v>2000</v>
      </c>
      <c r="E182" s="14" t="s">
        <v>34</v>
      </c>
      <c r="F182" s="14" t="s">
        <v>60</v>
      </c>
      <c r="G182" s="16">
        <v>3</v>
      </c>
      <c r="H182" s="16">
        <v>2</v>
      </c>
      <c r="I182" s="17">
        <v>2022</v>
      </c>
      <c r="J182" s="17">
        <v>936.6</v>
      </c>
      <c r="K182" s="17">
        <v>640.4</v>
      </c>
      <c r="L182" s="18">
        <v>72</v>
      </c>
      <c r="M182" s="17">
        <f t="shared" si="14"/>
        <v>293392.23</v>
      </c>
      <c r="N182" s="17">
        <v>0</v>
      </c>
      <c r="O182" s="17">
        <v>0</v>
      </c>
      <c r="P182" s="17">
        <v>0</v>
      </c>
      <c r="Q182" s="17">
        <f>'Таблица 3 '!C179</f>
        <v>293392.23</v>
      </c>
      <c r="R182" s="17">
        <f t="shared" si="15"/>
        <v>293392.23</v>
      </c>
      <c r="S182" s="17">
        <v>0</v>
      </c>
      <c r="T182" s="19">
        <f t="shared" si="11"/>
        <v>313.25243433696346</v>
      </c>
      <c r="U182" s="19">
        <f t="shared" si="16"/>
        <v>313.25243433696346</v>
      </c>
      <c r="V182" s="20" t="s">
        <v>40</v>
      </c>
    </row>
    <row r="183" spans="1:23" s="8" customFormat="1" ht="30" customHeight="1" x14ac:dyDescent="0.25">
      <c r="A183" s="157" t="s">
        <v>247</v>
      </c>
      <c r="B183" s="157"/>
      <c r="C183" s="9" t="s">
        <v>34</v>
      </c>
      <c r="D183" s="9" t="s">
        <v>34</v>
      </c>
      <c r="E183" s="9" t="s">
        <v>34</v>
      </c>
      <c r="F183" s="9" t="s">
        <v>34</v>
      </c>
      <c r="G183" s="10" t="s">
        <v>34</v>
      </c>
      <c r="H183" s="10" t="s">
        <v>34</v>
      </c>
      <c r="I183" s="11">
        <f>SUM(I184:I228)</f>
        <v>625152.70999999985</v>
      </c>
      <c r="J183" s="11">
        <f t="shared" ref="J183:S183" si="17">SUM(J184:J228)</f>
        <v>387484.7699999999</v>
      </c>
      <c r="K183" s="11">
        <f t="shared" si="17"/>
        <v>383829.67</v>
      </c>
      <c r="L183" s="12">
        <f t="shared" si="17"/>
        <v>16649</v>
      </c>
      <c r="M183" s="11">
        <f t="shared" si="17"/>
        <v>160180702.97000003</v>
      </c>
      <c r="N183" s="11">
        <f t="shared" si="17"/>
        <v>0</v>
      </c>
      <c r="O183" s="11">
        <f t="shared" si="17"/>
        <v>0</v>
      </c>
      <c r="P183" s="11">
        <f t="shared" si="17"/>
        <v>0</v>
      </c>
      <c r="Q183" s="11">
        <f t="shared" si="17"/>
        <v>160180702.97000003</v>
      </c>
      <c r="R183" s="11">
        <f t="shared" si="17"/>
        <v>160180702.97000003</v>
      </c>
      <c r="S183" s="11">
        <f t="shared" si="17"/>
        <v>0</v>
      </c>
      <c r="T183" s="21" t="s">
        <v>35</v>
      </c>
      <c r="U183" s="21" t="s">
        <v>35</v>
      </c>
      <c r="V183" s="13" t="s">
        <v>35</v>
      </c>
      <c r="W183" s="179"/>
    </row>
    <row r="184" spans="1:23" ht="45" customHeight="1" x14ac:dyDescent="0.25">
      <c r="A184" s="14">
        <v>1</v>
      </c>
      <c r="B184" s="15" t="s">
        <v>248</v>
      </c>
      <c r="C184" s="14" t="s">
        <v>249</v>
      </c>
      <c r="D184" s="14">
        <v>1980</v>
      </c>
      <c r="E184" s="14" t="s">
        <v>35</v>
      </c>
      <c r="F184" s="14" t="s">
        <v>39</v>
      </c>
      <c r="G184" s="16">
        <v>9</v>
      </c>
      <c r="H184" s="16">
        <v>2</v>
      </c>
      <c r="I184" s="17">
        <v>5689.59</v>
      </c>
      <c r="J184" s="17">
        <v>3832.59</v>
      </c>
      <c r="K184" s="17">
        <v>3832.59</v>
      </c>
      <c r="L184" s="18">
        <v>159</v>
      </c>
      <c r="M184" s="17">
        <f t="shared" ref="M184:M228" si="18">SUM(N184:Q184)</f>
        <v>1584891.63</v>
      </c>
      <c r="N184" s="17">
        <v>0</v>
      </c>
      <c r="O184" s="17">
        <v>0</v>
      </c>
      <c r="P184" s="17">
        <v>0</v>
      </c>
      <c r="Q184" s="17">
        <f>'Таблица 3 '!C181</f>
        <v>1584891.63</v>
      </c>
      <c r="R184" s="17">
        <f t="shared" ref="R184:R228" si="19">Q184</f>
        <v>1584891.63</v>
      </c>
      <c r="S184" s="17">
        <v>0</v>
      </c>
      <c r="T184" s="19">
        <f t="shared" si="11"/>
        <v>413.53017933042662</v>
      </c>
      <c r="U184" s="19">
        <v>413.53017933042662</v>
      </c>
      <c r="V184" s="20" t="s">
        <v>40</v>
      </c>
    </row>
    <row r="185" spans="1:23" ht="45" customHeight="1" x14ac:dyDescent="0.25">
      <c r="A185" s="14">
        <v>2</v>
      </c>
      <c r="B185" s="15" t="s">
        <v>250</v>
      </c>
      <c r="C185" s="14" t="s">
        <v>249</v>
      </c>
      <c r="D185" s="14">
        <v>1969</v>
      </c>
      <c r="E185" s="14" t="s">
        <v>35</v>
      </c>
      <c r="F185" s="14" t="s">
        <v>45</v>
      </c>
      <c r="G185" s="16">
        <v>5</v>
      </c>
      <c r="H185" s="16">
        <v>4</v>
      </c>
      <c r="I185" s="17">
        <v>5469.58</v>
      </c>
      <c r="J185" s="17">
        <v>3453.81</v>
      </c>
      <c r="K185" s="17">
        <v>2853.48</v>
      </c>
      <c r="L185" s="18">
        <v>147</v>
      </c>
      <c r="M185" s="17">
        <f t="shared" si="18"/>
        <v>2099180.66</v>
      </c>
      <c r="N185" s="17">
        <v>0</v>
      </c>
      <c r="O185" s="17">
        <v>0</v>
      </c>
      <c r="P185" s="17">
        <v>0</v>
      </c>
      <c r="Q185" s="17">
        <f>'Таблица 3 '!C182</f>
        <v>2099180.66</v>
      </c>
      <c r="R185" s="17">
        <f t="shared" si="19"/>
        <v>2099180.66</v>
      </c>
      <c r="S185" s="17">
        <v>0</v>
      </c>
      <c r="T185" s="19">
        <f t="shared" si="11"/>
        <v>607.78695411733713</v>
      </c>
      <c r="U185" s="19">
        <v>607.78695411733713</v>
      </c>
      <c r="V185" s="20" t="s">
        <v>40</v>
      </c>
    </row>
    <row r="186" spans="1:23" ht="45" customHeight="1" x14ac:dyDescent="0.25">
      <c r="A186" s="14">
        <v>3</v>
      </c>
      <c r="B186" s="15" t="s">
        <v>251</v>
      </c>
      <c r="C186" s="14" t="s">
        <v>249</v>
      </c>
      <c r="D186" s="14">
        <v>1970</v>
      </c>
      <c r="E186" s="14" t="s">
        <v>35</v>
      </c>
      <c r="F186" s="14" t="s">
        <v>45</v>
      </c>
      <c r="G186" s="16">
        <v>5</v>
      </c>
      <c r="H186" s="16">
        <v>8</v>
      </c>
      <c r="I186" s="17">
        <v>11780.03</v>
      </c>
      <c r="J186" s="17">
        <v>7731.12</v>
      </c>
      <c r="K186" s="17">
        <v>7129.17</v>
      </c>
      <c r="L186" s="18">
        <v>367</v>
      </c>
      <c r="M186" s="17">
        <f t="shared" si="18"/>
        <v>980336.87</v>
      </c>
      <c r="N186" s="17">
        <v>0</v>
      </c>
      <c r="O186" s="17">
        <v>0</v>
      </c>
      <c r="P186" s="17">
        <v>0</v>
      </c>
      <c r="Q186" s="17">
        <f>'Таблица 3 '!C183</f>
        <v>980336.87</v>
      </c>
      <c r="R186" s="17">
        <f t="shared" si="19"/>
        <v>980336.87</v>
      </c>
      <c r="S186" s="17">
        <v>0</v>
      </c>
      <c r="T186" s="19">
        <f t="shared" si="11"/>
        <v>126.80399088359772</v>
      </c>
      <c r="U186" s="19">
        <v>126.80399088359772</v>
      </c>
      <c r="V186" s="20" t="s">
        <v>40</v>
      </c>
    </row>
    <row r="187" spans="1:23" ht="45" customHeight="1" x14ac:dyDescent="0.25">
      <c r="A187" s="14">
        <v>4</v>
      </c>
      <c r="B187" s="15" t="s">
        <v>252</v>
      </c>
      <c r="C187" s="14" t="s">
        <v>249</v>
      </c>
      <c r="D187" s="14">
        <v>1971</v>
      </c>
      <c r="E187" s="14" t="s">
        <v>35</v>
      </c>
      <c r="F187" s="14" t="s">
        <v>45</v>
      </c>
      <c r="G187" s="16">
        <v>5</v>
      </c>
      <c r="H187" s="16">
        <v>6</v>
      </c>
      <c r="I187" s="17">
        <v>9624.17</v>
      </c>
      <c r="J187" s="17">
        <v>6088.79</v>
      </c>
      <c r="K187" s="17">
        <v>5186.0600000000004</v>
      </c>
      <c r="L187" s="18">
        <v>205</v>
      </c>
      <c r="M187" s="17">
        <f t="shared" si="18"/>
        <v>3296401.97</v>
      </c>
      <c r="N187" s="17">
        <v>0</v>
      </c>
      <c r="O187" s="17">
        <v>0</v>
      </c>
      <c r="P187" s="17">
        <v>0</v>
      </c>
      <c r="Q187" s="17">
        <f>'Таблица 3 '!C184</f>
        <v>3296401.97</v>
      </c>
      <c r="R187" s="17">
        <f t="shared" si="19"/>
        <v>3296401.97</v>
      </c>
      <c r="S187" s="17">
        <v>0</v>
      </c>
      <c r="T187" s="19">
        <f t="shared" si="11"/>
        <v>541.38867821028487</v>
      </c>
      <c r="U187" s="19">
        <v>541.38867821028487</v>
      </c>
      <c r="V187" s="20" t="s">
        <v>40</v>
      </c>
    </row>
    <row r="188" spans="1:23" ht="45" customHeight="1" x14ac:dyDescent="0.25">
      <c r="A188" s="14">
        <v>5</v>
      </c>
      <c r="B188" s="15" t="s">
        <v>253</v>
      </c>
      <c r="C188" s="14" t="s">
        <v>249</v>
      </c>
      <c r="D188" s="14">
        <v>1970</v>
      </c>
      <c r="E188" s="14" t="s">
        <v>35</v>
      </c>
      <c r="F188" s="14" t="s">
        <v>45</v>
      </c>
      <c r="G188" s="16">
        <v>5</v>
      </c>
      <c r="H188" s="16">
        <v>4</v>
      </c>
      <c r="I188" s="17">
        <v>5525.33</v>
      </c>
      <c r="J188" s="17">
        <v>3515.11</v>
      </c>
      <c r="K188" s="17">
        <v>3515.11</v>
      </c>
      <c r="L188" s="18">
        <v>162</v>
      </c>
      <c r="M188" s="17">
        <f t="shared" si="18"/>
        <v>2406538.67</v>
      </c>
      <c r="N188" s="17">
        <v>0</v>
      </c>
      <c r="O188" s="17">
        <v>0</v>
      </c>
      <c r="P188" s="17">
        <v>0</v>
      </c>
      <c r="Q188" s="17">
        <f>'Таблица 3 '!C185</f>
        <v>2406538.67</v>
      </c>
      <c r="R188" s="17">
        <f t="shared" si="19"/>
        <v>2406538.67</v>
      </c>
      <c r="S188" s="17">
        <v>0</v>
      </c>
      <c r="T188" s="19">
        <f t="shared" si="11"/>
        <v>684.62684524808606</v>
      </c>
      <c r="U188" s="19">
        <v>684.62684524808606</v>
      </c>
      <c r="V188" s="20" t="s">
        <v>40</v>
      </c>
    </row>
    <row r="189" spans="1:23" ht="45" customHeight="1" x14ac:dyDescent="0.25">
      <c r="A189" s="14">
        <v>6</v>
      </c>
      <c r="B189" s="15" t="s">
        <v>254</v>
      </c>
      <c r="C189" s="14" t="s">
        <v>249</v>
      </c>
      <c r="D189" s="14">
        <v>1971</v>
      </c>
      <c r="E189" s="14" t="s">
        <v>35</v>
      </c>
      <c r="F189" s="14" t="s">
        <v>45</v>
      </c>
      <c r="G189" s="16">
        <v>5</v>
      </c>
      <c r="H189" s="16">
        <v>5</v>
      </c>
      <c r="I189" s="17">
        <v>7012.18</v>
      </c>
      <c r="J189" s="17">
        <v>4471.78</v>
      </c>
      <c r="K189" s="17">
        <v>4471.78</v>
      </c>
      <c r="L189" s="18">
        <v>265</v>
      </c>
      <c r="M189" s="17">
        <f t="shared" si="18"/>
        <v>2765732.35</v>
      </c>
      <c r="N189" s="17">
        <v>0</v>
      </c>
      <c r="O189" s="17">
        <v>0</v>
      </c>
      <c r="P189" s="17">
        <v>0</v>
      </c>
      <c r="Q189" s="17">
        <f>'Таблица 3 '!C186</f>
        <v>2765732.35</v>
      </c>
      <c r="R189" s="17">
        <f t="shared" si="19"/>
        <v>2765732.35</v>
      </c>
      <c r="S189" s="17">
        <v>0</v>
      </c>
      <c r="T189" s="19">
        <f t="shared" si="11"/>
        <v>618.48578194812808</v>
      </c>
      <c r="U189" s="19">
        <v>618.48578194812808</v>
      </c>
      <c r="V189" s="20" t="s">
        <v>40</v>
      </c>
    </row>
    <row r="190" spans="1:23" ht="45" customHeight="1" x14ac:dyDescent="0.25">
      <c r="A190" s="14">
        <v>7</v>
      </c>
      <c r="B190" s="15" t="s">
        <v>255</v>
      </c>
      <c r="C190" s="14" t="s">
        <v>249</v>
      </c>
      <c r="D190" s="14">
        <v>1971</v>
      </c>
      <c r="E190" s="14" t="s">
        <v>35</v>
      </c>
      <c r="F190" s="14" t="s">
        <v>45</v>
      </c>
      <c r="G190" s="16">
        <v>5</v>
      </c>
      <c r="H190" s="16">
        <v>2</v>
      </c>
      <c r="I190" s="17">
        <v>1957.09</v>
      </c>
      <c r="J190" s="17">
        <v>1473.99</v>
      </c>
      <c r="K190" s="17">
        <v>1473.99</v>
      </c>
      <c r="L190" s="18">
        <v>61</v>
      </c>
      <c r="M190" s="17">
        <f t="shared" si="18"/>
        <v>976992.82</v>
      </c>
      <c r="N190" s="17">
        <v>0</v>
      </c>
      <c r="O190" s="17">
        <v>0</v>
      </c>
      <c r="P190" s="17">
        <v>0</v>
      </c>
      <c r="Q190" s="17">
        <f>'Таблица 3 '!C187</f>
        <v>976992.82</v>
      </c>
      <c r="R190" s="17">
        <f t="shared" si="19"/>
        <v>976992.82</v>
      </c>
      <c r="S190" s="17">
        <v>0</v>
      </c>
      <c r="T190" s="19">
        <f t="shared" si="11"/>
        <v>662.8218780317369</v>
      </c>
      <c r="U190" s="19">
        <v>662.8218780317369</v>
      </c>
      <c r="V190" s="20" t="s">
        <v>40</v>
      </c>
    </row>
    <row r="191" spans="1:23" ht="45" customHeight="1" x14ac:dyDescent="0.25">
      <c r="A191" s="14">
        <v>8</v>
      </c>
      <c r="B191" s="15" t="s">
        <v>256</v>
      </c>
      <c r="C191" s="14" t="s">
        <v>249</v>
      </c>
      <c r="D191" s="14">
        <v>1969</v>
      </c>
      <c r="E191" s="14" t="s">
        <v>35</v>
      </c>
      <c r="F191" s="14" t="s">
        <v>45</v>
      </c>
      <c r="G191" s="16">
        <v>5</v>
      </c>
      <c r="H191" s="16">
        <v>2</v>
      </c>
      <c r="I191" s="17">
        <v>5076.8100000000004</v>
      </c>
      <c r="J191" s="17">
        <v>3577.1</v>
      </c>
      <c r="K191" s="17">
        <v>3577.1</v>
      </c>
      <c r="L191" s="18">
        <v>317</v>
      </c>
      <c r="M191" s="17">
        <f t="shared" si="18"/>
        <v>299608.98</v>
      </c>
      <c r="N191" s="17">
        <v>0</v>
      </c>
      <c r="O191" s="17">
        <v>0</v>
      </c>
      <c r="P191" s="17">
        <v>0</v>
      </c>
      <c r="Q191" s="17">
        <f>'Таблица 3 '!C188</f>
        <v>299608.98</v>
      </c>
      <c r="R191" s="17">
        <f t="shared" si="19"/>
        <v>299608.98</v>
      </c>
      <c r="S191" s="17">
        <v>0</v>
      </c>
      <c r="T191" s="19">
        <f t="shared" si="11"/>
        <v>83.757507478124737</v>
      </c>
      <c r="U191" s="19">
        <v>83.757507478124737</v>
      </c>
      <c r="V191" s="20" t="s">
        <v>40</v>
      </c>
    </row>
    <row r="192" spans="1:23" ht="45" customHeight="1" x14ac:dyDescent="0.25">
      <c r="A192" s="14">
        <v>9</v>
      </c>
      <c r="B192" s="15" t="s">
        <v>257</v>
      </c>
      <c r="C192" s="14" t="s">
        <v>249</v>
      </c>
      <c r="D192" s="14">
        <v>1984</v>
      </c>
      <c r="E192" s="14" t="s">
        <v>35</v>
      </c>
      <c r="F192" s="14" t="s">
        <v>45</v>
      </c>
      <c r="G192" s="16">
        <v>5</v>
      </c>
      <c r="H192" s="16">
        <v>6</v>
      </c>
      <c r="I192" s="17">
        <v>8382.8799999999992</v>
      </c>
      <c r="J192" s="17">
        <v>5363.88</v>
      </c>
      <c r="K192" s="17">
        <v>5363.88</v>
      </c>
      <c r="L192" s="18">
        <v>210</v>
      </c>
      <c r="M192" s="17">
        <f t="shared" si="18"/>
        <v>2799913.72</v>
      </c>
      <c r="N192" s="17">
        <v>0</v>
      </c>
      <c r="O192" s="17">
        <v>0</v>
      </c>
      <c r="P192" s="17">
        <v>0</v>
      </c>
      <c r="Q192" s="17">
        <f>'Таблица 3 '!C189</f>
        <v>2799913.72</v>
      </c>
      <c r="R192" s="17">
        <f t="shared" si="19"/>
        <v>2799913.72</v>
      </c>
      <c r="S192" s="17">
        <v>0</v>
      </c>
      <c r="T192" s="19">
        <f t="shared" si="11"/>
        <v>521.9941012848908</v>
      </c>
      <c r="U192" s="19">
        <v>521.9941012848908</v>
      </c>
      <c r="V192" s="20" t="s">
        <v>40</v>
      </c>
    </row>
    <row r="193" spans="1:22" ht="45" customHeight="1" x14ac:dyDescent="0.25">
      <c r="A193" s="14">
        <v>10</v>
      </c>
      <c r="B193" s="15" t="s">
        <v>258</v>
      </c>
      <c r="C193" s="14" t="s">
        <v>249</v>
      </c>
      <c r="D193" s="14">
        <v>1980</v>
      </c>
      <c r="E193" s="14" t="s">
        <v>35</v>
      </c>
      <c r="F193" s="14" t="s">
        <v>39</v>
      </c>
      <c r="G193" s="16">
        <v>9</v>
      </c>
      <c r="H193" s="16">
        <v>2</v>
      </c>
      <c r="I193" s="17">
        <v>5703.42</v>
      </c>
      <c r="J193" s="17">
        <v>3846.42</v>
      </c>
      <c r="K193" s="17">
        <v>3846.42</v>
      </c>
      <c r="L193" s="18">
        <v>165</v>
      </c>
      <c r="M193" s="17">
        <f t="shared" si="18"/>
        <v>1580810.15</v>
      </c>
      <c r="N193" s="17">
        <v>0</v>
      </c>
      <c r="O193" s="17">
        <v>0</v>
      </c>
      <c r="P193" s="17">
        <v>0</v>
      </c>
      <c r="Q193" s="17">
        <f>'Таблица 3 '!C190</f>
        <v>1580810.15</v>
      </c>
      <c r="R193" s="17">
        <f t="shared" si="19"/>
        <v>1580810.15</v>
      </c>
      <c r="S193" s="17">
        <v>0</v>
      </c>
      <c r="T193" s="19">
        <f t="shared" si="11"/>
        <v>410.98219903182695</v>
      </c>
      <c r="U193" s="19">
        <v>410.98219903182695</v>
      </c>
      <c r="V193" s="20" t="s">
        <v>40</v>
      </c>
    </row>
    <row r="194" spans="1:22" ht="45" customHeight="1" x14ac:dyDescent="0.25">
      <c r="A194" s="14">
        <v>11</v>
      </c>
      <c r="B194" s="15" t="s">
        <v>259</v>
      </c>
      <c r="C194" s="14" t="s">
        <v>249</v>
      </c>
      <c r="D194" s="14">
        <v>1970</v>
      </c>
      <c r="E194" s="14" t="s">
        <v>35</v>
      </c>
      <c r="F194" s="14" t="s">
        <v>45</v>
      </c>
      <c r="G194" s="16">
        <v>5</v>
      </c>
      <c r="H194" s="16">
        <v>10</v>
      </c>
      <c r="I194" s="17">
        <v>12128.38</v>
      </c>
      <c r="J194" s="17">
        <v>7712.38</v>
      </c>
      <c r="K194" s="17">
        <v>7712.38</v>
      </c>
      <c r="L194" s="18">
        <v>300</v>
      </c>
      <c r="M194" s="17">
        <f t="shared" si="18"/>
        <v>2656500.21</v>
      </c>
      <c r="N194" s="17">
        <v>0</v>
      </c>
      <c r="O194" s="17">
        <v>0</v>
      </c>
      <c r="P194" s="17">
        <v>0</v>
      </c>
      <c r="Q194" s="17">
        <f>'Таблица 3 '!C191</f>
        <v>2656500.21</v>
      </c>
      <c r="R194" s="17">
        <f t="shared" si="19"/>
        <v>2656500.21</v>
      </c>
      <c r="S194" s="17">
        <v>0</v>
      </c>
      <c r="T194" s="19">
        <f t="shared" si="11"/>
        <v>344.44622930924044</v>
      </c>
      <c r="U194" s="19">
        <v>344.44622930924044</v>
      </c>
      <c r="V194" s="20" t="s">
        <v>40</v>
      </c>
    </row>
    <row r="195" spans="1:22" ht="45" customHeight="1" x14ac:dyDescent="0.25">
      <c r="A195" s="14">
        <v>12</v>
      </c>
      <c r="B195" s="15" t="s">
        <v>260</v>
      </c>
      <c r="C195" s="14" t="s">
        <v>249</v>
      </c>
      <c r="D195" s="14">
        <v>1974</v>
      </c>
      <c r="E195" s="14" t="s">
        <v>35</v>
      </c>
      <c r="F195" s="14" t="s">
        <v>45</v>
      </c>
      <c r="G195" s="16">
        <v>5</v>
      </c>
      <c r="H195" s="16">
        <v>9</v>
      </c>
      <c r="I195" s="17">
        <v>11768.84</v>
      </c>
      <c r="J195" s="17">
        <v>7396.14</v>
      </c>
      <c r="K195" s="17">
        <v>7235.24</v>
      </c>
      <c r="L195" s="18">
        <v>277</v>
      </c>
      <c r="M195" s="17">
        <f t="shared" si="18"/>
        <v>3404447.66</v>
      </c>
      <c r="N195" s="17">
        <v>0</v>
      </c>
      <c r="O195" s="17">
        <v>0</v>
      </c>
      <c r="P195" s="17">
        <v>0</v>
      </c>
      <c r="Q195" s="17">
        <f>'Таблица 3 '!C192</f>
        <v>3404447.66</v>
      </c>
      <c r="R195" s="17">
        <f t="shared" si="19"/>
        <v>3404447.66</v>
      </c>
      <c r="S195" s="17">
        <v>0</v>
      </c>
      <c r="T195" s="19">
        <f t="shared" si="11"/>
        <v>460.30059733861174</v>
      </c>
      <c r="U195" s="19">
        <v>460.30059733861174</v>
      </c>
      <c r="V195" s="20" t="s">
        <v>40</v>
      </c>
    </row>
    <row r="196" spans="1:22" ht="45" customHeight="1" x14ac:dyDescent="0.25">
      <c r="A196" s="14">
        <v>13</v>
      </c>
      <c r="B196" s="15" t="s">
        <v>261</v>
      </c>
      <c r="C196" s="14" t="s">
        <v>249</v>
      </c>
      <c r="D196" s="14">
        <v>1974</v>
      </c>
      <c r="E196" s="14" t="s">
        <v>35</v>
      </c>
      <c r="F196" s="14" t="s">
        <v>45</v>
      </c>
      <c r="G196" s="16">
        <v>5</v>
      </c>
      <c r="H196" s="16">
        <v>9</v>
      </c>
      <c r="I196" s="17">
        <v>11760.76</v>
      </c>
      <c r="J196" s="17">
        <v>7388.86</v>
      </c>
      <c r="K196" s="17">
        <v>7388.86</v>
      </c>
      <c r="L196" s="18">
        <v>267</v>
      </c>
      <c r="M196" s="17">
        <f t="shared" si="18"/>
        <v>3790858.44</v>
      </c>
      <c r="N196" s="17">
        <v>0</v>
      </c>
      <c r="O196" s="17">
        <v>0</v>
      </c>
      <c r="P196" s="17">
        <v>0</v>
      </c>
      <c r="Q196" s="17">
        <f>'Таблица 3 '!C193</f>
        <v>3790858.44</v>
      </c>
      <c r="R196" s="17">
        <f t="shared" si="19"/>
        <v>3790858.44</v>
      </c>
      <c r="S196" s="17">
        <v>0</v>
      </c>
      <c r="T196" s="19">
        <f t="shared" si="11"/>
        <v>513.05051658848595</v>
      </c>
      <c r="U196" s="19">
        <v>513.05051658848595</v>
      </c>
      <c r="V196" s="20" t="s">
        <v>40</v>
      </c>
    </row>
    <row r="197" spans="1:22" ht="45" customHeight="1" x14ac:dyDescent="0.25">
      <c r="A197" s="14">
        <v>14</v>
      </c>
      <c r="B197" s="15" t="s">
        <v>262</v>
      </c>
      <c r="C197" s="14" t="s">
        <v>249</v>
      </c>
      <c r="D197" s="14">
        <v>1984</v>
      </c>
      <c r="E197" s="14" t="s">
        <v>35</v>
      </c>
      <c r="F197" s="14" t="s">
        <v>45</v>
      </c>
      <c r="G197" s="16">
        <v>5</v>
      </c>
      <c r="H197" s="16">
        <v>5</v>
      </c>
      <c r="I197" s="17">
        <v>9244.01</v>
      </c>
      <c r="J197" s="17">
        <v>5325.01</v>
      </c>
      <c r="K197" s="17">
        <v>5325.01</v>
      </c>
      <c r="L197" s="18">
        <v>210</v>
      </c>
      <c r="M197" s="17">
        <f t="shared" si="18"/>
        <v>2756248.59</v>
      </c>
      <c r="N197" s="17">
        <v>0</v>
      </c>
      <c r="O197" s="17">
        <v>0</v>
      </c>
      <c r="P197" s="17">
        <v>0</v>
      </c>
      <c r="Q197" s="17">
        <f>'Таблица 3 '!C194</f>
        <v>2756248.59</v>
      </c>
      <c r="R197" s="17">
        <f t="shared" si="19"/>
        <v>2756248.59</v>
      </c>
      <c r="S197" s="17">
        <v>0</v>
      </c>
      <c r="T197" s="19">
        <f t="shared" si="11"/>
        <v>517.60439698704783</v>
      </c>
      <c r="U197" s="19">
        <v>517.60439698704783</v>
      </c>
      <c r="V197" s="20" t="s">
        <v>40</v>
      </c>
    </row>
    <row r="198" spans="1:22" ht="45" customHeight="1" x14ac:dyDescent="0.25">
      <c r="A198" s="14">
        <v>15</v>
      </c>
      <c r="B198" s="15" t="s">
        <v>263</v>
      </c>
      <c r="C198" s="14" t="s">
        <v>249</v>
      </c>
      <c r="D198" s="14">
        <v>1985</v>
      </c>
      <c r="E198" s="14" t="s">
        <v>35</v>
      </c>
      <c r="F198" s="14" t="s">
        <v>45</v>
      </c>
      <c r="G198" s="16">
        <v>5</v>
      </c>
      <c r="H198" s="16">
        <v>6</v>
      </c>
      <c r="I198" s="17">
        <v>10911.31</v>
      </c>
      <c r="J198" s="17">
        <v>6255.71</v>
      </c>
      <c r="K198" s="17">
        <v>6255.71</v>
      </c>
      <c r="L198" s="18">
        <v>263</v>
      </c>
      <c r="M198" s="17">
        <f t="shared" si="18"/>
        <v>4083890.69</v>
      </c>
      <c r="N198" s="17">
        <v>0</v>
      </c>
      <c r="O198" s="17">
        <v>0</v>
      </c>
      <c r="P198" s="17">
        <v>0</v>
      </c>
      <c r="Q198" s="17">
        <f>'Таблица 3 '!C195</f>
        <v>4083890.69</v>
      </c>
      <c r="R198" s="17">
        <f t="shared" si="19"/>
        <v>4083890.69</v>
      </c>
      <c r="S198" s="17">
        <v>0</v>
      </c>
      <c r="T198" s="19">
        <f t="shared" si="11"/>
        <v>652.82608848555958</v>
      </c>
      <c r="U198" s="19">
        <v>652.82608848555958</v>
      </c>
      <c r="V198" s="20" t="s">
        <v>40</v>
      </c>
    </row>
    <row r="199" spans="1:22" ht="45" customHeight="1" x14ac:dyDescent="0.25">
      <c r="A199" s="14">
        <v>16</v>
      </c>
      <c r="B199" s="15" t="s">
        <v>264</v>
      </c>
      <c r="C199" s="14" t="s">
        <v>249</v>
      </c>
      <c r="D199" s="14">
        <v>1985</v>
      </c>
      <c r="E199" s="14" t="s">
        <v>35</v>
      </c>
      <c r="F199" s="14" t="s">
        <v>45</v>
      </c>
      <c r="G199" s="16">
        <v>5</v>
      </c>
      <c r="H199" s="16">
        <v>5</v>
      </c>
      <c r="I199" s="17">
        <v>9306.77</v>
      </c>
      <c r="J199" s="17">
        <v>5468.77</v>
      </c>
      <c r="K199" s="17">
        <v>5468.77</v>
      </c>
      <c r="L199" s="18">
        <v>236</v>
      </c>
      <c r="M199" s="17">
        <f t="shared" si="18"/>
        <v>3569998.32</v>
      </c>
      <c r="N199" s="17">
        <v>0</v>
      </c>
      <c r="O199" s="17">
        <v>0</v>
      </c>
      <c r="P199" s="17">
        <v>0</v>
      </c>
      <c r="Q199" s="17">
        <f>'Таблица 3 '!C196</f>
        <v>3569998.32</v>
      </c>
      <c r="R199" s="17">
        <f t="shared" si="19"/>
        <v>3569998.32</v>
      </c>
      <c r="S199" s="17">
        <v>0</v>
      </c>
      <c r="T199" s="19">
        <f t="shared" si="11"/>
        <v>652.79730542699724</v>
      </c>
      <c r="U199" s="19">
        <v>652.79730542699724</v>
      </c>
      <c r="V199" s="20" t="s">
        <v>40</v>
      </c>
    </row>
    <row r="200" spans="1:22" ht="45" customHeight="1" x14ac:dyDescent="0.25">
      <c r="A200" s="14">
        <v>17</v>
      </c>
      <c r="B200" s="15" t="s">
        <v>265</v>
      </c>
      <c r="C200" s="14" t="s">
        <v>249</v>
      </c>
      <c r="D200" s="14">
        <v>1984</v>
      </c>
      <c r="E200" s="14" t="s">
        <v>35</v>
      </c>
      <c r="F200" s="14" t="s">
        <v>45</v>
      </c>
      <c r="G200" s="16">
        <v>5</v>
      </c>
      <c r="H200" s="16">
        <v>9</v>
      </c>
      <c r="I200" s="17">
        <v>17410.91</v>
      </c>
      <c r="J200" s="17">
        <v>9885.51</v>
      </c>
      <c r="K200" s="17">
        <v>9885.51</v>
      </c>
      <c r="L200" s="18">
        <v>388</v>
      </c>
      <c r="M200" s="17">
        <f t="shared" si="18"/>
        <v>4649999.3099999996</v>
      </c>
      <c r="N200" s="17">
        <v>0</v>
      </c>
      <c r="O200" s="17">
        <v>0</v>
      </c>
      <c r="P200" s="17">
        <v>0</v>
      </c>
      <c r="Q200" s="17">
        <f>'Таблица 3 '!C197</f>
        <v>4649999.3099999996</v>
      </c>
      <c r="R200" s="17">
        <f t="shared" si="19"/>
        <v>4649999.3099999996</v>
      </c>
      <c r="S200" s="17">
        <v>0</v>
      </c>
      <c r="T200" s="19">
        <f t="shared" si="11"/>
        <v>470.38537313704597</v>
      </c>
      <c r="U200" s="19">
        <v>470.38537313704597</v>
      </c>
      <c r="V200" s="20" t="s">
        <v>40</v>
      </c>
    </row>
    <row r="201" spans="1:22" ht="45" customHeight="1" x14ac:dyDescent="0.25">
      <c r="A201" s="14">
        <v>18</v>
      </c>
      <c r="B201" s="15" t="s">
        <v>266</v>
      </c>
      <c r="C201" s="14" t="s">
        <v>249</v>
      </c>
      <c r="D201" s="14">
        <v>1975</v>
      </c>
      <c r="E201" s="14" t="s">
        <v>35</v>
      </c>
      <c r="F201" s="14" t="s">
        <v>45</v>
      </c>
      <c r="G201" s="16">
        <v>5</v>
      </c>
      <c r="H201" s="16">
        <v>3</v>
      </c>
      <c r="I201" s="17">
        <v>6430.87</v>
      </c>
      <c r="J201" s="17">
        <v>3719.47</v>
      </c>
      <c r="K201" s="17">
        <v>3719.47</v>
      </c>
      <c r="L201" s="18">
        <v>156</v>
      </c>
      <c r="M201" s="17">
        <f t="shared" si="18"/>
        <v>3142956.32</v>
      </c>
      <c r="N201" s="17">
        <v>0</v>
      </c>
      <c r="O201" s="17">
        <v>0</v>
      </c>
      <c r="P201" s="17">
        <v>0</v>
      </c>
      <c r="Q201" s="17">
        <f>'Таблица 3 '!C198</f>
        <v>3142956.32</v>
      </c>
      <c r="R201" s="17">
        <f t="shared" si="19"/>
        <v>3142956.32</v>
      </c>
      <c r="S201" s="17">
        <v>0</v>
      </c>
      <c r="T201" s="19">
        <f t="shared" si="11"/>
        <v>845.00112112747252</v>
      </c>
      <c r="U201" s="19">
        <v>845.00112112747252</v>
      </c>
      <c r="V201" s="20" t="s">
        <v>40</v>
      </c>
    </row>
    <row r="202" spans="1:22" ht="45" customHeight="1" x14ac:dyDescent="0.25">
      <c r="A202" s="14">
        <v>19</v>
      </c>
      <c r="B202" s="15" t="s">
        <v>267</v>
      </c>
      <c r="C202" s="14" t="s">
        <v>249</v>
      </c>
      <c r="D202" s="14">
        <v>1972</v>
      </c>
      <c r="E202" s="14" t="s">
        <v>35</v>
      </c>
      <c r="F202" s="14" t="s">
        <v>45</v>
      </c>
      <c r="G202" s="16">
        <v>5</v>
      </c>
      <c r="H202" s="16">
        <v>5</v>
      </c>
      <c r="I202" s="17">
        <v>6882.02</v>
      </c>
      <c r="J202" s="17">
        <v>4434.6400000000003</v>
      </c>
      <c r="K202" s="17">
        <v>4434.6400000000003</v>
      </c>
      <c r="L202" s="18">
        <v>219</v>
      </c>
      <c r="M202" s="17">
        <f t="shared" si="18"/>
        <v>2668708.02</v>
      </c>
      <c r="N202" s="17">
        <v>0</v>
      </c>
      <c r="O202" s="17">
        <v>0</v>
      </c>
      <c r="P202" s="17">
        <v>0</v>
      </c>
      <c r="Q202" s="17">
        <f>'Таблица 3 '!C199</f>
        <v>2668708.02</v>
      </c>
      <c r="R202" s="17">
        <f t="shared" si="19"/>
        <v>2668708.02</v>
      </c>
      <c r="S202" s="17">
        <v>0</v>
      </c>
      <c r="T202" s="19">
        <f t="shared" si="11"/>
        <v>601.7868462829</v>
      </c>
      <c r="U202" s="19">
        <v>601.7868462829</v>
      </c>
      <c r="V202" s="20" t="s">
        <v>40</v>
      </c>
    </row>
    <row r="203" spans="1:22" ht="42.75" customHeight="1" x14ac:dyDescent="0.25">
      <c r="A203" s="14">
        <v>20</v>
      </c>
      <c r="B203" s="15" t="s">
        <v>268</v>
      </c>
      <c r="C203" s="14" t="s">
        <v>249</v>
      </c>
      <c r="D203" s="14">
        <v>1972</v>
      </c>
      <c r="E203" s="14" t="s">
        <v>35</v>
      </c>
      <c r="F203" s="14" t="s">
        <v>45</v>
      </c>
      <c r="G203" s="16">
        <v>5</v>
      </c>
      <c r="H203" s="16">
        <v>4</v>
      </c>
      <c r="I203" s="17">
        <v>5997.76</v>
      </c>
      <c r="J203" s="17">
        <v>3960.34</v>
      </c>
      <c r="K203" s="17">
        <v>3960.34</v>
      </c>
      <c r="L203" s="18">
        <v>174</v>
      </c>
      <c r="M203" s="17">
        <f t="shared" si="18"/>
        <v>2117971.9700000002</v>
      </c>
      <c r="N203" s="17">
        <v>0</v>
      </c>
      <c r="O203" s="17">
        <v>0</v>
      </c>
      <c r="P203" s="17">
        <v>0</v>
      </c>
      <c r="Q203" s="17">
        <f>'Таблица 3 '!C200</f>
        <v>2117971.9700000002</v>
      </c>
      <c r="R203" s="17">
        <f t="shared" si="19"/>
        <v>2117971.9700000002</v>
      </c>
      <c r="S203" s="17">
        <v>0</v>
      </c>
      <c r="T203" s="19">
        <f t="shared" si="11"/>
        <v>534.79548978118044</v>
      </c>
      <c r="U203" s="19">
        <v>534.79548978118044</v>
      </c>
      <c r="V203" s="20" t="s">
        <v>40</v>
      </c>
    </row>
    <row r="204" spans="1:22" ht="42.75" customHeight="1" x14ac:dyDescent="0.25">
      <c r="A204" s="14">
        <v>21</v>
      </c>
      <c r="B204" s="15" t="s">
        <v>269</v>
      </c>
      <c r="C204" s="14" t="s">
        <v>249</v>
      </c>
      <c r="D204" s="14">
        <v>1973</v>
      </c>
      <c r="E204" s="14" t="s">
        <v>35</v>
      </c>
      <c r="F204" s="14" t="s">
        <v>45</v>
      </c>
      <c r="G204" s="16">
        <v>5</v>
      </c>
      <c r="H204" s="16">
        <v>4</v>
      </c>
      <c r="I204" s="17">
        <v>6005.11</v>
      </c>
      <c r="J204" s="17">
        <v>3967.69</v>
      </c>
      <c r="K204" s="17">
        <v>3967.69</v>
      </c>
      <c r="L204" s="18">
        <v>202</v>
      </c>
      <c r="M204" s="17">
        <f t="shared" si="18"/>
        <v>2296567.1800000002</v>
      </c>
      <c r="N204" s="17">
        <v>0</v>
      </c>
      <c r="O204" s="17">
        <v>0</v>
      </c>
      <c r="P204" s="17">
        <v>0</v>
      </c>
      <c r="Q204" s="17">
        <f>'Таблица 3 '!C201</f>
        <v>2296567.1800000002</v>
      </c>
      <c r="R204" s="17">
        <f t="shared" si="19"/>
        <v>2296567.1800000002</v>
      </c>
      <c r="S204" s="17">
        <v>0</v>
      </c>
      <c r="T204" s="19">
        <f t="shared" si="11"/>
        <v>578.81719085916495</v>
      </c>
      <c r="U204" s="19">
        <v>578.81719085916495</v>
      </c>
      <c r="V204" s="20" t="s">
        <v>40</v>
      </c>
    </row>
    <row r="205" spans="1:22" ht="42.75" customHeight="1" x14ac:dyDescent="0.25">
      <c r="A205" s="14">
        <v>22</v>
      </c>
      <c r="B205" s="15" t="s">
        <v>270</v>
      </c>
      <c r="C205" s="14" t="s">
        <v>249</v>
      </c>
      <c r="D205" s="14">
        <v>1989</v>
      </c>
      <c r="E205" s="14" t="s">
        <v>35</v>
      </c>
      <c r="F205" s="14" t="s">
        <v>45</v>
      </c>
      <c r="G205" s="16">
        <v>5</v>
      </c>
      <c r="H205" s="16">
        <v>4</v>
      </c>
      <c r="I205" s="17">
        <v>6966.59</v>
      </c>
      <c r="J205" s="17">
        <v>4417.59</v>
      </c>
      <c r="K205" s="17">
        <v>4417.59</v>
      </c>
      <c r="L205" s="18">
        <v>161</v>
      </c>
      <c r="M205" s="17">
        <f t="shared" si="18"/>
        <v>2824782.41</v>
      </c>
      <c r="N205" s="17">
        <v>0</v>
      </c>
      <c r="O205" s="17">
        <v>0</v>
      </c>
      <c r="P205" s="17">
        <v>0</v>
      </c>
      <c r="Q205" s="17">
        <f>'Таблица 3 '!C202</f>
        <v>2824782.41</v>
      </c>
      <c r="R205" s="17">
        <f t="shared" si="19"/>
        <v>2824782.41</v>
      </c>
      <c r="S205" s="17">
        <v>0</v>
      </c>
      <c r="T205" s="19">
        <f t="shared" si="11"/>
        <v>639.4396967577344</v>
      </c>
      <c r="U205" s="19">
        <v>639.4396967577344</v>
      </c>
      <c r="V205" s="20" t="s">
        <v>40</v>
      </c>
    </row>
    <row r="206" spans="1:22" ht="42.75" customHeight="1" x14ac:dyDescent="0.25">
      <c r="A206" s="14">
        <v>23</v>
      </c>
      <c r="B206" s="15" t="s">
        <v>271</v>
      </c>
      <c r="C206" s="14" t="s">
        <v>249</v>
      </c>
      <c r="D206" s="14">
        <v>1977</v>
      </c>
      <c r="E206" s="14" t="s">
        <v>35</v>
      </c>
      <c r="F206" s="14" t="s">
        <v>45</v>
      </c>
      <c r="G206" s="16">
        <v>5</v>
      </c>
      <c r="H206" s="16">
        <v>8</v>
      </c>
      <c r="I206" s="17">
        <v>14722.6</v>
      </c>
      <c r="J206" s="17">
        <v>8749.9</v>
      </c>
      <c r="K206" s="17">
        <v>8248.2999999999993</v>
      </c>
      <c r="L206" s="18">
        <v>335</v>
      </c>
      <c r="M206" s="17">
        <f t="shared" si="18"/>
        <v>4006826.68</v>
      </c>
      <c r="N206" s="17">
        <v>0</v>
      </c>
      <c r="O206" s="17">
        <v>0</v>
      </c>
      <c r="P206" s="17">
        <v>0</v>
      </c>
      <c r="Q206" s="17">
        <f>'Таблица 3 '!C203</f>
        <v>4006826.68</v>
      </c>
      <c r="R206" s="17">
        <f t="shared" si="19"/>
        <v>4006826.68</v>
      </c>
      <c r="S206" s="17">
        <v>0</v>
      </c>
      <c r="T206" s="19">
        <f t="shared" si="11"/>
        <v>457.92828260894413</v>
      </c>
      <c r="U206" s="19">
        <v>457.92828260894413</v>
      </c>
      <c r="V206" s="20" t="s">
        <v>40</v>
      </c>
    </row>
    <row r="207" spans="1:22" ht="42.75" customHeight="1" x14ac:dyDescent="0.25">
      <c r="A207" s="14">
        <v>24</v>
      </c>
      <c r="B207" s="15" t="s">
        <v>272</v>
      </c>
      <c r="C207" s="14" t="s">
        <v>249</v>
      </c>
      <c r="D207" s="14">
        <v>1977</v>
      </c>
      <c r="E207" s="14" t="s">
        <v>35</v>
      </c>
      <c r="F207" s="14" t="s">
        <v>45</v>
      </c>
      <c r="G207" s="16">
        <v>5</v>
      </c>
      <c r="H207" s="16">
        <v>11</v>
      </c>
      <c r="I207" s="17">
        <v>19245.47</v>
      </c>
      <c r="J207" s="17">
        <v>12013.87</v>
      </c>
      <c r="K207" s="17">
        <v>12013.87</v>
      </c>
      <c r="L207" s="18">
        <v>515</v>
      </c>
      <c r="M207" s="17">
        <f t="shared" si="18"/>
        <v>2019427.05</v>
      </c>
      <c r="N207" s="17">
        <v>0</v>
      </c>
      <c r="O207" s="17">
        <v>0</v>
      </c>
      <c r="P207" s="17">
        <v>0</v>
      </c>
      <c r="Q207" s="17">
        <f>'Таблица 3 '!C204</f>
        <v>2019427.05</v>
      </c>
      <c r="R207" s="17">
        <f t="shared" si="19"/>
        <v>2019427.05</v>
      </c>
      <c r="S207" s="17">
        <v>0</v>
      </c>
      <c r="T207" s="19">
        <f t="shared" si="11"/>
        <v>168.09130197013951</v>
      </c>
      <c r="U207" s="19">
        <v>168.09130197013951</v>
      </c>
      <c r="V207" s="20" t="s">
        <v>40</v>
      </c>
    </row>
    <row r="208" spans="1:22" ht="42.75" customHeight="1" x14ac:dyDescent="0.25">
      <c r="A208" s="14">
        <v>25</v>
      </c>
      <c r="B208" s="15" t="s">
        <v>273</v>
      </c>
      <c r="C208" s="14" t="s">
        <v>249</v>
      </c>
      <c r="D208" s="14">
        <v>1980</v>
      </c>
      <c r="E208" s="14" t="s">
        <v>35</v>
      </c>
      <c r="F208" s="14" t="s">
        <v>45</v>
      </c>
      <c r="G208" s="16">
        <v>5</v>
      </c>
      <c r="H208" s="16">
        <v>10</v>
      </c>
      <c r="I208" s="17">
        <v>16952.93</v>
      </c>
      <c r="J208" s="17">
        <v>10624.33</v>
      </c>
      <c r="K208" s="17">
        <v>10624.33</v>
      </c>
      <c r="L208" s="18">
        <v>461</v>
      </c>
      <c r="M208" s="17">
        <f t="shared" si="18"/>
        <v>4263863.6100000003</v>
      </c>
      <c r="N208" s="17">
        <v>0</v>
      </c>
      <c r="O208" s="17">
        <v>0</v>
      </c>
      <c r="P208" s="17">
        <v>0</v>
      </c>
      <c r="Q208" s="17">
        <f>'Таблица 3 '!C205</f>
        <v>4263863.6100000003</v>
      </c>
      <c r="R208" s="17">
        <f t="shared" si="19"/>
        <v>4263863.6100000003</v>
      </c>
      <c r="S208" s="17">
        <v>0</v>
      </c>
      <c r="T208" s="19">
        <f t="shared" si="11"/>
        <v>401.33011775801396</v>
      </c>
      <c r="U208" s="19">
        <v>401.33011775801396</v>
      </c>
      <c r="V208" s="20" t="s">
        <v>40</v>
      </c>
    </row>
    <row r="209" spans="1:22" ht="42.75" customHeight="1" x14ac:dyDescent="0.25">
      <c r="A209" s="14">
        <v>26</v>
      </c>
      <c r="B209" s="15" t="s">
        <v>274</v>
      </c>
      <c r="C209" s="14" t="s">
        <v>249</v>
      </c>
      <c r="D209" s="14">
        <v>1979</v>
      </c>
      <c r="E209" s="14" t="s">
        <v>35</v>
      </c>
      <c r="F209" s="14" t="s">
        <v>45</v>
      </c>
      <c r="G209" s="16">
        <v>5</v>
      </c>
      <c r="H209" s="16">
        <v>14</v>
      </c>
      <c r="I209" s="17">
        <v>25193.99</v>
      </c>
      <c r="J209" s="17">
        <v>15560.19</v>
      </c>
      <c r="K209" s="17">
        <v>15560.19</v>
      </c>
      <c r="L209" s="18">
        <v>680</v>
      </c>
      <c r="M209" s="17">
        <f t="shared" si="18"/>
        <v>8149847.6200000001</v>
      </c>
      <c r="N209" s="17">
        <v>0</v>
      </c>
      <c r="O209" s="17">
        <v>0</v>
      </c>
      <c r="P209" s="17">
        <v>0</v>
      </c>
      <c r="Q209" s="17">
        <f>'Таблица 3 '!C206</f>
        <v>8149847.6200000001</v>
      </c>
      <c r="R209" s="17">
        <f t="shared" si="19"/>
        <v>8149847.6200000001</v>
      </c>
      <c r="S209" s="17">
        <v>0</v>
      </c>
      <c r="T209" s="19">
        <f t="shared" si="11"/>
        <v>523.76273168900889</v>
      </c>
      <c r="U209" s="19">
        <v>523.76273168900889</v>
      </c>
      <c r="V209" s="20" t="s">
        <v>40</v>
      </c>
    </row>
    <row r="210" spans="1:22" ht="42.75" customHeight="1" x14ac:dyDescent="0.25">
      <c r="A210" s="14">
        <v>27</v>
      </c>
      <c r="B210" s="15" t="s">
        <v>275</v>
      </c>
      <c r="C210" s="14" t="s">
        <v>249</v>
      </c>
      <c r="D210" s="14">
        <v>1981</v>
      </c>
      <c r="E210" s="14" t="s">
        <v>35</v>
      </c>
      <c r="F210" s="14" t="s">
        <v>45</v>
      </c>
      <c r="G210" s="16">
        <v>5</v>
      </c>
      <c r="H210" s="16">
        <v>4</v>
      </c>
      <c r="I210" s="17">
        <v>6228.91</v>
      </c>
      <c r="J210" s="17">
        <v>3965.91</v>
      </c>
      <c r="K210" s="17">
        <v>3965.91</v>
      </c>
      <c r="L210" s="18">
        <v>186</v>
      </c>
      <c r="M210" s="17">
        <f t="shared" si="18"/>
        <v>1998999.54</v>
      </c>
      <c r="N210" s="17">
        <v>0</v>
      </c>
      <c r="O210" s="17">
        <v>0</v>
      </c>
      <c r="P210" s="17">
        <v>0</v>
      </c>
      <c r="Q210" s="17">
        <f>'Таблица 3 '!C207</f>
        <v>1998999.54</v>
      </c>
      <c r="R210" s="17">
        <f t="shared" si="19"/>
        <v>1998999.54</v>
      </c>
      <c r="S210" s="17">
        <v>0</v>
      </c>
      <c r="T210" s="19">
        <f t="shared" si="11"/>
        <v>504.04561374312584</v>
      </c>
      <c r="U210" s="19">
        <v>504.04561374312584</v>
      </c>
      <c r="V210" s="20" t="s">
        <v>40</v>
      </c>
    </row>
    <row r="211" spans="1:22" ht="42.75" customHeight="1" x14ac:dyDescent="0.25">
      <c r="A211" s="14">
        <v>28</v>
      </c>
      <c r="B211" s="15" t="s">
        <v>276</v>
      </c>
      <c r="C211" s="14" t="s">
        <v>249</v>
      </c>
      <c r="D211" s="14">
        <v>1981</v>
      </c>
      <c r="E211" s="14" t="s">
        <v>35</v>
      </c>
      <c r="F211" s="14" t="s">
        <v>45</v>
      </c>
      <c r="G211" s="16">
        <v>5</v>
      </c>
      <c r="H211" s="16">
        <v>8</v>
      </c>
      <c r="I211" s="17">
        <v>13274.35</v>
      </c>
      <c r="J211" s="17">
        <v>8376.4500000000007</v>
      </c>
      <c r="K211" s="17">
        <v>8376.4500000000007</v>
      </c>
      <c r="L211" s="18">
        <v>352</v>
      </c>
      <c r="M211" s="17">
        <f t="shared" si="18"/>
        <v>4299995.59</v>
      </c>
      <c r="N211" s="17">
        <v>0</v>
      </c>
      <c r="O211" s="17">
        <v>0</v>
      </c>
      <c r="P211" s="17">
        <v>0</v>
      </c>
      <c r="Q211" s="17">
        <f>'Таблица 3 '!C208</f>
        <v>4299995.59</v>
      </c>
      <c r="R211" s="17">
        <f t="shared" si="19"/>
        <v>4299995.59</v>
      </c>
      <c r="S211" s="17">
        <v>0</v>
      </c>
      <c r="T211" s="19">
        <f t="shared" si="11"/>
        <v>513.34343188343507</v>
      </c>
      <c r="U211" s="19">
        <v>513.34343188343507</v>
      </c>
      <c r="V211" s="20" t="s">
        <v>40</v>
      </c>
    </row>
    <row r="212" spans="1:22" ht="42.75" customHeight="1" x14ac:dyDescent="0.25">
      <c r="A212" s="14">
        <v>29</v>
      </c>
      <c r="B212" s="15" t="s">
        <v>277</v>
      </c>
      <c r="C212" s="14" t="s">
        <v>249</v>
      </c>
      <c r="D212" s="14">
        <v>1982</v>
      </c>
      <c r="E212" s="14" t="s">
        <v>35</v>
      </c>
      <c r="F212" s="14" t="s">
        <v>45</v>
      </c>
      <c r="G212" s="16">
        <v>5</v>
      </c>
      <c r="H212" s="16">
        <v>8</v>
      </c>
      <c r="I212" s="17">
        <v>14174.66</v>
      </c>
      <c r="J212" s="17">
        <v>8663.9599999999991</v>
      </c>
      <c r="K212" s="17">
        <v>8663.9599999999991</v>
      </c>
      <c r="L212" s="18">
        <v>369</v>
      </c>
      <c r="M212" s="17">
        <f t="shared" si="18"/>
        <v>5727047.5099999998</v>
      </c>
      <c r="N212" s="17">
        <v>0</v>
      </c>
      <c r="O212" s="17">
        <v>0</v>
      </c>
      <c r="P212" s="17">
        <v>0</v>
      </c>
      <c r="Q212" s="17">
        <f>'Таблица 3 '!C209</f>
        <v>5727047.5099999998</v>
      </c>
      <c r="R212" s="17">
        <f t="shared" si="19"/>
        <v>5727047.5099999998</v>
      </c>
      <c r="S212" s="17">
        <v>0</v>
      </c>
      <c r="T212" s="19">
        <f t="shared" si="11"/>
        <v>661.01961574153165</v>
      </c>
      <c r="U212" s="19">
        <v>661.01961574153165</v>
      </c>
      <c r="V212" s="20" t="s">
        <v>40</v>
      </c>
    </row>
    <row r="213" spans="1:22" ht="42.75" customHeight="1" x14ac:dyDescent="0.25">
      <c r="A213" s="14">
        <v>30</v>
      </c>
      <c r="B213" s="15" t="s">
        <v>278</v>
      </c>
      <c r="C213" s="14" t="s">
        <v>249</v>
      </c>
      <c r="D213" s="14">
        <v>1974</v>
      </c>
      <c r="E213" s="14" t="s">
        <v>35</v>
      </c>
      <c r="F213" s="14" t="s">
        <v>45</v>
      </c>
      <c r="G213" s="16">
        <v>5</v>
      </c>
      <c r="H213" s="16">
        <v>5</v>
      </c>
      <c r="I213" s="17">
        <v>7826.14</v>
      </c>
      <c r="J213" s="17">
        <v>4820.6099999999997</v>
      </c>
      <c r="K213" s="17">
        <v>4820.6099999999997</v>
      </c>
      <c r="L213" s="18">
        <v>229</v>
      </c>
      <c r="M213" s="17">
        <f t="shared" si="18"/>
        <v>3056086.83</v>
      </c>
      <c r="N213" s="17">
        <v>0</v>
      </c>
      <c r="O213" s="17">
        <v>0</v>
      </c>
      <c r="P213" s="17">
        <v>0</v>
      </c>
      <c r="Q213" s="17">
        <f>'Таблица 3 '!C210</f>
        <v>3056086.83</v>
      </c>
      <c r="R213" s="17">
        <f t="shared" si="19"/>
        <v>3056086.83</v>
      </c>
      <c r="S213" s="17">
        <v>0</v>
      </c>
      <c r="T213" s="19">
        <f t="shared" si="11"/>
        <v>633.9626789970564</v>
      </c>
      <c r="U213" s="19">
        <v>633.9626789970564</v>
      </c>
      <c r="V213" s="20" t="s">
        <v>40</v>
      </c>
    </row>
    <row r="214" spans="1:22" ht="42.75" customHeight="1" x14ac:dyDescent="0.25">
      <c r="A214" s="14">
        <v>31</v>
      </c>
      <c r="B214" s="15" t="s">
        <v>279</v>
      </c>
      <c r="C214" s="14" t="s">
        <v>249</v>
      </c>
      <c r="D214" s="14">
        <v>1975</v>
      </c>
      <c r="E214" s="14" t="s">
        <v>35</v>
      </c>
      <c r="F214" s="14" t="s">
        <v>45</v>
      </c>
      <c r="G214" s="16">
        <v>5</v>
      </c>
      <c r="H214" s="16">
        <v>5</v>
      </c>
      <c r="I214" s="17">
        <v>6005.99</v>
      </c>
      <c r="J214" s="17">
        <v>3856.09</v>
      </c>
      <c r="K214" s="17">
        <v>3856.09</v>
      </c>
      <c r="L214" s="18">
        <v>144</v>
      </c>
      <c r="M214" s="17">
        <f t="shared" si="18"/>
        <v>2649997.89</v>
      </c>
      <c r="N214" s="17">
        <v>0</v>
      </c>
      <c r="O214" s="17">
        <v>0</v>
      </c>
      <c r="P214" s="17">
        <v>0</v>
      </c>
      <c r="Q214" s="17">
        <f>'Таблица 3 '!C211</f>
        <v>2649997.89</v>
      </c>
      <c r="R214" s="17">
        <f t="shared" si="19"/>
        <v>2649997.89</v>
      </c>
      <c r="S214" s="17">
        <v>0</v>
      </c>
      <c r="T214" s="19">
        <f t="shared" si="11"/>
        <v>687.22407672020108</v>
      </c>
      <c r="U214" s="19">
        <v>687.22407672020108</v>
      </c>
      <c r="V214" s="20" t="s">
        <v>40</v>
      </c>
    </row>
    <row r="215" spans="1:22" ht="42.75" customHeight="1" x14ac:dyDescent="0.25">
      <c r="A215" s="14">
        <v>32</v>
      </c>
      <c r="B215" s="15" t="s">
        <v>280</v>
      </c>
      <c r="C215" s="14" t="s">
        <v>249</v>
      </c>
      <c r="D215" s="14">
        <v>1971</v>
      </c>
      <c r="E215" s="14" t="s">
        <v>35</v>
      </c>
      <c r="F215" s="14" t="s">
        <v>45</v>
      </c>
      <c r="G215" s="16">
        <v>5</v>
      </c>
      <c r="H215" s="16">
        <v>2</v>
      </c>
      <c r="I215" s="17">
        <v>1970.61</v>
      </c>
      <c r="J215" s="17">
        <v>1495.41</v>
      </c>
      <c r="K215" s="17">
        <v>1266.3499999999999</v>
      </c>
      <c r="L215" s="18">
        <v>45</v>
      </c>
      <c r="M215" s="17">
        <f t="shared" si="18"/>
        <v>746129.76</v>
      </c>
      <c r="N215" s="17">
        <v>0</v>
      </c>
      <c r="O215" s="17">
        <v>0</v>
      </c>
      <c r="P215" s="17">
        <v>0</v>
      </c>
      <c r="Q215" s="17">
        <f>'Таблица 3 '!C212</f>
        <v>746129.76</v>
      </c>
      <c r="R215" s="17">
        <f t="shared" si="19"/>
        <v>746129.76</v>
      </c>
      <c r="S215" s="17">
        <v>0</v>
      </c>
      <c r="T215" s="19">
        <f t="shared" si="11"/>
        <v>498.94661664693962</v>
      </c>
      <c r="U215" s="19">
        <v>498.94661664693962</v>
      </c>
      <c r="V215" s="20" t="s">
        <v>40</v>
      </c>
    </row>
    <row r="216" spans="1:22" ht="42.75" customHeight="1" x14ac:dyDescent="0.25">
      <c r="A216" s="14">
        <v>33</v>
      </c>
      <c r="B216" s="15" t="s">
        <v>281</v>
      </c>
      <c r="C216" s="14" t="s">
        <v>249</v>
      </c>
      <c r="D216" s="14">
        <v>1990</v>
      </c>
      <c r="E216" s="14" t="s">
        <v>35</v>
      </c>
      <c r="F216" s="14" t="s">
        <v>282</v>
      </c>
      <c r="G216" s="16">
        <v>5</v>
      </c>
      <c r="H216" s="16">
        <v>2</v>
      </c>
      <c r="I216" s="17">
        <v>1883.46</v>
      </c>
      <c r="J216" s="17">
        <v>1419.56</v>
      </c>
      <c r="K216" s="17">
        <v>1419.56</v>
      </c>
      <c r="L216" s="18">
        <v>74</v>
      </c>
      <c r="M216" s="17">
        <f t="shared" si="18"/>
        <v>227237.94</v>
      </c>
      <c r="N216" s="17">
        <v>0</v>
      </c>
      <c r="O216" s="17">
        <v>0</v>
      </c>
      <c r="P216" s="17">
        <v>0</v>
      </c>
      <c r="Q216" s="17">
        <f>'Таблица 3 '!C213</f>
        <v>227237.94</v>
      </c>
      <c r="R216" s="17">
        <f t="shared" si="19"/>
        <v>227237.94</v>
      </c>
      <c r="S216" s="17">
        <v>0</v>
      </c>
      <c r="T216" s="19">
        <f t="shared" si="11"/>
        <v>160.07631942291979</v>
      </c>
      <c r="U216" s="19">
        <v>160.07631942291979</v>
      </c>
      <c r="V216" s="20" t="s">
        <v>40</v>
      </c>
    </row>
    <row r="217" spans="1:22" ht="42.75" customHeight="1" x14ac:dyDescent="0.25">
      <c r="A217" s="14">
        <v>34</v>
      </c>
      <c r="B217" s="15" t="s">
        <v>283</v>
      </c>
      <c r="C217" s="14" t="s">
        <v>249</v>
      </c>
      <c r="D217" s="14">
        <v>1976</v>
      </c>
      <c r="E217" s="14" t="s">
        <v>35</v>
      </c>
      <c r="F217" s="14" t="s">
        <v>45</v>
      </c>
      <c r="G217" s="16">
        <v>5</v>
      </c>
      <c r="H217" s="16">
        <v>13</v>
      </c>
      <c r="I217" s="17">
        <v>23386.37</v>
      </c>
      <c r="J217" s="17">
        <v>14125.67</v>
      </c>
      <c r="K217" s="17">
        <v>14072.97</v>
      </c>
      <c r="L217" s="18">
        <v>589</v>
      </c>
      <c r="M217" s="17">
        <f t="shared" si="18"/>
        <v>924822.82</v>
      </c>
      <c r="N217" s="17">
        <v>0</v>
      </c>
      <c r="O217" s="17">
        <v>0</v>
      </c>
      <c r="P217" s="17">
        <v>0</v>
      </c>
      <c r="Q217" s="17">
        <f>'Таблица 3 '!C214</f>
        <v>924822.82</v>
      </c>
      <c r="R217" s="17">
        <f t="shared" si="19"/>
        <v>924822.82</v>
      </c>
      <c r="S217" s="17">
        <v>0</v>
      </c>
      <c r="T217" s="19">
        <f t="shared" si="11"/>
        <v>65.471076416198301</v>
      </c>
      <c r="U217" s="19">
        <v>65.471076416198301</v>
      </c>
      <c r="V217" s="20" t="s">
        <v>40</v>
      </c>
    </row>
    <row r="218" spans="1:22" ht="42.75" customHeight="1" x14ac:dyDescent="0.25">
      <c r="A218" s="14">
        <v>35</v>
      </c>
      <c r="B218" s="15" t="s">
        <v>284</v>
      </c>
      <c r="C218" s="14" t="s">
        <v>249</v>
      </c>
      <c r="D218" s="14">
        <v>1981</v>
      </c>
      <c r="E218" s="14" t="s">
        <v>35</v>
      </c>
      <c r="F218" s="14" t="s">
        <v>45</v>
      </c>
      <c r="G218" s="16">
        <v>5</v>
      </c>
      <c r="H218" s="16">
        <v>17</v>
      </c>
      <c r="I218" s="17">
        <v>28959.13</v>
      </c>
      <c r="J218" s="17">
        <v>17978.53</v>
      </c>
      <c r="K218" s="17">
        <v>17885.189999999999</v>
      </c>
      <c r="L218" s="18">
        <v>772</v>
      </c>
      <c r="M218" s="17">
        <f t="shared" si="18"/>
        <v>7449986.9100000001</v>
      </c>
      <c r="N218" s="17">
        <v>0</v>
      </c>
      <c r="O218" s="17">
        <v>0</v>
      </c>
      <c r="P218" s="17">
        <v>0</v>
      </c>
      <c r="Q218" s="17">
        <f>'Таблица 3 '!C215</f>
        <v>7449986.9100000001</v>
      </c>
      <c r="R218" s="17">
        <f t="shared" si="19"/>
        <v>7449986.9100000001</v>
      </c>
      <c r="S218" s="17">
        <v>0</v>
      </c>
      <c r="T218" s="19">
        <f t="shared" si="11"/>
        <v>414.38242781806969</v>
      </c>
      <c r="U218" s="19">
        <v>414.38242781806969</v>
      </c>
      <c r="V218" s="20" t="s">
        <v>40</v>
      </c>
    </row>
    <row r="219" spans="1:22" ht="42.75" customHeight="1" x14ac:dyDescent="0.25">
      <c r="A219" s="14">
        <v>36</v>
      </c>
      <c r="B219" s="15" t="s">
        <v>285</v>
      </c>
      <c r="C219" s="14" t="s">
        <v>249</v>
      </c>
      <c r="D219" s="14">
        <v>1983</v>
      </c>
      <c r="E219" s="14" t="s">
        <v>35</v>
      </c>
      <c r="F219" s="14" t="s">
        <v>45</v>
      </c>
      <c r="G219" s="16">
        <v>5</v>
      </c>
      <c r="H219" s="16">
        <v>19</v>
      </c>
      <c r="I219" s="17">
        <v>33321.599999999999</v>
      </c>
      <c r="J219" s="17">
        <v>20048.8</v>
      </c>
      <c r="K219" s="17">
        <v>19732.900000000001</v>
      </c>
      <c r="L219" s="18">
        <v>891</v>
      </c>
      <c r="M219" s="17">
        <f t="shared" si="18"/>
        <v>6933577.3899999997</v>
      </c>
      <c r="N219" s="17">
        <v>0</v>
      </c>
      <c r="O219" s="17">
        <v>0</v>
      </c>
      <c r="P219" s="17">
        <v>0</v>
      </c>
      <c r="Q219" s="17">
        <f>'Таблица 3 '!C216</f>
        <v>6933577.3899999997</v>
      </c>
      <c r="R219" s="17">
        <f t="shared" si="19"/>
        <v>6933577.3899999997</v>
      </c>
      <c r="S219" s="17">
        <v>0</v>
      </c>
      <c r="T219" s="19">
        <f t="shared" si="11"/>
        <v>345.83503202186665</v>
      </c>
      <c r="U219" s="19">
        <v>345.83503202186665</v>
      </c>
      <c r="V219" s="20" t="s">
        <v>40</v>
      </c>
    </row>
    <row r="220" spans="1:22" ht="42.75" customHeight="1" x14ac:dyDescent="0.25">
      <c r="A220" s="14">
        <v>37</v>
      </c>
      <c r="B220" s="15" t="s">
        <v>286</v>
      </c>
      <c r="C220" s="14" t="s">
        <v>249</v>
      </c>
      <c r="D220" s="14">
        <v>1984</v>
      </c>
      <c r="E220" s="14" t="s">
        <v>35</v>
      </c>
      <c r="F220" s="14" t="s">
        <v>45</v>
      </c>
      <c r="G220" s="16">
        <v>5</v>
      </c>
      <c r="H220" s="16">
        <v>17</v>
      </c>
      <c r="I220" s="17">
        <v>29149.41</v>
      </c>
      <c r="J220" s="17">
        <v>17986.21</v>
      </c>
      <c r="K220" s="17">
        <v>17986.21</v>
      </c>
      <c r="L220" s="18">
        <v>777</v>
      </c>
      <c r="M220" s="17">
        <f t="shared" si="18"/>
        <v>6036299.96</v>
      </c>
      <c r="N220" s="17">
        <v>0</v>
      </c>
      <c r="O220" s="17">
        <v>0</v>
      </c>
      <c r="P220" s="17">
        <v>0</v>
      </c>
      <c r="Q220" s="17">
        <f>'Таблица 3 '!C217</f>
        <v>6036299.96</v>
      </c>
      <c r="R220" s="17">
        <f t="shared" si="19"/>
        <v>6036299.96</v>
      </c>
      <c r="S220" s="17">
        <v>0</v>
      </c>
      <c r="T220" s="19">
        <f t="shared" si="11"/>
        <v>335.60711011380386</v>
      </c>
      <c r="U220" s="19">
        <v>335.60711011380386</v>
      </c>
      <c r="V220" s="20" t="s">
        <v>40</v>
      </c>
    </row>
    <row r="221" spans="1:22" ht="42.75" customHeight="1" x14ac:dyDescent="0.25">
      <c r="A221" s="14">
        <v>38</v>
      </c>
      <c r="B221" s="15" t="s">
        <v>287</v>
      </c>
      <c r="C221" s="14" t="s">
        <v>249</v>
      </c>
      <c r="D221" s="14">
        <v>1976</v>
      </c>
      <c r="E221" s="14" t="s">
        <v>35</v>
      </c>
      <c r="F221" s="14" t="s">
        <v>45</v>
      </c>
      <c r="G221" s="16">
        <v>5</v>
      </c>
      <c r="H221" s="16">
        <v>13</v>
      </c>
      <c r="I221" s="17">
        <v>23391.48</v>
      </c>
      <c r="J221" s="17">
        <v>14117.68</v>
      </c>
      <c r="K221" s="17">
        <v>14117.68</v>
      </c>
      <c r="L221" s="18">
        <v>558</v>
      </c>
      <c r="M221" s="17">
        <f t="shared" si="18"/>
        <v>5813337.1999999993</v>
      </c>
      <c r="N221" s="17">
        <v>0</v>
      </c>
      <c r="O221" s="17">
        <v>0</v>
      </c>
      <c r="P221" s="17">
        <v>0</v>
      </c>
      <c r="Q221" s="17">
        <f>'Таблица 3 '!C218</f>
        <v>5813337.1999999993</v>
      </c>
      <c r="R221" s="17">
        <f t="shared" si="19"/>
        <v>5813337.1999999993</v>
      </c>
      <c r="S221" s="17">
        <v>0</v>
      </c>
      <c r="T221" s="19">
        <f t="shared" si="11"/>
        <v>411.77709085345464</v>
      </c>
      <c r="U221" s="19">
        <v>411.77709085345464</v>
      </c>
      <c r="V221" s="20" t="s">
        <v>40</v>
      </c>
    </row>
    <row r="222" spans="1:22" ht="42.75" customHeight="1" x14ac:dyDescent="0.25">
      <c r="A222" s="14">
        <v>39</v>
      </c>
      <c r="B222" s="15" t="s">
        <v>288</v>
      </c>
      <c r="C222" s="14" t="s">
        <v>249</v>
      </c>
      <c r="D222" s="14">
        <v>1989</v>
      </c>
      <c r="E222" s="14" t="s">
        <v>35</v>
      </c>
      <c r="F222" s="14" t="s">
        <v>45</v>
      </c>
      <c r="G222" s="16">
        <v>5</v>
      </c>
      <c r="H222" s="16">
        <v>13</v>
      </c>
      <c r="I222" s="17">
        <v>22919.55</v>
      </c>
      <c r="J222" s="17">
        <v>14029.65</v>
      </c>
      <c r="K222" s="17">
        <v>14029.65</v>
      </c>
      <c r="L222" s="18">
        <v>598</v>
      </c>
      <c r="M222" s="17">
        <f t="shared" si="18"/>
        <v>7548078.4299999997</v>
      </c>
      <c r="N222" s="17">
        <v>0</v>
      </c>
      <c r="O222" s="17">
        <v>0</v>
      </c>
      <c r="P222" s="17">
        <v>0</v>
      </c>
      <c r="Q222" s="17">
        <f>'Таблица 3 '!C219</f>
        <v>7548078.4299999997</v>
      </c>
      <c r="R222" s="17">
        <f t="shared" si="19"/>
        <v>7548078.4299999997</v>
      </c>
      <c r="S222" s="17">
        <v>0</v>
      </c>
      <c r="T222" s="19">
        <f t="shared" si="11"/>
        <v>538.00903301222763</v>
      </c>
      <c r="U222" s="19">
        <v>538.00903301222763</v>
      </c>
      <c r="V222" s="20" t="s">
        <v>40</v>
      </c>
    </row>
    <row r="223" spans="1:22" ht="42.75" customHeight="1" x14ac:dyDescent="0.25">
      <c r="A223" s="14">
        <v>40</v>
      </c>
      <c r="B223" s="15" t="s">
        <v>289</v>
      </c>
      <c r="C223" s="14" t="s">
        <v>249</v>
      </c>
      <c r="D223" s="14">
        <v>1988</v>
      </c>
      <c r="E223" s="14" t="s">
        <v>35</v>
      </c>
      <c r="F223" s="14" t="s">
        <v>45</v>
      </c>
      <c r="G223" s="16">
        <v>5</v>
      </c>
      <c r="H223" s="16">
        <v>13</v>
      </c>
      <c r="I223" s="17">
        <v>22952.82</v>
      </c>
      <c r="J223" s="17">
        <v>14060.62</v>
      </c>
      <c r="K223" s="17">
        <v>14062.62</v>
      </c>
      <c r="L223" s="18">
        <v>616</v>
      </c>
      <c r="M223" s="17">
        <f t="shared" si="18"/>
        <v>7672592.2000000002</v>
      </c>
      <c r="N223" s="17">
        <v>0</v>
      </c>
      <c r="O223" s="17">
        <v>0</v>
      </c>
      <c r="P223" s="17">
        <v>0</v>
      </c>
      <c r="Q223" s="17">
        <f>'Таблица 3 '!C220</f>
        <v>7672592.2000000002</v>
      </c>
      <c r="R223" s="17">
        <f t="shared" si="19"/>
        <v>7672592.2000000002</v>
      </c>
      <c r="S223" s="17">
        <v>0</v>
      </c>
      <c r="T223" s="19">
        <f t="shared" si="11"/>
        <v>545.67950773152245</v>
      </c>
      <c r="U223" s="19">
        <v>545.67950773152245</v>
      </c>
      <c r="V223" s="20" t="s">
        <v>40</v>
      </c>
    </row>
    <row r="224" spans="1:22" ht="42.75" customHeight="1" x14ac:dyDescent="0.25">
      <c r="A224" s="14">
        <v>41</v>
      </c>
      <c r="B224" s="15" t="s">
        <v>290</v>
      </c>
      <c r="C224" s="14" t="s">
        <v>249</v>
      </c>
      <c r="D224" s="14">
        <v>1987</v>
      </c>
      <c r="E224" s="14" t="s">
        <v>35</v>
      </c>
      <c r="F224" s="14" t="s">
        <v>45</v>
      </c>
      <c r="G224" s="16">
        <v>5</v>
      </c>
      <c r="H224" s="16">
        <v>21</v>
      </c>
      <c r="I224" s="17">
        <v>37983.339999999997</v>
      </c>
      <c r="J224" s="17">
        <v>23026.54</v>
      </c>
      <c r="K224" s="17">
        <v>22920.28</v>
      </c>
      <c r="L224" s="18">
        <v>971</v>
      </c>
      <c r="M224" s="17">
        <f t="shared" si="18"/>
        <v>9071341.75</v>
      </c>
      <c r="N224" s="17">
        <v>0</v>
      </c>
      <c r="O224" s="17">
        <v>0</v>
      </c>
      <c r="P224" s="17">
        <v>0</v>
      </c>
      <c r="Q224" s="17">
        <f>'Таблица 3 '!C221</f>
        <v>9071341.75</v>
      </c>
      <c r="R224" s="17">
        <f t="shared" si="19"/>
        <v>9071341.75</v>
      </c>
      <c r="S224" s="17">
        <v>0</v>
      </c>
      <c r="T224" s="19">
        <f t="shared" si="11"/>
        <v>393.95157718007135</v>
      </c>
      <c r="U224" s="19">
        <v>393.95157718007135</v>
      </c>
      <c r="V224" s="20" t="s">
        <v>40</v>
      </c>
    </row>
    <row r="225" spans="1:23" ht="42.75" customHeight="1" x14ac:dyDescent="0.25">
      <c r="A225" s="14">
        <v>42</v>
      </c>
      <c r="B225" s="15" t="s">
        <v>291</v>
      </c>
      <c r="C225" s="14" t="s">
        <v>249</v>
      </c>
      <c r="D225" s="14">
        <v>1986</v>
      </c>
      <c r="E225" s="14" t="s">
        <v>35</v>
      </c>
      <c r="F225" s="14" t="s">
        <v>45</v>
      </c>
      <c r="G225" s="16">
        <v>5</v>
      </c>
      <c r="H225" s="16">
        <v>4</v>
      </c>
      <c r="I225" s="17">
        <v>8138.22</v>
      </c>
      <c r="J225" s="17">
        <v>4871.22</v>
      </c>
      <c r="K225" s="17">
        <v>4871.22</v>
      </c>
      <c r="L225" s="18">
        <v>220</v>
      </c>
      <c r="M225" s="17">
        <f t="shared" si="18"/>
        <v>2269946.06</v>
      </c>
      <c r="N225" s="17">
        <v>0</v>
      </c>
      <c r="O225" s="17">
        <v>0</v>
      </c>
      <c r="P225" s="17">
        <v>0</v>
      </c>
      <c r="Q225" s="17">
        <f>'Таблица 3 '!C222</f>
        <v>2269946.06</v>
      </c>
      <c r="R225" s="17">
        <f t="shared" si="19"/>
        <v>2269946.06</v>
      </c>
      <c r="S225" s="17">
        <v>0</v>
      </c>
      <c r="T225" s="19">
        <f t="shared" si="11"/>
        <v>465.99128349776851</v>
      </c>
      <c r="U225" s="19">
        <v>465.99128349776851</v>
      </c>
      <c r="V225" s="20" t="s">
        <v>40</v>
      </c>
    </row>
    <row r="226" spans="1:23" ht="42.75" customHeight="1" x14ac:dyDescent="0.25">
      <c r="A226" s="14">
        <v>43</v>
      </c>
      <c r="B226" s="15" t="s">
        <v>292</v>
      </c>
      <c r="C226" s="14" t="s">
        <v>249</v>
      </c>
      <c r="D226" s="14">
        <v>1986</v>
      </c>
      <c r="E226" s="14" t="s">
        <v>35</v>
      </c>
      <c r="F226" s="14" t="s">
        <v>45</v>
      </c>
      <c r="G226" s="16">
        <v>5</v>
      </c>
      <c r="H226" s="16">
        <v>4</v>
      </c>
      <c r="I226" s="17">
        <v>8143.23</v>
      </c>
      <c r="J226" s="17">
        <v>4876.2299999999996</v>
      </c>
      <c r="K226" s="17">
        <v>4842.6000000000004</v>
      </c>
      <c r="L226" s="18">
        <v>218</v>
      </c>
      <c r="M226" s="17">
        <f t="shared" si="18"/>
        <v>1978619.02</v>
      </c>
      <c r="N226" s="17">
        <v>0</v>
      </c>
      <c r="O226" s="17">
        <v>0</v>
      </c>
      <c r="P226" s="17">
        <v>0</v>
      </c>
      <c r="Q226" s="17">
        <f>'Таблица 3 '!C223</f>
        <v>1978619.02</v>
      </c>
      <c r="R226" s="17">
        <f t="shared" si="19"/>
        <v>1978619.02</v>
      </c>
      <c r="S226" s="17">
        <v>0</v>
      </c>
      <c r="T226" s="19">
        <f t="shared" si="11"/>
        <v>405.76818976955565</v>
      </c>
      <c r="U226" s="19">
        <v>405.76818976955565</v>
      </c>
      <c r="V226" s="20" t="s">
        <v>40</v>
      </c>
    </row>
    <row r="227" spans="1:23" ht="42.75" customHeight="1" x14ac:dyDescent="0.25">
      <c r="A227" s="14">
        <v>44</v>
      </c>
      <c r="B227" s="15" t="s">
        <v>293</v>
      </c>
      <c r="C227" s="14" t="s">
        <v>249</v>
      </c>
      <c r="D227" s="14">
        <v>1992</v>
      </c>
      <c r="E227" s="14" t="s">
        <v>35</v>
      </c>
      <c r="F227" s="14" t="s">
        <v>45</v>
      </c>
      <c r="G227" s="16">
        <v>5</v>
      </c>
      <c r="H227" s="16">
        <v>33</v>
      </c>
      <c r="I227" s="17">
        <v>54910.619999999995</v>
      </c>
      <c r="J227" s="17">
        <v>35421.019999999997</v>
      </c>
      <c r="K227" s="17">
        <v>35362.32</v>
      </c>
      <c r="L227" s="18">
        <v>1544</v>
      </c>
      <c r="M227" s="17">
        <f t="shared" si="18"/>
        <v>9659317.4299999997</v>
      </c>
      <c r="N227" s="17">
        <v>0</v>
      </c>
      <c r="O227" s="17">
        <v>0</v>
      </c>
      <c r="P227" s="17">
        <v>0</v>
      </c>
      <c r="Q227" s="17">
        <f>'Таблица 3 '!C224</f>
        <v>9659317.4299999997</v>
      </c>
      <c r="R227" s="17">
        <f t="shared" si="19"/>
        <v>9659317.4299999997</v>
      </c>
      <c r="S227" s="17">
        <v>0</v>
      </c>
      <c r="T227" s="19">
        <f t="shared" si="11"/>
        <v>272.70014895110307</v>
      </c>
      <c r="U227" s="19">
        <v>272.70014895110307</v>
      </c>
      <c r="V227" s="20" t="s">
        <v>40</v>
      </c>
    </row>
    <row r="228" spans="1:23" ht="42.75" customHeight="1" x14ac:dyDescent="0.25">
      <c r="A228" s="14">
        <v>45</v>
      </c>
      <c r="B228" s="15" t="s">
        <v>294</v>
      </c>
      <c r="C228" s="14" t="s">
        <v>249</v>
      </c>
      <c r="D228" s="14">
        <v>1976</v>
      </c>
      <c r="E228" s="14" t="s">
        <v>35</v>
      </c>
      <c r="F228" s="14" t="s">
        <v>45</v>
      </c>
      <c r="G228" s="16">
        <v>5</v>
      </c>
      <c r="H228" s="16">
        <v>13</v>
      </c>
      <c r="I228" s="17">
        <v>23383.42</v>
      </c>
      <c r="J228" s="17">
        <v>14109.62</v>
      </c>
      <c r="K228" s="17">
        <v>14109.62</v>
      </c>
      <c r="L228" s="18">
        <v>594</v>
      </c>
      <c r="M228" s="17">
        <f t="shared" si="18"/>
        <v>923986.84</v>
      </c>
      <c r="N228" s="17">
        <v>0</v>
      </c>
      <c r="O228" s="17">
        <v>0</v>
      </c>
      <c r="P228" s="17">
        <v>0</v>
      </c>
      <c r="Q228" s="17">
        <f>'Таблица 3 '!C225</f>
        <v>923986.84</v>
      </c>
      <c r="R228" s="17">
        <f t="shared" si="19"/>
        <v>923986.84</v>
      </c>
      <c r="S228" s="17">
        <v>0</v>
      </c>
      <c r="T228" s="19">
        <f t="shared" si="11"/>
        <v>65.486302253356214</v>
      </c>
      <c r="U228" s="19">
        <v>65.486302253356214</v>
      </c>
      <c r="V228" s="20" t="s">
        <v>40</v>
      </c>
    </row>
    <row r="229" spans="1:23" s="8" customFormat="1" ht="30.75" customHeight="1" x14ac:dyDescent="0.25">
      <c r="A229" s="157" t="s">
        <v>295</v>
      </c>
      <c r="B229" s="157"/>
      <c r="C229" s="9" t="s">
        <v>34</v>
      </c>
      <c r="D229" s="9" t="s">
        <v>34</v>
      </c>
      <c r="E229" s="9" t="s">
        <v>34</v>
      </c>
      <c r="F229" s="9" t="s">
        <v>34</v>
      </c>
      <c r="G229" s="10" t="s">
        <v>34</v>
      </c>
      <c r="H229" s="10" t="s">
        <v>34</v>
      </c>
      <c r="I229" s="11">
        <f>SUM(I230:I233)</f>
        <v>8274.2000000000007</v>
      </c>
      <c r="J229" s="11">
        <f t="shared" ref="J229:S229" si="20">SUM(J230:J233)</f>
        <v>6231.2000000000007</v>
      </c>
      <c r="K229" s="11">
        <f t="shared" si="20"/>
        <v>5282.5000000000009</v>
      </c>
      <c r="L229" s="12">
        <f t="shared" si="20"/>
        <v>272</v>
      </c>
      <c r="M229" s="11">
        <f t="shared" si="20"/>
        <v>9077183.9500000011</v>
      </c>
      <c r="N229" s="11">
        <f t="shared" si="20"/>
        <v>0</v>
      </c>
      <c r="O229" s="11">
        <f t="shared" si="20"/>
        <v>0</v>
      </c>
      <c r="P229" s="11">
        <f t="shared" si="20"/>
        <v>0</v>
      </c>
      <c r="Q229" s="11">
        <f t="shared" si="20"/>
        <v>9077183.9500000011</v>
      </c>
      <c r="R229" s="11">
        <f t="shared" si="20"/>
        <v>9077183.9500000011</v>
      </c>
      <c r="S229" s="11">
        <f t="shared" si="20"/>
        <v>0</v>
      </c>
      <c r="T229" s="21" t="s">
        <v>35</v>
      </c>
      <c r="U229" s="21" t="s">
        <v>35</v>
      </c>
      <c r="V229" s="13" t="s">
        <v>35</v>
      </c>
      <c r="W229" s="179"/>
    </row>
    <row r="230" spans="1:23" ht="45.75" customHeight="1" x14ac:dyDescent="0.25">
      <c r="A230" s="14">
        <v>1</v>
      </c>
      <c r="B230" s="15" t="s">
        <v>296</v>
      </c>
      <c r="C230" s="14" t="s">
        <v>38</v>
      </c>
      <c r="D230" s="14">
        <v>1962</v>
      </c>
      <c r="E230" s="14" t="s">
        <v>35</v>
      </c>
      <c r="F230" s="14" t="s">
        <v>39</v>
      </c>
      <c r="G230" s="16">
        <v>4</v>
      </c>
      <c r="H230" s="16">
        <v>2</v>
      </c>
      <c r="I230" s="17">
        <v>1364.9</v>
      </c>
      <c r="J230" s="17">
        <v>1200.7</v>
      </c>
      <c r="K230" s="17">
        <v>1198.5</v>
      </c>
      <c r="L230" s="18">
        <v>53</v>
      </c>
      <c r="M230" s="17">
        <f t="shared" ref="M230:M233" si="21">SUM(N230:Q230)</f>
        <v>1276402.5</v>
      </c>
      <c r="N230" s="17">
        <v>0</v>
      </c>
      <c r="O230" s="17">
        <v>0</v>
      </c>
      <c r="P230" s="17">
        <v>0</v>
      </c>
      <c r="Q230" s="17">
        <f>'Таблица 3 '!C227</f>
        <v>1276402.5</v>
      </c>
      <c r="R230" s="17">
        <f t="shared" ref="R230:R233" si="22">Q230</f>
        <v>1276402.5</v>
      </c>
      <c r="S230" s="17">
        <v>0</v>
      </c>
      <c r="T230" s="19">
        <f t="shared" si="11"/>
        <v>1063.0486382943282</v>
      </c>
      <c r="U230" s="19">
        <v>1063.05</v>
      </c>
      <c r="V230" s="20" t="s">
        <v>40</v>
      </c>
    </row>
    <row r="231" spans="1:23" ht="45.75" customHeight="1" x14ac:dyDescent="0.25">
      <c r="A231" s="14">
        <v>2</v>
      </c>
      <c r="B231" s="15" t="s">
        <v>297</v>
      </c>
      <c r="C231" s="14" t="s">
        <v>38</v>
      </c>
      <c r="D231" s="14">
        <v>1967</v>
      </c>
      <c r="E231" s="14" t="s">
        <v>35</v>
      </c>
      <c r="F231" s="14" t="s">
        <v>39</v>
      </c>
      <c r="G231" s="16">
        <v>5</v>
      </c>
      <c r="H231" s="16">
        <v>4</v>
      </c>
      <c r="I231" s="17">
        <v>3677.3</v>
      </c>
      <c r="J231" s="17">
        <v>3378.9</v>
      </c>
      <c r="K231" s="17">
        <v>3299.8</v>
      </c>
      <c r="L231" s="18">
        <v>150</v>
      </c>
      <c r="M231" s="17">
        <f t="shared" si="21"/>
        <v>3696189</v>
      </c>
      <c r="N231" s="17">
        <v>0</v>
      </c>
      <c r="O231" s="17">
        <v>0</v>
      </c>
      <c r="P231" s="17">
        <v>0</v>
      </c>
      <c r="Q231" s="17">
        <f>'Таблица 3 '!C228</f>
        <v>3696189</v>
      </c>
      <c r="R231" s="17">
        <f t="shared" si="22"/>
        <v>3696189</v>
      </c>
      <c r="S231" s="17">
        <v>0</v>
      </c>
      <c r="T231" s="19">
        <f t="shared" si="11"/>
        <v>1093.9030453697949</v>
      </c>
      <c r="U231" s="19">
        <v>1093.9000000000001</v>
      </c>
      <c r="V231" s="20" t="s">
        <v>40</v>
      </c>
    </row>
    <row r="232" spans="1:23" ht="45.75" customHeight="1" x14ac:dyDescent="0.25">
      <c r="A232" s="14">
        <v>3</v>
      </c>
      <c r="B232" s="15" t="s">
        <v>298</v>
      </c>
      <c r="C232" s="14" t="s">
        <v>38</v>
      </c>
      <c r="D232" s="14">
        <v>1978</v>
      </c>
      <c r="E232" s="14" t="s">
        <v>35</v>
      </c>
      <c r="F232" s="14" t="s">
        <v>39</v>
      </c>
      <c r="G232" s="16">
        <v>2</v>
      </c>
      <c r="H232" s="16">
        <v>2</v>
      </c>
      <c r="I232" s="17">
        <v>795</v>
      </c>
      <c r="J232" s="17">
        <v>730.6</v>
      </c>
      <c r="K232" s="17">
        <v>730.6</v>
      </c>
      <c r="L232" s="18">
        <v>31</v>
      </c>
      <c r="M232" s="17">
        <f t="shared" si="21"/>
        <v>3460954.48</v>
      </c>
      <c r="N232" s="17">
        <v>0</v>
      </c>
      <c r="O232" s="17">
        <v>0</v>
      </c>
      <c r="P232" s="17">
        <v>0</v>
      </c>
      <c r="Q232" s="17">
        <f>'Таблица 3 '!C229</f>
        <v>3460954.48</v>
      </c>
      <c r="R232" s="17">
        <f t="shared" si="22"/>
        <v>3460954.48</v>
      </c>
      <c r="S232" s="17">
        <v>0</v>
      </c>
      <c r="T232" s="19">
        <f t="shared" ref="T232:T294" si="23">M232/J232</f>
        <v>4737.1399945250478</v>
      </c>
      <c r="U232" s="19">
        <v>4737.1400000000003</v>
      </c>
      <c r="V232" s="20" t="s">
        <v>40</v>
      </c>
    </row>
    <row r="233" spans="1:23" ht="45.75" customHeight="1" x14ac:dyDescent="0.25">
      <c r="A233" s="14">
        <v>4</v>
      </c>
      <c r="B233" s="15" t="s">
        <v>299</v>
      </c>
      <c r="C233" s="14" t="s">
        <v>38</v>
      </c>
      <c r="D233" s="14" t="s">
        <v>66</v>
      </c>
      <c r="E233" s="14" t="s">
        <v>35</v>
      </c>
      <c r="F233" s="14" t="s">
        <v>39</v>
      </c>
      <c r="G233" s="16">
        <v>2</v>
      </c>
      <c r="H233" s="16">
        <v>2</v>
      </c>
      <c r="I233" s="17">
        <v>2437</v>
      </c>
      <c r="J233" s="17">
        <v>921</v>
      </c>
      <c r="K233" s="17">
        <v>53.6</v>
      </c>
      <c r="L233" s="18">
        <v>38</v>
      </c>
      <c r="M233" s="17">
        <f t="shared" si="21"/>
        <v>643637.97</v>
      </c>
      <c r="N233" s="17">
        <v>0</v>
      </c>
      <c r="O233" s="17">
        <v>0</v>
      </c>
      <c r="P233" s="17">
        <v>0</v>
      </c>
      <c r="Q233" s="17">
        <f>'Таблица 3 '!C230</f>
        <v>643637.97</v>
      </c>
      <c r="R233" s="17">
        <f t="shared" si="22"/>
        <v>643637.97</v>
      </c>
      <c r="S233" s="17">
        <v>0</v>
      </c>
      <c r="T233" s="19">
        <f t="shared" si="23"/>
        <v>698.84687296416939</v>
      </c>
      <c r="U233" s="19">
        <v>698.85</v>
      </c>
      <c r="V233" s="20" t="s">
        <v>40</v>
      </c>
    </row>
    <row r="234" spans="1:23" s="8" customFormat="1" ht="39.75" customHeight="1" x14ac:dyDescent="0.25">
      <c r="A234" s="157" t="s">
        <v>300</v>
      </c>
      <c r="B234" s="157"/>
      <c r="C234" s="9" t="s">
        <v>34</v>
      </c>
      <c r="D234" s="9" t="s">
        <v>34</v>
      </c>
      <c r="E234" s="9" t="s">
        <v>34</v>
      </c>
      <c r="F234" s="9" t="s">
        <v>34</v>
      </c>
      <c r="G234" s="10" t="s">
        <v>34</v>
      </c>
      <c r="H234" s="10" t="s">
        <v>34</v>
      </c>
      <c r="I234" s="11">
        <f>SUM(I235:I242)</f>
        <v>19194.300000000003</v>
      </c>
      <c r="J234" s="11">
        <f t="shared" ref="J234:S234" si="24">SUM(J235:J242)</f>
        <v>11855.230000000001</v>
      </c>
      <c r="K234" s="11">
        <f t="shared" si="24"/>
        <v>10860.83</v>
      </c>
      <c r="L234" s="12">
        <f t="shared" si="24"/>
        <v>430</v>
      </c>
      <c r="M234" s="11">
        <f t="shared" si="24"/>
        <v>24034718.23</v>
      </c>
      <c r="N234" s="11">
        <f t="shared" si="24"/>
        <v>0</v>
      </c>
      <c r="O234" s="11">
        <f t="shared" si="24"/>
        <v>0</v>
      </c>
      <c r="P234" s="11">
        <f t="shared" si="24"/>
        <v>0</v>
      </c>
      <c r="Q234" s="11">
        <f t="shared" si="24"/>
        <v>24034718.23</v>
      </c>
      <c r="R234" s="11">
        <f t="shared" si="24"/>
        <v>24034718.23</v>
      </c>
      <c r="S234" s="11">
        <f t="shared" si="24"/>
        <v>0</v>
      </c>
      <c r="T234" s="21" t="s">
        <v>35</v>
      </c>
      <c r="U234" s="21" t="s">
        <v>35</v>
      </c>
      <c r="V234" s="13" t="s">
        <v>35</v>
      </c>
      <c r="W234" s="179"/>
    </row>
    <row r="235" spans="1:23" ht="45" x14ac:dyDescent="0.25">
      <c r="A235" s="14">
        <v>1</v>
      </c>
      <c r="B235" s="15" t="s">
        <v>301</v>
      </c>
      <c r="C235" s="14" t="s">
        <v>38</v>
      </c>
      <c r="D235" s="14" t="s">
        <v>59</v>
      </c>
      <c r="E235" s="14" t="s">
        <v>35</v>
      </c>
      <c r="F235" s="14" t="s">
        <v>60</v>
      </c>
      <c r="G235" s="16">
        <v>2</v>
      </c>
      <c r="H235" s="16">
        <v>2</v>
      </c>
      <c r="I235" s="17">
        <v>1292</v>
      </c>
      <c r="J235" s="17">
        <v>633.61</v>
      </c>
      <c r="K235" s="17">
        <v>537.51</v>
      </c>
      <c r="L235" s="18">
        <v>21</v>
      </c>
      <c r="M235" s="17">
        <f t="shared" ref="M235:M242" si="25">SUM(N235:Q235)</f>
        <v>3602684.19</v>
      </c>
      <c r="N235" s="17">
        <v>0</v>
      </c>
      <c r="O235" s="17">
        <v>0</v>
      </c>
      <c r="P235" s="17">
        <v>0</v>
      </c>
      <c r="Q235" s="17">
        <f>'Таблица 3 '!C232</f>
        <v>3602684.19</v>
      </c>
      <c r="R235" s="17">
        <f t="shared" ref="R235:R242" si="26">Q235</f>
        <v>3602684.19</v>
      </c>
      <c r="S235" s="17">
        <v>0</v>
      </c>
      <c r="T235" s="19">
        <f t="shared" si="23"/>
        <v>5685.9648521961453</v>
      </c>
      <c r="U235" s="19">
        <v>5685.9648521961453</v>
      </c>
      <c r="V235" s="20" t="s">
        <v>40</v>
      </c>
    </row>
    <row r="236" spans="1:23" ht="45" x14ac:dyDescent="0.25">
      <c r="A236" s="14">
        <v>2</v>
      </c>
      <c r="B236" s="15" t="s">
        <v>302</v>
      </c>
      <c r="C236" s="14" t="s">
        <v>38</v>
      </c>
      <c r="D236" s="14" t="s">
        <v>59</v>
      </c>
      <c r="E236" s="14" t="s">
        <v>35</v>
      </c>
      <c r="F236" s="14" t="s">
        <v>60</v>
      </c>
      <c r="G236" s="16">
        <v>2</v>
      </c>
      <c r="H236" s="16">
        <v>2</v>
      </c>
      <c r="I236" s="17">
        <v>1296</v>
      </c>
      <c r="J236" s="17">
        <v>727.7</v>
      </c>
      <c r="K236" s="17">
        <v>697.2</v>
      </c>
      <c r="L236" s="18">
        <v>22</v>
      </c>
      <c r="M236" s="17">
        <f t="shared" si="25"/>
        <v>4446995.8499999996</v>
      </c>
      <c r="N236" s="17">
        <v>0</v>
      </c>
      <c r="O236" s="17">
        <v>0</v>
      </c>
      <c r="P236" s="17">
        <v>0</v>
      </c>
      <c r="Q236" s="17">
        <f>'Таблица 3 '!C233</f>
        <v>4446995.8499999996</v>
      </c>
      <c r="R236" s="17">
        <f t="shared" si="26"/>
        <v>4446995.8499999996</v>
      </c>
      <c r="S236" s="17">
        <v>0</v>
      </c>
      <c r="T236" s="19">
        <f t="shared" si="23"/>
        <v>6111.0290641747961</v>
      </c>
      <c r="U236" s="19">
        <v>6111.0290641747961</v>
      </c>
      <c r="V236" s="20" t="s">
        <v>40</v>
      </c>
    </row>
    <row r="237" spans="1:23" ht="45" x14ac:dyDescent="0.25">
      <c r="A237" s="14">
        <v>3</v>
      </c>
      <c r="B237" s="15" t="s">
        <v>303</v>
      </c>
      <c r="C237" s="14" t="s">
        <v>38</v>
      </c>
      <c r="D237" s="14" t="s">
        <v>229</v>
      </c>
      <c r="E237" s="14" t="s">
        <v>35</v>
      </c>
      <c r="F237" s="14" t="s">
        <v>45</v>
      </c>
      <c r="G237" s="16">
        <v>5</v>
      </c>
      <c r="H237" s="16">
        <v>2</v>
      </c>
      <c r="I237" s="17">
        <v>4016.3</v>
      </c>
      <c r="J237" s="17">
        <v>3132.04</v>
      </c>
      <c r="K237" s="17">
        <v>2576.7399999999998</v>
      </c>
      <c r="L237" s="18">
        <v>144</v>
      </c>
      <c r="M237" s="17">
        <f t="shared" si="25"/>
        <v>8792728.3699999992</v>
      </c>
      <c r="N237" s="17">
        <v>0</v>
      </c>
      <c r="O237" s="17">
        <v>0</v>
      </c>
      <c r="P237" s="17">
        <v>0</v>
      </c>
      <c r="Q237" s="17">
        <f>'Таблица 3 '!C234</f>
        <v>8792728.3699999992</v>
      </c>
      <c r="R237" s="17">
        <f t="shared" si="26"/>
        <v>8792728.3699999992</v>
      </c>
      <c r="S237" s="17">
        <v>0</v>
      </c>
      <c r="T237" s="19">
        <f t="shared" si="23"/>
        <v>2807.3486832862923</v>
      </c>
      <c r="U237" s="19">
        <v>2807.3486832862923</v>
      </c>
      <c r="V237" s="20" t="s">
        <v>40</v>
      </c>
    </row>
    <row r="238" spans="1:23" ht="45" x14ac:dyDescent="0.25">
      <c r="A238" s="14">
        <v>4</v>
      </c>
      <c r="B238" s="15" t="s">
        <v>304</v>
      </c>
      <c r="C238" s="14" t="s">
        <v>38</v>
      </c>
      <c r="D238" s="14" t="s">
        <v>305</v>
      </c>
      <c r="E238" s="14" t="s">
        <v>35</v>
      </c>
      <c r="F238" s="14" t="s">
        <v>306</v>
      </c>
      <c r="G238" s="16">
        <v>2</v>
      </c>
      <c r="H238" s="16">
        <v>2</v>
      </c>
      <c r="I238" s="17">
        <v>926.1</v>
      </c>
      <c r="J238" s="17">
        <v>502.3</v>
      </c>
      <c r="K238" s="17">
        <v>502.3</v>
      </c>
      <c r="L238" s="18">
        <v>16</v>
      </c>
      <c r="M238" s="17">
        <f t="shared" si="25"/>
        <v>197716.8</v>
      </c>
      <c r="N238" s="17">
        <v>0</v>
      </c>
      <c r="O238" s="17">
        <v>0</v>
      </c>
      <c r="P238" s="17">
        <v>0</v>
      </c>
      <c r="Q238" s="17">
        <f>'Таблица 3 '!C235</f>
        <v>197716.8</v>
      </c>
      <c r="R238" s="17">
        <f t="shared" si="26"/>
        <v>197716.8</v>
      </c>
      <c r="S238" s="17">
        <v>0</v>
      </c>
      <c r="T238" s="19">
        <f t="shared" si="23"/>
        <v>393.62293450129403</v>
      </c>
      <c r="U238" s="19">
        <v>393.62293450129403</v>
      </c>
      <c r="V238" s="20" t="s">
        <v>40</v>
      </c>
    </row>
    <row r="239" spans="1:23" ht="45" x14ac:dyDescent="0.25">
      <c r="A239" s="14">
        <v>5</v>
      </c>
      <c r="B239" s="15" t="s">
        <v>307</v>
      </c>
      <c r="C239" s="14" t="s">
        <v>38</v>
      </c>
      <c r="D239" s="14" t="s">
        <v>308</v>
      </c>
      <c r="E239" s="14" t="s">
        <v>35</v>
      </c>
      <c r="F239" s="14" t="s">
        <v>60</v>
      </c>
      <c r="G239" s="16">
        <v>2</v>
      </c>
      <c r="H239" s="16">
        <v>2</v>
      </c>
      <c r="I239" s="17">
        <v>1715</v>
      </c>
      <c r="J239" s="17">
        <v>709.18</v>
      </c>
      <c r="K239" s="17">
        <v>632.28</v>
      </c>
      <c r="L239" s="18">
        <v>20</v>
      </c>
      <c r="M239" s="17">
        <f t="shared" si="25"/>
        <v>163045.48000000001</v>
      </c>
      <c r="N239" s="17">
        <v>0</v>
      </c>
      <c r="O239" s="17">
        <v>0</v>
      </c>
      <c r="P239" s="17">
        <v>0</v>
      </c>
      <c r="Q239" s="17">
        <f>'Таблица 3 '!C236</f>
        <v>163045.48000000001</v>
      </c>
      <c r="R239" s="17">
        <f t="shared" si="26"/>
        <v>163045.48000000001</v>
      </c>
      <c r="S239" s="17">
        <v>0</v>
      </c>
      <c r="T239" s="19">
        <f t="shared" si="23"/>
        <v>229.90704757607381</v>
      </c>
      <c r="U239" s="19">
        <v>229.90704757607381</v>
      </c>
      <c r="V239" s="20" t="s">
        <v>40</v>
      </c>
    </row>
    <row r="240" spans="1:23" ht="45" x14ac:dyDescent="0.25">
      <c r="A240" s="14">
        <v>6</v>
      </c>
      <c r="B240" s="15" t="s">
        <v>309</v>
      </c>
      <c r="C240" s="14" t="s">
        <v>38</v>
      </c>
      <c r="D240" s="14" t="s">
        <v>305</v>
      </c>
      <c r="E240" s="14" t="s">
        <v>35</v>
      </c>
      <c r="F240" s="14" t="s">
        <v>60</v>
      </c>
      <c r="G240" s="16">
        <v>3</v>
      </c>
      <c r="H240" s="16">
        <v>2</v>
      </c>
      <c r="I240" s="17">
        <v>6864</v>
      </c>
      <c r="J240" s="17">
        <v>4547.2</v>
      </c>
      <c r="K240" s="17">
        <v>4476.2</v>
      </c>
      <c r="L240" s="18">
        <v>160</v>
      </c>
      <c r="M240" s="17">
        <f t="shared" si="25"/>
        <v>3520179.6</v>
      </c>
      <c r="N240" s="17">
        <v>0</v>
      </c>
      <c r="O240" s="17">
        <v>0</v>
      </c>
      <c r="P240" s="17">
        <v>0</v>
      </c>
      <c r="Q240" s="17">
        <f>'Таблица 3 '!C237</f>
        <v>3520179.6</v>
      </c>
      <c r="R240" s="17">
        <f t="shared" si="26"/>
        <v>3520179.6</v>
      </c>
      <c r="S240" s="17">
        <v>0</v>
      </c>
      <c r="T240" s="19">
        <f t="shared" si="23"/>
        <v>774.14224137931035</v>
      </c>
      <c r="U240" s="19">
        <v>774.14224137931035</v>
      </c>
      <c r="V240" s="20" t="s">
        <v>40</v>
      </c>
    </row>
    <row r="241" spans="1:23" ht="45" x14ac:dyDescent="0.25">
      <c r="A241" s="14">
        <v>7</v>
      </c>
      <c r="B241" s="15" t="s">
        <v>310</v>
      </c>
      <c r="C241" s="14" t="s">
        <v>38</v>
      </c>
      <c r="D241" s="14" t="s">
        <v>311</v>
      </c>
      <c r="E241" s="14" t="s">
        <v>35</v>
      </c>
      <c r="F241" s="14" t="s">
        <v>60</v>
      </c>
      <c r="G241" s="16">
        <v>2</v>
      </c>
      <c r="H241" s="16">
        <v>3</v>
      </c>
      <c r="I241" s="17">
        <v>2306</v>
      </c>
      <c r="J241" s="17">
        <v>905.5</v>
      </c>
      <c r="K241" s="17">
        <v>799.4</v>
      </c>
      <c r="L241" s="18">
        <v>29</v>
      </c>
      <c r="M241" s="17">
        <f t="shared" si="25"/>
        <v>430716</v>
      </c>
      <c r="N241" s="17">
        <v>0</v>
      </c>
      <c r="O241" s="17">
        <v>0</v>
      </c>
      <c r="P241" s="17">
        <v>0</v>
      </c>
      <c r="Q241" s="17">
        <f>'Таблица 3 '!C238</f>
        <v>430716</v>
      </c>
      <c r="R241" s="17">
        <f t="shared" si="26"/>
        <v>430716</v>
      </c>
      <c r="S241" s="17">
        <v>0</v>
      </c>
      <c r="T241" s="19">
        <f t="shared" si="23"/>
        <v>475.66648260629489</v>
      </c>
      <c r="U241" s="19">
        <v>475.66648260629489</v>
      </c>
      <c r="V241" s="20" t="s">
        <v>40</v>
      </c>
    </row>
    <row r="242" spans="1:23" ht="47.25" customHeight="1" x14ac:dyDescent="0.25">
      <c r="A242" s="14">
        <v>8</v>
      </c>
      <c r="B242" s="15" t="s">
        <v>312</v>
      </c>
      <c r="C242" s="14" t="s">
        <v>38</v>
      </c>
      <c r="D242" s="14">
        <v>1984</v>
      </c>
      <c r="E242" s="14" t="s">
        <v>35</v>
      </c>
      <c r="F242" s="14" t="s">
        <v>39</v>
      </c>
      <c r="G242" s="16">
        <v>2</v>
      </c>
      <c r="H242" s="16">
        <v>2</v>
      </c>
      <c r="I242" s="17">
        <v>778.9</v>
      </c>
      <c r="J242" s="17">
        <v>697.7</v>
      </c>
      <c r="K242" s="17">
        <v>639.20000000000005</v>
      </c>
      <c r="L242" s="18">
        <v>18</v>
      </c>
      <c r="M242" s="17">
        <f t="shared" si="25"/>
        <v>2880651.94</v>
      </c>
      <c r="N242" s="17">
        <v>0</v>
      </c>
      <c r="O242" s="17">
        <v>0</v>
      </c>
      <c r="P242" s="17">
        <v>0</v>
      </c>
      <c r="Q242" s="17">
        <f>'Таблица 3 '!C239</f>
        <v>2880651.94</v>
      </c>
      <c r="R242" s="17">
        <f t="shared" si="26"/>
        <v>2880651.94</v>
      </c>
      <c r="S242" s="17">
        <v>0</v>
      </c>
      <c r="T242" s="19">
        <f t="shared" si="23"/>
        <v>4128.783058621184</v>
      </c>
      <c r="U242" s="19">
        <v>4128.783058621184</v>
      </c>
      <c r="V242" s="20" t="s">
        <v>40</v>
      </c>
    </row>
    <row r="243" spans="1:23" s="8" customFormat="1" ht="30" customHeight="1" x14ac:dyDescent="0.25">
      <c r="A243" s="157" t="s">
        <v>313</v>
      </c>
      <c r="B243" s="157"/>
      <c r="C243" s="9" t="s">
        <v>34</v>
      </c>
      <c r="D243" s="9" t="s">
        <v>34</v>
      </c>
      <c r="E243" s="9" t="s">
        <v>34</v>
      </c>
      <c r="F243" s="9" t="s">
        <v>34</v>
      </c>
      <c r="G243" s="10" t="s">
        <v>34</v>
      </c>
      <c r="H243" s="10" t="s">
        <v>34</v>
      </c>
      <c r="I243" s="11">
        <f>SUM(I244:I244)</f>
        <v>4300.3</v>
      </c>
      <c r="J243" s="11">
        <f t="shared" ref="J243:S243" si="27">SUM(J244:J244)</f>
        <v>3265.4</v>
      </c>
      <c r="K243" s="11">
        <f t="shared" si="27"/>
        <v>791.4</v>
      </c>
      <c r="L243" s="12">
        <f t="shared" si="27"/>
        <v>70</v>
      </c>
      <c r="M243" s="11">
        <f t="shared" si="27"/>
        <v>2002130.01</v>
      </c>
      <c r="N243" s="11">
        <f t="shared" si="27"/>
        <v>0</v>
      </c>
      <c r="O243" s="11">
        <f t="shared" si="27"/>
        <v>0</v>
      </c>
      <c r="P243" s="11">
        <f t="shared" si="27"/>
        <v>0</v>
      </c>
      <c r="Q243" s="11">
        <f t="shared" si="27"/>
        <v>2002130.01</v>
      </c>
      <c r="R243" s="11">
        <f t="shared" si="27"/>
        <v>2002130.01</v>
      </c>
      <c r="S243" s="11">
        <f t="shared" si="27"/>
        <v>0</v>
      </c>
      <c r="T243" s="21" t="s">
        <v>35</v>
      </c>
      <c r="U243" s="21" t="s">
        <v>35</v>
      </c>
      <c r="V243" s="13" t="s">
        <v>35</v>
      </c>
      <c r="W243" s="179"/>
    </row>
    <row r="244" spans="1:23" ht="45.75" customHeight="1" x14ac:dyDescent="0.25">
      <c r="A244" s="14">
        <v>1</v>
      </c>
      <c r="B244" s="15" t="s">
        <v>314</v>
      </c>
      <c r="C244" s="14" t="s">
        <v>38</v>
      </c>
      <c r="D244" s="14">
        <v>1969</v>
      </c>
      <c r="E244" s="14" t="s">
        <v>35</v>
      </c>
      <c r="F244" s="14" t="s">
        <v>60</v>
      </c>
      <c r="G244" s="16">
        <v>5</v>
      </c>
      <c r="H244" s="16">
        <v>4</v>
      </c>
      <c r="I244" s="17">
        <v>4300.3</v>
      </c>
      <c r="J244" s="17">
        <v>3265.4</v>
      </c>
      <c r="K244" s="17">
        <v>791.4</v>
      </c>
      <c r="L244" s="18">
        <v>70</v>
      </c>
      <c r="M244" s="17">
        <f>SUM(N244:Q244)</f>
        <v>2002130.01</v>
      </c>
      <c r="N244" s="17">
        <v>0</v>
      </c>
      <c r="O244" s="17">
        <v>0</v>
      </c>
      <c r="P244" s="17">
        <v>0</v>
      </c>
      <c r="Q244" s="17">
        <f>'Таблица 3 '!C241</f>
        <v>2002130.01</v>
      </c>
      <c r="R244" s="17">
        <f>Q244</f>
        <v>2002130.01</v>
      </c>
      <c r="S244" s="17">
        <v>0</v>
      </c>
      <c r="T244" s="19">
        <f t="shared" si="23"/>
        <v>613.13468794022174</v>
      </c>
      <c r="U244" s="19">
        <v>861.83</v>
      </c>
      <c r="V244" s="20" t="s">
        <v>40</v>
      </c>
    </row>
    <row r="245" spans="1:23" s="8" customFormat="1" ht="29.25" customHeight="1" x14ac:dyDescent="0.25">
      <c r="A245" s="157" t="s">
        <v>315</v>
      </c>
      <c r="B245" s="157"/>
      <c r="C245" s="9" t="s">
        <v>34</v>
      </c>
      <c r="D245" s="9" t="s">
        <v>34</v>
      </c>
      <c r="E245" s="9" t="s">
        <v>34</v>
      </c>
      <c r="F245" s="9" t="s">
        <v>34</v>
      </c>
      <c r="G245" s="10" t="s">
        <v>34</v>
      </c>
      <c r="H245" s="10" t="s">
        <v>34</v>
      </c>
      <c r="I245" s="11">
        <f>SUM(I246:I247)</f>
        <v>1204.01</v>
      </c>
      <c r="J245" s="11">
        <f t="shared" ref="J245:S245" si="28">SUM(J246:J247)</f>
        <v>1091.9000000000001</v>
      </c>
      <c r="K245" s="11">
        <f t="shared" si="28"/>
        <v>1038.4000000000001</v>
      </c>
      <c r="L245" s="12">
        <f t="shared" si="28"/>
        <v>41</v>
      </c>
      <c r="M245" s="11">
        <f t="shared" si="28"/>
        <v>1305958.24</v>
      </c>
      <c r="N245" s="11">
        <f t="shared" si="28"/>
        <v>0</v>
      </c>
      <c r="O245" s="11">
        <f t="shared" si="28"/>
        <v>0</v>
      </c>
      <c r="P245" s="11">
        <f t="shared" si="28"/>
        <v>0</v>
      </c>
      <c r="Q245" s="11">
        <f t="shared" si="28"/>
        <v>1305958.24</v>
      </c>
      <c r="R245" s="11">
        <f t="shared" si="28"/>
        <v>1305958.24</v>
      </c>
      <c r="S245" s="11">
        <f t="shared" si="28"/>
        <v>0</v>
      </c>
      <c r="T245" s="21" t="s">
        <v>35</v>
      </c>
      <c r="U245" s="21" t="s">
        <v>35</v>
      </c>
      <c r="V245" s="13" t="s">
        <v>35</v>
      </c>
      <c r="W245" s="179"/>
    </row>
    <row r="246" spans="1:23" ht="45" x14ac:dyDescent="0.25">
      <c r="A246" s="14">
        <v>1</v>
      </c>
      <c r="B246" s="15" t="s">
        <v>316</v>
      </c>
      <c r="C246" s="14" t="s">
        <v>38</v>
      </c>
      <c r="D246" s="14" t="s">
        <v>91</v>
      </c>
      <c r="E246" s="14">
        <v>2020</v>
      </c>
      <c r="F246" s="14" t="s">
        <v>60</v>
      </c>
      <c r="G246" s="16">
        <v>2</v>
      </c>
      <c r="H246" s="16">
        <v>3</v>
      </c>
      <c r="I246" s="17">
        <v>572.79999999999995</v>
      </c>
      <c r="J246" s="17">
        <v>540.9</v>
      </c>
      <c r="K246" s="17">
        <v>487.4</v>
      </c>
      <c r="L246" s="18">
        <v>24</v>
      </c>
      <c r="M246" s="17">
        <f t="shared" ref="M246:M247" si="29">SUM(N246:Q246)</f>
        <v>79020.639999999999</v>
      </c>
      <c r="N246" s="17">
        <v>0</v>
      </c>
      <c r="O246" s="17">
        <v>0</v>
      </c>
      <c r="P246" s="17">
        <v>0</v>
      </c>
      <c r="Q246" s="17">
        <f>'Таблица 3 '!C243</f>
        <v>79020.639999999999</v>
      </c>
      <c r="R246" s="17">
        <f t="shared" ref="R246:R247" si="30">Q246</f>
        <v>79020.639999999999</v>
      </c>
      <c r="S246" s="17">
        <v>0</v>
      </c>
      <c r="T246" s="19">
        <f t="shared" si="23"/>
        <v>146.09103346274728</v>
      </c>
      <c r="U246" s="19">
        <v>146.09103346274728</v>
      </c>
      <c r="V246" s="20" t="s">
        <v>40</v>
      </c>
    </row>
    <row r="247" spans="1:23" ht="45" x14ac:dyDescent="0.25">
      <c r="A247" s="14">
        <v>2</v>
      </c>
      <c r="B247" s="15" t="s">
        <v>317</v>
      </c>
      <c r="C247" s="14" t="s">
        <v>38</v>
      </c>
      <c r="D247" s="14">
        <v>1964</v>
      </c>
      <c r="E247" s="14" t="s">
        <v>35</v>
      </c>
      <c r="F247" s="14" t="s">
        <v>39</v>
      </c>
      <c r="G247" s="16">
        <v>2</v>
      </c>
      <c r="H247" s="16">
        <v>3</v>
      </c>
      <c r="I247" s="17">
        <v>631.21</v>
      </c>
      <c r="J247" s="17">
        <v>551</v>
      </c>
      <c r="K247" s="17">
        <v>551</v>
      </c>
      <c r="L247" s="18">
        <v>17</v>
      </c>
      <c r="M247" s="17">
        <f t="shared" si="29"/>
        <v>1226937.6000000001</v>
      </c>
      <c r="N247" s="17">
        <v>0</v>
      </c>
      <c r="O247" s="17">
        <v>0</v>
      </c>
      <c r="P247" s="17">
        <v>0</v>
      </c>
      <c r="Q247" s="17">
        <f>'Таблица 3 '!C244</f>
        <v>1226937.6000000001</v>
      </c>
      <c r="R247" s="17">
        <f t="shared" si="30"/>
        <v>1226937.6000000001</v>
      </c>
      <c r="S247" s="17">
        <v>0</v>
      </c>
      <c r="T247" s="19">
        <f t="shared" si="23"/>
        <v>2226.7470054446462</v>
      </c>
      <c r="U247" s="19">
        <v>2226.7470054446462</v>
      </c>
      <c r="V247" s="20" t="s">
        <v>40</v>
      </c>
    </row>
    <row r="248" spans="1:23" s="8" customFormat="1" ht="30" customHeight="1" x14ac:dyDescent="0.25">
      <c r="A248" s="157" t="s">
        <v>318</v>
      </c>
      <c r="B248" s="157"/>
      <c r="C248" s="9" t="s">
        <v>34</v>
      </c>
      <c r="D248" s="9" t="s">
        <v>34</v>
      </c>
      <c r="E248" s="9" t="s">
        <v>34</v>
      </c>
      <c r="F248" s="9" t="s">
        <v>34</v>
      </c>
      <c r="G248" s="10" t="s">
        <v>34</v>
      </c>
      <c r="H248" s="10" t="s">
        <v>34</v>
      </c>
      <c r="I248" s="11">
        <f>I249</f>
        <v>1187.5999999999999</v>
      </c>
      <c r="J248" s="11">
        <f t="shared" ref="J248:S250" si="31">J249</f>
        <v>726</v>
      </c>
      <c r="K248" s="11">
        <f t="shared" si="31"/>
        <v>666.7</v>
      </c>
      <c r="L248" s="12">
        <f t="shared" si="31"/>
        <v>16</v>
      </c>
      <c r="M248" s="11">
        <f t="shared" si="31"/>
        <v>308421.59999999998</v>
      </c>
      <c r="N248" s="11">
        <f t="shared" si="31"/>
        <v>0</v>
      </c>
      <c r="O248" s="11">
        <f t="shared" si="31"/>
        <v>0</v>
      </c>
      <c r="P248" s="11">
        <f t="shared" si="31"/>
        <v>0</v>
      </c>
      <c r="Q248" s="11">
        <f t="shared" si="31"/>
        <v>308421.59999999998</v>
      </c>
      <c r="R248" s="11">
        <f t="shared" si="31"/>
        <v>308421.59999999998</v>
      </c>
      <c r="S248" s="11">
        <f t="shared" si="31"/>
        <v>0</v>
      </c>
      <c r="T248" s="21" t="s">
        <v>35</v>
      </c>
      <c r="U248" s="21" t="s">
        <v>35</v>
      </c>
      <c r="V248" s="13" t="s">
        <v>35</v>
      </c>
      <c r="W248" s="179"/>
    </row>
    <row r="249" spans="1:23" ht="45" x14ac:dyDescent="0.25">
      <c r="A249" s="14">
        <v>1</v>
      </c>
      <c r="B249" s="15" t="s">
        <v>319</v>
      </c>
      <c r="C249" s="14" t="s">
        <v>38</v>
      </c>
      <c r="D249" s="14" t="s">
        <v>320</v>
      </c>
      <c r="E249" s="14" t="s">
        <v>35</v>
      </c>
      <c r="F249" s="14" t="s">
        <v>60</v>
      </c>
      <c r="G249" s="16">
        <v>2</v>
      </c>
      <c r="H249" s="16">
        <v>2</v>
      </c>
      <c r="I249" s="17">
        <v>1187.5999999999999</v>
      </c>
      <c r="J249" s="17">
        <v>726</v>
      </c>
      <c r="K249" s="17">
        <v>666.7</v>
      </c>
      <c r="L249" s="18">
        <v>16</v>
      </c>
      <c r="M249" s="17">
        <f>SUM(N249:Q249)</f>
        <v>308421.59999999998</v>
      </c>
      <c r="N249" s="17">
        <v>0</v>
      </c>
      <c r="O249" s="17">
        <v>0</v>
      </c>
      <c r="P249" s="17">
        <v>0</v>
      </c>
      <c r="Q249" s="17">
        <f>'Таблица 3 '!C246</f>
        <v>308421.59999999998</v>
      </c>
      <c r="R249" s="17">
        <f>Q249</f>
        <v>308421.59999999998</v>
      </c>
      <c r="S249" s="17">
        <v>0</v>
      </c>
      <c r="T249" s="19">
        <f t="shared" si="23"/>
        <v>424.82314049586773</v>
      </c>
      <c r="U249" s="19">
        <v>424.82314049586773</v>
      </c>
      <c r="V249" s="20" t="s">
        <v>40</v>
      </c>
    </row>
    <row r="250" spans="1:23" s="8" customFormat="1" ht="29.25" customHeight="1" x14ac:dyDescent="0.25">
      <c r="A250" s="157" t="s">
        <v>321</v>
      </c>
      <c r="B250" s="157"/>
      <c r="C250" s="9" t="s">
        <v>34</v>
      </c>
      <c r="D250" s="9" t="s">
        <v>34</v>
      </c>
      <c r="E250" s="9" t="s">
        <v>34</v>
      </c>
      <c r="F250" s="9" t="s">
        <v>34</v>
      </c>
      <c r="G250" s="10" t="s">
        <v>34</v>
      </c>
      <c r="H250" s="10" t="s">
        <v>34</v>
      </c>
      <c r="I250" s="11">
        <f>I251</f>
        <v>9859</v>
      </c>
      <c r="J250" s="11">
        <f t="shared" si="31"/>
        <v>7442.6100000000006</v>
      </c>
      <c r="K250" s="11">
        <f t="shared" si="31"/>
        <v>7015.51</v>
      </c>
      <c r="L250" s="12">
        <f t="shared" si="31"/>
        <v>366</v>
      </c>
      <c r="M250" s="11">
        <f t="shared" si="31"/>
        <v>6173371.2899999991</v>
      </c>
      <c r="N250" s="11">
        <f t="shared" si="31"/>
        <v>0</v>
      </c>
      <c r="O250" s="11">
        <f t="shared" si="31"/>
        <v>0</v>
      </c>
      <c r="P250" s="11">
        <f t="shared" si="31"/>
        <v>0</v>
      </c>
      <c r="Q250" s="11">
        <f t="shared" si="31"/>
        <v>6173371.2899999991</v>
      </c>
      <c r="R250" s="11">
        <f t="shared" si="31"/>
        <v>6173371.2899999991</v>
      </c>
      <c r="S250" s="11">
        <f t="shared" si="31"/>
        <v>0</v>
      </c>
      <c r="T250" s="21" t="s">
        <v>35</v>
      </c>
      <c r="U250" s="21" t="s">
        <v>35</v>
      </c>
      <c r="V250" s="13" t="s">
        <v>35</v>
      </c>
      <c r="W250" s="179"/>
    </row>
    <row r="251" spans="1:23" s="8" customFormat="1" ht="30" customHeight="1" x14ac:dyDescent="0.25">
      <c r="A251" s="157" t="s">
        <v>322</v>
      </c>
      <c r="B251" s="157"/>
      <c r="C251" s="9" t="s">
        <v>34</v>
      </c>
      <c r="D251" s="9" t="s">
        <v>34</v>
      </c>
      <c r="E251" s="9" t="s">
        <v>34</v>
      </c>
      <c r="F251" s="9" t="s">
        <v>34</v>
      </c>
      <c r="G251" s="10" t="s">
        <v>34</v>
      </c>
      <c r="H251" s="10" t="s">
        <v>34</v>
      </c>
      <c r="I251" s="11">
        <f>SUM(I252:I253)</f>
        <v>9859</v>
      </c>
      <c r="J251" s="11">
        <f t="shared" ref="J251:S251" si="32">SUM(J252:J253)</f>
        <v>7442.6100000000006</v>
      </c>
      <c r="K251" s="11">
        <f t="shared" si="32"/>
        <v>7015.51</v>
      </c>
      <c r="L251" s="12">
        <f t="shared" si="32"/>
        <v>366</v>
      </c>
      <c r="M251" s="11">
        <f t="shared" si="32"/>
        <v>6173371.2899999991</v>
      </c>
      <c r="N251" s="11">
        <f t="shared" si="32"/>
        <v>0</v>
      </c>
      <c r="O251" s="11">
        <f t="shared" si="32"/>
        <v>0</v>
      </c>
      <c r="P251" s="11">
        <f t="shared" si="32"/>
        <v>0</v>
      </c>
      <c r="Q251" s="11">
        <f t="shared" si="32"/>
        <v>6173371.2899999991</v>
      </c>
      <c r="R251" s="11">
        <f t="shared" si="32"/>
        <v>6173371.2899999991</v>
      </c>
      <c r="S251" s="11">
        <f t="shared" si="32"/>
        <v>0</v>
      </c>
      <c r="T251" s="21" t="s">
        <v>35</v>
      </c>
      <c r="U251" s="21" t="s">
        <v>35</v>
      </c>
      <c r="V251" s="13" t="s">
        <v>35</v>
      </c>
      <c r="W251" s="179"/>
    </row>
    <row r="252" spans="1:23" ht="46.5" customHeight="1" x14ac:dyDescent="0.25">
      <c r="A252" s="14">
        <v>1</v>
      </c>
      <c r="B252" s="15" t="s">
        <v>323</v>
      </c>
      <c r="C252" s="14" t="s">
        <v>38</v>
      </c>
      <c r="D252" s="14" t="s">
        <v>179</v>
      </c>
      <c r="E252" s="14">
        <v>2021</v>
      </c>
      <c r="F252" s="14" t="s">
        <v>45</v>
      </c>
      <c r="G252" s="16">
        <v>5</v>
      </c>
      <c r="H252" s="16">
        <v>6</v>
      </c>
      <c r="I252" s="17">
        <v>5722</v>
      </c>
      <c r="J252" s="17">
        <v>4410.3100000000004</v>
      </c>
      <c r="K252" s="17">
        <v>4172.91</v>
      </c>
      <c r="L252" s="18">
        <v>201</v>
      </c>
      <c r="M252" s="17">
        <f t="shared" ref="M252:M253" si="33">SUM(N252:Q252)</f>
        <v>5540541.6899999995</v>
      </c>
      <c r="N252" s="17">
        <v>0</v>
      </c>
      <c r="O252" s="17">
        <v>0</v>
      </c>
      <c r="P252" s="17">
        <v>0</v>
      </c>
      <c r="Q252" s="17">
        <f>'Таблица 3 '!C249</f>
        <v>5540541.6899999995</v>
      </c>
      <c r="R252" s="17">
        <f t="shared" ref="R252:R253" si="34">Q252</f>
        <v>5540541.6899999995</v>
      </c>
      <c r="S252" s="17">
        <v>0</v>
      </c>
      <c r="T252" s="19">
        <f t="shared" si="23"/>
        <v>1256.2703506102744</v>
      </c>
      <c r="U252" s="19" t="s">
        <v>324</v>
      </c>
      <c r="V252" s="20" t="s">
        <v>40</v>
      </c>
    </row>
    <row r="253" spans="1:23" ht="45" x14ac:dyDescent="0.25">
      <c r="A253" s="14">
        <v>2</v>
      </c>
      <c r="B253" s="15" t="s">
        <v>325</v>
      </c>
      <c r="C253" s="14" t="s">
        <v>38</v>
      </c>
      <c r="D253" s="14" t="s">
        <v>185</v>
      </c>
      <c r="E253" s="14">
        <v>2021</v>
      </c>
      <c r="F253" s="14" t="s">
        <v>45</v>
      </c>
      <c r="G253" s="16">
        <v>5</v>
      </c>
      <c r="H253" s="16">
        <v>4</v>
      </c>
      <c r="I253" s="17">
        <v>4137</v>
      </c>
      <c r="J253" s="17">
        <v>3032.3</v>
      </c>
      <c r="K253" s="17">
        <v>2842.6</v>
      </c>
      <c r="L253" s="18">
        <v>165</v>
      </c>
      <c r="M253" s="17">
        <f t="shared" si="33"/>
        <v>632829.6</v>
      </c>
      <c r="N253" s="17">
        <v>0</v>
      </c>
      <c r="O253" s="17">
        <v>0</v>
      </c>
      <c r="P253" s="17">
        <v>0</v>
      </c>
      <c r="Q253" s="17">
        <f>'Таблица 3 '!C250</f>
        <v>632829.6</v>
      </c>
      <c r="R253" s="17">
        <f t="shared" si="34"/>
        <v>632829.6</v>
      </c>
      <c r="S253" s="17">
        <v>0</v>
      </c>
      <c r="T253" s="19">
        <f t="shared" si="23"/>
        <v>208.69623717969856</v>
      </c>
      <c r="U253" s="19" t="s">
        <v>326</v>
      </c>
      <c r="V253" s="20" t="s">
        <v>40</v>
      </c>
    </row>
    <row r="254" spans="1:23" s="8" customFormat="1" ht="31.5" customHeight="1" x14ac:dyDescent="0.25">
      <c r="A254" s="157" t="s">
        <v>327</v>
      </c>
      <c r="B254" s="157"/>
      <c r="C254" s="9" t="s">
        <v>34</v>
      </c>
      <c r="D254" s="9" t="s">
        <v>34</v>
      </c>
      <c r="E254" s="9" t="s">
        <v>34</v>
      </c>
      <c r="F254" s="9" t="s">
        <v>34</v>
      </c>
      <c r="G254" s="10" t="s">
        <v>34</v>
      </c>
      <c r="H254" s="10" t="s">
        <v>34</v>
      </c>
      <c r="I254" s="11">
        <f>I255+I277</f>
        <v>36632.050000000003</v>
      </c>
      <c r="J254" s="11">
        <f t="shared" ref="J254:S254" si="35">J255+J277</f>
        <v>29250.760000000002</v>
      </c>
      <c r="K254" s="11">
        <f t="shared" si="35"/>
        <v>24903.559999999998</v>
      </c>
      <c r="L254" s="12">
        <f t="shared" si="35"/>
        <v>1141</v>
      </c>
      <c r="M254" s="11">
        <f t="shared" si="35"/>
        <v>41446964.829999998</v>
      </c>
      <c r="N254" s="11">
        <f t="shared" si="35"/>
        <v>0</v>
      </c>
      <c r="O254" s="11">
        <f t="shared" si="35"/>
        <v>0</v>
      </c>
      <c r="P254" s="11">
        <f t="shared" si="35"/>
        <v>0</v>
      </c>
      <c r="Q254" s="11">
        <f t="shared" si="35"/>
        <v>41446964.829999998</v>
      </c>
      <c r="R254" s="11">
        <f t="shared" si="35"/>
        <v>41446964.829999998</v>
      </c>
      <c r="S254" s="11">
        <f t="shared" si="35"/>
        <v>0</v>
      </c>
      <c r="T254" s="21" t="s">
        <v>35</v>
      </c>
      <c r="U254" s="21" t="s">
        <v>35</v>
      </c>
      <c r="V254" s="13" t="s">
        <v>35</v>
      </c>
      <c r="W254" s="179"/>
    </row>
    <row r="255" spans="1:23" s="8" customFormat="1" ht="30" customHeight="1" x14ac:dyDescent="0.25">
      <c r="A255" s="157" t="s">
        <v>328</v>
      </c>
      <c r="B255" s="157"/>
      <c r="C255" s="9" t="s">
        <v>34</v>
      </c>
      <c r="D255" s="9" t="s">
        <v>34</v>
      </c>
      <c r="E255" s="9" t="s">
        <v>34</v>
      </c>
      <c r="F255" s="9" t="s">
        <v>34</v>
      </c>
      <c r="G255" s="10" t="s">
        <v>34</v>
      </c>
      <c r="H255" s="10" t="s">
        <v>34</v>
      </c>
      <c r="I255" s="11">
        <f>SUM(I256:I276)</f>
        <v>32225.95</v>
      </c>
      <c r="J255" s="11">
        <f t="shared" ref="J255:S255" si="36">SUM(J256:J276)</f>
        <v>25254.760000000002</v>
      </c>
      <c r="K255" s="11">
        <f t="shared" si="36"/>
        <v>21047.16</v>
      </c>
      <c r="L255" s="12">
        <f t="shared" si="36"/>
        <v>954</v>
      </c>
      <c r="M255" s="11">
        <f t="shared" si="36"/>
        <v>31271659.27</v>
      </c>
      <c r="N255" s="11">
        <f t="shared" si="36"/>
        <v>0</v>
      </c>
      <c r="O255" s="11">
        <f t="shared" si="36"/>
        <v>0</v>
      </c>
      <c r="P255" s="11">
        <f t="shared" si="36"/>
        <v>0</v>
      </c>
      <c r="Q255" s="11">
        <f t="shared" si="36"/>
        <v>31271659.27</v>
      </c>
      <c r="R255" s="11">
        <f t="shared" si="36"/>
        <v>31271659.27</v>
      </c>
      <c r="S255" s="11">
        <f t="shared" si="36"/>
        <v>0</v>
      </c>
      <c r="T255" s="21" t="s">
        <v>35</v>
      </c>
      <c r="U255" s="21" t="s">
        <v>35</v>
      </c>
      <c r="V255" s="13" t="s">
        <v>35</v>
      </c>
      <c r="W255" s="179"/>
    </row>
    <row r="256" spans="1:23" ht="45" customHeight="1" x14ac:dyDescent="0.25">
      <c r="A256" s="14">
        <v>1</v>
      </c>
      <c r="B256" s="15" t="s">
        <v>329</v>
      </c>
      <c r="C256" s="14" t="s">
        <v>38</v>
      </c>
      <c r="D256" s="14">
        <v>1983</v>
      </c>
      <c r="E256" s="14" t="s">
        <v>35</v>
      </c>
      <c r="F256" s="14" t="s">
        <v>45</v>
      </c>
      <c r="G256" s="16">
        <v>5</v>
      </c>
      <c r="H256" s="16">
        <v>6</v>
      </c>
      <c r="I256" s="17">
        <v>5546.9</v>
      </c>
      <c r="J256" s="17">
        <v>4196</v>
      </c>
      <c r="K256" s="17">
        <v>859.5</v>
      </c>
      <c r="L256" s="18">
        <v>246</v>
      </c>
      <c r="M256" s="17">
        <f t="shared" ref="M256:M276" si="37">SUM(N256:Q256)</f>
        <v>5535849.2699999996</v>
      </c>
      <c r="N256" s="17">
        <v>0</v>
      </c>
      <c r="O256" s="17">
        <v>0</v>
      </c>
      <c r="P256" s="17">
        <v>0</v>
      </c>
      <c r="Q256" s="17">
        <f>'Таблица 3 '!C253</f>
        <v>5535849.2699999996</v>
      </c>
      <c r="R256" s="17">
        <f t="shared" ref="R256:R294" si="38">Q256</f>
        <v>5535849.2699999996</v>
      </c>
      <c r="S256" s="17">
        <v>0</v>
      </c>
      <c r="T256" s="19">
        <f t="shared" si="23"/>
        <v>1319.3158412774069</v>
      </c>
      <c r="U256" s="19">
        <v>1319.3158412774069</v>
      </c>
      <c r="V256" s="20" t="s">
        <v>40</v>
      </c>
    </row>
    <row r="257" spans="1:22" ht="45" customHeight="1" x14ac:dyDescent="0.25">
      <c r="A257" s="14">
        <v>2</v>
      </c>
      <c r="B257" s="15" t="s">
        <v>330</v>
      </c>
      <c r="C257" s="14" t="s">
        <v>38</v>
      </c>
      <c r="D257" s="14">
        <v>1987</v>
      </c>
      <c r="E257" s="14" t="s">
        <v>35</v>
      </c>
      <c r="F257" s="14" t="s">
        <v>45</v>
      </c>
      <c r="G257" s="16">
        <v>5</v>
      </c>
      <c r="H257" s="16">
        <v>5</v>
      </c>
      <c r="I257" s="17">
        <v>2884.2</v>
      </c>
      <c r="J257" s="17">
        <v>1692.1</v>
      </c>
      <c r="K257" s="17">
        <v>1692.1</v>
      </c>
      <c r="L257" s="18">
        <v>10</v>
      </c>
      <c r="M257" s="17">
        <f t="shared" si="37"/>
        <v>6154071.4500000002</v>
      </c>
      <c r="N257" s="17">
        <v>0</v>
      </c>
      <c r="O257" s="17">
        <v>0</v>
      </c>
      <c r="P257" s="17">
        <v>0</v>
      </c>
      <c r="Q257" s="17">
        <f>'Таблица 3 '!C254</f>
        <v>6154071.4500000002</v>
      </c>
      <c r="R257" s="17">
        <f t="shared" si="38"/>
        <v>6154071.4500000002</v>
      </c>
      <c r="S257" s="17">
        <v>0</v>
      </c>
      <c r="T257" s="19">
        <f t="shared" si="23"/>
        <v>3636.94311801903</v>
      </c>
      <c r="U257" s="19">
        <v>3636.94311801903</v>
      </c>
      <c r="V257" s="20" t="s">
        <v>40</v>
      </c>
    </row>
    <row r="258" spans="1:22" ht="45" customHeight="1" x14ac:dyDescent="0.25">
      <c r="A258" s="14">
        <v>3</v>
      </c>
      <c r="B258" s="15" t="s">
        <v>331</v>
      </c>
      <c r="C258" s="14" t="s">
        <v>38</v>
      </c>
      <c r="D258" s="14">
        <v>1965</v>
      </c>
      <c r="E258" s="14" t="s">
        <v>35</v>
      </c>
      <c r="F258" s="14" t="s">
        <v>39</v>
      </c>
      <c r="G258" s="16">
        <v>2</v>
      </c>
      <c r="H258" s="16">
        <v>2</v>
      </c>
      <c r="I258" s="17">
        <v>670.2</v>
      </c>
      <c r="J258" s="17">
        <v>616.70000000000005</v>
      </c>
      <c r="K258" s="17">
        <v>616.70000000000005</v>
      </c>
      <c r="L258" s="18">
        <v>18</v>
      </c>
      <c r="M258" s="17">
        <f t="shared" si="37"/>
        <v>1889478.56</v>
      </c>
      <c r="N258" s="17">
        <v>0</v>
      </c>
      <c r="O258" s="17">
        <v>0</v>
      </c>
      <c r="P258" s="17">
        <v>0</v>
      </c>
      <c r="Q258" s="17">
        <f>'Таблица 3 '!C255</f>
        <v>1889478.56</v>
      </c>
      <c r="R258" s="17">
        <f t="shared" si="38"/>
        <v>1889478.56</v>
      </c>
      <c r="S258" s="17">
        <v>0</v>
      </c>
      <c r="T258" s="19">
        <f t="shared" si="23"/>
        <v>3063.8536727744445</v>
      </c>
      <c r="U258" s="19">
        <v>3063.8536727744445</v>
      </c>
      <c r="V258" s="20" t="s">
        <v>40</v>
      </c>
    </row>
    <row r="259" spans="1:22" ht="45" customHeight="1" x14ac:dyDescent="0.25">
      <c r="A259" s="14">
        <v>4</v>
      </c>
      <c r="B259" s="15" t="s">
        <v>332</v>
      </c>
      <c r="C259" s="14" t="s">
        <v>38</v>
      </c>
      <c r="D259" s="14">
        <v>1971</v>
      </c>
      <c r="E259" s="14" t="s">
        <v>35</v>
      </c>
      <c r="F259" s="14" t="s">
        <v>60</v>
      </c>
      <c r="G259" s="16">
        <v>5</v>
      </c>
      <c r="H259" s="16">
        <v>4</v>
      </c>
      <c r="I259" s="17">
        <v>4306.42</v>
      </c>
      <c r="J259" s="17">
        <v>3141.12</v>
      </c>
      <c r="K259" s="17">
        <v>3012.72</v>
      </c>
      <c r="L259" s="18">
        <v>76</v>
      </c>
      <c r="M259" s="17">
        <f t="shared" si="37"/>
        <v>255152.11</v>
      </c>
      <c r="N259" s="17">
        <v>0</v>
      </c>
      <c r="O259" s="17">
        <v>0</v>
      </c>
      <c r="P259" s="17">
        <v>0</v>
      </c>
      <c r="Q259" s="17">
        <f>'Таблица 3 '!C256</f>
        <v>255152.11</v>
      </c>
      <c r="R259" s="17">
        <f t="shared" si="38"/>
        <v>255152.11</v>
      </c>
      <c r="S259" s="17">
        <v>0</v>
      </c>
      <c r="T259" s="19">
        <f t="shared" si="23"/>
        <v>81.229660121230637</v>
      </c>
      <c r="U259" s="19">
        <v>81.229660121230637</v>
      </c>
      <c r="V259" s="20" t="s">
        <v>40</v>
      </c>
    </row>
    <row r="260" spans="1:22" ht="45" customHeight="1" x14ac:dyDescent="0.25">
      <c r="A260" s="14">
        <v>5</v>
      </c>
      <c r="B260" s="15" t="s">
        <v>333</v>
      </c>
      <c r="C260" s="14" t="s">
        <v>38</v>
      </c>
      <c r="D260" s="14">
        <v>1970</v>
      </c>
      <c r="E260" s="14" t="s">
        <v>35</v>
      </c>
      <c r="F260" s="14" t="s">
        <v>60</v>
      </c>
      <c r="G260" s="16">
        <v>2</v>
      </c>
      <c r="H260" s="16">
        <v>2</v>
      </c>
      <c r="I260" s="17">
        <v>836.2</v>
      </c>
      <c r="J260" s="17">
        <v>732.9</v>
      </c>
      <c r="K260" s="17">
        <v>732.9</v>
      </c>
      <c r="L260" s="18">
        <v>31</v>
      </c>
      <c r="M260" s="17">
        <f t="shared" si="37"/>
        <v>101278.8</v>
      </c>
      <c r="N260" s="17">
        <v>0</v>
      </c>
      <c r="O260" s="17">
        <v>0</v>
      </c>
      <c r="P260" s="17">
        <v>0</v>
      </c>
      <c r="Q260" s="17">
        <f>'Таблица 3 '!C257</f>
        <v>101278.8</v>
      </c>
      <c r="R260" s="17">
        <f t="shared" si="38"/>
        <v>101278.8</v>
      </c>
      <c r="S260" s="17">
        <v>0</v>
      </c>
      <c r="T260" s="19">
        <f t="shared" si="23"/>
        <v>138.189111747851</v>
      </c>
      <c r="U260" s="19">
        <v>138.189111747851</v>
      </c>
      <c r="V260" s="20" t="s">
        <v>40</v>
      </c>
    </row>
    <row r="261" spans="1:22" ht="45" customHeight="1" x14ac:dyDescent="0.25">
      <c r="A261" s="14">
        <v>6</v>
      </c>
      <c r="B261" s="15" t="s">
        <v>334</v>
      </c>
      <c r="C261" s="14" t="s">
        <v>38</v>
      </c>
      <c r="D261" s="14">
        <v>1970</v>
      </c>
      <c r="E261" s="14" t="s">
        <v>35</v>
      </c>
      <c r="F261" s="14" t="s">
        <v>60</v>
      </c>
      <c r="G261" s="16">
        <v>2</v>
      </c>
      <c r="H261" s="16">
        <v>2</v>
      </c>
      <c r="I261" s="17">
        <v>1175.5</v>
      </c>
      <c r="J261" s="17">
        <v>725.9</v>
      </c>
      <c r="K261" s="17">
        <v>725.9</v>
      </c>
      <c r="L261" s="18">
        <v>35</v>
      </c>
      <c r="M261" s="17">
        <f t="shared" si="37"/>
        <v>188220</v>
      </c>
      <c r="N261" s="17">
        <v>0</v>
      </c>
      <c r="O261" s="17">
        <v>0</v>
      </c>
      <c r="P261" s="17">
        <v>0</v>
      </c>
      <c r="Q261" s="17">
        <f>'Таблица 3 '!C258</f>
        <v>188220</v>
      </c>
      <c r="R261" s="17">
        <f t="shared" si="38"/>
        <v>188220</v>
      </c>
      <c r="S261" s="17">
        <v>0</v>
      </c>
      <c r="T261" s="19">
        <f t="shared" si="23"/>
        <v>259.29191348670616</v>
      </c>
      <c r="U261" s="19">
        <v>259.29191348670616</v>
      </c>
      <c r="V261" s="20" t="s">
        <v>40</v>
      </c>
    </row>
    <row r="262" spans="1:22" ht="45" customHeight="1" x14ac:dyDescent="0.25">
      <c r="A262" s="14">
        <v>7</v>
      </c>
      <c r="B262" s="15" t="s">
        <v>335</v>
      </c>
      <c r="C262" s="14" t="s">
        <v>38</v>
      </c>
      <c r="D262" s="14">
        <v>1965</v>
      </c>
      <c r="E262" s="14">
        <v>2021</v>
      </c>
      <c r="F262" s="14" t="s">
        <v>60</v>
      </c>
      <c r="G262" s="16">
        <v>2</v>
      </c>
      <c r="H262" s="16">
        <v>2</v>
      </c>
      <c r="I262" s="17">
        <v>677.9</v>
      </c>
      <c r="J262" s="17">
        <v>636.5</v>
      </c>
      <c r="K262" s="17">
        <v>636.5</v>
      </c>
      <c r="L262" s="18">
        <v>28</v>
      </c>
      <c r="M262" s="17">
        <f t="shared" si="37"/>
        <v>1488209.4100000001</v>
      </c>
      <c r="N262" s="17">
        <v>0</v>
      </c>
      <c r="O262" s="17">
        <v>0</v>
      </c>
      <c r="P262" s="17">
        <v>0</v>
      </c>
      <c r="Q262" s="17">
        <f>'Таблица 3 '!C259</f>
        <v>1488209.4100000001</v>
      </c>
      <c r="R262" s="17">
        <f t="shared" si="38"/>
        <v>1488209.4100000001</v>
      </c>
      <c r="S262" s="17">
        <v>0</v>
      </c>
      <c r="T262" s="19">
        <f t="shared" si="23"/>
        <v>2338.1137627651219</v>
      </c>
      <c r="U262" s="19">
        <v>2338.1137627651219</v>
      </c>
      <c r="V262" s="20" t="s">
        <v>40</v>
      </c>
    </row>
    <row r="263" spans="1:22" ht="45" customHeight="1" x14ac:dyDescent="0.25">
      <c r="A263" s="14">
        <v>8</v>
      </c>
      <c r="B263" s="15" t="s">
        <v>336</v>
      </c>
      <c r="C263" s="14" t="s">
        <v>38</v>
      </c>
      <c r="D263" s="14">
        <v>1980</v>
      </c>
      <c r="E263" s="14" t="s">
        <v>35</v>
      </c>
      <c r="F263" s="14" t="s">
        <v>39</v>
      </c>
      <c r="G263" s="16">
        <v>2</v>
      </c>
      <c r="H263" s="16">
        <v>3</v>
      </c>
      <c r="I263" s="17">
        <v>1321.8</v>
      </c>
      <c r="J263" s="17">
        <v>969</v>
      </c>
      <c r="K263" s="17">
        <v>969</v>
      </c>
      <c r="L263" s="18">
        <v>40</v>
      </c>
      <c r="M263" s="17">
        <f t="shared" si="37"/>
        <v>2660311.15</v>
      </c>
      <c r="N263" s="17">
        <v>0</v>
      </c>
      <c r="O263" s="17">
        <v>0</v>
      </c>
      <c r="P263" s="17">
        <v>0</v>
      </c>
      <c r="Q263" s="17">
        <f>'Таблица 3 '!C260</f>
        <v>2660311.15</v>
      </c>
      <c r="R263" s="17">
        <f t="shared" si="38"/>
        <v>2660311.15</v>
      </c>
      <c r="S263" s="17">
        <v>0</v>
      </c>
      <c r="T263" s="19">
        <f t="shared" si="23"/>
        <v>2745.4191434468521</v>
      </c>
      <c r="U263" s="19">
        <v>2745.4191434468521</v>
      </c>
      <c r="V263" s="20" t="s">
        <v>40</v>
      </c>
    </row>
    <row r="264" spans="1:22" ht="45" customHeight="1" x14ac:dyDescent="0.25">
      <c r="A264" s="14">
        <v>9</v>
      </c>
      <c r="B264" s="15" t="s">
        <v>337</v>
      </c>
      <c r="C264" s="14" t="s">
        <v>38</v>
      </c>
      <c r="D264" s="14">
        <v>1955</v>
      </c>
      <c r="E264" s="14" t="s">
        <v>35</v>
      </c>
      <c r="F264" s="14" t="s">
        <v>39</v>
      </c>
      <c r="G264" s="16">
        <v>2</v>
      </c>
      <c r="H264" s="16">
        <v>2</v>
      </c>
      <c r="I264" s="17">
        <v>472.2</v>
      </c>
      <c r="J264" s="17">
        <v>443</v>
      </c>
      <c r="K264" s="17">
        <v>443</v>
      </c>
      <c r="L264" s="18">
        <v>13</v>
      </c>
      <c r="M264" s="17">
        <f t="shared" si="37"/>
        <v>1099665.6000000001</v>
      </c>
      <c r="N264" s="17">
        <v>0</v>
      </c>
      <c r="O264" s="17">
        <v>0</v>
      </c>
      <c r="P264" s="17">
        <v>0</v>
      </c>
      <c r="Q264" s="17">
        <f>'Таблица 3 '!C261</f>
        <v>1099665.6000000001</v>
      </c>
      <c r="R264" s="17">
        <f t="shared" si="38"/>
        <v>1099665.6000000001</v>
      </c>
      <c r="S264" s="17">
        <v>0</v>
      </c>
      <c r="T264" s="19">
        <f t="shared" si="23"/>
        <v>2482.3151241534993</v>
      </c>
      <c r="U264" s="19">
        <v>2482.3151241534993</v>
      </c>
      <c r="V264" s="20" t="s">
        <v>40</v>
      </c>
    </row>
    <row r="265" spans="1:22" ht="45" customHeight="1" x14ac:dyDescent="0.25">
      <c r="A265" s="14">
        <v>10</v>
      </c>
      <c r="B265" s="15" t="s">
        <v>338</v>
      </c>
      <c r="C265" s="14" t="s">
        <v>38</v>
      </c>
      <c r="D265" s="14">
        <v>1970</v>
      </c>
      <c r="E265" s="14">
        <v>2021</v>
      </c>
      <c r="F265" s="14" t="s">
        <v>60</v>
      </c>
      <c r="G265" s="16">
        <v>3</v>
      </c>
      <c r="H265" s="16">
        <v>2</v>
      </c>
      <c r="I265" s="17">
        <v>1626</v>
      </c>
      <c r="J265" s="17">
        <v>1069.5999999999999</v>
      </c>
      <c r="K265" s="17">
        <v>1069.5999999999999</v>
      </c>
      <c r="L265" s="18">
        <v>44</v>
      </c>
      <c r="M265" s="17">
        <f t="shared" si="37"/>
        <v>201906</v>
      </c>
      <c r="N265" s="17">
        <v>0</v>
      </c>
      <c r="O265" s="17">
        <v>0</v>
      </c>
      <c r="P265" s="17">
        <v>0</v>
      </c>
      <c r="Q265" s="17">
        <f>'Таблица 3 '!C262</f>
        <v>201906</v>
      </c>
      <c r="R265" s="17">
        <f t="shared" si="38"/>
        <v>201906</v>
      </c>
      <c r="S265" s="17">
        <v>0</v>
      </c>
      <c r="T265" s="19">
        <f t="shared" si="23"/>
        <v>188.76776364996263</v>
      </c>
      <c r="U265" s="19">
        <v>188.76776364996263</v>
      </c>
      <c r="V265" s="20" t="s">
        <v>40</v>
      </c>
    </row>
    <row r="266" spans="1:22" ht="45" customHeight="1" x14ac:dyDescent="0.25">
      <c r="A266" s="14">
        <v>11</v>
      </c>
      <c r="B266" s="15" t="s">
        <v>339</v>
      </c>
      <c r="C266" s="14" t="s">
        <v>38</v>
      </c>
      <c r="D266" s="14">
        <v>1957</v>
      </c>
      <c r="E266" s="14">
        <v>2019</v>
      </c>
      <c r="F266" s="14" t="s">
        <v>60</v>
      </c>
      <c r="G266" s="16">
        <v>2</v>
      </c>
      <c r="H266" s="16">
        <v>2</v>
      </c>
      <c r="I266" s="17">
        <v>896</v>
      </c>
      <c r="J266" s="17">
        <v>830</v>
      </c>
      <c r="K266" s="17">
        <v>830</v>
      </c>
      <c r="L266" s="18">
        <v>25</v>
      </c>
      <c r="M266" s="17">
        <f t="shared" si="37"/>
        <v>123531.05</v>
      </c>
      <c r="N266" s="17">
        <v>0</v>
      </c>
      <c r="O266" s="17">
        <v>0</v>
      </c>
      <c r="P266" s="17">
        <v>0</v>
      </c>
      <c r="Q266" s="17">
        <f>'Таблица 3 '!C263</f>
        <v>123531.05</v>
      </c>
      <c r="R266" s="17">
        <f t="shared" si="38"/>
        <v>123531.05</v>
      </c>
      <c r="S266" s="17">
        <v>0</v>
      </c>
      <c r="T266" s="19">
        <f t="shared" si="23"/>
        <v>148.8325903614458</v>
      </c>
      <c r="U266" s="19">
        <v>148.8325903614458</v>
      </c>
      <c r="V266" s="20" t="s">
        <v>40</v>
      </c>
    </row>
    <row r="267" spans="1:22" ht="45" customHeight="1" x14ac:dyDescent="0.25">
      <c r="A267" s="14">
        <v>12</v>
      </c>
      <c r="B267" s="15" t="s">
        <v>340</v>
      </c>
      <c r="C267" s="14" t="s">
        <v>38</v>
      </c>
      <c r="D267" s="14">
        <v>1963</v>
      </c>
      <c r="E267" s="14">
        <v>2016</v>
      </c>
      <c r="F267" s="14" t="s">
        <v>60</v>
      </c>
      <c r="G267" s="16">
        <v>2</v>
      </c>
      <c r="H267" s="16">
        <v>2</v>
      </c>
      <c r="I267" s="17">
        <v>893.9</v>
      </c>
      <c r="J267" s="17">
        <v>829.4</v>
      </c>
      <c r="K267" s="17">
        <v>829.4</v>
      </c>
      <c r="L267" s="18">
        <v>21</v>
      </c>
      <c r="M267" s="17">
        <f t="shared" si="37"/>
        <v>9150.48</v>
      </c>
      <c r="N267" s="17">
        <v>0</v>
      </c>
      <c r="O267" s="17">
        <v>0</v>
      </c>
      <c r="P267" s="17">
        <v>0</v>
      </c>
      <c r="Q267" s="17">
        <f>'Таблица 3 '!C264</f>
        <v>9150.48</v>
      </c>
      <c r="R267" s="17">
        <f t="shared" si="38"/>
        <v>9150.48</v>
      </c>
      <c r="S267" s="17">
        <v>0</v>
      </c>
      <c r="T267" s="19">
        <f t="shared" si="23"/>
        <v>11.032650108512177</v>
      </c>
      <c r="U267" s="19">
        <v>11.032650108512177</v>
      </c>
      <c r="V267" s="20" t="s">
        <v>40</v>
      </c>
    </row>
    <row r="268" spans="1:22" ht="45" customHeight="1" x14ac:dyDescent="0.25">
      <c r="A268" s="14">
        <v>13</v>
      </c>
      <c r="B268" s="15" t="s">
        <v>341</v>
      </c>
      <c r="C268" s="14" t="s">
        <v>38</v>
      </c>
      <c r="D268" s="14">
        <v>1961</v>
      </c>
      <c r="E268" s="14">
        <v>2018</v>
      </c>
      <c r="F268" s="14" t="s">
        <v>60</v>
      </c>
      <c r="G268" s="16">
        <v>2</v>
      </c>
      <c r="H268" s="16">
        <v>2</v>
      </c>
      <c r="I268" s="17">
        <v>886.1</v>
      </c>
      <c r="J268" s="17">
        <v>838.6</v>
      </c>
      <c r="K268" s="17">
        <v>838.6</v>
      </c>
      <c r="L268" s="18">
        <v>25</v>
      </c>
      <c r="M268" s="17">
        <f t="shared" si="37"/>
        <v>1666406.99</v>
      </c>
      <c r="N268" s="17">
        <v>0</v>
      </c>
      <c r="O268" s="17">
        <v>0</v>
      </c>
      <c r="P268" s="17">
        <v>0</v>
      </c>
      <c r="Q268" s="17">
        <f>'Таблица 3 '!C265</f>
        <v>1666406.99</v>
      </c>
      <c r="R268" s="17">
        <f t="shared" si="38"/>
        <v>1666406.99</v>
      </c>
      <c r="S268" s="17">
        <v>0</v>
      </c>
      <c r="T268" s="19">
        <f t="shared" si="23"/>
        <v>1987.1297281182924</v>
      </c>
      <c r="U268" s="19">
        <v>1987.1297281182924</v>
      </c>
      <c r="V268" s="20" t="s">
        <v>40</v>
      </c>
    </row>
    <row r="269" spans="1:22" ht="45" customHeight="1" x14ac:dyDescent="0.25">
      <c r="A269" s="14">
        <v>14</v>
      </c>
      <c r="B269" s="15" t="s">
        <v>342</v>
      </c>
      <c r="C269" s="14" t="s">
        <v>38</v>
      </c>
      <c r="D269" s="14">
        <v>1955</v>
      </c>
      <c r="E269" s="14" t="s">
        <v>35</v>
      </c>
      <c r="F269" s="14" t="s">
        <v>39</v>
      </c>
      <c r="G269" s="16">
        <v>2</v>
      </c>
      <c r="H269" s="16">
        <v>2</v>
      </c>
      <c r="I269" s="17">
        <v>444.5</v>
      </c>
      <c r="J269" s="17">
        <v>395.2</v>
      </c>
      <c r="K269" s="17">
        <v>395.2</v>
      </c>
      <c r="L269" s="18">
        <v>16</v>
      </c>
      <c r="M269" s="17">
        <f t="shared" si="37"/>
        <v>562305.6</v>
      </c>
      <c r="N269" s="17">
        <v>0</v>
      </c>
      <c r="O269" s="17">
        <v>0</v>
      </c>
      <c r="P269" s="17">
        <v>0</v>
      </c>
      <c r="Q269" s="17">
        <f>'Таблица 3 '!C266</f>
        <v>562305.6</v>
      </c>
      <c r="R269" s="17">
        <f t="shared" si="38"/>
        <v>562305.6</v>
      </c>
      <c r="S269" s="17">
        <v>0</v>
      </c>
      <c r="T269" s="19">
        <f t="shared" si="23"/>
        <v>1422.838056680162</v>
      </c>
      <c r="U269" s="19">
        <v>1422.838056680162</v>
      </c>
      <c r="V269" s="20" t="s">
        <v>40</v>
      </c>
    </row>
    <row r="270" spans="1:22" ht="45" customHeight="1" x14ac:dyDescent="0.25">
      <c r="A270" s="14">
        <v>15</v>
      </c>
      <c r="B270" s="15" t="s">
        <v>343</v>
      </c>
      <c r="C270" s="14" t="s">
        <v>38</v>
      </c>
      <c r="D270" s="14">
        <v>1956</v>
      </c>
      <c r="E270" s="14" t="s">
        <v>35</v>
      </c>
      <c r="F270" s="14" t="s">
        <v>60</v>
      </c>
      <c r="G270" s="16">
        <v>2</v>
      </c>
      <c r="H270" s="16">
        <v>2</v>
      </c>
      <c r="I270" s="17">
        <v>929.8</v>
      </c>
      <c r="J270" s="17">
        <v>927.8</v>
      </c>
      <c r="K270" s="17">
        <v>668.8</v>
      </c>
      <c r="L270" s="18">
        <v>34</v>
      </c>
      <c r="M270" s="17">
        <f t="shared" si="37"/>
        <v>7786.22</v>
      </c>
      <c r="N270" s="17">
        <v>0</v>
      </c>
      <c r="O270" s="17">
        <v>0</v>
      </c>
      <c r="P270" s="17">
        <v>0</v>
      </c>
      <c r="Q270" s="17">
        <f>'Таблица 3 '!C267</f>
        <v>7786.22</v>
      </c>
      <c r="R270" s="17">
        <f t="shared" si="38"/>
        <v>7786.22</v>
      </c>
      <c r="S270" s="17">
        <v>0</v>
      </c>
      <c r="T270" s="19">
        <f t="shared" si="23"/>
        <v>8.3921319249838326</v>
      </c>
      <c r="U270" s="19">
        <v>8.3921319249838326</v>
      </c>
      <c r="V270" s="20" t="s">
        <v>40</v>
      </c>
    </row>
    <row r="271" spans="1:22" ht="45" customHeight="1" x14ac:dyDescent="0.25">
      <c r="A271" s="14">
        <v>16</v>
      </c>
      <c r="B271" s="15" t="s">
        <v>344</v>
      </c>
      <c r="C271" s="14" t="s">
        <v>38</v>
      </c>
      <c r="D271" s="14">
        <v>1953</v>
      </c>
      <c r="E271" s="14" t="s">
        <v>35</v>
      </c>
      <c r="F271" s="14" t="s">
        <v>60</v>
      </c>
      <c r="G271" s="16">
        <v>2</v>
      </c>
      <c r="H271" s="16">
        <v>2</v>
      </c>
      <c r="I271" s="17">
        <v>1340.2</v>
      </c>
      <c r="J271" s="17">
        <v>1316.4</v>
      </c>
      <c r="K271" s="17">
        <v>1316.4</v>
      </c>
      <c r="L271" s="18">
        <v>46</v>
      </c>
      <c r="M271" s="17">
        <f t="shared" si="37"/>
        <v>126419.04</v>
      </c>
      <c r="N271" s="17">
        <v>0</v>
      </c>
      <c r="O271" s="17">
        <v>0</v>
      </c>
      <c r="P271" s="17">
        <v>0</v>
      </c>
      <c r="Q271" s="17">
        <f>'Таблица 3 '!C268</f>
        <v>126419.04</v>
      </c>
      <c r="R271" s="17">
        <f t="shared" si="38"/>
        <v>126419.04</v>
      </c>
      <c r="S271" s="17">
        <v>0</v>
      </c>
      <c r="T271" s="19">
        <f t="shared" si="23"/>
        <v>96.033910665451216</v>
      </c>
      <c r="U271" s="19">
        <v>96.033910665451216</v>
      </c>
      <c r="V271" s="20" t="s">
        <v>40</v>
      </c>
    </row>
    <row r="272" spans="1:22" ht="45" customHeight="1" x14ac:dyDescent="0.25">
      <c r="A272" s="14">
        <v>17</v>
      </c>
      <c r="B272" s="15" t="s">
        <v>345</v>
      </c>
      <c r="C272" s="14" t="s">
        <v>38</v>
      </c>
      <c r="D272" s="14" t="s">
        <v>185</v>
      </c>
      <c r="E272" s="14" t="s">
        <v>35</v>
      </c>
      <c r="F272" s="14" t="s">
        <v>39</v>
      </c>
      <c r="G272" s="16">
        <v>5</v>
      </c>
      <c r="H272" s="16">
        <v>8</v>
      </c>
      <c r="I272" s="17">
        <v>5246.83</v>
      </c>
      <c r="J272" s="17">
        <v>4442</v>
      </c>
      <c r="K272" s="17">
        <v>4211.7</v>
      </c>
      <c r="L272" s="18">
        <v>176</v>
      </c>
      <c r="M272" s="17">
        <f t="shared" si="37"/>
        <v>245087.65</v>
      </c>
      <c r="N272" s="17">
        <v>0</v>
      </c>
      <c r="O272" s="17">
        <v>0</v>
      </c>
      <c r="P272" s="17">
        <v>0</v>
      </c>
      <c r="Q272" s="17">
        <f>'Таблица 3 '!C269</f>
        <v>245087.65</v>
      </c>
      <c r="R272" s="17">
        <f t="shared" si="38"/>
        <v>245087.65</v>
      </c>
      <c r="S272" s="17">
        <v>0</v>
      </c>
      <c r="T272" s="19">
        <f t="shared" si="23"/>
        <v>55.175067537145431</v>
      </c>
      <c r="U272" s="19">
        <v>55.175067537145431</v>
      </c>
      <c r="V272" s="20" t="s">
        <v>40</v>
      </c>
    </row>
    <row r="273" spans="1:23" ht="45" customHeight="1" x14ac:dyDescent="0.25">
      <c r="A273" s="14">
        <v>18</v>
      </c>
      <c r="B273" s="15" t="s">
        <v>346</v>
      </c>
      <c r="C273" s="14" t="s">
        <v>38</v>
      </c>
      <c r="D273" s="14">
        <v>1963</v>
      </c>
      <c r="E273" s="14" t="s">
        <v>35</v>
      </c>
      <c r="F273" s="14" t="s">
        <v>60</v>
      </c>
      <c r="G273" s="16">
        <v>2</v>
      </c>
      <c r="H273" s="16">
        <v>2</v>
      </c>
      <c r="I273" s="17">
        <v>1146.0999999999999</v>
      </c>
      <c r="J273" s="17">
        <v>621.14</v>
      </c>
      <c r="K273" s="17">
        <v>505.74</v>
      </c>
      <c r="L273" s="18">
        <v>26</v>
      </c>
      <c r="M273" s="17">
        <f t="shared" si="37"/>
        <v>7291497.8400000008</v>
      </c>
      <c r="N273" s="17">
        <v>0</v>
      </c>
      <c r="O273" s="17">
        <v>0</v>
      </c>
      <c r="P273" s="17">
        <v>0</v>
      </c>
      <c r="Q273" s="17">
        <f>'Таблица 3 '!C270</f>
        <v>7291497.8400000008</v>
      </c>
      <c r="R273" s="17">
        <f t="shared" si="38"/>
        <v>7291497.8400000008</v>
      </c>
      <c r="S273" s="17">
        <v>0</v>
      </c>
      <c r="T273" s="19">
        <f t="shared" si="23"/>
        <v>11738.895965482823</v>
      </c>
      <c r="U273" s="19">
        <v>11738.895965482823</v>
      </c>
      <c r="V273" s="20" t="s">
        <v>40</v>
      </c>
    </row>
    <row r="274" spans="1:23" ht="45" customHeight="1" x14ac:dyDescent="0.25">
      <c r="A274" s="14">
        <v>19</v>
      </c>
      <c r="B274" s="15" t="s">
        <v>347</v>
      </c>
      <c r="C274" s="14" t="s">
        <v>38</v>
      </c>
      <c r="D274" s="14">
        <v>1959</v>
      </c>
      <c r="E274" s="14">
        <v>2021</v>
      </c>
      <c r="F274" s="14" t="s">
        <v>60</v>
      </c>
      <c r="G274" s="16">
        <v>2</v>
      </c>
      <c r="H274" s="16">
        <v>1</v>
      </c>
      <c r="I274" s="17">
        <v>291.2</v>
      </c>
      <c r="J274" s="17">
        <v>281</v>
      </c>
      <c r="K274" s="17">
        <v>242.6</v>
      </c>
      <c r="L274" s="18">
        <v>17</v>
      </c>
      <c r="M274" s="17">
        <f t="shared" si="37"/>
        <v>1143064.5999999999</v>
      </c>
      <c r="N274" s="17">
        <v>0</v>
      </c>
      <c r="O274" s="17">
        <v>0</v>
      </c>
      <c r="P274" s="17">
        <v>0</v>
      </c>
      <c r="Q274" s="17">
        <f>'Таблица 3 '!C271</f>
        <v>1143064.5999999999</v>
      </c>
      <c r="R274" s="17">
        <f t="shared" si="38"/>
        <v>1143064.5999999999</v>
      </c>
      <c r="S274" s="17">
        <v>0</v>
      </c>
      <c r="T274" s="19">
        <f t="shared" si="23"/>
        <v>4067.8455516014228</v>
      </c>
      <c r="U274" s="19">
        <v>4067.8455516014228</v>
      </c>
      <c r="V274" s="20" t="s">
        <v>40</v>
      </c>
    </row>
    <row r="275" spans="1:23" ht="45" customHeight="1" x14ac:dyDescent="0.25">
      <c r="A275" s="14">
        <v>20</v>
      </c>
      <c r="B275" s="15" t="s">
        <v>348</v>
      </c>
      <c r="C275" s="14" t="s">
        <v>38</v>
      </c>
      <c r="D275" s="14">
        <v>1961</v>
      </c>
      <c r="E275" s="14">
        <v>2018</v>
      </c>
      <c r="F275" s="14" t="s">
        <v>60</v>
      </c>
      <c r="G275" s="16">
        <v>2</v>
      </c>
      <c r="H275" s="16">
        <v>1</v>
      </c>
      <c r="I275" s="17">
        <v>319.89999999999998</v>
      </c>
      <c r="J275" s="17">
        <v>276</v>
      </c>
      <c r="K275" s="17">
        <v>244.8</v>
      </c>
      <c r="L275" s="18">
        <v>17</v>
      </c>
      <c r="M275" s="17">
        <f t="shared" si="37"/>
        <v>427884.83999999997</v>
      </c>
      <c r="N275" s="17">
        <v>0</v>
      </c>
      <c r="O275" s="17">
        <v>0</v>
      </c>
      <c r="P275" s="17">
        <v>0</v>
      </c>
      <c r="Q275" s="17">
        <f>'Таблица 3 '!C272</f>
        <v>427884.83999999997</v>
      </c>
      <c r="R275" s="17">
        <f t="shared" si="38"/>
        <v>427884.83999999997</v>
      </c>
      <c r="S275" s="17">
        <v>0</v>
      </c>
      <c r="T275" s="19">
        <f t="shared" si="23"/>
        <v>1550.3073913043477</v>
      </c>
      <c r="U275" s="19">
        <v>1550.3073913043477</v>
      </c>
      <c r="V275" s="20" t="s">
        <v>40</v>
      </c>
    </row>
    <row r="276" spans="1:23" ht="45" customHeight="1" x14ac:dyDescent="0.25">
      <c r="A276" s="14">
        <v>21</v>
      </c>
      <c r="B276" s="15" t="s">
        <v>349</v>
      </c>
      <c r="C276" s="14" t="s">
        <v>38</v>
      </c>
      <c r="D276" s="14">
        <v>1961</v>
      </c>
      <c r="E276" s="14">
        <v>2021</v>
      </c>
      <c r="F276" s="14" t="s">
        <v>60</v>
      </c>
      <c r="G276" s="16">
        <v>2</v>
      </c>
      <c r="H276" s="16">
        <v>1</v>
      </c>
      <c r="I276" s="17">
        <v>314.10000000000002</v>
      </c>
      <c r="J276" s="17">
        <v>274.39999999999998</v>
      </c>
      <c r="K276" s="17">
        <v>206</v>
      </c>
      <c r="L276" s="18">
        <v>10</v>
      </c>
      <c r="M276" s="17">
        <f t="shared" si="37"/>
        <v>94382.61</v>
      </c>
      <c r="N276" s="17">
        <v>0</v>
      </c>
      <c r="O276" s="17">
        <v>0</v>
      </c>
      <c r="P276" s="17">
        <v>0</v>
      </c>
      <c r="Q276" s="17">
        <f>'Таблица 3 '!C273</f>
        <v>94382.61</v>
      </c>
      <c r="R276" s="17">
        <f t="shared" si="38"/>
        <v>94382.61</v>
      </c>
      <c r="S276" s="17">
        <v>0</v>
      </c>
      <c r="T276" s="19">
        <f t="shared" si="23"/>
        <v>343.95994897959184</v>
      </c>
      <c r="U276" s="19">
        <v>343.95994897959184</v>
      </c>
      <c r="V276" s="20" t="s">
        <v>40</v>
      </c>
    </row>
    <row r="277" spans="1:23" s="8" customFormat="1" ht="29.25" customHeight="1" x14ac:dyDescent="0.25">
      <c r="A277" s="157" t="s">
        <v>350</v>
      </c>
      <c r="B277" s="157"/>
      <c r="C277" s="9" t="s">
        <v>34</v>
      </c>
      <c r="D277" s="9" t="s">
        <v>34</v>
      </c>
      <c r="E277" s="9" t="s">
        <v>34</v>
      </c>
      <c r="F277" s="9" t="s">
        <v>34</v>
      </c>
      <c r="G277" s="10" t="s">
        <v>34</v>
      </c>
      <c r="H277" s="10" t="s">
        <v>34</v>
      </c>
      <c r="I277" s="11">
        <f>SUM(I278:I282)</f>
        <v>4406.1000000000004</v>
      </c>
      <c r="J277" s="11">
        <f t="shared" ref="J277:S277" si="39">SUM(J278:J282)</f>
        <v>3996</v>
      </c>
      <c r="K277" s="11">
        <f t="shared" si="39"/>
        <v>3856.3999999999996</v>
      </c>
      <c r="L277" s="12">
        <f t="shared" si="39"/>
        <v>187</v>
      </c>
      <c r="M277" s="11">
        <f t="shared" si="39"/>
        <v>10175305.560000002</v>
      </c>
      <c r="N277" s="11">
        <f t="shared" si="39"/>
        <v>0</v>
      </c>
      <c r="O277" s="11">
        <f t="shared" si="39"/>
        <v>0</v>
      </c>
      <c r="P277" s="11">
        <f t="shared" si="39"/>
        <v>0</v>
      </c>
      <c r="Q277" s="11">
        <f t="shared" si="39"/>
        <v>10175305.560000002</v>
      </c>
      <c r="R277" s="11">
        <f t="shared" si="39"/>
        <v>10175305.560000002</v>
      </c>
      <c r="S277" s="11">
        <f t="shared" si="39"/>
        <v>0</v>
      </c>
      <c r="T277" s="21" t="s">
        <v>35</v>
      </c>
      <c r="U277" s="21" t="s">
        <v>35</v>
      </c>
      <c r="V277" s="13" t="s">
        <v>35</v>
      </c>
      <c r="W277" s="179"/>
    </row>
    <row r="278" spans="1:23" ht="45" customHeight="1" x14ac:dyDescent="0.25">
      <c r="A278" s="14">
        <v>1</v>
      </c>
      <c r="B278" s="15" t="s">
        <v>351</v>
      </c>
      <c r="C278" s="14" t="s">
        <v>38</v>
      </c>
      <c r="D278" s="14">
        <v>1977</v>
      </c>
      <c r="E278" s="14">
        <v>2021</v>
      </c>
      <c r="F278" s="14" t="s">
        <v>60</v>
      </c>
      <c r="G278" s="16">
        <v>3</v>
      </c>
      <c r="H278" s="16">
        <v>3</v>
      </c>
      <c r="I278" s="17">
        <v>1138.0999999999999</v>
      </c>
      <c r="J278" s="17">
        <v>1080</v>
      </c>
      <c r="K278" s="17">
        <v>1080</v>
      </c>
      <c r="L278" s="18">
        <v>50</v>
      </c>
      <c r="M278" s="17">
        <f t="shared" ref="M278:M282" si="40">SUM(N278:Q278)</f>
        <v>1084779.8500000001</v>
      </c>
      <c r="N278" s="17">
        <v>0</v>
      </c>
      <c r="O278" s="17">
        <v>0</v>
      </c>
      <c r="P278" s="17">
        <v>0</v>
      </c>
      <c r="Q278" s="17">
        <f>'Таблица 3 '!C275</f>
        <v>1084779.8500000001</v>
      </c>
      <c r="R278" s="17">
        <f t="shared" si="38"/>
        <v>1084779.8500000001</v>
      </c>
      <c r="S278" s="17">
        <v>0</v>
      </c>
      <c r="T278" s="19">
        <f t="shared" si="23"/>
        <v>1004.4257870370371</v>
      </c>
      <c r="U278" s="19">
        <v>1004.4257870370371</v>
      </c>
      <c r="V278" s="20" t="s">
        <v>40</v>
      </c>
    </row>
    <row r="279" spans="1:23" ht="45" customHeight="1" x14ac:dyDescent="0.25">
      <c r="A279" s="14">
        <v>2</v>
      </c>
      <c r="B279" s="15" t="s">
        <v>352</v>
      </c>
      <c r="C279" s="14" t="s">
        <v>38</v>
      </c>
      <c r="D279" s="14">
        <v>1959</v>
      </c>
      <c r="E279" s="14">
        <v>2019</v>
      </c>
      <c r="F279" s="14" t="s">
        <v>60</v>
      </c>
      <c r="G279" s="16">
        <v>2</v>
      </c>
      <c r="H279" s="16">
        <v>2</v>
      </c>
      <c r="I279" s="17">
        <v>519.20000000000005</v>
      </c>
      <c r="J279" s="17">
        <v>459.8</v>
      </c>
      <c r="K279" s="17">
        <v>459.8</v>
      </c>
      <c r="L279" s="18">
        <v>12</v>
      </c>
      <c r="M279" s="17">
        <f t="shared" si="40"/>
        <v>2700564.99</v>
      </c>
      <c r="N279" s="17">
        <v>0</v>
      </c>
      <c r="O279" s="17">
        <v>0</v>
      </c>
      <c r="P279" s="17">
        <v>0</v>
      </c>
      <c r="Q279" s="17">
        <f>'Таблица 3 '!C276</f>
        <v>2700564.99</v>
      </c>
      <c r="R279" s="17">
        <f t="shared" si="38"/>
        <v>2700564.99</v>
      </c>
      <c r="S279" s="17">
        <v>0</v>
      </c>
      <c r="T279" s="19">
        <f t="shared" si="23"/>
        <v>5873.347085689431</v>
      </c>
      <c r="U279" s="19">
        <v>5873.347085689431</v>
      </c>
      <c r="V279" s="20" t="s">
        <v>40</v>
      </c>
    </row>
    <row r="280" spans="1:23" ht="45" customHeight="1" x14ac:dyDescent="0.25">
      <c r="A280" s="14">
        <v>3</v>
      </c>
      <c r="B280" s="15" t="s">
        <v>353</v>
      </c>
      <c r="C280" s="14" t="s">
        <v>38</v>
      </c>
      <c r="D280" s="14">
        <v>1983</v>
      </c>
      <c r="E280" s="14" t="s">
        <v>35</v>
      </c>
      <c r="F280" s="14" t="s">
        <v>60</v>
      </c>
      <c r="G280" s="16">
        <v>3</v>
      </c>
      <c r="H280" s="16">
        <v>2</v>
      </c>
      <c r="I280" s="17">
        <v>1083.2</v>
      </c>
      <c r="J280" s="17">
        <v>999</v>
      </c>
      <c r="K280" s="17">
        <v>948.4</v>
      </c>
      <c r="L280" s="18">
        <v>45</v>
      </c>
      <c r="M280" s="17">
        <f t="shared" si="40"/>
        <v>4341781.5200000005</v>
      </c>
      <c r="N280" s="17">
        <v>0</v>
      </c>
      <c r="O280" s="17">
        <v>0</v>
      </c>
      <c r="P280" s="17">
        <v>0</v>
      </c>
      <c r="Q280" s="17">
        <f>'Таблица 3 '!C277</f>
        <v>4341781.5200000005</v>
      </c>
      <c r="R280" s="17">
        <f t="shared" si="38"/>
        <v>4341781.5200000005</v>
      </c>
      <c r="S280" s="17">
        <v>0</v>
      </c>
      <c r="T280" s="19">
        <f t="shared" si="23"/>
        <v>4346.1276476476478</v>
      </c>
      <c r="U280" s="19">
        <v>4346.1276476476478</v>
      </c>
      <c r="V280" s="20" t="s">
        <v>40</v>
      </c>
    </row>
    <row r="281" spans="1:23" ht="45" customHeight="1" x14ac:dyDescent="0.25">
      <c r="A281" s="14">
        <v>4</v>
      </c>
      <c r="B281" s="15" t="s">
        <v>354</v>
      </c>
      <c r="C281" s="14" t="s">
        <v>38</v>
      </c>
      <c r="D281" s="14">
        <v>1986</v>
      </c>
      <c r="E281" s="14">
        <v>2017</v>
      </c>
      <c r="F281" s="14" t="s">
        <v>60</v>
      </c>
      <c r="G281" s="16">
        <v>5</v>
      </c>
      <c r="H281" s="16">
        <v>1</v>
      </c>
      <c r="I281" s="17">
        <v>973.6</v>
      </c>
      <c r="J281" s="17">
        <v>818</v>
      </c>
      <c r="K281" s="17">
        <v>729</v>
      </c>
      <c r="L281" s="18">
        <v>45</v>
      </c>
      <c r="M281" s="17">
        <f t="shared" si="40"/>
        <v>791920.79999999993</v>
      </c>
      <c r="N281" s="17">
        <v>0</v>
      </c>
      <c r="O281" s="17">
        <v>0</v>
      </c>
      <c r="P281" s="17">
        <v>0</v>
      </c>
      <c r="Q281" s="17">
        <f>'Таблица 3 '!C278</f>
        <v>791920.79999999993</v>
      </c>
      <c r="R281" s="17">
        <f t="shared" si="38"/>
        <v>791920.79999999993</v>
      </c>
      <c r="S281" s="17">
        <v>0</v>
      </c>
      <c r="T281" s="19">
        <f t="shared" si="23"/>
        <v>968.11833740831287</v>
      </c>
      <c r="U281" s="19">
        <v>968.11833740831287</v>
      </c>
      <c r="V281" s="20" t="s">
        <v>40</v>
      </c>
    </row>
    <row r="282" spans="1:23" ht="45" customHeight="1" x14ac:dyDescent="0.25">
      <c r="A282" s="14">
        <v>5</v>
      </c>
      <c r="B282" s="15" t="s">
        <v>355</v>
      </c>
      <c r="C282" s="14" t="s">
        <v>38</v>
      </c>
      <c r="D282" s="14">
        <v>1958</v>
      </c>
      <c r="E282" s="14" t="s">
        <v>35</v>
      </c>
      <c r="F282" s="14" t="s">
        <v>306</v>
      </c>
      <c r="G282" s="16">
        <v>2</v>
      </c>
      <c r="H282" s="16">
        <v>2</v>
      </c>
      <c r="I282" s="17">
        <v>692</v>
      </c>
      <c r="J282" s="17">
        <v>639.20000000000005</v>
      </c>
      <c r="K282" s="17">
        <v>639.20000000000005</v>
      </c>
      <c r="L282" s="18">
        <v>35</v>
      </c>
      <c r="M282" s="17">
        <f t="shared" si="40"/>
        <v>1256258.3999999999</v>
      </c>
      <c r="N282" s="17">
        <v>0</v>
      </c>
      <c r="O282" s="17">
        <v>0</v>
      </c>
      <c r="P282" s="17">
        <v>0</v>
      </c>
      <c r="Q282" s="17">
        <f>'Таблица 3 '!C279</f>
        <v>1256258.3999999999</v>
      </c>
      <c r="R282" s="17">
        <f t="shared" si="38"/>
        <v>1256258.3999999999</v>
      </c>
      <c r="S282" s="17">
        <v>0</v>
      </c>
      <c r="T282" s="19">
        <f t="shared" si="23"/>
        <v>1965.3604505632038</v>
      </c>
      <c r="U282" s="19">
        <v>1965.3604505632038</v>
      </c>
      <c r="V282" s="20" t="s">
        <v>40</v>
      </c>
    </row>
    <row r="283" spans="1:23" s="8" customFormat="1" ht="32.25" customHeight="1" x14ac:dyDescent="0.25">
      <c r="A283" s="157" t="s">
        <v>356</v>
      </c>
      <c r="B283" s="157"/>
      <c r="C283" s="9" t="s">
        <v>34</v>
      </c>
      <c r="D283" s="9" t="s">
        <v>34</v>
      </c>
      <c r="E283" s="9" t="s">
        <v>34</v>
      </c>
      <c r="F283" s="9" t="s">
        <v>34</v>
      </c>
      <c r="G283" s="10" t="s">
        <v>34</v>
      </c>
      <c r="H283" s="10" t="s">
        <v>34</v>
      </c>
      <c r="I283" s="11">
        <f t="shared" ref="I283:I284" si="41">I284</f>
        <v>430.3</v>
      </c>
      <c r="J283" s="11">
        <f t="shared" ref="J283:S284" si="42">J284</f>
        <v>380.39</v>
      </c>
      <c r="K283" s="11">
        <f t="shared" si="42"/>
        <v>336.64</v>
      </c>
      <c r="L283" s="12">
        <f t="shared" si="42"/>
        <v>25</v>
      </c>
      <c r="M283" s="11">
        <f t="shared" si="42"/>
        <v>561807.92999999993</v>
      </c>
      <c r="N283" s="11">
        <f t="shared" si="42"/>
        <v>0</v>
      </c>
      <c r="O283" s="11">
        <f t="shared" si="42"/>
        <v>0</v>
      </c>
      <c r="P283" s="11">
        <f t="shared" si="42"/>
        <v>0</v>
      </c>
      <c r="Q283" s="11">
        <f t="shared" si="42"/>
        <v>561807.92999999993</v>
      </c>
      <c r="R283" s="11">
        <f t="shared" si="42"/>
        <v>561807.92999999993</v>
      </c>
      <c r="S283" s="11">
        <f t="shared" si="42"/>
        <v>0</v>
      </c>
      <c r="T283" s="21" t="s">
        <v>34</v>
      </c>
      <c r="U283" s="21" t="s">
        <v>34</v>
      </c>
      <c r="V283" s="13" t="s">
        <v>34</v>
      </c>
      <c r="W283" s="179"/>
    </row>
    <row r="284" spans="1:23" s="8" customFormat="1" ht="27" customHeight="1" x14ac:dyDescent="0.25">
      <c r="A284" s="157" t="s">
        <v>357</v>
      </c>
      <c r="B284" s="157"/>
      <c r="C284" s="9" t="s">
        <v>34</v>
      </c>
      <c r="D284" s="9" t="s">
        <v>34</v>
      </c>
      <c r="E284" s="9" t="s">
        <v>34</v>
      </c>
      <c r="F284" s="9" t="s">
        <v>34</v>
      </c>
      <c r="G284" s="10" t="s">
        <v>34</v>
      </c>
      <c r="H284" s="10" t="s">
        <v>34</v>
      </c>
      <c r="I284" s="11">
        <f t="shared" si="41"/>
        <v>430.3</v>
      </c>
      <c r="J284" s="11">
        <f t="shared" si="42"/>
        <v>380.39</v>
      </c>
      <c r="K284" s="11">
        <f t="shared" si="42"/>
        <v>336.64</v>
      </c>
      <c r="L284" s="12">
        <f t="shared" si="42"/>
        <v>25</v>
      </c>
      <c r="M284" s="11">
        <f t="shared" si="42"/>
        <v>561807.92999999993</v>
      </c>
      <c r="N284" s="11">
        <f t="shared" si="42"/>
        <v>0</v>
      </c>
      <c r="O284" s="11">
        <f t="shared" si="42"/>
        <v>0</v>
      </c>
      <c r="P284" s="11">
        <f t="shared" si="42"/>
        <v>0</v>
      </c>
      <c r="Q284" s="11">
        <f t="shared" si="42"/>
        <v>561807.92999999993</v>
      </c>
      <c r="R284" s="11">
        <f t="shared" si="42"/>
        <v>561807.92999999993</v>
      </c>
      <c r="S284" s="11">
        <f t="shared" si="42"/>
        <v>0</v>
      </c>
      <c r="T284" s="21" t="s">
        <v>34</v>
      </c>
      <c r="U284" s="21" t="s">
        <v>34</v>
      </c>
      <c r="V284" s="13" t="s">
        <v>34</v>
      </c>
      <c r="W284" s="179"/>
    </row>
    <row r="285" spans="1:23" ht="46.5" customHeight="1" x14ac:dyDescent="0.25">
      <c r="A285" s="14">
        <v>1</v>
      </c>
      <c r="B285" s="15" t="s">
        <v>358</v>
      </c>
      <c r="C285" s="14" t="s">
        <v>38</v>
      </c>
      <c r="D285" s="14">
        <v>1964</v>
      </c>
      <c r="E285" s="14">
        <v>2022</v>
      </c>
      <c r="F285" s="14" t="s">
        <v>60</v>
      </c>
      <c r="G285" s="16">
        <v>2</v>
      </c>
      <c r="H285" s="16">
        <v>2</v>
      </c>
      <c r="I285" s="17">
        <v>430.3</v>
      </c>
      <c r="J285" s="17">
        <v>380.39</v>
      </c>
      <c r="K285" s="17">
        <v>336.64</v>
      </c>
      <c r="L285" s="18">
        <v>25</v>
      </c>
      <c r="M285" s="17">
        <f>SUM(N285:Q285)</f>
        <v>561807.92999999993</v>
      </c>
      <c r="N285" s="17">
        <v>0</v>
      </c>
      <c r="O285" s="17">
        <v>0</v>
      </c>
      <c r="P285" s="17">
        <v>0</v>
      </c>
      <c r="Q285" s="17">
        <f>'Таблица 3 '!C282</f>
        <v>561807.92999999993</v>
      </c>
      <c r="R285" s="17">
        <f t="shared" si="38"/>
        <v>561807.92999999993</v>
      </c>
      <c r="S285" s="17">
        <v>0</v>
      </c>
      <c r="T285" s="19">
        <f t="shared" si="23"/>
        <v>1476.9261284471199</v>
      </c>
      <c r="U285" s="19">
        <v>1476.9261284471199</v>
      </c>
      <c r="V285" s="20" t="s">
        <v>40</v>
      </c>
    </row>
    <row r="286" spans="1:23" s="8" customFormat="1" ht="27.75" customHeight="1" x14ac:dyDescent="0.25">
      <c r="A286" s="157" t="s">
        <v>359</v>
      </c>
      <c r="B286" s="157"/>
      <c r="C286" s="9" t="s">
        <v>34</v>
      </c>
      <c r="D286" s="9" t="s">
        <v>34</v>
      </c>
      <c r="E286" s="9" t="s">
        <v>34</v>
      </c>
      <c r="F286" s="9" t="s">
        <v>34</v>
      </c>
      <c r="G286" s="10" t="s">
        <v>34</v>
      </c>
      <c r="H286" s="10" t="s">
        <v>34</v>
      </c>
      <c r="I286" s="11">
        <f>I290+I287+I295+I297</f>
        <v>15799.090000000002</v>
      </c>
      <c r="J286" s="11">
        <f t="shared" ref="J286:S286" si="43">J290+J287+J295+J297</f>
        <v>13677.170000000002</v>
      </c>
      <c r="K286" s="11">
        <f t="shared" si="43"/>
        <v>12823.34</v>
      </c>
      <c r="L286" s="12">
        <f t="shared" si="43"/>
        <v>585</v>
      </c>
      <c r="M286" s="11">
        <f t="shared" si="43"/>
        <v>25033781.339999996</v>
      </c>
      <c r="N286" s="11">
        <f t="shared" si="43"/>
        <v>0</v>
      </c>
      <c r="O286" s="11">
        <f t="shared" si="43"/>
        <v>0</v>
      </c>
      <c r="P286" s="11">
        <f t="shared" si="43"/>
        <v>0</v>
      </c>
      <c r="Q286" s="11">
        <f t="shared" si="43"/>
        <v>25033781.339999996</v>
      </c>
      <c r="R286" s="11">
        <f t="shared" si="43"/>
        <v>25033781.339999996</v>
      </c>
      <c r="S286" s="11">
        <f t="shared" si="43"/>
        <v>0</v>
      </c>
      <c r="T286" s="21" t="s">
        <v>34</v>
      </c>
      <c r="U286" s="21" t="s">
        <v>34</v>
      </c>
      <c r="V286" s="13" t="s">
        <v>34</v>
      </c>
      <c r="W286" s="179"/>
    </row>
    <row r="287" spans="1:23" s="8" customFormat="1" ht="27.75" customHeight="1" x14ac:dyDescent="0.25">
      <c r="A287" s="157" t="s">
        <v>360</v>
      </c>
      <c r="B287" s="157"/>
      <c r="C287" s="9" t="s">
        <v>34</v>
      </c>
      <c r="D287" s="9" t="s">
        <v>34</v>
      </c>
      <c r="E287" s="9" t="s">
        <v>34</v>
      </c>
      <c r="F287" s="9" t="s">
        <v>34</v>
      </c>
      <c r="G287" s="10" t="s">
        <v>34</v>
      </c>
      <c r="H287" s="10" t="s">
        <v>34</v>
      </c>
      <c r="I287" s="11">
        <f>SUM(I288:I289)</f>
        <v>1147</v>
      </c>
      <c r="J287" s="11">
        <f t="shared" ref="J287:S287" si="44">SUM(J288:J289)</f>
        <v>1059.03</v>
      </c>
      <c r="K287" s="11">
        <f t="shared" si="44"/>
        <v>978.1</v>
      </c>
      <c r="L287" s="12">
        <f t="shared" si="44"/>
        <v>38</v>
      </c>
      <c r="M287" s="11">
        <f t="shared" si="44"/>
        <v>614358.62</v>
      </c>
      <c r="N287" s="11">
        <f t="shared" si="44"/>
        <v>0</v>
      </c>
      <c r="O287" s="11">
        <f t="shared" si="44"/>
        <v>0</v>
      </c>
      <c r="P287" s="11">
        <f t="shared" si="44"/>
        <v>0</v>
      </c>
      <c r="Q287" s="11">
        <f t="shared" si="44"/>
        <v>614358.62</v>
      </c>
      <c r="R287" s="11">
        <f t="shared" si="44"/>
        <v>614358.62</v>
      </c>
      <c r="S287" s="11">
        <f t="shared" si="44"/>
        <v>0</v>
      </c>
      <c r="T287" s="21" t="s">
        <v>34</v>
      </c>
      <c r="U287" s="21" t="s">
        <v>34</v>
      </c>
      <c r="V287" s="13" t="s">
        <v>34</v>
      </c>
      <c r="W287" s="179"/>
    </row>
    <row r="288" spans="1:23" ht="45" customHeight="1" x14ac:dyDescent="0.25">
      <c r="A288" s="14">
        <v>1</v>
      </c>
      <c r="B288" s="15" t="s">
        <v>361</v>
      </c>
      <c r="C288" s="14" t="s">
        <v>38</v>
      </c>
      <c r="D288" s="14" t="s">
        <v>362</v>
      </c>
      <c r="E288" s="14">
        <v>2017</v>
      </c>
      <c r="F288" s="14" t="s">
        <v>60</v>
      </c>
      <c r="G288" s="16">
        <v>2</v>
      </c>
      <c r="H288" s="16">
        <v>1</v>
      </c>
      <c r="I288" s="17">
        <v>566</v>
      </c>
      <c r="J288" s="17">
        <v>523.5</v>
      </c>
      <c r="K288" s="17">
        <v>523.5</v>
      </c>
      <c r="L288" s="18">
        <v>18</v>
      </c>
      <c r="M288" s="17">
        <f t="shared" ref="M288:M289" si="45">SUM(N288:Q288)</f>
        <v>339544.12</v>
      </c>
      <c r="N288" s="17">
        <v>0</v>
      </c>
      <c r="O288" s="17">
        <v>0</v>
      </c>
      <c r="P288" s="17">
        <v>0</v>
      </c>
      <c r="Q288" s="17">
        <f>'Таблица 3 '!C285</f>
        <v>339544.12</v>
      </c>
      <c r="R288" s="17">
        <f t="shared" si="38"/>
        <v>339544.12</v>
      </c>
      <c r="S288" s="17">
        <v>0</v>
      </c>
      <c r="T288" s="19">
        <f t="shared" si="23"/>
        <v>648.60385864374405</v>
      </c>
      <c r="U288" s="19">
        <v>648.60385864374405</v>
      </c>
      <c r="V288" s="20" t="s">
        <v>40</v>
      </c>
    </row>
    <row r="289" spans="1:23" ht="45" customHeight="1" x14ac:dyDescent="0.25">
      <c r="A289" s="14">
        <v>2</v>
      </c>
      <c r="B289" s="15" t="s">
        <v>363</v>
      </c>
      <c r="C289" s="14" t="s">
        <v>38</v>
      </c>
      <c r="D289" s="14" t="s">
        <v>362</v>
      </c>
      <c r="E289" s="14">
        <v>2017</v>
      </c>
      <c r="F289" s="14" t="s">
        <v>60</v>
      </c>
      <c r="G289" s="16">
        <v>2</v>
      </c>
      <c r="H289" s="16">
        <v>1</v>
      </c>
      <c r="I289" s="17">
        <v>581</v>
      </c>
      <c r="J289" s="17">
        <v>535.53</v>
      </c>
      <c r="K289" s="17">
        <v>454.6</v>
      </c>
      <c r="L289" s="18">
        <v>20</v>
      </c>
      <c r="M289" s="17">
        <f t="shared" si="45"/>
        <v>274814.5</v>
      </c>
      <c r="N289" s="17">
        <v>0</v>
      </c>
      <c r="O289" s="17">
        <v>0</v>
      </c>
      <c r="P289" s="17">
        <v>0</v>
      </c>
      <c r="Q289" s="17">
        <f>'Таблица 3 '!C286</f>
        <v>274814.5</v>
      </c>
      <c r="R289" s="17">
        <f t="shared" si="38"/>
        <v>274814.5</v>
      </c>
      <c r="S289" s="17">
        <v>0</v>
      </c>
      <c r="T289" s="19">
        <f t="shared" si="23"/>
        <v>513.16359494332721</v>
      </c>
      <c r="U289" s="19">
        <v>513.16359494332721</v>
      </c>
      <c r="V289" s="20" t="s">
        <v>40</v>
      </c>
    </row>
    <row r="290" spans="1:23" s="8" customFormat="1" ht="27.75" customHeight="1" x14ac:dyDescent="0.25">
      <c r="A290" s="157" t="s">
        <v>364</v>
      </c>
      <c r="B290" s="157"/>
      <c r="C290" s="9" t="s">
        <v>34</v>
      </c>
      <c r="D290" s="9" t="s">
        <v>34</v>
      </c>
      <c r="E290" s="9" t="s">
        <v>34</v>
      </c>
      <c r="F290" s="9" t="s">
        <v>34</v>
      </c>
      <c r="G290" s="10" t="s">
        <v>34</v>
      </c>
      <c r="H290" s="10" t="s">
        <v>34</v>
      </c>
      <c r="I290" s="11">
        <f>SUM(I291:I294)</f>
        <v>10021.990000000002</v>
      </c>
      <c r="J290" s="11">
        <f t="shared" ref="J290:S290" si="46">SUM(J291:J294)</f>
        <v>8535.69</v>
      </c>
      <c r="K290" s="11">
        <f t="shared" si="46"/>
        <v>8375.39</v>
      </c>
      <c r="L290" s="12">
        <f t="shared" si="46"/>
        <v>396</v>
      </c>
      <c r="M290" s="11">
        <f t="shared" si="46"/>
        <v>12660962.560000001</v>
      </c>
      <c r="N290" s="11">
        <f t="shared" si="46"/>
        <v>0</v>
      </c>
      <c r="O290" s="11">
        <f t="shared" si="46"/>
        <v>0</v>
      </c>
      <c r="P290" s="11">
        <f t="shared" si="46"/>
        <v>0</v>
      </c>
      <c r="Q290" s="11">
        <f t="shared" si="46"/>
        <v>12660962.560000001</v>
      </c>
      <c r="R290" s="11">
        <f t="shared" si="46"/>
        <v>12660962.560000001</v>
      </c>
      <c r="S290" s="11">
        <f t="shared" si="46"/>
        <v>0</v>
      </c>
      <c r="T290" s="21" t="s">
        <v>34</v>
      </c>
      <c r="U290" s="21" t="s">
        <v>34</v>
      </c>
      <c r="V290" s="13" t="s">
        <v>34</v>
      </c>
      <c r="W290" s="179"/>
    </row>
    <row r="291" spans="1:23" ht="45" customHeight="1" x14ac:dyDescent="0.25">
      <c r="A291" s="14">
        <v>1</v>
      </c>
      <c r="B291" s="15" t="s">
        <v>365</v>
      </c>
      <c r="C291" s="14" t="s">
        <v>38</v>
      </c>
      <c r="D291" s="14">
        <v>1982</v>
      </c>
      <c r="E291" s="14" t="s">
        <v>35</v>
      </c>
      <c r="F291" s="14" t="s">
        <v>39</v>
      </c>
      <c r="G291" s="16">
        <v>5</v>
      </c>
      <c r="H291" s="16">
        <v>5</v>
      </c>
      <c r="I291" s="17">
        <v>3754</v>
      </c>
      <c r="J291" s="17">
        <v>3003.2</v>
      </c>
      <c r="K291" s="17">
        <v>3003.2</v>
      </c>
      <c r="L291" s="18">
        <v>170</v>
      </c>
      <c r="M291" s="17">
        <f t="shared" ref="M291:M294" si="47">SUM(N291:Q291)</f>
        <v>229449.52</v>
      </c>
      <c r="N291" s="17">
        <v>0</v>
      </c>
      <c r="O291" s="17">
        <v>0</v>
      </c>
      <c r="P291" s="17">
        <v>0</v>
      </c>
      <c r="Q291" s="17">
        <f>'Таблица 3 '!C288</f>
        <v>229449.52</v>
      </c>
      <c r="R291" s="17">
        <f t="shared" si="38"/>
        <v>229449.52</v>
      </c>
      <c r="S291" s="17">
        <v>0</v>
      </c>
      <c r="T291" s="19">
        <f t="shared" si="23"/>
        <v>76.401678209909434</v>
      </c>
      <c r="U291" s="19">
        <v>76.401678209909434</v>
      </c>
      <c r="V291" s="20" t="s">
        <v>40</v>
      </c>
    </row>
    <row r="292" spans="1:23" ht="45" customHeight="1" x14ac:dyDescent="0.25">
      <c r="A292" s="14">
        <v>2</v>
      </c>
      <c r="B292" s="15" t="s">
        <v>366</v>
      </c>
      <c r="C292" s="14" t="s">
        <v>38</v>
      </c>
      <c r="D292" s="14" t="s">
        <v>367</v>
      </c>
      <c r="E292" s="14" t="s">
        <v>35</v>
      </c>
      <c r="F292" s="14" t="s">
        <v>60</v>
      </c>
      <c r="G292" s="16">
        <v>2</v>
      </c>
      <c r="H292" s="16">
        <v>2</v>
      </c>
      <c r="I292" s="17">
        <v>706.67</v>
      </c>
      <c r="J292" s="17">
        <v>706.67</v>
      </c>
      <c r="K292" s="17">
        <v>706.67</v>
      </c>
      <c r="L292" s="18">
        <v>16</v>
      </c>
      <c r="M292" s="17">
        <f t="shared" si="47"/>
        <v>1058350.8</v>
      </c>
      <c r="N292" s="17">
        <v>0</v>
      </c>
      <c r="O292" s="17">
        <v>0</v>
      </c>
      <c r="P292" s="17">
        <v>0</v>
      </c>
      <c r="Q292" s="17">
        <f>'Таблица 3 '!C289</f>
        <v>1058350.8</v>
      </c>
      <c r="R292" s="17">
        <f t="shared" si="38"/>
        <v>1058350.8</v>
      </c>
      <c r="S292" s="17">
        <v>0</v>
      </c>
      <c r="T292" s="19">
        <f t="shared" si="23"/>
        <v>1497.6591619850851</v>
      </c>
      <c r="U292" s="19">
        <v>1497.6591619850851</v>
      </c>
      <c r="V292" s="20" t="s">
        <v>40</v>
      </c>
    </row>
    <row r="293" spans="1:23" ht="45" customHeight="1" x14ac:dyDescent="0.25">
      <c r="A293" s="14">
        <v>3</v>
      </c>
      <c r="B293" s="15" t="s">
        <v>368</v>
      </c>
      <c r="C293" s="14" t="s">
        <v>47</v>
      </c>
      <c r="D293" s="14">
        <v>1990</v>
      </c>
      <c r="E293" s="14" t="s">
        <v>34</v>
      </c>
      <c r="F293" s="14" t="s">
        <v>60</v>
      </c>
      <c r="G293" s="16">
        <v>2</v>
      </c>
      <c r="H293" s="16">
        <v>2</v>
      </c>
      <c r="I293" s="17">
        <v>1145.3</v>
      </c>
      <c r="J293" s="17">
        <v>842</v>
      </c>
      <c r="K293" s="17">
        <v>681.7</v>
      </c>
      <c r="L293" s="18">
        <v>34</v>
      </c>
      <c r="M293" s="17">
        <f t="shared" si="47"/>
        <v>571980.77</v>
      </c>
      <c r="N293" s="17">
        <v>0</v>
      </c>
      <c r="O293" s="17">
        <v>0</v>
      </c>
      <c r="P293" s="17">
        <v>0</v>
      </c>
      <c r="Q293" s="17">
        <f>'Таблица 3 '!C290</f>
        <v>571980.77</v>
      </c>
      <c r="R293" s="17">
        <f t="shared" si="38"/>
        <v>571980.77</v>
      </c>
      <c r="S293" s="17">
        <v>0</v>
      </c>
      <c r="T293" s="19">
        <f t="shared" si="23"/>
        <v>679.31207838479816</v>
      </c>
      <c r="U293" s="19">
        <v>679.31207838479816</v>
      </c>
      <c r="V293" s="20" t="s">
        <v>40</v>
      </c>
    </row>
    <row r="294" spans="1:23" ht="45" customHeight="1" x14ac:dyDescent="0.25">
      <c r="A294" s="14">
        <v>4</v>
      </c>
      <c r="B294" s="15" t="s">
        <v>369</v>
      </c>
      <c r="C294" s="14" t="s">
        <v>38</v>
      </c>
      <c r="D294" s="14" t="s">
        <v>125</v>
      </c>
      <c r="E294" s="14" t="s">
        <v>35</v>
      </c>
      <c r="F294" s="14" t="s">
        <v>39</v>
      </c>
      <c r="G294" s="16">
        <v>5</v>
      </c>
      <c r="H294" s="16">
        <v>4</v>
      </c>
      <c r="I294" s="17">
        <v>4416.0200000000004</v>
      </c>
      <c r="J294" s="17">
        <v>3983.82</v>
      </c>
      <c r="K294" s="17">
        <v>3983.82</v>
      </c>
      <c r="L294" s="18">
        <v>176</v>
      </c>
      <c r="M294" s="17">
        <f t="shared" si="47"/>
        <v>10801181.470000001</v>
      </c>
      <c r="N294" s="17">
        <v>0</v>
      </c>
      <c r="O294" s="17">
        <v>0</v>
      </c>
      <c r="P294" s="17">
        <v>0</v>
      </c>
      <c r="Q294" s="17">
        <f>'Таблица 3 '!C291</f>
        <v>10801181.470000001</v>
      </c>
      <c r="R294" s="17">
        <f t="shared" si="38"/>
        <v>10801181.470000001</v>
      </c>
      <c r="S294" s="17">
        <v>0</v>
      </c>
      <c r="T294" s="19">
        <f t="shared" si="23"/>
        <v>2711.2624240051009</v>
      </c>
      <c r="U294" s="19">
        <v>2711.2624240051009</v>
      </c>
      <c r="V294" s="20" t="s">
        <v>40</v>
      </c>
    </row>
    <row r="295" spans="1:23" s="8" customFormat="1" ht="32.25" customHeight="1" x14ac:dyDescent="0.25">
      <c r="A295" s="157" t="s">
        <v>370</v>
      </c>
      <c r="B295" s="157"/>
      <c r="C295" s="9" t="s">
        <v>34</v>
      </c>
      <c r="D295" s="9" t="s">
        <v>34</v>
      </c>
      <c r="E295" s="9" t="s">
        <v>34</v>
      </c>
      <c r="F295" s="9" t="s">
        <v>34</v>
      </c>
      <c r="G295" s="10" t="s">
        <v>34</v>
      </c>
      <c r="H295" s="10" t="s">
        <v>34</v>
      </c>
      <c r="I295" s="11">
        <f>SUM(I296)</f>
        <v>3747.1</v>
      </c>
      <c r="J295" s="11">
        <f t="shared" ref="J295:S295" si="48">SUM(J296)</f>
        <v>3480.1</v>
      </c>
      <c r="K295" s="11">
        <f t="shared" si="48"/>
        <v>2867.5</v>
      </c>
      <c r="L295" s="12">
        <f t="shared" si="48"/>
        <v>118</v>
      </c>
      <c r="M295" s="11">
        <f t="shared" si="48"/>
        <v>11252294.439999999</v>
      </c>
      <c r="N295" s="11">
        <f t="shared" si="48"/>
        <v>0</v>
      </c>
      <c r="O295" s="11">
        <f t="shared" si="48"/>
        <v>0</v>
      </c>
      <c r="P295" s="11">
        <f t="shared" si="48"/>
        <v>0</v>
      </c>
      <c r="Q295" s="11">
        <f t="shared" si="48"/>
        <v>11252294.439999999</v>
      </c>
      <c r="R295" s="11">
        <f t="shared" si="48"/>
        <v>11252294.439999999</v>
      </c>
      <c r="S295" s="11">
        <f t="shared" si="48"/>
        <v>0</v>
      </c>
      <c r="T295" s="21" t="s">
        <v>34</v>
      </c>
      <c r="U295" s="21" t="s">
        <v>34</v>
      </c>
      <c r="V295" s="13" t="s">
        <v>34</v>
      </c>
      <c r="W295" s="179"/>
    </row>
    <row r="296" spans="1:23" ht="45" customHeight="1" x14ac:dyDescent="0.25">
      <c r="A296" s="14">
        <v>1</v>
      </c>
      <c r="B296" s="15" t="s">
        <v>371</v>
      </c>
      <c r="C296" s="14" t="s">
        <v>38</v>
      </c>
      <c r="D296" s="14" t="s">
        <v>311</v>
      </c>
      <c r="E296" s="14" t="s">
        <v>35</v>
      </c>
      <c r="F296" s="14" t="s">
        <v>39</v>
      </c>
      <c r="G296" s="16">
        <v>5</v>
      </c>
      <c r="H296" s="16">
        <v>4</v>
      </c>
      <c r="I296" s="17">
        <v>3747.1</v>
      </c>
      <c r="J296" s="17">
        <v>3480.1</v>
      </c>
      <c r="K296" s="17">
        <v>2867.5</v>
      </c>
      <c r="L296" s="18">
        <v>118</v>
      </c>
      <c r="M296" s="17">
        <f>SUM(N296:Q296)</f>
        <v>11252294.439999999</v>
      </c>
      <c r="N296" s="17">
        <v>0</v>
      </c>
      <c r="O296" s="17">
        <v>0</v>
      </c>
      <c r="P296" s="17">
        <v>0</v>
      </c>
      <c r="Q296" s="17">
        <f>'Таблица 3 '!C293</f>
        <v>11252294.439999999</v>
      </c>
      <c r="R296" s="17">
        <f>Q296</f>
        <v>11252294.439999999</v>
      </c>
      <c r="S296" s="17">
        <v>0</v>
      </c>
      <c r="T296" s="19">
        <f t="shared" ref="T296:T359" si="49">M296/J296</f>
        <v>3233.3250308899169</v>
      </c>
      <c r="U296" s="19">
        <v>3233.3250308899169</v>
      </c>
      <c r="V296" s="20" t="s">
        <v>40</v>
      </c>
    </row>
    <row r="297" spans="1:23" s="8" customFormat="1" ht="30" customHeight="1" x14ac:dyDescent="0.25">
      <c r="A297" s="157" t="s">
        <v>372</v>
      </c>
      <c r="B297" s="157"/>
      <c r="C297" s="9" t="s">
        <v>34</v>
      </c>
      <c r="D297" s="9" t="s">
        <v>34</v>
      </c>
      <c r="E297" s="9" t="s">
        <v>34</v>
      </c>
      <c r="F297" s="9" t="s">
        <v>34</v>
      </c>
      <c r="G297" s="10" t="s">
        <v>34</v>
      </c>
      <c r="H297" s="10" t="s">
        <v>34</v>
      </c>
      <c r="I297" s="11">
        <f>I298</f>
        <v>883</v>
      </c>
      <c r="J297" s="11">
        <f t="shared" ref="J297:S302" si="50">J298</f>
        <v>602.35</v>
      </c>
      <c r="K297" s="11">
        <f t="shared" si="50"/>
        <v>602.35</v>
      </c>
      <c r="L297" s="12">
        <f t="shared" si="50"/>
        <v>33</v>
      </c>
      <c r="M297" s="11">
        <f t="shared" si="50"/>
        <v>506165.72000000003</v>
      </c>
      <c r="N297" s="11">
        <f t="shared" si="50"/>
        <v>0</v>
      </c>
      <c r="O297" s="11">
        <f t="shared" si="50"/>
        <v>0</v>
      </c>
      <c r="P297" s="11">
        <f t="shared" si="50"/>
        <v>0</v>
      </c>
      <c r="Q297" s="11">
        <f t="shared" si="50"/>
        <v>506165.72000000003</v>
      </c>
      <c r="R297" s="11">
        <f t="shared" si="50"/>
        <v>506165.72000000003</v>
      </c>
      <c r="S297" s="11">
        <f t="shared" si="50"/>
        <v>0</v>
      </c>
      <c r="T297" s="21" t="s">
        <v>34</v>
      </c>
      <c r="U297" s="21" t="s">
        <v>34</v>
      </c>
      <c r="V297" s="13" t="s">
        <v>34</v>
      </c>
      <c r="W297" s="179"/>
    </row>
    <row r="298" spans="1:23" ht="45" customHeight="1" x14ac:dyDescent="0.25">
      <c r="A298" s="14">
        <v>1</v>
      </c>
      <c r="B298" s="15" t="s">
        <v>373</v>
      </c>
      <c r="C298" s="14" t="s">
        <v>38</v>
      </c>
      <c r="D298" s="14">
        <v>1984</v>
      </c>
      <c r="E298" s="14">
        <v>2018</v>
      </c>
      <c r="F298" s="14" t="s">
        <v>45</v>
      </c>
      <c r="G298" s="16">
        <v>2</v>
      </c>
      <c r="H298" s="16">
        <v>2</v>
      </c>
      <c r="I298" s="17">
        <v>883</v>
      </c>
      <c r="J298" s="17">
        <v>602.35</v>
      </c>
      <c r="K298" s="17">
        <v>602.35</v>
      </c>
      <c r="L298" s="18">
        <v>33</v>
      </c>
      <c r="M298" s="17">
        <f>SUM(N298:Q298)</f>
        <v>506165.72000000003</v>
      </c>
      <c r="N298" s="17">
        <v>0</v>
      </c>
      <c r="O298" s="17">
        <v>0</v>
      </c>
      <c r="P298" s="17">
        <v>0</v>
      </c>
      <c r="Q298" s="17">
        <f>'Таблица 3 '!C295</f>
        <v>506165.72000000003</v>
      </c>
      <c r="R298" s="17">
        <f>Q298</f>
        <v>506165.72000000003</v>
      </c>
      <c r="S298" s="17">
        <v>0</v>
      </c>
      <c r="T298" s="19">
        <f t="shared" si="49"/>
        <v>840.31828671038431</v>
      </c>
      <c r="U298" s="19">
        <v>840.31828671038431</v>
      </c>
      <c r="V298" s="20" t="s">
        <v>40</v>
      </c>
    </row>
    <row r="299" spans="1:23" s="8" customFormat="1" ht="34.5" customHeight="1" x14ac:dyDescent="0.25">
      <c r="A299" s="157" t="s">
        <v>374</v>
      </c>
      <c r="B299" s="157"/>
      <c r="C299" s="9" t="s">
        <v>34</v>
      </c>
      <c r="D299" s="9" t="s">
        <v>34</v>
      </c>
      <c r="E299" s="9" t="s">
        <v>34</v>
      </c>
      <c r="F299" s="9" t="s">
        <v>34</v>
      </c>
      <c r="G299" s="10" t="s">
        <v>34</v>
      </c>
      <c r="H299" s="10" t="s">
        <v>34</v>
      </c>
      <c r="I299" s="11">
        <f t="shared" ref="I299:I302" si="51">I300</f>
        <v>798.62</v>
      </c>
      <c r="J299" s="11">
        <f t="shared" si="50"/>
        <v>727.77</v>
      </c>
      <c r="K299" s="11">
        <f t="shared" si="50"/>
        <v>727.77</v>
      </c>
      <c r="L299" s="12">
        <f t="shared" si="50"/>
        <v>31</v>
      </c>
      <c r="M299" s="11">
        <f t="shared" si="50"/>
        <v>469287.6</v>
      </c>
      <c r="N299" s="11">
        <f t="shared" si="50"/>
        <v>0</v>
      </c>
      <c r="O299" s="11">
        <f t="shared" si="50"/>
        <v>0</v>
      </c>
      <c r="P299" s="11">
        <f t="shared" si="50"/>
        <v>0</v>
      </c>
      <c r="Q299" s="11">
        <f t="shared" si="50"/>
        <v>469287.6</v>
      </c>
      <c r="R299" s="11">
        <f t="shared" si="50"/>
        <v>469287.6</v>
      </c>
      <c r="S299" s="11">
        <f t="shared" si="50"/>
        <v>0</v>
      </c>
      <c r="T299" s="21" t="s">
        <v>35</v>
      </c>
      <c r="U299" s="21" t="s">
        <v>35</v>
      </c>
      <c r="V299" s="13" t="s">
        <v>35</v>
      </c>
      <c r="W299" s="179"/>
    </row>
    <row r="300" spans="1:23" s="8" customFormat="1" ht="30" customHeight="1" x14ac:dyDescent="0.25">
      <c r="A300" s="157" t="s">
        <v>375</v>
      </c>
      <c r="B300" s="157"/>
      <c r="C300" s="9" t="s">
        <v>34</v>
      </c>
      <c r="D300" s="9" t="s">
        <v>34</v>
      </c>
      <c r="E300" s="9" t="s">
        <v>34</v>
      </c>
      <c r="F300" s="9" t="s">
        <v>34</v>
      </c>
      <c r="G300" s="10" t="s">
        <v>34</v>
      </c>
      <c r="H300" s="10" t="s">
        <v>34</v>
      </c>
      <c r="I300" s="11">
        <f t="shared" si="51"/>
        <v>798.62</v>
      </c>
      <c r="J300" s="11">
        <f t="shared" si="50"/>
        <v>727.77</v>
      </c>
      <c r="K300" s="11">
        <f t="shared" si="50"/>
        <v>727.77</v>
      </c>
      <c r="L300" s="12">
        <f t="shared" si="50"/>
        <v>31</v>
      </c>
      <c r="M300" s="11">
        <f t="shared" si="50"/>
        <v>469287.6</v>
      </c>
      <c r="N300" s="11">
        <f t="shared" si="50"/>
        <v>0</v>
      </c>
      <c r="O300" s="11">
        <f t="shared" si="50"/>
        <v>0</v>
      </c>
      <c r="P300" s="11">
        <f t="shared" si="50"/>
        <v>0</v>
      </c>
      <c r="Q300" s="11">
        <f t="shared" si="50"/>
        <v>469287.6</v>
      </c>
      <c r="R300" s="11">
        <f t="shared" si="50"/>
        <v>469287.6</v>
      </c>
      <c r="S300" s="11">
        <f t="shared" si="50"/>
        <v>0</v>
      </c>
      <c r="T300" s="21" t="s">
        <v>35</v>
      </c>
      <c r="U300" s="21" t="s">
        <v>35</v>
      </c>
      <c r="V300" s="13" t="s">
        <v>35</v>
      </c>
      <c r="W300" s="179"/>
    </row>
    <row r="301" spans="1:23" ht="45" x14ac:dyDescent="0.25">
      <c r="A301" s="14">
        <v>1</v>
      </c>
      <c r="B301" s="15" t="s">
        <v>376</v>
      </c>
      <c r="C301" s="14" t="s">
        <v>38</v>
      </c>
      <c r="D301" s="14" t="s">
        <v>320</v>
      </c>
      <c r="E301" s="14" t="s">
        <v>35</v>
      </c>
      <c r="F301" s="14" t="s">
        <v>60</v>
      </c>
      <c r="G301" s="16">
        <v>2</v>
      </c>
      <c r="H301" s="16">
        <v>2</v>
      </c>
      <c r="I301" s="17">
        <v>798.62</v>
      </c>
      <c r="J301" s="17">
        <v>727.77</v>
      </c>
      <c r="K301" s="17">
        <v>727.77</v>
      </c>
      <c r="L301" s="18">
        <v>31</v>
      </c>
      <c r="M301" s="17">
        <f>SUM(N301:Q301)</f>
        <v>469287.6</v>
      </c>
      <c r="N301" s="17">
        <v>0</v>
      </c>
      <c r="O301" s="17">
        <v>0</v>
      </c>
      <c r="P301" s="17">
        <v>0</v>
      </c>
      <c r="Q301" s="17">
        <f>'Таблица 3 '!C298</f>
        <v>469287.6</v>
      </c>
      <c r="R301" s="17">
        <f>Q301</f>
        <v>469287.6</v>
      </c>
      <c r="S301" s="17">
        <v>0</v>
      </c>
      <c r="T301" s="19">
        <f t="shared" si="49"/>
        <v>644.82954779669399</v>
      </c>
      <c r="U301" s="19">
        <v>644.82954779669399</v>
      </c>
      <c r="V301" s="20" t="s">
        <v>40</v>
      </c>
    </row>
    <row r="302" spans="1:23" s="8" customFormat="1" ht="30" customHeight="1" x14ac:dyDescent="0.25">
      <c r="A302" s="157" t="s">
        <v>377</v>
      </c>
      <c r="B302" s="157"/>
      <c r="C302" s="9" t="s">
        <v>34</v>
      </c>
      <c r="D302" s="9" t="s">
        <v>34</v>
      </c>
      <c r="E302" s="9" t="s">
        <v>34</v>
      </c>
      <c r="F302" s="9" t="s">
        <v>34</v>
      </c>
      <c r="G302" s="10" t="s">
        <v>34</v>
      </c>
      <c r="H302" s="10" t="s">
        <v>34</v>
      </c>
      <c r="I302" s="11">
        <f t="shared" si="51"/>
        <v>2507.6</v>
      </c>
      <c r="J302" s="11">
        <f t="shared" si="50"/>
        <v>1515.3</v>
      </c>
      <c r="K302" s="11">
        <f t="shared" si="50"/>
        <v>1515.4</v>
      </c>
      <c r="L302" s="12">
        <f t="shared" si="50"/>
        <v>62</v>
      </c>
      <c r="M302" s="11">
        <f t="shared" si="50"/>
        <v>5450833.2000000002</v>
      </c>
      <c r="N302" s="11">
        <f t="shared" si="50"/>
        <v>0</v>
      </c>
      <c r="O302" s="11">
        <f t="shared" si="50"/>
        <v>0</v>
      </c>
      <c r="P302" s="11">
        <f t="shared" si="50"/>
        <v>0</v>
      </c>
      <c r="Q302" s="11">
        <f t="shared" si="50"/>
        <v>5450833.2000000002</v>
      </c>
      <c r="R302" s="11">
        <f t="shared" si="50"/>
        <v>5450833.2000000002</v>
      </c>
      <c r="S302" s="11">
        <f t="shared" si="50"/>
        <v>0</v>
      </c>
      <c r="T302" s="21" t="s">
        <v>35</v>
      </c>
      <c r="U302" s="21" t="s">
        <v>35</v>
      </c>
      <c r="V302" s="13" t="s">
        <v>35</v>
      </c>
      <c r="W302" s="179"/>
    </row>
    <row r="303" spans="1:23" s="8" customFormat="1" ht="27.75" customHeight="1" x14ac:dyDescent="0.25">
      <c r="A303" s="157" t="s">
        <v>378</v>
      </c>
      <c r="B303" s="157"/>
      <c r="C303" s="9" t="s">
        <v>34</v>
      </c>
      <c r="D303" s="9" t="s">
        <v>34</v>
      </c>
      <c r="E303" s="9" t="s">
        <v>34</v>
      </c>
      <c r="F303" s="9" t="s">
        <v>34</v>
      </c>
      <c r="G303" s="10" t="s">
        <v>34</v>
      </c>
      <c r="H303" s="10" t="s">
        <v>34</v>
      </c>
      <c r="I303" s="11">
        <f>SUM(I304:I305)</f>
        <v>2507.6</v>
      </c>
      <c r="J303" s="11">
        <f t="shared" ref="J303:S303" si="52">SUM(J304:J305)</f>
        <v>1515.3</v>
      </c>
      <c r="K303" s="11">
        <f t="shared" si="52"/>
        <v>1515.4</v>
      </c>
      <c r="L303" s="12">
        <f t="shared" si="52"/>
        <v>62</v>
      </c>
      <c r="M303" s="11">
        <f t="shared" si="52"/>
        <v>5450833.2000000002</v>
      </c>
      <c r="N303" s="11">
        <f t="shared" si="52"/>
        <v>0</v>
      </c>
      <c r="O303" s="11">
        <f t="shared" si="52"/>
        <v>0</v>
      </c>
      <c r="P303" s="11">
        <f t="shared" si="52"/>
        <v>0</v>
      </c>
      <c r="Q303" s="11">
        <f t="shared" si="52"/>
        <v>5450833.2000000002</v>
      </c>
      <c r="R303" s="11">
        <f t="shared" si="52"/>
        <v>5450833.2000000002</v>
      </c>
      <c r="S303" s="11">
        <f t="shared" si="52"/>
        <v>0</v>
      </c>
      <c r="T303" s="21" t="s">
        <v>35</v>
      </c>
      <c r="U303" s="21" t="s">
        <v>35</v>
      </c>
      <c r="V303" s="13" t="s">
        <v>35</v>
      </c>
      <c r="W303" s="179"/>
    </row>
    <row r="304" spans="1:23" ht="46.5" customHeight="1" x14ac:dyDescent="0.25">
      <c r="A304" s="14">
        <v>1</v>
      </c>
      <c r="B304" s="15" t="s">
        <v>379</v>
      </c>
      <c r="C304" s="14" t="s">
        <v>38</v>
      </c>
      <c r="D304" s="14" t="s">
        <v>125</v>
      </c>
      <c r="E304" s="14" t="s">
        <v>35</v>
      </c>
      <c r="F304" s="14" t="s">
        <v>39</v>
      </c>
      <c r="G304" s="16">
        <v>2</v>
      </c>
      <c r="H304" s="16">
        <v>2</v>
      </c>
      <c r="I304" s="17">
        <v>1454.5</v>
      </c>
      <c r="J304" s="17">
        <v>954.8</v>
      </c>
      <c r="K304" s="17">
        <v>954.9</v>
      </c>
      <c r="L304" s="18">
        <v>39</v>
      </c>
      <c r="M304" s="17">
        <f t="shared" ref="M304:M305" si="53">SUM(N304:Q304)</f>
        <v>4969080</v>
      </c>
      <c r="N304" s="17">
        <v>0</v>
      </c>
      <c r="O304" s="17">
        <v>0</v>
      </c>
      <c r="P304" s="17">
        <v>0</v>
      </c>
      <c r="Q304" s="17">
        <f>'Таблица 3 '!C301</f>
        <v>4969080</v>
      </c>
      <c r="R304" s="17">
        <f t="shared" ref="R304:R305" si="54">Q304</f>
        <v>4969080</v>
      </c>
      <c r="S304" s="17">
        <v>0</v>
      </c>
      <c r="T304" s="19">
        <f t="shared" si="49"/>
        <v>5204.3150397989111</v>
      </c>
      <c r="U304" s="19">
        <v>5204.3150397989111</v>
      </c>
      <c r="V304" s="20" t="s">
        <v>40</v>
      </c>
    </row>
    <row r="305" spans="1:23" ht="46.5" customHeight="1" x14ac:dyDescent="0.25">
      <c r="A305" s="14">
        <v>2</v>
      </c>
      <c r="B305" s="15" t="s">
        <v>380</v>
      </c>
      <c r="C305" s="14" t="s">
        <v>38</v>
      </c>
      <c r="D305" s="14" t="s">
        <v>381</v>
      </c>
      <c r="E305" s="14" t="s">
        <v>35</v>
      </c>
      <c r="F305" s="14" t="s">
        <v>60</v>
      </c>
      <c r="G305" s="16">
        <v>2</v>
      </c>
      <c r="H305" s="16">
        <v>2</v>
      </c>
      <c r="I305" s="17">
        <v>1053.0999999999999</v>
      </c>
      <c r="J305" s="17">
        <v>560.5</v>
      </c>
      <c r="K305" s="17">
        <v>560.5</v>
      </c>
      <c r="L305" s="18">
        <v>23</v>
      </c>
      <c r="M305" s="17">
        <f t="shared" si="53"/>
        <v>481753.2</v>
      </c>
      <c r="N305" s="17">
        <v>0</v>
      </c>
      <c r="O305" s="17">
        <v>0</v>
      </c>
      <c r="P305" s="17">
        <v>0</v>
      </c>
      <c r="Q305" s="17">
        <f>'Таблица 3 '!C302</f>
        <v>481753.2</v>
      </c>
      <c r="R305" s="17">
        <f t="shared" si="54"/>
        <v>481753.2</v>
      </c>
      <c r="S305" s="17">
        <v>0</v>
      </c>
      <c r="T305" s="19">
        <f t="shared" si="49"/>
        <v>859.50615521855491</v>
      </c>
      <c r="U305" s="19">
        <v>859.50615521855491</v>
      </c>
      <c r="V305" s="20" t="s">
        <v>40</v>
      </c>
    </row>
    <row r="306" spans="1:23" s="8" customFormat="1" ht="33" customHeight="1" x14ac:dyDescent="0.25">
      <c r="A306" s="157" t="s">
        <v>382</v>
      </c>
      <c r="B306" s="157"/>
      <c r="C306" s="9" t="s">
        <v>34</v>
      </c>
      <c r="D306" s="9" t="s">
        <v>34</v>
      </c>
      <c r="E306" s="9" t="s">
        <v>34</v>
      </c>
      <c r="F306" s="9" t="s">
        <v>34</v>
      </c>
      <c r="G306" s="10" t="s">
        <v>34</v>
      </c>
      <c r="H306" s="10" t="s">
        <v>34</v>
      </c>
      <c r="I306" s="11">
        <f>I307</f>
        <v>1220</v>
      </c>
      <c r="J306" s="11">
        <f t="shared" ref="J306:S306" si="55">J307</f>
        <v>989.2</v>
      </c>
      <c r="K306" s="11">
        <f t="shared" si="55"/>
        <v>989.2</v>
      </c>
      <c r="L306" s="12">
        <f t="shared" si="55"/>
        <v>46</v>
      </c>
      <c r="M306" s="11">
        <f t="shared" si="55"/>
        <v>2018971.2</v>
      </c>
      <c r="N306" s="11">
        <f t="shared" si="55"/>
        <v>0</v>
      </c>
      <c r="O306" s="11">
        <f t="shared" si="55"/>
        <v>0</v>
      </c>
      <c r="P306" s="11">
        <f t="shared" si="55"/>
        <v>0</v>
      </c>
      <c r="Q306" s="11">
        <f t="shared" si="55"/>
        <v>2018971.2</v>
      </c>
      <c r="R306" s="11">
        <f t="shared" si="55"/>
        <v>2018971.2</v>
      </c>
      <c r="S306" s="11">
        <f t="shared" si="55"/>
        <v>0</v>
      </c>
      <c r="T306" s="21" t="s">
        <v>35</v>
      </c>
      <c r="U306" s="21" t="s">
        <v>35</v>
      </c>
      <c r="V306" s="13" t="s">
        <v>35</v>
      </c>
      <c r="W306" s="179"/>
    </row>
    <row r="307" spans="1:23" s="8" customFormat="1" ht="27.75" customHeight="1" x14ac:dyDescent="0.25">
      <c r="A307" s="157" t="s">
        <v>383</v>
      </c>
      <c r="B307" s="157"/>
      <c r="C307" s="9" t="s">
        <v>34</v>
      </c>
      <c r="D307" s="9" t="s">
        <v>34</v>
      </c>
      <c r="E307" s="9" t="s">
        <v>34</v>
      </c>
      <c r="F307" s="9" t="s">
        <v>34</v>
      </c>
      <c r="G307" s="10" t="s">
        <v>34</v>
      </c>
      <c r="H307" s="10" t="s">
        <v>34</v>
      </c>
      <c r="I307" s="11">
        <f>SUM(I308)</f>
        <v>1220</v>
      </c>
      <c r="J307" s="11">
        <f t="shared" ref="J307:S307" si="56">SUM(J308)</f>
        <v>989.2</v>
      </c>
      <c r="K307" s="11">
        <f t="shared" si="56"/>
        <v>989.2</v>
      </c>
      <c r="L307" s="12">
        <f t="shared" si="56"/>
        <v>46</v>
      </c>
      <c r="M307" s="11">
        <f t="shared" si="56"/>
        <v>2018971.2</v>
      </c>
      <c r="N307" s="11">
        <f t="shared" si="56"/>
        <v>0</v>
      </c>
      <c r="O307" s="11">
        <f t="shared" si="56"/>
        <v>0</v>
      </c>
      <c r="P307" s="11">
        <f t="shared" si="56"/>
        <v>0</v>
      </c>
      <c r="Q307" s="11">
        <f t="shared" si="56"/>
        <v>2018971.2</v>
      </c>
      <c r="R307" s="11">
        <f t="shared" si="56"/>
        <v>2018971.2</v>
      </c>
      <c r="S307" s="11">
        <f t="shared" si="56"/>
        <v>0</v>
      </c>
      <c r="T307" s="21" t="s">
        <v>35</v>
      </c>
      <c r="U307" s="21" t="s">
        <v>35</v>
      </c>
      <c r="V307" s="13" t="s">
        <v>35</v>
      </c>
      <c r="W307" s="179"/>
    </row>
    <row r="308" spans="1:23" ht="45.75" customHeight="1" x14ac:dyDescent="0.25">
      <c r="A308" s="14">
        <v>1</v>
      </c>
      <c r="B308" s="15" t="s">
        <v>384</v>
      </c>
      <c r="C308" s="14" t="s">
        <v>38</v>
      </c>
      <c r="D308" s="14" t="s">
        <v>320</v>
      </c>
      <c r="E308" s="14" t="s">
        <v>35</v>
      </c>
      <c r="F308" s="14" t="s">
        <v>39</v>
      </c>
      <c r="G308" s="16">
        <v>2</v>
      </c>
      <c r="H308" s="16">
        <v>2</v>
      </c>
      <c r="I308" s="17">
        <v>1220</v>
      </c>
      <c r="J308" s="17">
        <v>989.2</v>
      </c>
      <c r="K308" s="17">
        <v>989.2</v>
      </c>
      <c r="L308" s="18">
        <v>46</v>
      </c>
      <c r="M308" s="17">
        <f>SUM(N308:Q308)</f>
        <v>2018971.2</v>
      </c>
      <c r="N308" s="17">
        <v>0</v>
      </c>
      <c r="O308" s="17">
        <v>0</v>
      </c>
      <c r="P308" s="17">
        <v>0</v>
      </c>
      <c r="Q308" s="17">
        <f>'Таблица 3 '!C305</f>
        <v>2018971.2</v>
      </c>
      <c r="R308" s="17">
        <f>Q308</f>
        <v>2018971.2</v>
      </c>
      <c r="S308" s="17">
        <v>0</v>
      </c>
      <c r="T308" s="19">
        <f t="shared" si="49"/>
        <v>2041.0141528507884</v>
      </c>
      <c r="U308" s="19">
        <v>2041.0141528507884</v>
      </c>
      <c r="V308" s="20" t="s">
        <v>40</v>
      </c>
    </row>
    <row r="309" spans="1:23" s="8" customFormat="1" ht="30" customHeight="1" x14ac:dyDescent="0.25">
      <c r="A309" s="157" t="s">
        <v>385</v>
      </c>
      <c r="B309" s="157"/>
      <c r="C309" s="9" t="s">
        <v>34</v>
      </c>
      <c r="D309" s="9" t="s">
        <v>34</v>
      </c>
      <c r="E309" s="9" t="s">
        <v>34</v>
      </c>
      <c r="F309" s="9" t="s">
        <v>34</v>
      </c>
      <c r="G309" s="10" t="s">
        <v>34</v>
      </c>
      <c r="H309" s="10" t="s">
        <v>34</v>
      </c>
      <c r="I309" s="11">
        <f>I310</f>
        <v>10071.469999999999</v>
      </c>
      <c r="J309" s="11">
        <f t="shared" ref="J309:S309" si="57">J310</f>
        <v>8250.69</v>
      </c>
      <c r="K309" s="11">
        <f t="shared" si="57"/>
        <v>7552.75</v>
      </c>
      <c r="L309" s="12">
        <f t="shared" si="57"/>
        <v>372</v>
      </c>
      <c r="M309" s="11">
        <f t="shared" si="57"/>
        <v>5824644.5099999998</v>
      </c>
      <c r="N309" s="11">
        <f t="shared" si="57"/>
        <v>0</v>
      </c>
      <c r="O309" s="11">
        <f t="shared" si="57"/>
        <v>0</v>
      </c>
      <c r="P309" s="11">
        <f t="shared" si="57"/>
        <v>0</v>
      </c>
      <c r="Q309" s="11">
        <f t="shared" si="57"/>
        <v>5824644.5099999998</v>
      </c>
      <c r="R309" s="11">
        <f t="shared" si="57"/>
        <v>5824644.5099999998</v>
      </c>
      <c r="S309" s="11">
        <f t="shared" si="57"/>
        <v>0</v>
      </c>
      <c r="T309" s="21" t="s">
        <v>35</v>
      </c>
      <c r="U309" s="21" t="s">
        <v>35</v>
      </c>
      <c r="V309" s="13" t="s">
        <v>35</v>
      </c>
      <c r="W309" s="179"/>
    </row>
    <row r="310" spans="1:23" s="8" customFormat="1" ht="30" customHeight="1" x14ac:dyDescent="0.25">
      <c r="A310" s="157" t="s">
        <v>386</v>
      </c>
      <c r="B310" s="157"/>
      <c r="C310" s="9" t="s">
        <v>34</v>
      </c>
      <c r="D310" s="9" t="s">
        <v>34</v>
      </c>
      <c r="E310" s="9" t="s">
        <v>34</v>
      </c>
      <c r="F310" s="9" t="s">
        <v>34</v>
      </c>
      <c r="G310" s="10" t="s">
        <v>34</v>
      </c>
      <c r="H310" s="10" t="s">
        <v>34</v>
      </c>
      <c r="I310" s="11">
        <f>SUM(I311:I314)</f>
        <v>10071.469999999999</v>
      </c>
      <c r="J310" s="11">
        <f t="shared" ref="J310:S310" si="58">SUM(J311:J314)</f>
        <v>8250.69</v>
      </c>
      <c r="K310" s="11">
        <f t="shared" si="58"/>
        <v>7552.75</v>
      </c>
      <c r="L310" s="12">
        <f t="shared" si="58"/>
        <v>372</v>
      </c>
      <c r="M310" s="11">
        <f t="shared" si="58"/>
        <v>5824644.5099999998</v>
      </c>
      <c r="N310" s="11">
        <f t="shared" si="58"/>
        <v>0</v>
      </c>
      <c r="O310" s="11">
        <f t="shared" si="58"/>
        <v>0</v>
      </c>
      <c r="P310" s="11">
        <f t="shared" si="58"/>
        <v>0</v>
      </c>
      <c r="Q310" s="11">
        <f t="shared" si="58"/>
        <v>5824644.5099999998</v>
      </c>
      <c r="R310" s="11">
        <f t="shared" si="58"/>
        <v>5824644.5099999998</v>
      </c>
      <c r="S310" s="11">
        <f t="shared" si="58"/>
        <v>0</v>
      </c>
      <c r="T310" s="21" t="s">
        <v>35</v>
      </c>
      <c r="U310" s="21" t="s">
        <v>35</v>
      </c>
      <c r="V310" s="13" t="s">
        <v>35</v>
      </c>
      <c r="W310" s="179"/>
    </row>
    <row r="311" spans="1:23" ht="45.75" customHeight="1" x14ac:dyDescent="0.25">
      <c r="A311" s="14">
        <v>1</v>
      </c>
      <c r="B311" s="15" t="s">
        <v>387</v>
      </c>
      <c r="C311" s="14" t="s">
        <v>38</v>
      </c>
      <c r="D311" s="14">
        <v>1992</v>
      </c>
      <c r="E311" s="14">
        <v>2015</v>
      </c>
      <c r="F311" s="14" t="s">
        <v>49</v>
      </c>
      <c r="G311" s="16">
        <v>5</v>
      </c>
      <c r="H311" s="16">
        <v>3</v>
      </c>
      <c r="I311" s="17">
        <v>3726.7</v>
      </c>
      <c r="J311" s="17">
        <v>3198.6</v>
      </c>
      <c r="K311" s="17">
        <v>2692.98</v>
      </c>
      <c r="L311" s="18">
        <v>110</v>
      </c>
      <c r="M311" s="17">
        <f t="shared" ref="M311:M314" si="59">SUM(N311:Q311)</f>
        <v>235544.91</v>
      </c>
      <c r="N311" s="17">
        <v>0</v>
      </c>
      <c r="O311" s="17">
        <v>0</v>
      </c>
      <c r="P311" s="17">
        <v>0</v>
      </c>
      <c r="Q311" s="17">
        <f>'Таблица 3 '!C308</f>
        <v>235544.91</v>
      </c>
      <c r="R311" s="17">
        <f t="shared" ref="R311:R314" si="60">Q311</f>
        <v>235544.91</v>
      </c>
      <c r="S311" s="17">
        <v>0</v>
      </c>
      <c r="T311" s="19">
        <f t="shared" si="49"/>
        <v>73.640001875820673</v>
      </c>
      <c r="U311" s="19">
        <v>73.640001875820673</v>
      </c>
      <c r="V311" s="20" t="s">
        <v>40</v>
      </c>
    </row>
    <row r="312" spans="1:23" ht="45.75" customHeight="1" x14ac:dyDescent="0.25">
      <c r="A312" s="14">
        <v>2</v>
      </c>
      <c r="B312" s="15" t="s">
        <v>388</v>
      </c>
      <c r="C312" s="14" t="s">
        <v>47</v>
      </c>
      <c r="D312" s="14">
        <v>1991</v>
      </c>
      <c r="E312" s="14" t="s">
        <v>34</v>
      </c>
      <c r="F312" s="14" t="s">
        <v>39</v>
      </c>
      <c r="G312" s="16">
        <v>2</v>
      </c>
      <c r="H312" s="16">
        <v>2</v>
      </c>
      <c r="I312" s="17">
        <v>807.49</v>
      </c>
      <c r="J312" s="17">
        <v>721.78</v>
      </c>
      <c r="K312" s="17">
        <v>721.78</v>
      </c>
      <c r="L312" s="18">
        <v>29</v>
      </c>
      <c r="M312" s="17">
        <f t="shared" si="59"/>
        <v>116505</v>
      </c>
      <c r="N312" s="17">
        <v>0</v>
      </c>
      <c r="O312" s="17">
        <v>0</v>
      </c>
      <c r="P312" s="17">
        <v>0</v>
      </c>
      <c r="Q312" s="17">
        <f>'Таблица 3 '!C309</f>
        <v>116505</v>
      </c>
      <c r="R312" s="17">
        <f t="shared" si="60"/>
        <v>116505</v>
      </c>
      <c r="S312" s="17">
        <v>0</v>
      </c>
      <c r="T312" s="19">
        <f t="shared" si="49"/>
        <v>161.41345008174235</v>
      </c>
      <c r="U312" s="19">
        <v>161.41345008174235</v>
      </c>
      <c r="V312" s="20" t="s">
        <v>40</v>
      </c>
    </row>
    <row r="313" spans="1:23" ht="45.75" customHeight="1" x14ac:dyDescent="0.25">
      <c r="A313" s="14">
        <v>3</v>
      </c>
      <c r="B313" s="15" t="s">
        <v>389</v>
      </c>
      <c r="C313" s="14" t="s">
        <v>38</v>
      </c>
      <c r="D313" s="14">
        <v>1974</v>
      </c>
      <c r="E313" s="14" t="s">
        <v>35</v>
      </c>
      <c r="F313" s="14" t="s">
        <v>39</v>
      </c>
      <c r="G313" s="16">
        <v>2</v>
      </c>
      <c r="H313" s="16">
        <v>2</v>
      </c>
      <c r="I313" s="17">
        <v>779.78</v>
      </c>
      <c r="J313" s="17">
        <v>701.17</v>
      </c>
      <c r="K313" s="17">
        <v>628.4</v>
      </c>
      <c r="L313" s="18">
        <v>35</v>
      </c>
      <c r="M313" s="17">
        <f t="shared" si="59"/>
        <v>3144855.6</v>
      </c>
      <c r="N313" s="17">
        <v>0</v>
      </c>
      <c r="O313" s="17">
        <v>0</v>
      </c>
      <c r="P313" s="17">
        <v>0</v>
      </c>
      <c r="Q313" s="17">
        <f>'Таблица 3 '!C310</f>
        <v>3144855.6</v>
      </c>
      <c r="R313" s="17">
        <f t="shared" si="60"/>
        <v>3144855.6</v>
      </c>
      <c r="S313" s="17">
        <v>0</v>
      </c>
      <c r="T313" s="19">
        <f t="shared" si="49"/>
        <v>4485.1542421951881</v>
      </c>
      <c r="U313" s="19">
        <v>4485.1542421951881</v>
      </c>
      <c r="V313" s="20" t="s">
        <v>40</v>
      </c>
    </row>
    <row r="314" spans="1:23" ht="45.75" customHeight="1" x14ac:dyDescent="0.25">
      <c r="A314" s="14">
        <v>4</v>
      </c>
      <c r="B314" s="15" t="s">
        <v>390</v>
      </c>
      <c r="C314" s="14" t="s">
        <v>47</v>
      </c>
      <c r="D314" s="14">
        <v>1974</v>
      </c>
      <c r="E314" s="14" t="s">
        <v>35</v>
      </c>
      <c r="F314" s="14" t="s">
        <v>71</v>
      </c>
      <c r="G314" s="16">
        <v>5</v>
      </c>
      <c r="H314" s="16">
        <v>5</v>
      </c>
      <c r="I314" s="17">
        <v>4757.5</v>
      </c>
      <c r="J314" s="17">
        <v>3629.14</v>
      </c>
      <c r="K314" s="17">
        <v>3509.59</v>
      </c>
      <c r="L314" s="18">
        <v>198</v>
      </c>
      <c r="M314" s="17">
        <f t="shared" si="59"/>
        <v>2327739</v>
      </c>
      <c r="N314" s="17">
        <v>0</v>
      </c>
      <c r="O314" s="17">
        <v>0</v>
      </c>
      <c r="P314" s="17">
        <v>0</v>
      </c>
      <c r="Q314" s="17">
        <f>'Таблица 3 '!C311</f>
        <v>2327739</v>
      </c>
      <c r="R314" s="17">
        <f t="shared" si="60"/>
        <v>2327739</v>
      </c>
      <c r="S314" s="17">
        <v>0</v>
      </c>
      <c r="T314" s="19">
        <f t="shared" si="49"/>
        <v>641.40237080961333</v>
      </c>
      <c r="U314" s="19">
        <v>706.3061524217859</v>
      </c>
      <c r="V314" s="20" t="s">
        <v>40</v>
      </c>
    </row>
    <row r="315" spans="1:23" s="8" customFormat="1" ht="33.75" customHeight="1" x14ac:dyDescent="0.25">
      <c r="A315" s="157" t="s">
        <v>391</v>
      </c>
      <c r="B315" s="157"/>
      <c r="C315" s="9" t="s">
        <v>34</v>
      </c>
      <c r="D315" s="9" t="s">
        <v>34</v>
      </c>
      <c r="E315" s="9" t="s">
        <v>34</v>
      </c>
      <c r="F315" s="9" t="s">
        <v>34</v>
      </c>
      <c r="G315" s="10" t="s">
        <v>34</v>
      </c>
      <c r="H315" s="10" t="s">
        <v>34</v>
      </c>
      <c r="I315" s="11">
        <f>I316+I321</f>
        <v>25906.5</v>
      </c>
      <c r="J315" s="11">
        <f t="shared" ref="J315:S315" si="61">J316+J321</f>
        <v>19510.29</v>
      </c>
      <c r="K315" s="11">
        <f t="shared" si="61"/>
        <v>18413.489999999998</v>
      </c>
      <c r="L315" s="12">
        <f t="shared" si="61"/>
        <v>1082</v>
      </c>
      <c r="M315" s="11">
        <f t="shared" si="61"/>
        <v>22521479.370000001</v>
      </c>
      <c r="N315" s="11">
        <f t="shared" si="61"/>
        <v>0</v>
      </c>
      <c r="O315" s="11">
        <f t="shared" si="61"/>
        <v>0</v>
      </c>
      <c r="P315" s="11">
        <f t="shared" si="61"/>
        <v>0</v>
      </c>
      <c r="Q315" s="11">
        <f t="shared" si="61"/>
        <v>22521479.370000001</v>
      </c>
      <c r="R315" s="11">
        <f t="shared" si="61"/>
        <v>22521479.370000001</v>
      </c>
      <c r="S315" s="11">
        <f t="shared" si="61"/>
        <v>0</v>
      </c>
      <c r="T315" s="21" t="s">
        <v>35</v>
      </c>
      <c r="U315" s="21" t="s">
        <v>35</v>
      </c>
      <c r="V315" s="13" t="s">
        <v>35</v>
      </c>
      <c r="W315" s="179"/>
    </row>
    <row r="316" spans="1:23" s="8" customFormat="1" ht="28.5" customHeight="1" x14ac:dyDescent="0.25">
      <c r="A316" s="157" t="s">
        <v>392</v>
      </c>
      <c r="B316" s="157"/>
      <c r="C316" s="9" t="s">
        <v>34</v>
      </c>
      <c r="D316" s="9" t="s">
        <v>34</v>
      </c>
      <c r="E316" s="9" t="s">
        <v>34</v>
      </c>
      <c r="F316" s="9" t="s">
        <v>34</v>
      </c>
      <c r="G316" s="10" t="s">
        <v>34</v>
      </c>
      <c r="H316" s="10" t="s">
        <v>34</v>
      </c>
      <c r="I316" s="11">
        <f>SUM(I317:I320)</f>
        <v>6756.7999999999993</v>
      </c>
      <c r="J316" s="11">
        <f t="shared" ref="J316:S316" si="62">SUM(J317:J320)</f>
        <v>6566.89</v>
      </c>
      <c r="K316" s="11">
        <f t="shared" si="62"/>
        <v>6355.39</v>
      </c>
      <c r="L316" s="12">
        <f t="shared" si="62"/>
        <v>374</v>
      </c>
      <c r="M316" s="11">
        <f t="shared" si="62"/>
        <v>11557540.810000001</v>
      </c>
      <c r="N316" s="11">
        <f t="shared" si="62"/>
        <v>0</v>
      </c>
      <c r="O316" s="11">
        <f t="shared" si="62"/>
        <v>0</v>
      </c>
      <c r="P316" s="11">
        <f t="shared" si="62"/>
        <v>0</v>
      </c>
      <c r="Q316" s="11">
        <f t="shared" si="62"/>
        <v>11557540.810000001</v>
      </c>
      <c r="R316" s="11">
        <f t="shared" si="62"/>
        <v>11557540.810000001</v>
      </c>
      <c r="S316" s="11">
        <f t="shared" si="62"/>
        <v>0</v>
      </c>
      <c r="T316" s="21" t="s">
        <v>35</v>
      </c>
      <c r="U316" s="21" t="s">
        <v>35</v>
      </c>
      <c r="V316" s="13" t="s">
        <v>35</v>
      </c>
      <c r="W316" s="179"/>
    </row>
    <row r="317" spans="1:23" ht="46.5" customHeight="1" x14ac:dyDescent="0.25">
      <c r="A317" s="14">
        <v>1</v>
      </c>
      <c r="B317" s="15" t="s">
        <v>393</v>
      </c>
      <c r="C317" s="14" t="s">
        <v>38</v>
      </c>
      <c r="D317" s="14" t="s">
        <v>381</v>
      </c>
      <c r="E317" s="14">
        <v>2020</v>
      </c>
      <c r="F317" s="14" t="s">
        <v>60</v>
      </c>
      <c r="G317" s="16">
        <v>2</v>
      </c>
      <c r="H317" s="16">
        <v>2</v>
      </c>
      <c r="I317" s="17">
        <v>576</v>
      </c>
      <c r="J317" s="17">
        <v>779.3</v>
      </c>
      <c r="K317" s="17">
        <v>779.3</v>
      </c>
      <c r="L317" s="18">
        <v>24</v>
      </c>
      <c r="M317" s="17">
        <f t="shared" ref="M317:M320" si="63">SUM(N317:Q317)</f>
        <v>486963.42000000004</v>
      </c>
      <c r="N317" s="17">
        <v>0</v>
      </c>
      <c r="O317" s="17">
        <v>0</v>
      </c>
      <c r="P317" s="17">
        <v>0</v>
      </c>
      <c r="Q317" s="17">
        <f>'Таблица 3 '!C314</f>
        <v>486963.42000000004</v>
      </c>
      <c r="R317" s="17">
        <f t="shared" ref="R317:R320" si="64">Q317</f>
        <v>486963.42000000004</v>
      </c>
      <c r="S317" s="17">
        <v>0</v>
      </c>
      <c r="T317" s="19">
        <f t="shared" si="49"/>
        <v>624.87286025920707</v>
      </c>
      <c r="U317" s="19">
        <v>624.87286025920707</v>
      </c>
      <c r="V317" s="20" t="s">
        <v>40</v>
      </c>
    </row>
    <row r="318" spans="1:23" ht="46.5" customHeight="1" x14ac:dyDescent="0.25">
      <c r="A318" s="14">
        <v>2</v>
      </c>
      <c r="B318" s="15" t="s">
        <v>394</v>
      </c>
      <c r="C318" s="14" t="s">
        <v>38</v>
      </c>
      <c r="D318" s="14" t="s">
        <v>311</v>
      </c>
      <c r="E318" s="14" t="s">
        <v>35</v>
      </c>
      <c r="F318" s="14" t="s">
        <v>60</v>
      </c>
      <c r="G318" s="16">
        <v>2</v>
      </c>
      <c r="H318" s="16">
        <v>3</v>
      </c>
      <c r="I318" s="17">
        <v>923</v>
      </c>
      <c r="J318" s="17">
        <v>906.9</v>
      </c>
      <c r="K318" s="17">
        <v>906.9</v>
      </c>
      <c r="L318" s="18">
        <v>51</v>
      </c>
      <c r="M318" s="17">
        <f t="shared" si="63"/>
        <v>816073.62</v>
      </c>
      <c r="N318" s="17">
        <v>0</v>
      </c>
      <c r="O318" s="17">
        <v>0</v>
      </c>
      <c r="P318" s="17">
        <v>0</v>
      </c>
      <c r="Q318" s="17">
        <f>'Таблица 3 '!C315</f>
        <v>816073.62</v>
      </c>
      <c r="R318" s="17">
        <f t="shared" si="64"/>
        <v>816073.62</v>
      </c>
      <c r="S318" s="17">
        <v>0</v>
      </c>
      <c r="T318" s="19">
        <f t="shared" si="49"/>
        <v>899.84961958319548</v>
      </c>
      <c r="U318" s="19">
        <v>899.84961958319548</v>
      </c>
      <c r="V318" s="20" t="s">
        <v>40</v>
      </c>
    </row>
    <row r="319" spans="1:23" ht="46.5" customHeight="1" x14ac:dyDescent="0.25">
      <c r="A319" s="14">
        <v>3</v>
      </c>
      <c r="B319" s="15" t="s">
        <v>395</v>
      </c>
      <c r="C319" s="14" t="s">
        <v>38</v>
      </c>
      <c r="D319" s="14" t="s">
        <v>52</v>
      </c>
      <c r="E319" s="14" t="s">
        <v>35</v>
      </c>
      <c r="F319" s="14" t="s">
        <v>45</v>
      </c>
      <c r="G319" s="16">
        <v>5</v>
      </c>
      <c r="H319" s="16">
        <v>6</v>
      </c>
      <c r="I319" s="17">
        <v>4723.3999999999996</v>
      </c>
      <c r="J319" s="17">
        <v>4385.3900000000003</v>
      </c>
      <c r="K319" s="17">
        <v>4173.8900000000003</v>
      </c>
      <c r="L319" s="18">
        <v>263</v>
      </c>
      <c r="M319" s="17">
        <f t="shared" si="63"/>
        <v>9955854.209999999</v>
      </c>
      <c r="N319" s="17">
        <v>0</v>
      </c>
      <c r="O319" s="17">
        <v>0</v>
      </c>
      <c r="P319" s="17">
        <v>0</v>
      </c>
      <c r="Q319" s="17">
        <f>'Таблица 3 '!C316</f>
        <v>9955854.209999999</v>
      </c>
      <c r="R319" s="17">
        <f t="shared" si="64"/>
        <v>9955854.209999999</v>
      </c>
      <c r="S319" s="17">
        <v>0</v>
      </c>
      <c r="T319" s="19">
        <f t="shared" si="49"/>
        <v>2270.2323419353806</v>
      </c>
      <c r="U319" s="19">
        <v>2270.2323419353806</v>
      </c>
      <c r="V319" s="20" t="s">
        <v>40</v>
      </c>
    </row>
    <row r="320" spans="1:23" ht="46.5" customHeight="1" x14ac:dyDescent="0.25">
      <c r="A320" s="14">
        <v>4</v>
      </c>
      <c r="B320" s="15" t="s">
        <v>396</v>
      </c>
      <c r="C320" s="14" t="s">
        <v>38</v>
      </c>
      <c r="D320" s="14" t="s">
        <v>68</v>
      </c>
      <c r="E320" s="14">
        <v>2020</v>
      </c>
      <c r="F320" s="14" t="s">
        <v>45</v>
      </c>
      <c r="G320" s="16">
        <v>2</v>
      </c>
      <c r="H320" s="16">
        <v>3</v>
      </c>
      <c r="I320" s="17">
        <v>534.4</v>
      </c>
      <c r="J320" s="17">
        <v>495.3</v>
      </c>
      <c r="K320" s="17">
        <v>495.3</v>
      </c>
      <c r="L320" s="18">
        <v>36</v>
      </c>
      <c r="M320" s="17">
        <f t="shared" si="63"/>
        <v>298649.56</v>
      </c>
      <c r="N320" s="17">
        <v>0</v>
      </c>
      <c r="O320" s="17">
        <v>0</v>
      </c>
      <c r="P320" s="17">
        <v>0</v>
      </c>
      <c r="Q320" s="17">
        <f>'Таблица 3 '!C317</f>
        <v>298649.56</v>
      </c>
      <c r="R320" s="17">
        <f t="shared" si="64"/>
        <v>298649.56</v>
      </c>
      <c r="S320" s="17">
        <v>0</v>
      </c>
      <c r="T320" s="19">
        <f t="shared" si="49"/>
        <v>602.96700989299416</v>
      </c>
      <c r="U320" s="19">
        <v>602.96700989299416</v>
      </c>
      <c r="V320" s="20" t="s">
        <v>40</v>
      </c>
    </row>
    <row r="321" spans="1:23" s="8" customFormat="1" ht="28.5" customHeight="1" x14ac:dyDescent="0.25">
      <c r="A321" s="157" t="s">
        <v>397</v>
      </c>
      <c r="B321" s="157"/>
      <c r="C321" s="9" t="s">
        <v>34</v>
      </c>
      <c r="D321" s="9" t="s">
        <v>34</v>
      </c>
      <c r="E321" s="9" t="s">
        <v>34</v>
      </c>
      <c r="F321" s="9" t="s">
        <v>34</v>
      </c>
      <c r="G321" s="10" t="s">
        <v>34</v>
      </c>
      <c r="H321" s="10" t="s">
        <v>34</v>
      </c>
      <c r="I321" s="11">
        <f>SUM(I322:I324)</f>
        <v>19149.7</v>
      </c>
      <c r="J321" s="11">
        <f t="shared" ref="J321:S321" si="65">SUM(J322:J324)</f>
        <v>12943.4</v>
      </c>
      <c r="K321" s="11">
        <f t="shared" si="65"/>
        <v>12058.099999999999</v>
      </c>
      <c r="L321" s="12">
        <f t="shared" si="65"/>
        <v>708</v>
      </c>
      <c r="M321" s="11">
        <f t="shared" si="65"/>
        <v>10963938.560000001</v>
      </c>
      <c r="N321" s="11">
        <f t="shared" si="65"/>
        <v>0</v>
      </c>
      <c r="O321" s="11">
        <f t="shared" si="65"/>
        <v>0</v>
      </c>
      <c r="P321" s="11">
        <f t="shared" si="65"/>
        <v>0</v>
      </c>
      <c r="Q321" s="11">
        <f t="shared" si="65"/>
        <v>10963938.560000001</v>
      </c>
      <c r="R321" s="11">
        <f t="shared" si="65"/>
        <v>10963938.560000001</v>
      </c>
      <c r="S321" s="11">
        <f t="shared" si="65"/>
        <v>0</v>
      </c>
      <c r="T321" s="21" t="s">
        <v>35</v>
      </c>
      <c r="U321" s="21" t="s">
        <v>35</v>
      </c>
      <c r="V321" s="13" t="s">
        <v>35</v>
      </c>
      <c r="W321" s="179"/>
    </row>
    <row r="322" spans="1:23" ht="45" x14ac:dyDescent="0.25">
      <c r="A322" s="14">
        <v>1</v>
      </c>
      <c r="B322" s="15" t="s">
        <v>398</v>
      </c>
      <c r="C322" s="14" t="s">
        <v>38</v>
      </c>
      <c r="D322" s="14">
        <v>1994</v>
      </c>
      <c r="E322" s="14" t="s">
        <v>35</v>
      </c>
      <c r="F322" s="14" t="s">
        <v>45</v>
      </c>
      <c r="G322" s="16">
        <v>9</v>
      </c>
      <c r="H322" s="16">
        <v>2</v>
      </c>
      <c r="I322" s="17">
        <v>8888.7000000000007</v>
      </c>
      <c r="J322" s="17">
        <v>5322.6</v>
      </c>
      <c r="K322" s="17">
        <v>4705.7</v>
      </c>
      <c r="L322" s="18">
        <v>329</v>
      </c>
      <c r="M322" s="17">
        <f t="shared" ref="M322:M324" si="66">SUM(N322:Q322)</f>
        <v>419178</v>
      </c>
      <c r="N322" s="17">
        <v>0</v>
      </c>
      <c r="O322" s="17">
        <v>0</v>
      </c>
      <c r="P322" s="17">
        <v>0</v>
      </c>
      <c r="Q322" s="17">
        <f>'Таблица 3 '!C319</f>
        <v>419178</v>
      </c>
      <c r="R322" s="17">
        <f t="shared" ref="R322:R324" si="67">Q322</f>
        <v>419178</v>
      </c>
      <c r="S322" s="17">
        <v>0</v>
      </c>
      <c r="T322" s="19">
        <f t="shared" si="49"/>
        <v>78.75436816593394</v>
      </c>
      <c r="U322" s="19">
        <v>78.75436816593394</v>
      </c>
      <c r="V322" s="20" t="s">
        <v>40</v>
      </c>
    </row>
    <row r="323" spans="1:23" ht="45" x14ac:dyDescent="0.25">
      <c r="A323" s="14">
        <v>2</v>
      </c>
      <c r="B323" s="15" t="s">
        <v>399</v>
      </c>
      <c r="C323" s="14" t="s">
        <v>38</v>
      </c>
      <c r="D323" s="14">
        <v>1980</v>
      </c>
      <c r="E323" s="14" t="s">
        <v>35</v>
      </c>
      <c r="F323" s="14" t="s">
        <v>45</v>
      </c>
      <c r="G323" s="16">
        <v>5</v>
      </c>
      <c r="H323" s="16">
        <v>6</v>
      </c>
      <c r="I323" s="17">
        <v>6293</v>
      </c>
      <c r="J323" s="17">
        <v>4604.7</v>
      </c>
      <c r="K323" s="17">
        <v>4604.7</v>
      </c>
      <c r="L323" s="18">
        <v>237</v>
      </c>
      <c r="M323" s="17">
        <f t="shared" si="66"/>
        <v>3309504.3800000004</v>
      </c>
      <c r="N323" s="17">
        <v>0</v>
      </c>
      <c r="O323" s="17">
        <v>0</v>
      </c>
      <c r="P323" s="17">
        <v>0</v>
      </c>
      <c r="Q323" s="17">
        <f>'Таблица 3 '!C320</f>
        <v>3309504.3800000004</v>
      </c>
      <c r="R323" s="17">
        <f t="shared" si="67"/>
        <v>3309504.3800000004</v>
      </c>
      <c r="S323" s="17">
        <v>0</v>
      </c>
      <c r="T323" s="19">
        <f t="shared" si="49"/>
        <v>718.72312637088203</v>
      </c>
      <c r="U323" s="19">
        <v>718.72312637088203</v>
      </c>
      <c r="V323" s="20" t="s">
        <v>40</v>
      </c>
    </row>
    <row r="324" spans="1:23" ht="45" x14ac:dyDescent="0.25">
      <c r="A324" s="14">
        <v>3</v>
      </c>
      <c r="B324" s="15" t="s">
        <v>400</v>
      </c>
      <c r="C324" s="14" t="s">
        <v>38</v>
      </c>
      <c r="D324" s="14" t="s">
        <v>401</v>
      </c>
      <c r="E324" s="14" t="s">
        <v>35</v>
      </c>
      <c r="F324" s="14" t="s">
        <v>45</v>
      </c>
      <c r="G324" s="16">
        <v>5</v>
      </c>
      <c r="H324" s="16">
        <v>3</v>
      </c>
      <c r="I324" s="17">
        <v>3968</v>
      </c>
      <c r="J324" s="17">
        <v>3016.1</v>
      </c>
      <c r="K324" s="17">
        <v>2747.7</v>
      </c>
      <c r="L324" s="18">
        <v>142</v>
      </c>
      <c r="M324" s="17">
        <f t="shared" si="66"/>
        <v>7235256.1799999997</v>
      </c>
      <c r="N324" s="17">
        <v>0</v>
      </c>
      <c r="O324" s="17">
        <v>0</v>
      </c>
      <c r="P324" s="17">
        <v>0</v>
      </c>
      <c r="Q324" s="17">
        <f>'Таблица 3 '!C321</f>
        <v>7235256.1799999997</v>
      </c>
      <c r="R324" s="17">
        <f t="shared" si="67"/>
        <v>7235256.1799999997</v>
      </c>
      <c r="S324" s="17">
        <v>0</v>
      </c>
      <c r="T324" s="19">
        <f t="shared" si="49"/>
        <v>2398.8780809654854</v>
      </c>
      <c r="U324" s="19">
        <v>2398.8780809654854</v>
      </c>
      <c r="V324" s="20" t="s">
        <v>40</v>
      </c>
    </row>
    <row r="325" spans="1:23" s="8" customFormat="1" ht="30" customHeight="1" x14ac:dyDescent="0.25">
      <c r="A325" s="157" t="s">
        <v>402</v>
      </c>
      <c r="B325" s="157"/>
      <c r="C325" s="9" t="s">
        <v>34</v>
      </c>
      <c r="D325" s="9" t="s">
        <v>34</v>
      </c>
      <c r="E325" s="9" t="s">
        <v>34</v>
      </c>
      <c r="F325" s="9" t="s">
        <v>34</v>
      </c>
      <c r="G325" s="10" t="s">
        <v>34</v>
      </c>
      <c r="H325" s="10" t="s">
        <v>34</v>
      </c>
      <c r="I325" s="11">
        <f>I326+I336+I338</f>
        <v>24903.599999999999</v>
      </c>
      <c r="J325" s="11">
        <f t="shared" ref="J325:S325" si="68">J326+J336+J338</f>
        <v>18711.34</v>
      </c>
      <c r="K325" s="11">
        <f t="shared" si="68"/>
        <v>17514.900000000001</v>
      </c>
      <c r="L325" s="12">
        <f t="shared" si="68"/>
        <v>732</v>
      </c>
      <c r="M325" s="11">
        <f t="shared" si="68"/>
        <v>10183389.17</v>
      </c>
      <c r="N325" s="11">
        <f t="shared" si="68"/>
        <v>0</v>
      </c>
      <c r="O325" s="11">
        <f t="shared" si="68"/>
        <v>0</v>
      </c>
      <c r="P325" s="11">
        <f t="shared" si="68"/>
        <v>0</v>
      </c>
      <c r="Q325" s="11">
        <f t="shared" si="68"/>
        <v>10183389.17</v>
      </c>
      <c r="R325" s="11">
        <f t="shared" si="68"/>
        <v>10183389.17</v>
      </c>
      <c r="S325" s="11">
        <f t="shared" si="68"/>
        <v>0</v>
      </c>
      <c r="T325" s="21" t="s">
        <v>35</v>
      </c>
      <c r="U325" s="21" t="s">
        <v>35</v>
      </c>
      <c r="V325" s="13" t="s">
        <v>35</v>
      </c>
      <c r="W325" s="179"/>
    </row>
    <row r="326" spans="1:23" s="8" customFormat="1" ht="27.75" customHeight="1" x14ac:dyDescent="0.25">
      <c r="A326" s="157" t="s">
        <v>403</v>
      </c>
      <c r="B326" s="157"/>
      <c r="C326" s="9" t="s">
        <v>34</v>
      </c>
      <c r="D326" s="9" t="s">
        <v>34</v>
      </c>
      <c r="E326" s="9" t="s">
        <v>34</v>
      </c>
      <c r="F326" s="9" t="s">
        <v>34</v>
      </c>
      <c r="G326" s="10" t="s">
        <v>34</v>
      </c>
      <c r="H326" s="10" t="s">
        <v>34</v>
      </c>
      <c r="I326" s="11">
        <f>SUM(I327:I335)</f>
        <v>23075.1</v>
      </c>
      <c r="J326" s="11">
        <f t="shared" ref="J326:S326" si="69">SUM(J327:J335)</f>
        <v>17368.239999999998</v>
      </c>
      <c r="K326" s="11">
        <f t="shared" si="69"/>
        <v>16532</v>
      </c>
      <c r="L326" s="12">
        <f t="shared" si="69"/>
        <v>673</v>
      </c>
      <c r="M326" s="11">
        <f t="shared" si="69"/>
        <v>8872619.5700000003</v>
      </c>
      <c r="N326" s="11">
        <f t="shared" si="69"/>
        <v>0</v>
      </c>
      <c r="O326" s="11">
        <f t="shared" si="69"/>
        <v>0</v>
      </c>
      <c r="P326" s="11">
        <f t="shared" si="69"/>
        <v>0</v>
      </c>
      <c r="Q326" s="11">
        <f t="shared" si="69"/>
        <v>8872619.5700000003</v>
      </c>
      <c r="R326" s="11">
        <f t="shared" si="69"/>
        <v>8872619.5700000003</v>
      </c>
      <c r="S326" s="11">
        <f t="shared" si="69"/>
        <v>0</v>
      </c>
      <c r="T326" s="21" t="s">
        <v>35</v>
      </c>
      <c r="U326" s="21" t="s">
        <v>35</v>
      </c>
      <c r="V326" s="13" t="s">
        <v>35</v>
      </c>
      <c r="W326" s="179"/>
    </row>
    <row r="327" spans="1:23" ht="43.5" customHeight="1" x14ac:dyDescent="0.25">
      <c r="A327" s="14">
        <v>1</v>
      </c>
      <c r="B327" s="15" t="s">
        <v>404</v>
      </c>
      <c r="C327" s="14" t="s">
        <v>47</v>
      </c>
      <c r="D327" s="14">
        <v>1953</v>
      </c>
      <c r="E327" s="14">
        <v>2010</v>
      </c>
      <c r="F327" s="14" t="s">
        <v>405</v>
      </c>
      <c r="G327" s="16">
        <v>2</v>
      </c>
      <c r="H327" s="16">
        <v>2</v>
      </c>
      <c r="I327" s="17">
        <v>957.3</v>
      </c>
      <c r="J327" s="17">
        <v>778.9</v>
      </c>
      <c r="K327" s="17">
        <v>778.9</v>
      </c>
      <c r="L327" s="18">
        <v>26</v>
      </c>
      <c r="M327" s="17">
        <f t="shared" ref="M327:M335" si="70">SUM(N327:Q327)</f>
        <v>342169.2</v>
      </c>
      <c r="N327" s="17">
        <v>0</v>
      </c>
      <c r="O327" s="17">
        <v>0</v>
      </c>
      <c r="P327" s="17">
        <v>0</v>
      </c>
      <c r="Q327" s="17">
        <f>'Таблица 3 '!C324</f>
        <v>342169.2</v>
      </c>
      <c r="R327" s="17">
        <f t="shared" ref="R327:R386" si="71">Q327</f>
        <v>342169.2</v>
      </c>
      <c r="S327" s="17">
        <v>0</v>
      </c>
      <c r="T327" s="19">
        <f t="shared" si="49"/>
        <v>439.29798433688541</v>
      </c>
      <c r="U327" s="19">
        <v>439.29798433688541</v>
      </c>
      <c r="V327" s="20" t="s">
        <v>40</v>
      </c>
    </row>
    <row r="328" spans="1:23" ht="43.5" customHeight="1" x14ac:dyDescent="0.25">
      <c r="A328" s="14">
        <v>2</v>
      </c>
      <c r="B328" s="15" t="s">
        <v>406</v>
      </c>
      <c r="C328" s="14" t="s">
        <v>38</v>
      </c>
      <c r="D328" s="14">
        <v>1959</v>
      </c>
      <c r="E328" s="14" t="s">
        <v>34</v>
      </c>
      <c r="F328" s="14" t="s">
        <v>405</v>
      </c>
      <c r="G328" s="16">
        <v>2</v>
      </c>
      <c r="H328" s="16">
        <v>2</v>
      </c>
      <c r="I328" s="17">
        <v>618.70000000000005</v>
      </c>
      <c r="J328" s="17">
        <v>544.9</v>
      </c>
      <c r="K328" s="17">
        <v>476.7</v>
      </c>
      <c r="L328" s="18">
        <v>25</v>
      </c>
      <c r="M328" s="17">
        <f t="shared" si="70"/>
        <v>954338.88</v>
      </c>
      <c r="N328" s="17">
        <v>0</v>
      </c>
      <c r="O328" s="17">
        <v>0</v>
      </c>
      <c r="P328" s="17">
        <v>0</v>
      </c>
      <c r="Q328" s="17">
        <f>'Таблица 3 '!C325</f>
        <v>954338.88</v>
      </c>
      <c r="R328" s="17">
        <f t="shared" si="71"/>
        <v>954338.88</v>
      </c>
      <c r="S328" s="17">
        <v>0</v>
      </c>
      <c r="T328" s="19">
        <f t="shared" si="49"/>
        <v>1751.4018719031017</v>
      </c>
      <c r="U328" s="19">
        <v>1751.4018719031017</v>
      </c>
      <c r="V328" s="20" t="s">
        <v>40</v>
      </c>
    </row>
    <row r="329" spans="1:23" ht="43.5" customHeight="1" x14ac:dyDescent="0.25">
      <c r="A329" s="14">
        <v>3</v>
      </c>
      <c r="B329" s="15" t="s">
        <v>407</v>
      </c>
      <c r="C329" s="14" t="s">
        <v>38</v>
      </c>
      <c r="D329" s="14">
        <v>1961</v>
      </c>
      <c r="E329" s="14" t="s">
        <v>34</v>
      </c>
      <c r="F329" s="14" t="s">
        <v>405</v>
      </c>
      <c r="G329" s="16">
        <v>3</v>
      </c>
      <c r="H329" s="16">
        <v>3</v>
      </c>
      <c r="I329" s="17">
        <v>2076.4</v>
      </c>
      <c r="J329" s="17">
        <v>1547.3</v>
      </c>
      <c r="K329" s="17">
        <v>1375.8</v>
      </c>
      <c r="L329" s="18">
        <v>54</v>
      </c>
      <c r="M329" s="17">
        <f t="shared" si="70"/>
        <v>199639.09</v>
      </c>
      <c r="N329" s="17">
        <v>0</v>
      </c>
      <c r="O329" s="17">
        <v>0</v>
      </c>
      <c r="P329" s="17">
        <v>0</v>
      </c>
      <c r="Q329" s="17">
        <f>'Таблица 3 '!C326</f>
        <v>199639.09</v>
      </c>
      <c r="R329" s="17">
        <f t="shared" si="71"/>
        <v>199639.09</v>
      </c>
      <c r="S329" s="17">
        <v>0</v>
      </c>
      <c r="T329" s="19">
        <f t="shared" si="49"/>
        <v>129.02416467394818</v>
      </c>
      <c r="U329" s="19">
        <v>129.02416467394818</v>
      </c>
      <c r="V329" s="20" t="s">
        <v>40</v>
      </c>
    </row>
    <row r="330" spans="1:23" ht="43.5" customHeight="1" x14ac:dyDescent="0.25">
      <c r="A330" s="14">
        <v>4</v>
      </c>
      <c r="B330" s="15" t="s">
        <v>408</v>
      </c>
      <c r="C330" s="14" t="s">
        <v>47</v>
      </c>
      <c r="D330" s="14">
        <v>1957</v>
      </c>
      <c r="E330" s="14">
        <v>2010</v>
      </c>
      <c r="F330" s="14" t="s">
        <v>405</v>
      </c>
      <c r="G330" s="16">
        <v>2</v>
      </c>
      <c r="H330" s="16">
        <v>2</v>
      </c>
      <c r="I330" s="17">
        <v>964.9</v>
      </c>
      <c r="J330" s="17">
        <v>835.7</v>
      </c>
      <c r="K330" s="17">
        <v>716.1</v>
      </c>
      <c r="L330" s="18">
        <v>32</v>
      </c>
      <c r="M330" s="17">
        <f t="shared" si="70"/>
        <v>470523.6</v>
      </c>
      <c r="N330" s="17">
        <v>0</v>
      </c>
      <c r="O330" s="17">
        <v>0</v>
      </c>
      <c r="P330" s="17">
        <v>0</v>
      </c>
      <c r="Q330" s="17">
        <f>'Таблица 3 '!C327</f>
        <v>470523.6</v>
      </c>
      <c r="R330" s="17">
        <f t="shared" si="71"/>
        <v>470523.6</v>
      </c>
      <c r="S330" s="17">
        <v>0</v>
      </c>
      <c r="T330" s="19">
        <f t="shared" si="49"/>
        <v>563.02931674045703</v>
      </c>
      <c r="U330" s="19">
        <v>563.02931674045703</v>
      </c>
      <c r="V330" s="20" t="s">
        <v>40</v>
      </c>
    </row>
    <row r="331" spans="1:23" ht="43.5" customHeight="1" x14ac:dyDescent="0.25">
      <c r="A331" s="14">
        <v>5</v>
      </c>
      <c r="B331" s="15" t="s">
        <v>409</v>
      </c>
      <c r="C331" s="14" t="s">
        <v>47</v>
      </c>
      <c r="D331" s="14">
        <v>1971</v>
      </c>
      <c r="E331" s="14">
        <v>2009</v>
      </c>
      <c r="F331" s="14" t="s">
        <v>39</v>
      </c>
      <c r="G331" s="16">
        <v>5</v>
      </c>
      <c r="H331" s="16">
        <v>4</v>
      </c>
      <c r="I331" s="17">
        <v>4031.3</v>
      </c>
      <c r="J331" s="17">
        <v>2661.3</v>
      </c>
      <c r="K331" s="17">
        <v>2617.9</v>
      </c>
      <c r="L331" s="18">
        <v>106</v>
      </c>
      <c r="M331" s="17">
        <f t="shared" si="70"/>
        <v>1089049.2</v>
      </c>
      <c r="N331" s="17">
        <v>0</v>
      </c>
      <c r="O331" s="17">
        <v>0</v>
      </c>
      <c r="P331" s="17">
        <v>0</v>
      </c>
      <c r="Q331" s="17">
        <f>'Таблица 3 '!C328</f>
        <v>1089049.2</v>
      </c>
      <c r="R331" s="17">
        <f t="shared" si="71"/>
        <v>1089049.2</v>
      </c>
      <c r="S331" s="17">
        <v>0</v>
      </c>
      <c r="T331" s="19">
        <f t="shared" si="49"/>
        <v>409.21699921091192</v>
      </c>
      <c r="U331" s="19">
        <v>409.21699921091192</v>
      </c>
      <c r="V331" s="20" t="s">
        <v>40</v>
      </c>
    </row>
    <row r="332" spans="1:23" ht="43.5" customHeight="1" x14ac:dyDescent="0.25">
      <c r="A332" s="14">
        <v>6</v>
      </c>
      <c r="B332" s="15" t="s">
        <v>410</v>
      </c>
      <c r="C332" s="14" t="s">
        <v>47</v>
      </c>
      <c r="D332" s="14">
        <v>1968</v>
      </c>
      <c r="E332" s="14" t="s">
        <v>34</v>
      </c>
      <c r="F332" s="14" t="s">
        <v>39</v>
      </c>
      <c r="G332" s="16">
        <v>5</v>
      </c>
      <c r="H332" s="16">
        <v>4</v>
      </c>
      <c r="I332" s="17">
        <v>4311.3999999999996</v>
      </c>
      <c r="J332" s="17">
        <v>3151.2</v>
      </c>
      <c r="K332" s="17">
        <v>3021.4</v>
      </c>
      <c r="L332" s="18">
        <v>124</v>
      </c>
      <c r="M332" s="17">
        <f t="shared" si="70"/>
        <v>1039123.2</v>
      </c>
      <c r="N332" s="17">
        <v>0</v>
      </c>
      <c r="O332" s="17">
        <v>0</v>
      </c>
      <c r="P332" s="17">
        <v>0</v>
      </c>
      <c r="Q332" s="17">
        <f>'Таблица 3 '!C329</f>
        <v>1039123.2</v>
      </c>
      <c r="R332" s="17">
        <f t="shared" si="71"/>
        <v>1039123.2</v>
      </c>
      <c r="S332" s="17">
        <v>0</v>
      </c>
      <c r="T332" s="19">
        <f t="shared" si="49"/>
        <v>329.75476009139373</v>
      </c>
      <c r="U332" s="19">
        <v>329.75476009139373</v>
      </c>
      <c r="V332" s="20" t="s">
        <v>40</v>
      </c>
    </row>
    <row r="333" spans="1:23" ht="43.5" customHeight="1" x14ac:dyDescent="0.25">
      <c r="A333" s="14">
        <v>7</v>
      </c>
      <c r="B333" s="15" t="s">
        <v>411</v>
      </c>
      <c r="C333" s="14" t="s">
        <v>47</v>
      </c>
      <c r="D333" s="14">
        <v>1970</v>
      </c>
      <c r="E333" s="14" t="s">
        <v>34</v>
      </c>
      <c r="F333" s="14" t="s">
        <v>39</v>
      </c>
      <c r="G333" s="16">
        <v>5</v>
      </c>
      <c r="H333" s="16">
        <v>4</v>
      </c>
      <c r="I333" s="17">
        <v>4297</v>
      </c>
      <c r="J333" s="17">
        <v>3141</v>
      </c>
      <c r="K333" s="17">
        <v>3141</v>
      </c>
      <c r="L333" s="18">
        <v>136</v>
      </c>
      <c r="M333" s="17">
        <f t="shared" si="70"/>
        <v>2147637.6</v>
      </c>
      <c r="N333" s="17">
        <v>0</v>
      </c>
      <c r="O333" s="17">
        <v>0</v>
      </c>
      <c r="P333" s="17">
        <v>0</v>
      </c>
      <c r="Q333" s="17">
        <f>'Таблица 3 '!C330</f>
        <v>2147637.6</v>
      </c>
      <c r="R333" s="17">
        <f t="shared" si="71"/>
        <v>2147637.6</v>
      </c>
      <c r="S333" s="17">
        <v>0</v>
      </c>
      <c r="T333" s="19">
        <f t="shared" si="49"/>
        <v>683.74326647564476</v>
      </c>
      <c r="U333" s="19">
        <v>683.74326647564476</v>
      </c>
      <c r="V333" s="20" t="s">
        <v>40</v>
      </c>
    </row>
    <row r="334" spans="1:23" ht="43.5" customHeight="1" x14ac:dyDescent="0.25">
      <c r="A334" s="14">
        <v>8</v>
      </c>
      <c r="B334" s="15" t="s">
        <v>412</v>
      </c>
      <c r="C334" s="14" t="s">
        <v>47</v>
      </c>
      <c r="D334" s="14">
        <v>1962</v>
      </c>
      <c r="E334" s="14">
        <v>2009</v>
      </c>
      <c r="F334" s="14" t="s">
        <v>39</v>
      </c>
      <c r="G334" s="16">
        <v>3</v>
      </c>
      <c r="H334" s="16">
        <v>3</v>
      </c>
      <c r="I334" s="17">
        <v>2197</v>
      </c>
      <c r="J334" s="17">
        <v>1510.2</v>
      </c>
      <c r="K334" s="17">
        <v>1468.5</v>
      </c>
      <c r="L334" s="18">
        <v>57</v>
      </c>
      <c r="M334" s="17">
        <f t="shared" si="70"/>
        <v>760138.8</v>
      </c>
      <c r="N334" s="17">
        <v>0</v>
      </c>
      <c r="O334" s="17">
        <v>0</v>
      </c>
      <c r="P334" s="17">
        <v>0</v>
      </c>
      <c r="Q334" s="17">
        <f>'Таблица 3 '!C331</f>
        <v>760138.8</v>
      </c>
      <c r="R334" s="17">
        <f t="shared" si="71"/>
        <v>760138.8</v>
      </c>
      <c r="S334" s="17">
        <v>0</v>
      </c>
      <c r="T334" s="19">
        <f t="shared" si="49"/>
        <v>503.33651172030198</v>
      </c>
      <c r="U334" s="19">
        <v>503.33651172030198</v>
      </c>
      <c r="V334" s="20" t="s">
        <v>40</v>
      </c>
    </row>
    <row r="335" spans="1:23" ht="43.5" customHeight="1" x14ac:dyDescent="0.25">
      <c r="A335" s="14">
        <v>9</v>
      </c>
      <c r="B335" s="15" t="s">
        <v>413</v>
      </c>
      <c r="C335" s="14" t="s">
        <v>47</v>
      </c>
      <c r="D335" s="14">
        <v>1992</v>
      </c>
      <c r="E335" s="14" t="s">
        <v>34</v>
      </c>
      <c r="F335" s="14" t="s">
        <v>45</v>
      </c>
      <c r="G335" s="16">
        <v>5</v>
      </c>
      <c r="H335" s="16">
        <v>4</v>
      </c>
      <c r="I335" s="17">
        <v>3621.1</v>
      </c>
      <c r="J335" s="17">
        <v>3197.74</v>
      </c>
      <c r="K335" s="17">
        <v>2935.7</v>
      </c>
      <c r="L335" s="18">
        <v>113</v>
      </c>
      <c r="M335" s="17">
        <f t="shared" si="70"/>
        <v>1870000</v>
      </c>
      <c r="N335" s="17">
        <v>0</v>
      </c>
      <c r="O335" s="17">
        <v>0</v>
      </c>
      <c r="P335" s="17">
        <v>0</v>
      </c>
      <c r="Q335" s="17">
        <f>'Таблица 3 '!C332</f>
        <v>1870000</v>
      </c>
      <c r="R335" s="17">
        <f t="shared" si="71"/>
        <v>1870000</v>
      </c>
      <c r="S335" s="17">
        <v>0</v>
      </c>
      <c r="T335" s="19">
        <f t="shared" si="49"/>
        <v>584.78800652961161</v>
      </c>
      <c r="U335" s="19">
        <v>584.78800652961161</v>
      </c>
      <c r="V335" s="20" t="s">
        <v>40</v>
      </c>
    </row>
    <row r="336" spans="1:23" s="8" customFormat="1" ht="30" customHeight="1" x14ac:dyDescent="0.25">
      <c r="A336" s="157" t="s">
        <v>414</v>
      </c>
      <c r="B336" s="157"/>
      <c r="C336" s="9" t="s">
        <v>34</v>
      </c>
      <c r="D336" s="9" t="s">
        <v>34</v>
      </c>
      <c r="E336" s="9" t="s">
        <v>34</v>
      </c>
      <c r="F336" s="9" t="s">
        <v>34</v>
      </c>
      <c r="G336" s="10" t="s">
        <v>34</v>
      </c>
      <c r="H336" s="10" t="s">
        <v>34</v>
      </c>
      <c r="I336" s="11">
        <f>SUM(I337)</f>
        <v>1217.0999999999999</v>
      </c>
      <c r="J336" s="11">
        <f t="shared" ref="J336:S336" si="72">SUM(J337)</f>
        <v>731.7</v>
      </c>
      <c r="K336" s="11">
        <f t="shared" si="72"/>
        <v>731.7</v>
      </c>
      <c r="L336" s="12">
        <f t="shared" si="72"/>
        <v>28</v>
      </c>
      <c r="M336" s="11">
        <f t="shared" si="72"/>
        <v>338827.2</v>
      </c>
      <c r="N336" s="11">
        <f t="shared" si="72"/>
        <v>0</v>
      </c>
      <c r="O336" s="11">
        <f t="shared" si="72"/>
        <v>0</v>
      </c>
      <c r="P336" s="11">
        <f t="shared" si="72"/>
        <v>0</v>
      </c>
      <c r="Q336" s="11">
        <f t="shared" si="72"/>
        <v>338827.2</v>
      </c>
      <c r="R336" s="11">
        <f t="shared" si="72"/>
        <v>338827.2</v>
      </c>
      <c r="S336" s="11">
        <f t="shared" si="72"/>
        <v>0</v>
      </c>
      <c r="T336" s="21" t="s">
        <v>35</v>
      </c>
      <c r="U336" s="21" t="s">
        <v>35</v>
      </c>
      <c r="V336" s="13" t="s">
        <v>35</v>
      </c>
      <c r="W336" s="179"/>
    </row>
    <row r="337" spans="1:23" ht="45.75" customHeight="1" x14ac:dyDescent="0.25">
      <c r="A337" s="14">
        <v>1</v>
      </c>
      <c r="B337" s="15" t="s">
        <v>415</v>
      </c>
      <c r="C337" s="14" t="s">
        <v>38</v>
      </c>
      <c r="D337" s="14">
        <v>1980</v>
      </c>
      <c r="E337" s="14" t="s">
        <v>35</v>
      </c>
      <c r="F337" s="14" t="s">
        <v>39</v>
      </c>
      <c r="G337" s="16">
        <v>2</v>
      </c>
      <c r="H337" s="16">
        <v>2</v>
      </c>
      <c r="I337" s="17">
        <v>1217.0999999999999</v>
      </c>
      <c r="J337" s="17">
        <v>731.7</v>
      </c>
      <c r="K337" s="17">
        <v>731.7</v>
      </c>
      <c r="L337" s="18">
        <v>28</v>
      </c>
      <c r="M337" s="17">
        <f>SUM(N337:Q337)</f>
        <v>338827.2</v>
      </c>
      <c r="N337" s="17">
        <v>0</v>
      </c>
      <c r="O337" s="17">
        <v>0</v>
      </c>
      <c r="P337" s="17">
        <v>0</v>
      </c>
      <c r="Q337" s="17">
        <f>'Таблица 3 '!C334</f>
        <v>338827.2</v>
      </c>
      <c r="R337" s="17">
        <f t="shared" si="71"/>
        <v>338827.2</v>
      </c>
      <c r="S337" s="17">
        <v>0</v>
      </c>
      <c r="T337" s="19">
        <f t="shared" si="49"/>
        <v>463.06847068470682</v>
      </c>
      <c r="U337" s="19">
        <v>463.06847068470682</v>
      </c>
      <c r="V337" s="20" t="s">
        <v>40</v>
      </c>
    </row>
    <row r="338" spans="1:23" s="8" customFormat="1" ht="27" customHeight="1" x14ac:dyDescent="0.25">
      <c r="A338" s="157" t="s">
        <v>416</v>
      </c>
      <c r="B338" s="157"/>
      <c r="C338" s="9" t="s">
        <v>34</v>
      </c>
      <c r="D338" s="9" t="s">
        <v>34</v>
      </c>
      <c r="E338" s="9" t="s">
        <v>34</v>
      </c>
      <c r="F338" s="9" t="s">
        <v>34</v>
      </c>
      <c r="G338" s="10" t="s">
        <v>34</v>
      </c>
      <c r="H338" s="10" t="s">
        <v>34</v>
      </c>
      <c r="I338" s="11">
        <f>I339</f>
        <v>611.4</v>
      </c>
      <c r="J338" s="11">
        <f t="shared" ref="J338:S338" si="73">J339</f>
        <v>611.4</v>
      </c>
      <c r="K338" s="11">
        <f t="shared" si="73"/>
        <v>251.2</v>
      </c>
      <c r="L338" s="12">
        <f t="shared" si="73"/>
        <v>31</v>
      </c>
      <c r="M338" s="11">
        <f t="shared" si="73"/>
        <v>971942.40000000002</v>
      </c>
      <c r="N338" s="11">
        <f t="shared" si="73"/>
        <v>0</v>
      </c>
      <c r="O338" s="11">
        <f t="shared" si="73"/>
        <v>0</v>
      </c>
      <c r="P338" s="11">
        <f t="shared" si="73"/>
        <v>0</v>
      </c>
      <c r="Q338" s="11">
        <f t="shared" si="73"/>
        <v>971942.40000000002</v>
      </c>
      <c r="R338" s="11">
        <f t="shared" si="73"/>
        <v>971942.40000000002</v>
      </c>
      <c r="S338" s="11">
        <f t="shared" si="73"/>
        <v>0</v>
      </c>
      <c r="T338" s="21" t="s">
        <v>35</v>
      </c>
      <c r="U338" s="21" t="s">
        <v>35</v>
      </c>
      <c r="V338" s="13" t="s">
        <v>35</v>
      </c>
      <c r="W338" s="179"/>
    </row>
    <row r="339" spans="1:23" ht="45" x14ac:dyDescent="0.25">
      <c r="A339" s="14">
        <v>1</v>
      </c>
      <c r="B339" s="15" t="s">
        <v>417</v>
      </c>
      <c r="C339" s="14" t="s">
        <v>38</v>
      </c>
      <c r="D339" s="14" t="s">
        <v>229</v>
      </c>
      <c r="E339" s="14">
        <v>2019</v>
      </c>
      <c r="F339" s="14" t="s">
        <v>45</v>
      </c>
      <c r="G339" s="16">
        <v>2</v>
      </c>
      <c r="H339" s="16">
        <v>2</v>
      </c>
      <c r="I339" s="17">
        <v>611.4</v>
      </c>
      <c r="J339" s="17">
        <v>611.4</v>
      </c>
      <c r="K339" s="17">
        <v>251.2</v>
      </c>
      <c r="L339" s="18">
        <v>31</v>
      </c>
      <c r="M339" s="17">
        <f>SUM(N339:Q339)</f>
        <v>971942.40000000002</v>
      </c>
      <c r="N339" s="17">
        <v>0</v>
      </c>
      <c r="O339" s="17">
        <v>0</v>
      </c>
      <c r="P339" s="17">
        <v>0</v>
      </c>
      <c r="Q339" s="17">
        <f>'Таблица 3 '!C336</f>
        <v>971942.40000000002</v>
      </c>
      <c r="R339" s="17">
        <f t="shared" si="71"/>
        <v>971942.40000000002</v>
      </c>
      <c r="S339" s="17">
        <v>0</v>
      </c>
      <c r="T339" s="19">
        <f t="shared" si="49"/>
        <v>1589.6997055937195</v>
      </c>
      <c r="U339" s="19">
        <v>1589.6997055937195</v>
      </c>
      <c r="V339" s="20" t="s">
        <v>40</v>
      </c>
    </row>
    <row r="340" spans="1:23" s="8" customFormat="1" ht="29.25" customHeight="1" x14ac:dyDescent="0.25">
      <c r="A340" s="157" t="s">
        <v>418</v>
      </c>
      <c r="B340" s="157"/>
      <c r="C340" s="9" t="s">
        <v>34</v>
      </c>
      <c r="D340" s="9" t="s">
        <v>34</v>
      </c>
      <c r="E340" s="9" t="s">
        <v>34</v>
      </c>
      <c r="F340" s="9" t="s">
        <v>34</v>
      </c>
      <c r="G340" s="10" t="s">
        <v>34</v>
      </c>
      <c r="H340" s="10" t="s">
        <v>34</v>
      </c>
      <c r="I340" s="11">
        <f>I341+I346+I350</f>
        <v>10409.699999999999</v>
      </c>
      <c r="J340" s="11">
        <f t="shared" ref="J340:S340" si="74">J341+J346+J350</f>
        <v>9141.8200000000015</v>
      </c>
      <c r="K340" s="11">
        <f t="shared" si="74"/>
        <v>5528.0199999999995</v>
      </c>
      <c r="L340" s="12">
        <f t="shared" si="74"/>
        <v>302</v>
      </c>
      <c r="M340" s="11">
        <f t="shared" si="74"/>
        <v>6356880.6700000009</v>
      </c>
      <c r="N340" s="11">
        <f t="shared" si="74"/>
        <v>0</v>
      </c>
      <c r="O340" s="11">
        <f t="shared" si="74"/>
        <v>0</v>
      </c>
      <c r="P340" s="11">
        <f t="shared" si="74"/>
        <v>0</v>
      </c>
      <c r="Q340" s="11">
        <f t="shared" si="74"/>
        <v>6356880.6700000009</v>
      </c>
      <c r="R340" s="11">
        <f t="shared" si="74"/>
        <v>6356880.6700000009</v>
      </c>
      <c r="S340" s="11">
        <f t="shared" si="74"/>
        <v>0</v>
      </c>
      <c r="T340" s="21" t="s">
        <v>35</v>
      </c>
      <c r="U340" s="21" t="s">
        <v>35</v>
      </c>
      <c r="V340" s="13" t="s">
        <v>35</v>
      </c>
      <c r="W340" s="179"/>
    </row>
    <row r="341" spans="1:23" s="8" customFormat="1" ht="27" customHeight="1" x14ac:dyDescent="0.25">
      <c r="A341" s="157" t="s">
        <v>419</v>
      </c>
      <c r="B341" s="157"/>
      <c r="C341" s="9" t="s">
        <v>34</v>
      </c>
      <c r="D341" s="9" t="s">
        <v>34</v>
      </c>
      <c r="E341" s="9" t="s">
        <v>34</v>
      </c>
      <c r="F341" s="9" t="s">
        <v>34</v>
      </c>
      <c r="G341" s="10" t="s">
        <v>34</v>
      </c>
      <c r="H341" s="10" t="s">
        <v>34</v>
      </c>
      <c r="I341" s="11">
        <f>SUM(I342:I345)</f>
        <v>8115.7</v>
      </c>
      <c r="J341" s="11">
        <f t="shared" ref="J341:S341" si="75">SUM(J342:J345)</f>
        <v>7074.3</v>
      </c>
      <c r="K341" s="11">
        <f t="shared" si="75"/>
        <v>3529.3</v>
      </c>
      <c r="L341" s="12">
        <f t="shared" si="75"/>
        <v>220</v>
      </c>
      <c r="M341" s="11">
        <f t="shared" si="75"/>
        <v>4523579.4700000007</v>
      </c>
      <c r="N341" s="11">
        <f t="shared" si="75"/>
        <v>0</v>
      </c>
      <c r="O341" s="11">
        <f t="shared" si="75"/>
        <v>0</v>
      </c>
      <c r="P341" s="11">
        <f t="shared" si="75"/>
        <v>0</v>
      </c>
      <c r="Q341" s="11">
        <f t="shared" si="75"/>
        <v>4523579.4700000007</v>
      </c>
      <c r="R341" s="11">
        <f t="shared" si="75"/>
        <v>4523579.4700000007</v>
      </c>
      <c r="S341" s="11">
        <f t="shared" si="75"/>
        <v>0</v>
      </c>
      <c r="T341" s="21" t="s">
        <v>35</v>
      </c>
      <c r="U341" s="21" t="s">
        <v>35</v>
      </c>
      <c r="V341" s="13" t="s">
        <v>35</v>
      </c>
      <c r="W341" s="179"/>
    </row>
    <row r="342" spans="1:23" ht="42.75" customHeight="1" x14ac:dyDescent="0.25">
      <c r="A342" s="14">
        <v>1</v>
      </c>
      <c r="B342" s="15" t="s">
        <v>420</v>
      </c>
      <c r="C342" s="14" t="s">
        <v>47</v>
      </c>
      <c r="D342" s="14">
        <v>1989</v>
      </c>
      <c r="E342" s="14" t="s">
        <v>35</v>
      </c>
      <c r="F342" s="14" t="s">
        <v>39</v>
      </c>
      <c r="G342" s="16">
        <v>5</v>
      </c>
      <c r="H342" s="16">
        <v>5</v>
      </c>
      <c r="I342" s="17">
        <v>4440</v>
      </c>
      <c r="J342" s="17">
        <v>3894.8</v>
      </c>
      <c r="K342" s="17">
        <v>548.20000000000005</v>
      </c>
      <c r="L342" s="18">
        <v>124</v>
      </c>
      <c r="M342" s="17">
        <f t="shared" ref="M342:M345" si="76">SUM(N342:Q342)</f>
        <v>2327209.52</v>
      </c>
      <c r="N342" s="17">
        <v>0</v>
      </c>
      <c r="O342" s="17">
        <v>0</v>
      </c>
      <c r="P342" s="17">
        <v>0</v>
      </c>
      <c r="Q342" s="17">
        <f>'Таблица 3 '!C339</f>
        <v>2327209.52</v>
      </c>
      <c r="R342" s="17">
        <f t="shared" ref="R342:R343" si="77">Q342</f>
        <v>2327209.52</v>
      </c>
      <c r="S342" s="17">
        <v>0</v>
      </c>
      <c r="T342" s="19">
        <f t="shared" si="49"/>
        <v>597.51707918249974</v>
      </c>
      <c r="U342" s="19">
        <v>597.51707918249974</v>
      </c>
      <c r="V342" s="20" t="s">
        <v>40</v>
      </c>
    </row>
    <row r="343" spans="1:23" ht="42.75" customHeight="1" x14ac:dyDescent="0.25">
      <c r="A343" s="14">
        <v>2</v>
      </c>
      <c r="B343" s="15" t="s">
        <v>421</v>
      </c>
      <c r="C343" s="14" t="s">
        <v>47</v>
      </c>
      <c r="D343" s="14">
        <v>1982</v>
      </c>
      <c r="E343" s="14" t="s">
        <v>35</v>
      </c>
      <c r="F343" s="14" t="s">
        <v>39</v>
      </c>
      <c r="G343" s="16">
        <v>5</v>
      </c>
      <c r="H343" s="16">
        <v>5</v>
      </c>
      <c r="I343" s="17">
        <v>3165</v>
      </c>
      <c r="J343" s="17">
        <v>2762.7</v>
      </c>
      <c r="K343" s="17">
        <v>2564.3000000000002</v>
      </c>
      <c r="L343" s="18">
        <v>82</v>
      </c>
      <c r="M343" s="17">
        <f t="shared" si="76"/>
        <v>1988017.13</v>
      </c>
      <c r="N343" s="17">
        <v>0</v>
      </c>
      <c r="O343" s="17">
        <v>0</v>
      </c>
      <c r="P343" s="17">
        <v>0</v>
      </c>
      <c r="Q343" s="17">
        <f>'Таблица 3 '!C340</f>
        <v>1988017.13</v>
      </c>
      <c r="R343" s="17">
        <f t="shared" si="77"/>
        <v>1988017.13</v>
      </c>
      <c r="S343" s="17">
        <v>0</v>
      </c>
      <c r="T343" s="19">
        <f t="shared" si="49"/>
        <v>719.59211278821442</v>
      </c>
      <c r="U343" s="19">
        <v>719.59211278821442</v>
      </c>
      <c r="V343" s="20" t="s">
        <v>40</v>
      </c>
    </row>
    <row r="344" spans="1:23" ht="42.75" customHeight="1" x14ac:dyDescent="0.25">
      <c r="A344" s="14">
        <v>3</v>
      </c>
      <c r="B344" s="15" t="s">
        <v>422</v>
      </c>
      <c r="C344" s="14" t="s">
        <v>38</v>
      </c>
      <c r="D344" s="14" t="s">
        <v>423</v>
      </c>
      <c r="E344" s="14" t="s">
        <v>35</v>
      </c>
      <c r="F344" s="14" t="s">
        <v>306</v>
      </c>
      <c r="G344" s="16">
        <v>1</v>
      </c>
      <c r="H344" s="16">
        <v>4</v>
      </c>
      <c r="I344" s="17">
        <v>251</v>
      </c>
      <c r="J344" s="17">
        <v>172</v>
      </c>
      <c r="K344" s="17">
        <v>172</v>
      </c>
      <c r="L344" s="18">
        <v>7</v>
      </c>
      <c r="M344" s="17">
        <f t="shared" si="76"/>
        <v>56293.88</v>
      </c>
      <c r="N344" s="17">
        <v>0</v>
      </c>
      <c r="O344" s="17">
        <v>0</v>
      </c>
      <c r="P344" s="17">
        <v>0</v>
      </c>
      <c r="Q344" s="17">
        <f>'Таблица 3 '!C341</f>
        <v>56293.88</v>
      </c>
      <c r="R344" s="17">
        <f t="shared" si="71"/>
        <v>56293.88</v>
      </c>
      <c r="S344" s="17">
        <v>0</v>
      </c>
      <c r="T344" s="19">
        <f t="shared" si="49"/>
        <v>327.28999999999996</v>
      </c>
      <c r="U344" s="19">
        <v>327.28999999999996</v>
      </c>
      <c r="V344" s="20" t="s">
        <v>40</v>
      </c>
    </row>
    <row r="345" spans="1:23" ht="42.75" customHeight="1" x14ac:dyDescent="0.25">
      <c r="A345" s="14">
        <v>4</v>
      </c>
      <c r="B345" s="15" t="s">
        <v>424</v>
      </c>
      <c r="C345" s="14" t="s">
        <v>38</v>
      </c>
      <c r="D345" s="14">
        <v>1984</v>
      </c>
      <c r="E345" s="14" t="s">
        <v>35</v>
      </c>
      <c r="F345" s="14" t="s">
        <v>306</v>
      </c>
      <c r="G345" s="16">
        <v>1</v>
      </c>
      <c r="H345" s="16">
        <v>3</v>
      </c>
      <c r="I345" s="17">
        <v>259.7</v>
      </c>
      <c r="J345" s="17">
        <v>244.8</v>
      </c>
      <c r="K345" s="17">
        <v>244.8</v>
      </c>
      <c r="L345" s="18">
        <v>7</v>
      </c>
      <c r="M345" s="17">
        <f t="shared" si="76"/>
        <v>152058.94</v>
      </c>
      <c r="N345" s="17">
        <v>0</v>
      </c>
      <c r="O345" s="17">
        <v>0</v>
      </c>
      <c r="P345" s="17">
        <v>0</v>
      </c>
      <c r="Q345" s="17">
        <f>'Таблица 3 '!C342</f>
        <v>152058.94</v>
      </c>
      <c r="R345" s="17">
        <f t="shared" si="71"/>
        <v>152058.94</v>
      </c>
      <c r="S345" s="17">
        <v>0</v>
      </c>
      <c r="T345" s="19">
        <f t="shared" si="49"/>
        <v>621.15580065359472</v>
      </c>
      <c r="U345" s="19">
        <v>621.15580065359472</v>
      </c>
      <c r="V345" s="20" t="s">
        <v>40</v>
      </c>
    </row>
    <row r="346" spans="1:23" s="8" customFormat="1" ht="27" customHeight="1" x14ac:dyDescent="0.25">
      <c r="A346" s="157" t="s">
        <v>425</v>
      </c>
      <c r="B346" s="157"/>
      <c r="C346" s="9" t="s">
        <v>34</v>
      </c>
      <c r="D346" s="9" t="s">
        <v>34</v>
      </c>
      <c r="E346" s="9" t="s">
        <v>34</v>
      </c>
      <c r="F346" s="9" t="s">
        <v>34</v>
      </c>
      <c r="G346" s="10" t="s">
        <v>34</v>
      </c>
      <c r="H346" s="10" t="s">
        <v>34</v>
      </c>
      <c r="I346" s="11">
        <f>SUM(I347:I349)</f>
        <v>1891.2</v>
      </c>
      <c r="J346" s="11">
        <f t="shared" ref="J346:S346" si="78">SUM(J347:J349)</f>
        <v>1728.4</v>
      </c>
      <c r="K346" s="11">
        <f t="shared" si="78"/>
        <v>1659.6</v>
      </c>
      <c r="L346" s="12">
        <f t="shared" si="78"/>
        <v>66</v>
      </c>
      <c r="M346" s="11">
        <f t="shared" si="78"/>
        <v>1465044.0499999998</v>
      </c>
      <c r="N346" s="11">
        <f t="shared" si="78"/>
        <v>0</v>
      </c>
      <c r="O346" s="11">
        <f t="shared" si="78"/>
        <v>0</v>
      </c>
      <c r="P346" s="11">
        <f t="shared" si="78"/>
        <v>0</v>
      </c>
      <c r="Q346" s="11">
        <f t="shared" si="78"/>
        <v>1465044.0499999998</v>
      </c>
      <c r="R346" s="11">
        <f t="shared" si="78"/>
        <v>1465044.0499999998</v>
      </c>
      <c r="S346" s="11">
        <f t="shared" si="78"/>
        <v>0</v>
      </c>
      <c r="T346" s="21" t="s">
        <v>35</v>
      </c>
      <c r="U346" s="21" t="s">
        <v>35</v>
      </c>
      <c r="V346" s="13" t="s">
        <v>35</v>
      </c>
      <c r="W346" s="179"/>
    </row>
    <row r="347" spans="1:23" ht="43.5" customHeight="1" x14ac:dyDescent="0.25">
      <c r="A347" s="14">
        <v>1</v>
      </c>
      <c r="B347" s="15" t="s">
        <v>426</v>
      </c>
      <c r="C347" s="14" t="s">
        <v>38</v>
      </c>
      <c r="D347" s="14">
        <v>1974</v>
      </c>
      <c r="E347" s="14" t="s">
        <v>35</v>
      </c>
      <c r="F347" s="14" t="s">
        <v>39</v>
      </c>
      <c r="G347" s="16">
        <v>2</v>
      </c>
      <c r="H347" s="16">
        <v>2</v>
      </c>
      <c r="I347" s="17">
        <v>739.6</v>
      </c>
      <c r="J347" s="17">
        <v>700.8</v>
      </c>
      <c r="K347" s="17">
        <v>664</v>
      </c>
      <c r="L347" s="18">
        <v>26</v>
      </c>
      <c r="M347" s="17">
        <f t="shared" ref="M347:M349" si="79">SUM(N347:Q347)</f>
        <v>292437.59999999998</v>
      </c>
      <c r="N347" s="17">
        <v>0</v>
      </c>
      <c r="O347" s="17">
        <v>0</v>
      </c>
      <c r="P347" s="17">
        <v>0</v>
      </c>
      <c r="Q347" s="17">
        <f>'Таблица 3 '!C344</f>
        <v>292437.59999999998</v>
      </c>
      <c r="R347" s="17">
        <f t="shared" si="71"/>
        <v>292437.59999999998</v>
      </c>
      <c r="S347" s="17">
        <v>0</v>
      </c>
      <c r="T347" s="19">
        <f t="shared" si="49"/>
        <v>417.29109589041093</v>
      </c>
      <c r="U347" s="19">
        <v>417.29109589041093</v>
      </c>
      <c r="V347" s="20" t="s">
        <v>40</v>
      </c>
    </row>
    <row r="348" spans="1:23" ht="43.5" customHeight="1" x14ac:dyDescent="0.25">
      <c r="A348" s="14">
        <v>2</v>
      </c>
      <c r="B348" s="15" t="s">
        <v>427</v>
      </c>
      <c r="C348" s="14" t="s">
        <v>38</v>
      </c>
      <c r="D348" s="14">
        <v>1972</v>
      </c>
      <c r="E348" s="14" t="s">
        <v>35</v>
      </c>
      <c r="F348" s="14" t="s">
        <v>428</v>
      </c>
      <c r="G348" s="16">
        <v>2</v>
      </c>
      <c r="H348" s="16">
        <v>2</v>
      </c>
      <c r="I348" s="17">
        <v>571.6</v>
      </c>
      <c r="J348" s="17">
        <v>511.6</v>
      </c>
      <c r="K348" s="17">
        <v>511.6</v>
      </c>
      <c r="L348" s="18">
        <v>23</v>
      </c>
      <c r="M348" s="17">
        <f t="shared" si="79"/>
        <v>410826</v>
      </c>
      <c r="N348" s="17">
        <v>0</v>
      </c>
      <c r="O348" s="17">
        <v>0</v>
      </c>
      <c r="P348" s="17">
        <v>0</v>
      </c>
      <c r="Q348" s="17">
        <f>'Таблица 3 '!C345</f>
        <v>410826</v>
      </c>
      <c r="R348" s="17">
        <f t="shared" si="71"/>
        <v>410826</v>
      </c>
      <c r="S348" s="17">
        <v>0</v>
      </c>
      <c r="T348" s="19">
        <f t="shared" si="49"/>
        <v>803.02189210320557</v>
      </c>
      <c r="U348" s="19">
        <v>803.02189210320557</v>
      </c>
      <c r="V348" s="20" t="s">
        <v>40</v>
      </c>
    </row>
    <row r="349" spans="1:23" ht="43.5" customHeight="1" x14ac:dyDescent="0.25">
      <c r="A349" s="14">
        <v>3</v>
      </c>
      <c r="B349" s="15" t="s">
        <v>429</v>
      </c>
      <c r="C349" s="14" t="s">
        <v>38</v>
      </c>
      <c r="D349" s="14" t="s">
        <v>430</v>
      </c>
      <c r="E349" s="14" t="s">
        <v>35</v>
      </c>
      <c r="F349" s="14" t="s">
        <v>60</v>
      </c>
      <c r="G349" s="16">
        <v>2</v>
      </c>
      <c r="H349" s="16">
        <v>2</v>
      </c>
      <c r="I349" s="17">
        <v>580</v>
      </c>
      <c r="J349" s="17">
        <v>516</v>
      </c>
      <c r="K349" s="17">
        <v>484</v>
      </c>
      <c r="L349" s="18">
        <v>17</v>
      </c>
      <c r="M349" s="17">
        <f t="shared" si="79"/>
        <v>761780.45</v>
      </c>
      <c r="N349" s="17">
        <v>0</v>
      </c>
      <c r="O349" s="17">
        <v>0</v>
      </c>
      <c r="P349" s="17">
        <v>0</v>
      </c>
      <c r="Q349" s="17">
        <f>'Таблица 3 '!C346</f>
        <v>761780.45</v>
      </c>
      <c r="R349" s="17">
        <f t="shared" si="71"/>
        <v>761780.45</v>
      </c>
      <c r="S349" s="17">
        <v>0</v>
      </c>
      <c r="T349" s="19">
        <f t="shared" si="49"/>
        <v>1476.3187015503875</v>
      </c>
      <c r="U349" s="19">
        <v>1476.3187015503875</v>
      </c>
      <c r="V349" s="20" t="s">
        <v>40</v>
      </c>
    </row>
    <row r="350" spans="1:23" s="8" customFormat="1" ht="26.25" customHeight="1" x14ac:dyDescent="0.25">
      <c r="A350" s="157" t="s">
        <v>431</v>
      </c>
      <c r="B350" s="157"/>
      <c r="C350" s="9" t="s">
        <v>34</v>
      </c>
      <c r="D350" s="9" t="s">
        <v>34</v>
      </c>
      <c r="E350" s="9" t="s">
        <v>34</v>
      </c>
      <c r="F350" s="9" t="s">
        <v>34</v>
      </c>
      <c r="G350" s="10" t="s">
        <v>34</v>
      </c>
      <c r="H350" s="10" t="s">
        <v>34</v>
      </c>
      <c r="I350" s="11">
        <f>I351</f>
        <v>402.8</v>
      </c>
      <c r="J350" s="11">
        <f t="shared" ref="J350:S352" si="80">J351</f>
        <v>339.12</v>
      </c>
      <c r="K350" s="11">
        <f t="shared" si="80"/>
        <v>339.12</v>
      </c>
      <c r="L350" s="12">
        <f t="shared" si="80"/>
        <v>16</v>
      </c>
      <c r="M350" s="11">
        <f t="shared" si="80"/>
        <v>368257.15</v>
      </c>
      <c r="N350" s="11">
        <f t="shared" si="80"/>
        <v>0</v>
      </c>
      <c r="O350" s="11">
        <f t="shared" si="80"/>
        <v>0</v>
      </c>
      <c r="P350" s="11">
        <f t="shared" si="80"/>
        <v>0</v>
      </c>
      <c r="Q350" s="11">
        <f t="shared" si="80"/>
        <v>368257.15</v>
      </c>
      <c r="R350" s="11">
        <f t="shared" si="80"/>
        <v>368257.15</v>
      </c>
      <c r="S350" s="11">
        <f t="shared" si="80"/>
        <v>0</v>
      </c>
      <c r="T350" s="21" t="s">
        <v>35</v>
      </c>
      <c r="U350" s="21" t="s">
        <v>35</v>
      </c>
      <c r="V350" s="13" t="s">
        <v>35</v>
      </c>
      <c r="W350" s="179"/>
    </row>
    <row r="351" spans="1:23" ht="45" x14ac:dyDescent="0.25">
      <c r="A351" s="14">
        <v>1</v>
      </c>
      <c r="B351" s="15" t="s">
        <v>432</v>
      </c>
      <c r="C351" s="14" t="s">
        <v>38</v>
      </c>
      <c r="D351" s="14" t="s">
        <v>68</v>
      </c>
      <c r="E351" s="14" t="s">
        <v>35</v>
      </c>
      <c r="F351" s="14" t="s">
        <v>60</v>
      </c>
      <c r="G351" s="16">
        <v>2</v>
      </c>
      <c r="H351" s="16">
        <v>2</v>
      </c>
      <c r="I351" s="17">
        <v>402.8</v>
      </c>
      <c r="J351" s="17">
        <v>339.12</v>
      </c>
      <c r="K351" s="17">
        <v>339.12</v>
      </c>
      <c r="L351" s="18">
        <v>16</v>
      </c>
      <c r="M351" s="17">
        <f>SUM(N351:Q351)</f>
        <v>368257.15</v>
      </c>
      <c r="N351" s="17">
        <v>0</v>
      </c>
      <c r="O351" s="17">
        <v>0</v>
      </c>
      <c r="P351" s="17">
        <v>0</v>
      </c>
      <c r="Q351" s="17">
        <f>'Таблица 3 '!C348</f>
        <v>368257.15</v>
      </c>
      <c r="R351" s="17">
        <f t="shared" si="71"/>
        <v>368257.15</v>
      </c>
      <c r="S351" s="17">
        <v>0</v>
      </c>
      <c r="T351" s="19">
        <f t="shared" si="49"/>
        <v>1085.9198808681294</v>
      </c>
      <c r="U351" s="19">
        <v>1085.9198808681294</v>
      </c>
      <c r="V351" s="20" t="s">
        <v>40</v>
      </c>
    </row>
    <row r="352" spans="1:23" s="8" customFormat="1" ht="33.75" customHeight="1" x14ac:dyDescent="0.25">
      <c r="A352" s="157" t="s">
        <v>433</v>
      </c>
      <c r="B352" s="157"/>
      <c r="C352" s="9" t="s">
        <v>34</v>
      </c>
      <c r="D352" s="9" t="s">
        <v>34</v>
      </c>
      <c r="E352" s="9" t="s">
        <v>34</v>
      </c>
      <c r="F352" s="9" t="s">
        <v>34</v>
      </c>
      <c r="G352" s="10" t="s">
        <v>34</v>
      </c>
      <c r="H352" s="10" t="s">
        <v>34</v>
      </c>
      <c r="I352" s="11">
        <f>I353</f>
        <v>1417.3</v>
      </c>
      <c r="J352" s="11">
        <f t="shared" si="80"/>
        <v>1186.0999999999999</v>
      </c>
      <c r="K352" s="11">
        <f t="shared" si="80"/>
        <v>1186.0999999999999</v>
      </c>
      <c r="L352" s="12">
        <f t="shared" si="80"/>
        <v>58</v>
      </c>
      <c r="M352" s="11">
        <f t="shared" si="80"/>
        <v>268038.92000000004</v>
      </c>
      <c r="N352" s="11">
        <f t="shared" si="80"/>
        <v>0</v>
      </c>
      <c r="O352" s="11">
        <f t="shared" si="80"/>
        <v>0</v>
      </c>
      <c r="P352" s="11">
        <f t="shared" si="80"/>
        <v>0</v>
      </c>
      <c r="Q352" s="11">
        <f t="shared" si="80"/>
        <v>268038.92000000004</v>
      </c>
      <c r="R352" s="11">
        <f t="shared" si="80"/>
        <v>268038.92000000004</v>
      </c>
      <c r="S352" s="11">
        <f t="shared" si="80"/>
        <v>0</v>
      </c>
      <c r="T352" s="21" t="s">
        <v>35</v>
      </c>
      <c r="U352" s="21" t="s">
        <v>35</v>
      </c>
      <c r="V352" s="13" t="s">
        <v>35</v>
      </c>
      <c r="W352" s="179"/>
    </row>
    <row r="353" spans="1:23" s="8" customFormat="1" ht="27.75" customHeight="1" x14ac:dyDescent="0.25">
      <c r="A353" s="157" t="s">
        <v>434</v>
      </c>
      <c r="B353" s="157"/>
      <c r="C353" s="9" t="s">
        <v>34</v>
      </c>
      <c r="D353" s="9" t="s">
        <v>34</v>
      </c>
      <c r="E353" s="9" t="s">
        <v>34</v>
      </c>
      <c r="F353" s="9" t="s">
        <v>34</v>
      </c>
      <c r="G353" s="10" t="s">
        <v>34</v>
      </c>
      <c r="H353" s="10" t="s">
        <v>34</v>
      </c>
      <c r="I353" s="11">
        <f>SUM(I354:I355)</f>
        <v>1417.3</v>
      </c>
      <c r="J353" s="11">
        <f t="shared" ref="J353:S353" si="81">SUM(J354:J355)</f>
        <v>1186.0999999999999</v>
      </c>
      <c r="K353" s="11">
        <f t="shared" si="81"/>
        <v>1186.0999999999999</v>
      </c>
      <c r="L353" s="12">
        <f t="shared" si="81"/>
        <v>58</v>
      </c>
      <c r="M353" s="11">
        <f t="shared" si="81"/>
        <v>268038.92000000004</v>
      </c>
      <c r="N353" s="11">
        <f t="shared" si="81"/>
        <v>0</v>
      </c>
      <c r="O353" s="11">
        <f t="shared" si="81"/>
        <v>0</v>
      </c>
      <c r="P353" s="11">
        <f t="shared" si="81"/>
        <v>0</v>
      </c>
      <c r="Q353" s="11">
        <f t="shared" si="81"/>
        <v>268038.92000000004</v>
      </c>
      <c r="R353" s="11">
        <f t="shared" si="81"/>
        <v>268038.92000000004</v>
      </c>
      <c r="S353" s="11">
        <f t="shared" si="81"/>
        <v>0</v>
      </c>
      <c r="T353" s="21" t="s">
        <v>35</v>
      </c>
      <c r="U353" s="21" t="s">
        <v>35</v>
      </c>
      <c r="V353" s="13" t="s">
        <v>35</v>
      </c>
      <c r="W353" s="179"/>
    </row>
    <row r="354" spans="1:23" ht="43.5" customHeight="1" x14ac:dyDescent="0.25">
      <c r="A354" s="14">
        <v>1</v>
      </c>
      <c r="B354" s="15" t="s">
        <v>435</v>
      </c>
      <c r="C354" s="14" t="s">
        <v>38</v>
      </c>
      <c r="D354" s="14" t="s">
        <v>91</v>
      </c>
      <c r="E354" s="14" t="s">
        <v>35</v>
      </c>
      <c r="F354" s="14" t="s">
        <v>60</v>
      </c>
      <c r="G354" s="16">
        <v>2</v>
      </c>
      <c r="H354" s="16">
        <v>2</v>
      </c>
      <c r="I354" s="17">
        <v>696.4</v>
      </c>
      <c r="J354" s="17">
        <v>644.4</v>
      </c>
      <c r="K354" s="17">
        <v>644.4</v>
      </c>
      <c r="L354" s="18">
        <v>33</v>
      </c>
      <c r="M354" s="17">
        <f t="shared" ref="M354:M355" si="82">SUM(N354:Q354)</f>
        <v>133310.42000000001</v>
      </c>
      <c r="N354" s="17">
        <v>0</v>
      </c>
      <c r="O354" s="17">
        <v>0</v>
      </c>
      <c r="P354" s="17">
        <v>0</v>
      </c>
      <c r="Q354" s="17">
        <f>'Таблица 3 '!C351</f>
        <v>133310.42000000001</v>
      </c>
      <c r="R354" s="17">
        <f t="shared" si="71"/>
        <v>133310.42000000001</v>
      </c>
      <c r="S354" s="17">
        <v>0</v>
      </c>
      <c r="T354" s="19">
        <f t="shared" si="49"/>
        <v>206.87526381129734</v>
      </c>
      <c r="U354" s="19">
        <v>206.87526381129734</v>
      </c>
      <c r="V354" s="20" t="s">
        <v>40</v>
      </c>
    </row>
    <row r="355" spans="1:23" ht="43.5" customHeight="1" x14ac:dyDescent="0.25">
      <c r="A355" s="14">
        <v>2</v>
      </c>
      <c r="B355" s="15" t="s">
        <v>436</v>
      </c>
      <c r="C355" s="14" t="s">
        <v>38</v>
      </c>
      <c r="D355" s="14" t="s">
        <v>171</v>
      </c>
      <c r="E355" s="14" t="s">
        <v>35</v>
      </c>
      <c r="F355" s="14" t="s">
        <v>60</v>
      </c>
      <c r="G355" s="16">
        <v>2</v>
      </c>
      <c r="H355" s="16">
        <v>3</v>
      </c>
      <c r="I355" s="17">
        <v>720.9</v>
      </c>
      <c r="J355" s="17">
        <v>541.70000000000005</v>
      </c>
      <c r="K355" s="17">
        <v>541.70000000000005</v>
      </c>
      <c r="L355" s="18">
        <v>25</v>
      </c>
      <c r="M355" s="17">
        <f t="shared" si="82"/>
        <v>134728.5</v>
      </c>
      <c r="N355" s="17">
        <v>0</v>
      </c>
      <c r="O355" s="17">
        <v>0</v>
      </c>
      <c r="P355" s="17">
        <v>0</v>
      </c>
      <c r="Q355" s="17">
        <f>'Таблица 3 '!C352</f>
        <v>134728.5</v>
      </c>
      <c r="R355" s="17">
        <f t="shared" si="71"/>
        <v>134728.5</v>
      </c>
      <c r="S355" s="17">
        <v>0</v>
      </c>
      <c r="T355" s="19">
        <f t="shared" si="49"/>
        <v>248.71423297027874</v>
      </c>
      <c r="U355" s="19">
        <v>248.71423297027874</v>
      </c>
      <c r="V355" s="20" t="s">
        <v>40</v>
      </c>
    </row>
    <row r="356" spans="1:23" s="8" customFormat="1" ht="30" customHeight="1" x14ac:dyDescent="0.25">
      <c r="A356" s="157" t="s">
        <v>437</v>
      </c>
      <c r="B356" s="157"/>
      <c r="C356" s="9" t="s">
        <v>34</v>
      </c>
      <c r="D356" s="9" t="s">
        <v>34</v>
      </c>
      <c r="E356" s="9" t="s">
        <v>34</v>
      </c>
      <c r="F356" s="9" t="s">
        <v>34</v>
      </c>
      <c r="G356" s="10" t="s">
        <v>34</v>
      </c>
      <c r="H356" s="10" t="s">
        <v>34</v>
      </c>
      <c r="I356" s="11">
        <f>I357+I361+I368</f>
        <v>44273.1</v>
      </c>
      <c r="J356" s="11">
        <f t="shared" ref="J356:S356" si="83">J357+J361+J368</f>
        <v>34123.259999999995</v>
      </c>
      <c r="K356" s="11">
        <f t="shared" si="83"/>
        <v>29352.260000000002</v>
      </c>
      <c r="L356" s="12">
        <f t="shared" si="83"/>
        <v>1472</v>
      </c>
      <c r="M356" s="11">
        <f t="shared" si="83"/>
        <v>26301443.139999993</v>
      </c>
      <c r="N356" s="11">
        <f t="shared" si="83"/>
        <v>0</v>
      </c>
      <c r="O356" s="11">
        <f t="shared" si="83"/>
        <v>0</v>
      </c>
      <c r="P356" s="11">
        <f t="shared" si="83"/>
        <v>0</v>
      </c>
      <c r="Q356" s="11">
        <f t="shared" si="83"/>
        <v>26301443.139999993</v>
      </c>
      <c r="R356" s="11">
        <f t="shared" si="83"/>
        <v>26301443.139999993</v>
      </c>
      <c r="S356" s="11">
        <f t="shared" si="83"/>
        <v>0</v>
      </c>
      <c r="T356" s="21" t="s">
        <v>35</v>
      </c>
      <c r="U356" s="21" t="s">
        <v>35</v>
      </c>
      <c r="V356" s="13" t="s">
        <v>35</v>
      </c>
      <c r="W356" s="179"/>
    </row>
    <row r="357" spans="1:23" s="8" customFormat="1" ht="25.5" customHeight="1" x14ac:dyDescent="0.25">
      <c r="A357" s="157" t="s">
        <v>438</v>
      </c>
      <c r="B357" s="157"/>
      <c r="C357" s="9" t="s">
        <v>34</v>
      </c>
      <c r="D357" s="9" t="s">
        <v>34</v>
      </c>
      <c r="E357" s="9" t="s">
        <v>34</v>
      </c>
      <c r="F357" s="9" t="s">
        <v>34</v>
      </c>
      <c r="G357" s="10" t="s">
        <v>34</v>
      </c>
      <c r="H357" s="10" t="s">
        <v>34</v>
      </c>
      <c r="I357" s="11">
        <f>SUM(I358:I360)</f>
        <v>10112.799999999999</v>
      </c>
      <c r="J357" s="11">
        <f t="shared" ref="J357:S357" si="84">SUM(J358:J360)</f>
        <v>9221.1</v>
      </c>
      <c r="K357" s="11">
        <f t="shared" si="84"/>
        <v>8973.880000000001</v>
      </c>
      <c r="L357" s="12">
        <f t="shared" si="84"/>
        <v>372</v>
      </c>
      <c r="M357" s="11">
        <f t="shared" si="84"/>
        <v>11349446.059999999</v>
      </c>
      <c r="N357" s="11">
        <f t="shared" si="84"/>
        <v>0</v>
      </c>
      <c r="O357" s="11">
        <f t="shared" si="84"/>
        <v>0</v>
      </c>
      <c r="P357" s="11">
        <f t="shared" si="84"/>
        <v>0</v>
      </c>
      <c r="Q357" s="11">
        <f t="shared" si="84"/>
        <v>11349446.059999999</v>
      </c>
      <c r="R357" s="11">
        <f t="shared" si="84"/>
        <v>11349446.059999999</v>
      </c>
      <c r="S357" s="11">
        <f t="shared" si="84"/>
        <v>0</v>
      </c>
      <c r="T357" s="21" t="s">
        <v>35</v>
      </c>
      <c r="U357" s="21" t="s">
        <v>35</v>
      </c>
      <c r="V357" s="13" t="s">
        <v>35</v>
      </c>
      <c r="W357" s="179"/>
    </row>
    <row r="358" spans="1:23" ht="43.5" customHeight="1" x14ac:dyDescent="0.25">
      <c r="A358" s="14">
        <v>1</v>
      </c>
      <c r="B358" s="15" t="s">
        <v>439</v>
      </c>
      <c r="C358" s="14" t="s">
        <v>38</v>
      </c>
      <c r="D358" s="14">
        <v>1972</v>
      </c>
      <c r="E358" s="14" t="s">
        <v>35</v>
      </c>
      <c r="F358" s="14" t="s">
        <v>45</v>
      </c>
      <c r="G358" s="16">
        <v>5</v>
      </c>
      <c r="H358" s="16">
        <v>4</v>
      </c>
      <c r="I358" s="17">
        <v>3474.6</v>
      </c>
      <c r="J358" s="17">
        <v>3473</v>
      </c>
      <c r="K358" s="17">
        <v>3473</v>
      </c>
      <c r="L358" s="18">
        <v>100</v>
      </c>
      <c r="M358" s="17">
        <f t="shared" ref="M358:M360" si="85">SUM(N358:Q358)</f>
        <v>2632053.6</v>
      </c>
      <c r="N358" s="17">
        <v>0</v>
      </c>
      <c r="O358" s="17">
        <v>0</v>
      </c>
      <c r="P358" s="17">
        <v>0</v>
      </c>
      <c r="Q358" s="17">
        <f>'Таблица 3 '!C355</f>
        <v>2632053.6</v>
      </c>
      <c r="R358" s="17">
        <f t="shared" si="71"/>
        <v>2632053.6</v>
      </c>
      <c r="S358" s="17">
        <v>0</v>
      </c>
      <c r="T358" s="19">
        <f t="shared" si="49"/>
        <v>757.86167578462425</v>
      </c>
      <c r="U358" s="19">
        <v>757.86167578462425</v>
      </c>
      <c r="V358" s="20" t="s">
        <v>40</v>
      </c>
    </row>
    <row r="359" spans="1:23" ht="43.5" customHeight="1" x14ac:dyDescent="0.25">
      <c r="A359" s="14">
        <v>2</v>
      </c>
      <c r="B359" s="15" t="s">
        <v>440</v>
      </c>
      <c r="C359" s="14" t="s">
        <v>38</v>
      </c>
      <c r="D359" s="14">
        <v>1978</v>
      </c>
      <c r="E359" s="14" t="s">
        <v>34</v>
      </c>
      <c r="F359" s="14" t="s">
        <v>39</v>
      </c>
      <c r="G359" s="16">
        <v>5</v>
      </c>
      <c r="H359" s="16">
        <v>4</v>
      </c>
      <c r="I359" s="17">
        <v>2590.9</v>
      </c>
      <c r="J359" s="17">
        <v>2074.5</v>
      </c>
      <c r="K359" s="17">
        <v>2074.5</v>
      </c>
      <c r="L359" s="18">
        <v>136</v>
      </c>
      <c r="M359" s="17">
        <f t="shared" si="85"/>
        <v>2525340</v>
      </c>
      <c r="N359" s="17">
        <v>0</v>
      </c>
      <c r="O359" s="17">
        <v>0</v>
      </c>
      <c r="P359" s="17">
        <v>0</v>
      </c>
      <c r="Q359" s="17">
        <f>'Таблица 3 '!C356</f>
        <v>2525340</v>
      </c>
      <c r="R359" s="17">
        <f t="shared" si="71"/>
        <v>2525340</v>
      </c>
      <c r="S359" s="17">
        <v>0</v>
      </c>
      <c r="T359" s="19">
        <f t="shared" si="49"/>
        <v>1217.3246565437455</v>
      </c>
      <c r="U359" s="19">
        <v>1217.3246565437455</v>
      </c>
      <c r="V359" s="20" t="s">
        <v>40</v>
      </c>
    </row>
    <row r="360" spans="1:23" ht="43.5" customHeight="1" x14ac:dyDescent="0.25">
      <c r="A360" s="14">
        <v>3</v>
      </c>
      <c r="B360" s="15" t="s">
        <v>441</v>
      </c>
      <c r="C360" s="14" t="s">
        <v>38</v>
      </c>
      <c r="D360" s="14">
        <v>1985</v>
      </c>
      <c r="E360" s="14" t="s">
        <v>34</v>
      </c>
      <c r="F360" s="14" t="s">
        <v>45</v>
      </c>
      <c r="G360" s="16">
        <v>5</v>
      </c>
      <c r="H360" s="16">
        <v>5</v>
      </c>
      <c r="I360" s="17">
        <v>4047.3</v>
      </c>
      <c r="J360" s="17">
        <v>3673.6</v>
      </c>
      <c r="K360" s="17">
        <v>3426.38</v>
      </c>
      <c r="L360" s="18">
        <v>136</v>
      </c>
      <c r="M360" s="17">
        <f t="shared" si="85"/>
        <v>6192052.46</v>
      </c>
      <c r="N360" s="17">
        <v>0</v>
      </c>
      <c r="O360" s="17">
        <v>0</v>
      </c>
      <c r="P360" s="17">
        <v>0</v>
      </c>
      <c r="Q360" s="17">
        <f>'Таблица 3 '!C357</f>
        <v>6192052.46</v>
      </c>
      <c r="R360" s="17">
        <f t="shared" si="71"/>
        <v>6192052.46</v>
      </c>
      <c r="S360" s="17">
        <v>0</v>
      </c>
      <c r="T360" s="19">
        <f t="shared" ref="T360:T431" si="86">M360/J360</f>
        <v>1685.554349956446</v>
      </c>
      <c r="U360" s="19">
        <v>1685.554349956446</v>
      </c>
      <c r="V360" s="20" t="s">
        <v>40</v>
      </c>
    </row>
    <row r="361" spans="1:23" s="8" customFormat="1" ht="32.25" customHeight="1" x14ac:dyDescent="0.25">
      <c r="A361" s="157" t="s">
        <v>442</v>
      </c>
      <c r="B361" s="157"/>
      <c r="C361" s="9" t="s">
        <v>34</v>
      </c>
      <c r="D361" s="9" t="s">
        <v>34</v>
      </c>
      <c r="E361" s="9" t="s">
        <v>34</v>
      </c>
      <c r="F361" s="9" t="s">
        <v>34</v>
      </c>
      <c r="G361" s="10" t="s">
        <v>34</v>
      </c>
      <c r="H361" s="10" t="s">
        <v>34</v>
      </c>
      <c r="I361" s="11">
        <f>SUM(I362:I367)</f>
        <v>30174.600000000002</v>
      </c>
      <c r="J361" s="11">
        <f t="shared" ref="J361:S361" si="87">SUM(J362:J367)</f>
        <v>22158.999999999996</v>
      </c>
      <c r="K361" s="11">
        <f t="shared" si="87"/>
        <v>19632.600000000002</v>
      </c>
      <c r="L361" s="12">
        <f t="shared" si="87"/>
        <v>951</v>
      </c>
      <c r="M361" s="11">
        <f t="shared" si="87"/>
        <v>10324771.179999998</v>
      </c>
      <c r="N361" s="11">
        <f t="shared" si="87"/>
        <v>0</v>
      </c>
      <c r="O361" s="11">
        <f t="shared" si="87"/>
        <v>0</v>
      </c>
      <c r="P361" s="11">
        <f t="shared" si="87"/>
        <v>0</v>
      </c>
      <c r="Q361" s="11">
        <f t="shared" si="87"/>
        <v>10324771.179999998</v>
      </c>
      <c r="R361" s="11">
        <f t="shared" si="87"/>
        <v>10324771.179999998</v>
      </c>
      <c r="S361" s="11">
        <f t="shared" si="87"/>
        <v>0</v>
      </c>
      <c r="T361" s="21" t="s">
        <v>35</v>
      </c>
      <c r="U361" s="21" t="s">
        <v>35</v>
      </c>
      <c r="V361" s="13" t="s">
        <v>35</v>
      </c>
      <c r="W361" s="179"/>
    </row>
    <row r="362" spans="1:23" ht="42.75" customHeight="1" x14ac:dyDescent="0.25">
      <c r="A362" s="14">
        <v>1</v>
      </c>
      <c r="B362" s="15" t="s">
        <v>443</v>
      </c>
      <c r="C362" s="14" t="s">
        <v>38</v>
      </c>
      <c r="D362" s="14">
        <v>1970</v>
      </c>
      <c r="E362" s="14" t="s">
        <v>35</v>
      </c>
      <c r="F362" s="14" t="s">
        <v>60</v>
      </c>
      <c r="G362" s="16">
        <v>5</v>
      </c>
      <c r="H362" s="16">
        <v>4</v>
      </c>
      <c r="I362" s="17">
        <v>4312.3</v>
      </c>
      <c r="J362" s="17">
        <v>3441.9</v>
      </c>
      <c r="K362" s="17">
        <v>2205.9</v>
      </c>
      <c r="L362" s="18">
        <v>75</v>
      </c>
      <c r="M362" s="17">
        <f t="shared" ref="M362:M367" si="88">SUM(N362:Q362)</f>
        <v>6024374.4699999997</v>
      </c>
      <c r="N362" s="17">
        <v>0</v>
      </c>
      <c r="O362" s="17">
        <v>0</v>
      </c>
      <c r="P362" s="17">
        <v>0</v>
      </c>
      <c r="Q362" s="17">
        <f>'Таблица 3 '!C359</f>
        <v>6024374.4699999997</v>
      </c>
      <c r="R362" s="17">
        <f t="shared" si="71"/>
        <v>6024374.4699999997</v>
      </c>
      <c r="S362" s="17">
        <v>0</v>
      </c>
      <c r="T362" s="19">
        <f t="shared" si="86"/>
        <v>1750.3049100787355</v>
      </c>
      <c r="U362" s="19">
        <v>1750.3049100787355</v>
      </c>
      <c r="V362" s="20" t="s">
        <v>40</v>
      </c>
    </row>
    <row r="363" spans="1:23" ht="42.75" customHeight="1" x14ac:dyDescent="0.25">
      <c r="A363" s="14">
        <v>2</v>
      </c>
      <c r="B363" s="15" t="s">
        <v>444</v>
      </c>
      <c r="C363" s="14" t="s">
        <v>47</v>
      </c>
      <c r="D363" s="14">
        <v>1980</v>
      </c>
      <c r="E363" s="14">
        <v>2022</v>
      </c>
      <c r="F363" s="14" t="s">
        <v>45</v>
      </c>
      <c r="G363" s="16">
        <v>5</v>
      </c>
      <c r="H363" s="16">
        <v>5</v>
      </c>
      <c r="I363" s="17">
        <v>5075.6000000000004</v>
      </c>
      <c r="J363" s="17">
        <v>3691.7</v>
      </c>
      <c r="K363" s="17">
        <v>3587</v>
      </c>
      <c r="L363" s="18">
        <v>160</v>
      </c>
      <c r="M363" s="17">
        <f t="shared" si="88"/>
        <v>299001.59999999998</v>
      </c>
      <c r="N363" s="17">
        <v>0</v>
      </c>
      <c r="O363" s="17">
        <v>0</v>
      </c>
      <c r="P363" s="17">
        <v>0</v>
      </c>
      <c r="Q363" s="17">
        <f>'Таблица 3 '!C360</f>
        <v>299001.59999999998</v>
      </c>
      <c r="R363" s="17">
        <f t="shared" si="71"/>
        <v>299001.59999999998</v>
      </c>
      <c r="S363" s="17">
        <v>0</v>
      </c>
      <c r="T363" s="19">
        <f t="shared" si="86"/>
        <v>80.992930086410055</v>
      </c>
      <c r="U363" s="19">
        <v>80.992930086410055</v>
      </c>
      <c r="V363" s="20" t="s">
        <v>40</v>
      </c>
    </row>
    <row r="364" spans="1:23" ht="42.75" customHeight="1" x14ac:dyDescent="0.25">
      <c r="A364" s="14">
        <v>3</v>
      </c>
      <c r="B364" s="15" t="s">
        <v>445</v>
      </c>
      <c r="C364" s="14" t="s">
        <v>47</v>
      </c>
      <c r="D364" s="14">
        <v>1980</v>
      </c>
      <c r="E364" s="14">
        <v>2022</v>
      </c>
      <c r="F364" s="14" t="s">
        <v>45</v>
      </c>
      <c r="G364" s="16">
        <v>5</v>
      </c>
      <c r="H364" s="16">
        <v>5</v>
      </c>
      <c r="I364" s="17">
        <v>5075.6000000000004</v>
      </c>
      <c r="J364" s="17">
        <v>3626.2</v>
      </c>
      <c r="K364" s="17">
        <v>3368.9</v>
      </c>
      <c r="L364" s="18">
        <v>171</v>
      </c>
      <c r="M364" s="17">
        <f t="shared" si="88"/>
        <v>677985.6</v>
      </c>
      <c r="N364" s="17">
        <v>0</v>
      </c>
      <c r="O364" s="17">
        <v>0</v>
      </c>
      <c r="P364" s="17">
        <v>0</v>
      </c>
      <c r="Q364" s="17">
        <f>'Таблица 3 '!C361</f>
        <v>677985.6</v>
      </c>
      <c r="R364" s="17">
        <f t="shared" si="71"/>
        <v>677985.6</v>
      </c>
      <c r="S364" s="17">
        <v>0</v>
      </c>
      <c r="T364" s="19">
        <f t="shared" si="86"/>
        <v>186.96861728531246</v>
      </c>
      <c r="U364" s="19">
        <v>186.96861728531246</v>
      </c>
      <c r="V364" s="20" t="s">
        <v>40</v>
      </c>
    </row>
    <row r="365" spans="1:23" ht="42.75" customHeight="1" x14ac:dyDescent="0.25">
      <c r="A365" s="14">
        <v>4</v>
      </c>
      <c r="B365" s="15" t="s">
        <v>446</v>
      </c>
      <c r="C365" s="14" t="s">
        <v>47</v>
      </c>
      <c r="D365" s="14">
        <v>1991</v>
      </c>
      <c r="E365" s="14">
        <v>2022</v>
      </c>
      <c r="F365" s="14" t="s">
        <v>45</v>
      </c>
      <c r="G365" s="16">
        <v>5</v>
      </c>
      <c r="H365" s="16">
        <v>6</v>
      </c>
      <c r="I365" s="17">
        <v>6851.5</v>
      </c>
      <c r="J365" s="17">
        <v>4926.3999999999996</v>
      </c>
      <c r="K365" s="17">
        <v>4805.6000000000004</v>
      </c>
      <c r="L365" s="18">
        <v>252</v>
      </c>
      <c r="M365" s="17">
        <f t="shared" si="88"/>
        <v>1126682.3999999999</v>
      </c>
      <c r="N365" s="17">
        <v>0</v>
      </c>
      <c r="O365" s="17">
        <v>0</v>
      </c>
      <c r="P365" s="17">
        <v>0</v>
      </c>
      <c r="Q365" s="17">
        <f>'Таблица 3 '!C362</f>
        <v>1126682.3999999999</v>
      </c>
      <c r="R365" s="17">
        <f t="shared" si="71"/>
        <v>1126682.3999999999</v>
      </c>
      <c r="S365" s="17">
        <v>0</v>
      </c>
      <c r="T365" s="19">
        <f t="shared" si="86"/>
        <v>228.7029879831114</v>
      </c>
      <c r="U365" s="19">
        <v>228.7029879831114</v>
      </c>
      <c r="V365" s="20" t="s">
        <v>40</v>
      </c>
    </row>
    <row r="366" spans="1:23" ht="42.75" customHeight="1" x14ac:dyDescent="0.25">
      <c r="A366" s="14">
        <v>5</v>
      </c>
      <c r="B366" s="15" t="s">
        <v>447</v>
      </c>
      <c r="C366" s="14" t="s">
        <v>47</v>
      </c>
      <c r="D366" s="14" t="s">
        <v>114</v>
      </c>
      <c r="E366" s="14" t="s">
        <v>35</v>
      </c>
      <c r="F366" s="14" t="s">
        <v>45</v>
      </c>
      <c r="G366" s="16">
        <v>5</v>
      </c>
      <c r="H366" s="16">
        <v>4</v>
      </c>
      <c r="I366" s="17">
        <v>4479.3999999999996</v>
      </c>
      <c r="J366" s="17">
        <v>3234</v>
      </c>
      <c r="K366" s="17">
        <v>2701</v>
      </c>
      <c r="L366" s="18">
        <v>169</v>
      </c>
      <c r="M366" s="17">
        <f t="shared" si="88"/>
        <v>1887352.28</v>
      </c>
      <c r="N366" s="17">
        <v>0</v>
      </c>
      <c r="O366" s="17">
        <v>0</v>
      </c>
      <c r="P366" s="17">
        <v>0</v>
      </c>
      <c r="Q366" s="17">
        <f>'Таблица 3 '!C363</f>
        <v>1887352.28</v>
      </c>
      <c r="R366" s="17">
        <f t="shared" si="71"/>
        <v>1887352.28</v>
      </c>
      <c r="S366" s="17">
        <v>0</v>
      </c>
      <c r="T366" s="19">
        <f t="shared" si="86"/>
        <v>583.59687074829935</v>
      </c>
      <c r="U366" s="19">
        <v>583.59687074829935</v>
      </c>
      <c r="V366" s="20" t="s">
        <v>40</v>
      </c>
    </row>
    <row r="367" spans="1:23" ht="42.75" customHeight="1" x14ac:dyDescent="0.25">
      <c r="A367" s="14">
        <v>6</v>
      </c>
      <c r="B367" s="15" t="s">
        <v>448</v>
      </c>
      <c r="C367" s="14" t="s">
        <v>47</v>
      </c>
      <c r="D367" s="14" t="s">
        <v>449</v>
      </c>
      <c r="E367" s="14" t="s">
        <v>35</v>
      </c>
      <c r="F367" s="14" t="s">
        <v>45</v>
      </c>
      <c r="G367" s="16">
        <v>5</v>
      </c>
      <c r="H367" s="16">
        <v>4</v>
      </c>
      <c r="I367" s="17">
        <v>4380.2</v>
      </c>
      <c r="J367" s="17">
        <v>3238.8</v>
      </c>
      <c r="K367" s="17">
        <v>2964.2</v>
      </c>
      <c r="L367" s="18">
        <v>124</v>
      </c>
      <c r="M367" s="17">
        <f t="shared" si="88"/>
        <v>309374.82999999996</v>
      </c>
      <c r="N367" s="17">
        <v>0</v>
      </c>
      <c r="O367" s="17">
        <v>0</v>
      </c>
      <c r="P367" s="17">
        <v>0</v>
      </c>
      <c r="Q367" s="17">
        <f>'Таблица 3 '!C364</f>
        <v>309374.82999999996</v>
      </c>
      <c r="R367" s="17">
        <f t="shared" si="71"/>
        <v>309374.82999999996</v>
      </c>
      <c r="S367" s="17">
        <v>0</v>
      </c>
      <c r="T367" s="19">
        <f t="shared" si="86"/>
        <v>95.521436951957497</v>
      </c>
      <c r="U367" s="19">
        <v>95.521436951957497</v>
      </c>
      <c r="V367" s="20" t="s">
        <v>40</v>
      </c>
    </row>
    <row r="368" spans="1:23" s="8" customFormat="1" ht="28.5" customHeight="1" x14ac:dyDescent="0.25">
      <c r="A368" s="157" t="s">
        <v>450</v>
      </c>
      <c r="B368" s="157"/>
      <c r="C368" s="9" t="s">
        <v>34</v>
      </c>
      <c r="D368" s="9" t="s">
        <v>34</v>
      </c>
      <c r="E368" s="9" t="s">
        <v>34</v>
      </c>
      <c r="F368" s="9" t="s">
        <v>34</v>
      </c>
      <c r="G368" s="10" t="s">
        <v>34</v>
      </c>
      <c r="H368" s="10" t="s">
        <v>34</v>
      </c>
      <c r="I368" s="11">
        <f>I369</f>
        <v>3985.7</v>
      </c>
      <c r="J368" s="11">
        <f t="shared" ref="J368:S368" si="89">J369</f>
        <v>2743.16</v>
      </c>
      <c r="K368" s="11">
        <f t="shared" si="89"/>
        <v>745.78</v>
      </c>
      <c r="L368" s="12">
        <f t="shared" si="89"/>
        <v>149</v>
      </c>
      <c r="M368" s="11">
        <f t="shared" si="89"/>
        <v>4627225.9000000004</v>
      </c>
      <c r="N368" s="11">
        <f t="shared" si="89"/>
        <v>0</v>
      </c>
      <c r="O368" s="11">
        <f t="shared" si="89"/>
        <v>0</v>
      </c>
      <c r="P368" s="11">
        <f t="shared" si="89"/>
        <v>0</v>
      </c>
      <c r="Q368" s="11">
        <f t="shared" si="89"/>
        <v>4627225.9000000004</v>
      </c>
      <c r="R368" s="11">
        <f t="shared" si="89"/>
        <v>4627225.9000000004</v>
      </c>
      <c r="S368" s="11">
        <f t="shared" si="89"/>
        <v>0</v>
      </c>
      <c r="T368" s="21" t="s">
        <v>35</v>
      </c>
      <c r="U368" s="21" t="s">
        <v>35</v>
      </c>
      <c r="V368" s="13" t="s">
        <v>35</v>
      </c>
      <c r="W368" s="179"/>
    </row>
    <row r="369" spans="1:23" ht="45" x14ac:dyDescent="0.25">
      <c r="A369" s="14">
        <v>1</v>
      </c>
      <c r="B369" s="15" t="s">
        <v>451</v>
      </c>
      <c r="C369" s="14" t="s">
        <v>38</v>
      </c>
      <c r="D369" s="14">
        <v>1990</v>
      </c>
      <c r="E369" s="14" t="s">
        <v>35</v>
      </c>
      <c r="F369" s="14" t="s">
        <v>45</v>
      </c>
      <c r="G369" s="16">
        <v>5</v>
      </c>
      <c r="H369" s="16">
        <v>5</v>
      </c>
      <c r="I369" s="17">
        <v>3985.7</v>
      </c>
      <c r="J369" s="17">
        <v>2743.16</v>
      </c>
      <c r="K369" s="17">
        <v>745.78</v>
      </c>
      <c r="L369" s="18">
        <v>149</v>
      </c>
      <c r="M369" s="17">
        <f>SUM(N369:Q369)</f>
        <v>4627225.9000000004</v>
      </c>
      <c r="N369" s="17">
        <v>0</v>
      </c>
      <c r="O369" s="17">
        <v>0</v>
      </c>
      <c r="P369" s="17">
        <v>0</v>
      </c>
      <c r="Q369" s="17">
        <f>'Таблица 3 '!C366</f>
        <v>4627225.9000000004</v>
      </c>
      <c r="R369" s="17">
        <f t="shared" si="71"/>
        <v>4627225.9000000004</v>
      </c>
      <c r="S369" s="17">
        <v>0</v>
      </c>
      <c r="T369" s="19">
        <f t="shared" si="86"/>
        <v>1686.8231893145135</v>
      </c>
      <c r="U369" s="19">
        <v>1686.8231893145135</v>
      </c>
      <c r="V369" s="20" t="s">
        <v>40</v>
      </c>
    </row>
    <row r="370" spans="1:23" s="8" customFormat="1" ht="37.5" customHeight="1" x14ac:dyDescent="0.25">
      <c r="A370" s="157" t="s">
        <v>452</v>
      </c>
      <c r="B370" s="157"/>
      <c r="C370" s="9" t="s">
        <v>34</v>
      </c>
      <c r="D370" s="9" t="s">
        <v>34</v>
      </c>
      <c r="E370" s="9" t="s">
        <v>34</v>
      </c>
      <c r="F370" s="9" t="s">
        <v>34</v>
      </c>
      <c r="G370" s="10" t="s">
        <v>34</v>
      </c>
      <c r="H370" s="10" t="s">
        <v>34</v>
      </c>
      <c r="I370" s="11">
        <f>I371+I382+I387+I399</f>
        <v>51298.259999999995</v>
      </c>
      <c r="J370" s="11">
        <f t="shared" ref="J370:S370" si="90">J371+J382+J387+J399</f>
        <v>46365.789999999994</v>
      </c>
      <c r="K370" s="11">
        <f t="shared" si="90"/>
        <v>45583.319999999992</v>
      </c>
      <c r="L370" s="12">
        <f t="shared" si="90"/>
        <v>1634</v>
      </c>
      <c r="M370" s="11">
        <f t="shared" si="90"/>
        <v>54470836.5</v>
      </c>
      <c r="N370" s="11">
        <f t="shared" si="90"/>
        <v>0</v>
      </c>
      <c r="O370" s="11">
        <f t="shared" si="90"/>
        <v>0</v>
      </c>
      <c r="P370" s="11">
        <f t="shared" si="90"/>
        <v>0</v>
      </c>
      <c r="Q370" s="11">
        <f t="shared" si="90"/>
        <v>54470836.5</v>
      </c>
      <c r="R370" s="11">
        <f t="shared" si="90"/>
        <v>54470836.5</v>
      </c>
      <c r="S370" s="11">
        <f t="shared" si="90"/>
        <v>0</v>
      </c>
      <c r="T370" s="21" t="s">
        <v>35</v>
      </c>
      <c r="U370" s="21" t="s">
        <v>35</v>
      </c>
      <c r="V370" s="13" t="s">
        <v>35</v>
      </c>
      <c r="W370" s="179"/>
    </row>
    <row r="371" spans="1:23" s="8" customFormat="1" ht="32.25" customHeight="1" x14ac:dyDescent="0.25">
      <c r="A371" s="157" t="s">
        <v>453</v>
      </c>
      <c r="B371" s="157"/>
      <c r="C371" s="9" t="s">
        <v>34</v>
      </c>
      <c r="D371" s="9" t="s">
        <v>34</v>
      </c>
      <c r="E371" s="9" t="s">
        <v>34</v>
      </c>
      <c r="F371" s="9" t="s">
        <v>34</v>
      </c>
      <c r="G371" s="10" t="s">
        <v>34</v>
      </c>
      <c r="H371" s="10" t="s">
        <v>34</v>
      </c>
      <c r="I371" s="11">
        <f>SUM(I372:I381)</f>
        <v>25651.699999999997</v>
      </c>
      <c r="J371" s="11">
        <f t="shared" ref="J371:S371" si="91">SUM(J372:J381)</f>
        <v>22512.6</v>
      </c>
      <c r="K371" s="11">
        <f t="shared" si="91"/>
        <v>22512.399999999998</v>
      </c>
      <c r="L371" s="12">
        <f t="shared" si="91"/>
        <v>854</v>
      </c>
      <c r="M371" s="11">
        <f t="shared" si="91"/>
        <v>14824127.130000001</v>
      </c>
      <c r="N371" s="11">
        <f t="shared" si="91"/>
        <v>0</v>
      </c>
      <c r="O371" s="11">
        <f t="shared" si="91"/>
        <v>0</v>
      </c>
      <c r="P371" s="11">
        <f t="shared" si="91"/>
        <v>0</v>
      </c>
      <c r="Q371" s="11">
        <f t="shared" si="91"/>
        <v>14824127.130000001</v>
      </c>
      <c r="R371" s="11">
        <f t="shared" si="91"/>
        <v>14824127.130000001</v>
      </c>
      <c r="S371" s="11">
        <f t="shared" si="91"/>
        <v>0</v>
      </c>
      <c r="T371" s="21" t="s">
        <v>35</v>
      </c>
      <c r="U371" s="21" t="s">
        <v>35</v>
      </c>
      <c r="V371" s="13" t="s">
        <v>35</v>
      </c>
      <c r="W371" s="179"/>
    </row>
    <row r="372" spans="1:23" ht="45.75" customHeight="1" x14ac:dyDescent="0.25">
      <c r="A372" s="14">
        <v>1</v>
      </c>
      <c r="B372" s="15" t="s">
        <v>454</v>
      </c>
      <c r="C372" s="14" t="s">
        <v>38</v>
      </c>
      <c r="D372" s="14">
        <v>1967</v>
      </c>
      <c r="E372" s="14" t="s">
        <v>35</v>
      </c>
      <c r="F372" s="14" t="s">
        <v>39</v>
      </c>
      <c r="G372" s="16">
        <v>5</v>
      </c>
      <c r="H372" s="16">
        <v>4</v>
      </c>
      <c r="I372" s="17">
        <v>3536.3</v>
      </c>
      <c r="J372" s="17">
        <v>3256.3</v>
      </c>
      <c r="K372" s="17">
        <v>3256.3</v>
      </c>
      <c r="L372" s="18">
        <v>130</v>
      </c>
      <c r="M372" s="17">
        <f t="shared" ref="M372:M381" si="92">SUM(N372:Q372)</f>
        <v>1791402</v>
      </c>
      <c r="N372" s="17">
        <v>0</v>
      </c>
      <c r="O372" s="17">
        <v>0</v>
      </c>
      <c r="P372" s="17">
        <v>0</v>
      </c>
      <c r="Q372" s="17">
        <f>'Таблица 3 '!C369</f>
        <v>1791402</v>
      </c>
      <c r="R372" s="17">
        <f t="shared" si="71"/>
        <v>1791402</v>
      </c>
      <c r="S372" s="17">
        <v>0</v>
      </c>
      <c r="T372" s="19">
        <f t="shared" si="86"/>
        <v>550.13420139422044</v>
      </c>
      <c r="U372" s="19">
        <v>550.13420139422044</v>
      </c>
      <c r="V372" s="20" t="s">
        <v>40</v>
      </c>
    </row>
    <row r="373" spans="1:23" ht="45.75" customHeight="1" x14ac:dyDescent="0.25">
      <c r="A373" s="14">
        <v>2</v>
      </c>
      <c r="B373" s="15" t="s">
        <v>455</v>
      </c>
      <c r="C373" s="14" t="s">
        <v>38</v>
      </c>
      <c r="D373" s="14">
        <v>1988</v>
      </c>
      <c r="E373" s="14" t="s">
        <v>35</v>
      </c>
      <c r="F373" s="14" t="s">
        <v>39</v>
      </c>
      <c r="G373" s="16">
        <v>5</v>
      </c>
      <c r="H373" s="16">
        <v>5</v>
      </c>
      <c r="I373" s="17">
        <v>4341.2</v>
      </c>
      <c r="J373" s="17">
        <v>3293.2</v>
      </c>
      <c r="K373" s="17">
        <v>3293.2</v>
      </c>
      <c r="L373" s="18">
        <v>132</v>
      </c>
      <c r="M373" s="17">
        <f t="shared" si="92"/>
        <v>4243800.53</v>
      </c>
      <c r="N373" s="17">
        <v>0</v>
      </c>
      <c r="O373" s="17">
        <v>0</v>
      </c>
      <c r="P373" s="17">
        <v>0</v>
      </c>
      <c r="Q373" s="17">
        <f>'Таблица 3 '!C370</f>
        <v>4243800.53</v>
      </c>
      <c r="R373" s="17">
        <f t="shared" si="71"/>
        <v>4243800.53</v>
      </c>
      <c r="S373" s="17">
        <v>0</v>
      </c>
      <c r="T373" s="19">
        <f t="shared" si="86"/>
        <v>1288.6555720879389</v>
      </c>
      <c r="U373" s="19">
        <v>1288.6555720879389</v>
      </c>
      <c r="V373" s="20" t="s">
        <v>40</v>
      </c>
    </row>
    <row r="374" spans="1:23" ht="45.75" customHeight="1" x14ac:dyDescent="0.25">
      <c r="A374" s="14">
        <v>3</v>
      </c>
      <c r="B374" s="15" t="s">
        <v>456</v>
      </c>
      <c r="C374" s="14" t="s">
        <v>38</v>
      </c>
      <c r="D374" s="14" t="s">
        <v>158</v>
      </c>
      <c r="E374" s="14">
        <v>2017</v>
      </c>
      <c r="F374" s="14" t="s">
        <v>306</v>
      </c>
      <c r="G374" s="16">
        <v>2</v>
      </c>
      <c r="H374" s="16">
        <v>1</v>
      </c>
      <c r="I374" s="17">
        <v>565.6</v>
      </c>
      <c r="J374" s="17">
        <v>523.4</v>
      </c>
      <c r="K374" s="17">
        <v>523.4</v>
      </c>
      <c r="L374" s="18">
        <v>18</v>
      </c>
      <c r="M374" s="17">
        <f t="shared" si="92"/>
        <v>10536.32</v>
      </c>
      <c r="N374" s="17">
        <v>0</v>
      </c>
      <c r="O374" s="17">
        <v>0</v>
      </c>
      <c r="P374" s="17">
        <v>0</v>
      </c>
      <c r="Q374" s="17">
        <f>'Таблица 3 '!C371</f>
        <v>10536.32</v>
      </c>
      <c r="R374" s="17">
        <f t="shared" si="71"/>
        <v>10536.32</v>
      </c>
      <c r="S374" s="17">
        <v>0</v>
      </c>
      <c r="T374" s="19">
        <f t="shared" si="86"/>
        <v>20.130531142529616</v>
      </c>
      <c r="U374" s="19">
        <v>20.130531142529616</v>
      </c>
      <c r="V374" s="20" t="s">
        <v>40</v>
      </c>
    </row>
    <row r="375" spans="1:23" ht="45.75" customHeight="1" x14ac:dyDescent="0.25">
      <c r="A375" s="14">
        <v>4</v>
      </c>
      <c r="B375" s="15" t="s">
        <v>457</v>
      </c>
      <c r="C375" s="14" t="s">
        <v>38</v>
      </c>
      <c r="D375" s="14" t="s">
        <v>367</v>
      </c>
      <c r="E375" s="14" t="s">
        <v>35</v>
      </c>
      <c r="F375" s="14" t="s">
        <v>60</v>
      </c>
      <c r="G375" s="16">
        <v>5</v>
      </c>
      <c r="H375" s="16">
        <v>6</v>
      </c>
      <c r="I375" s="17">
        <v>4548.5</v>
      </c>
      <c r="J375" s="17">
        <v>4056.5</v>
      </c>
      <c r="K375" s="17">
        <v>4056.5</v>
      </c>
      <c r="L375" s="18">
        <v>150</v>
      </c>
      <c r="M375" s="17">
        <f t="shared" si="92"/>
        <v>246533.78</v>
      </c>
      <c r="N375" s="17">
        <v>0</v>
      </c>
      <c r="O375" s="17">
        <v>0</v>
      </c>
      <c r="P375" s="17">
        <v>0</v>
      </c>
      <c r="Q375" s="17">
        <f>'Таблица 3 '!C372</f>
        <v>246533.78</v>
      </c>
      <c r="R375" s="17">
        <f t="shared" si="71"/>
        <v>246533.78</v>
      </c>
      <c r="S375" s="17">
        <v>0</v>
      </c>
      <c r="T375" s="19">
        <f t="shared" si="86"/>
        <v>60.77499815111549</v>
      </c>
      <c r="U375" s="19">
        <v>60.77499815111549</v>
      </c>
      <c r="V375" s="20" t="s">
        <v>40</v>
      </c>
    </row>
    <row r="376" spans="1:23" ht="45.75" customHeight="1" x14ac:dyDescent="0.25">
      <c r="A376" s="14">
        <v>5</v>
      </c>
      <c r="B376" s="15" t="s">
        <v>458</v>
      </c>
      <c r="C376" s="14" t="s">
        <v>38</v>
      </c>
      <c r="D376" s="14">
        <v>1963</v>
      </c>
      <c r="E376" s="14" t="s">
        <v>35</v>
      </c>
      <c r="F376" s="14" t="s">
        <v>39</v>
      </c>
      <c r="G376" s="16">
        <v>3</v>
      </c>
      <c r="H376" s="16">
        <v>2</v>
      </c>
      <c r="I376" s="17">
        <v>1022.6</v>
      </c>
      <c r="J376" s="17">
        <v>936.6</v>
      </c>
      <c r="K376" s="17">
        <v>936.6</v>
      </c>
      <c r="L376" s="18">
        <v>38</v>
      </c>
      <c r="M376" s="17">
        <f t="shared" si="92"/>
        <v>1615443.6</v>
      </c>
      <c r="N376" s="17">
        <v>0</v>
      </c>
      <c r="O376" s="17">
        <v>0</v>
      </c>
      <c r="P376" s="17">
        <v>0</v>
      </c>
      <c r="Q376" s="17">
        <f>'Таблица 3 '!C373</f>
        <v>1615443.6</v>
      </c>
      <c r="R376" s="17">
        <f t="shared" si="71"/>
        <v>1615443.6</v>
      </c>
      <c r="S376" s="17">
        <v>0</v>
      </c>
      <c r="T376" s="19">
        <f t="shared" si="86"/>
        <v>1724.7956438180654</v>
      </c>
      <c r="U376" s="19">
        <v>1724.7956438180654</v>
      </c>
      <c r="V376" s="20" t="s">
        <v>40</v>
      </c>
    </row>
    <row r="377" spans="1:23" ht="45.75" customHeight="1" x14ac:dyDescent="0.25">
      <c r="A377" s="14">
        <v>6</v>
      </c>
      <c r="B377" s="15" t="s">
        <v>459</v>
      </c>
      <c r="C377" s="14" t="s">
        <v>38</v>
      </c>
      <c r="D377" s="14" t="s">
        <v>77</v>
      </c>
      <c r="E377" s="14" t="s">
        <v>35</v>
      </c>
      <c r="F377" s="14" t="s">
        <v>60</v>
      </c>
      <c r="G377" s="16">
        <v>5</v>
      </c>
      <c r="H377" s="16">
        <v>6</v>
      </c>
      <c r="I377" s="17">
        <v>4546.3999999999996</v>
      </c>
      <c r="J377" s="17">
        <v>4054.5</v>
      </c>
      <c r="K377" s="17">
        <v>4054.5</v>
      </c>
      <c r="L377" s="18">
        <v>148</v>
      </c>
      <c r="M377" s="17">
        <f t="shared" si="92"/>
        <v>253798.48</v>
      </c>
      <c r="N377" s="17">
        <v>0</v>
      </c>
      <c r="O377" s="17">
        <v>0</v>
      </c>
      <c r="P377" s="17">
        <v>0</v>
      </c>
      <c r="Q377" s="17">
        <f>'Таблица 3 '!C374</f>
        <v>253798.48</v>
      </c>
      <c r="R377" s="17">
        <f t="shared" si="71"/>
        <v>253798.48</v>
      </c>
      <c r="S377" s="17">
        <v>0</v>
      </c>
      <c r="T377" s="19">
        <f t="shared" si="86"/>
        <v>62.596739425329886</v>
      </c>
      <c r="U377" s="19">
        <v>62.596739425329886</v>
      </c>
      <c r="V377" s="20" t="s">
        <v>40</v>
      </c>
    </row>
    <row r="378" spans="1:23" ht="45.75" customHeight="1" x14ac:dyDescent="0.25">
      <c r="A378" s="14">
        <v>7</v>
      </c>
      <c r="B378" s="15" t="s">
        <v>460</v>
      </c>
      <c r="C378" s="14" t="s">
        <v>38</v>
      </c>
      <c r="D378" s="14" t="s">
        <v>158</v>
      </c>
      <c r="E378" s="14">
        <v>2017</v>
      </c>
      <c r="F378" s="14" t="s">
        <v>306</v>
      </c>
      <c r="G378" s="16">
        <v>2</v>
      </c>
      <c r="H378" s="16">
        <v>1</v>
      </c>
      <c r="I378" s="17">
        <v>562.6</v>
      </c>
      <c r="J378" s="17">
        <v>518.6</v>
      </c>
      <c r="K378" s="17">
        <v>518.6</v>
      </c>
      <c r="L378" s="18">
        <v>14</v>
      </c>
      <c r="M378" s="17">
        <f t="shared" si="92"/>
        <v>265933.75</v>
      </c>
      <c r="N378" s="17">
        <v>0</v>
      </c>
      <c r="O378" s="17">
        <v>0</v>
      </c>
      <c r="P378" s="17">
        <v>0</v>
      </c>
      <c r="Q378" s="17">
        <f>'Таблица 3 '!C375</f>
        <v>265933.75</v>
      </c>
      <c r="R378" s="17">
        <f t="shared" si="71"/>
        <v>265933.75</v>
      </c>
      <c r="S378" s="17">
        <v>0</v>
      </c>
      <c r="T378" s="19">
        <f t="shared" si="86"/>
        <v>512.79165059776324</v>
      </c>
      <c r="U378" s="19">
        <v>512.79165059776324</v>
      </c>
      <c r="V378" s="20" t="s">
        <v>40</v>
      </c>
    </row>
    <row r="379" spans="1:23" ht="45.75" customHeight="1" x14ac:dyDescent="0.25">
      <c r="A379" s="14">
        <v>8</v>
      </c>
      <c r="B379" s="15" t="s">
        <v>461</v>
      </c>
      <c r="C379" s="14" t="s">
        <v>38</v>
      </c>
      <c r="D379" s="14" t="s">
        <v>236</v>
      </c>
      <c r="E379" s="14" t="s">
        <v>35</v>
      </c>
      <c r="F379" s="14" t="s">
        <v>60</v>
      </c>
      <c r="G379" s="16">
        <v>5</v>
      </c>
      <c r="H379" s="16">
        <v>4</v>
      </c>
      <c r="I379" s="17">
        <v>3035.8</v>
      </c>
      <c r="J379" s="17">
        <v>2730.8</v>
      </c>
      <c r="K379" s="17">
        <v>2730.8</v>
      </c>
      <c r="L379" s="18">
        <v>110</v>
      </c>
      <c r="M379" s="17">
        <f t="shared" si="92"/>
        <v>233001.93</v>
      </c>
      <c r="N379" s="17">
        <v>0</v>
      </c>
      <c r="O379" s="17">
        <v>0</v>
      </c>
      <c r="P379" s="17">
        <v>0</v>
      </c>
      <c r="Q379" s="17">
        <f>'Таблица 3 '!C376</f>
        <v>233001.93</v>
      </c>
      <c r="R379" s="17">
        <f t="shared" si="71"/>
        <v>233001.93</v>
      </c>
      <c r="S379" s="17">
        <v>0</v>
      </c>
      <c r="T379" s="19">
        <f t="shared" si="86"/>
        <v>85.323689028856009</v>
      </c>
      <c r="U379" s="19">
        <v>85.323689028856009</v>
      </c>
      <c r="V379" s="20" t="s">
        <v>40</v>
      </c>
    </row>
    <row r="380" spans="1:23" ht="45.75" customHeight="1" x14ac:dyDescent="0.25">
      <c r="A380" s="14">
        <v>9</v>
      </c>
      <c r="B380" s="15" t="s">
        <v>462</v>
      </c>
      <c r="C380" s="14" t="s">
        <v>38</v>
      </c>
      <c r="D380" s="14" t="s">
        <v>77</v>
      </c>
      <c r="E380" s="14" t="s">
        <v>35</v>
      </c>
      <c r="F380" s="14" t="s">
        <v>60</v>
      </c>
      <c r="G380" s="16">
        <v>5</v>
      </c>
      <c r="H380" s="16">
        <v>4</v>
      </c>
      <c r="I380" s="17">
        <v>2922.4</v>
      </c>
      <c r="J380" s="17">
        <v>2617.4</v>
      </c>
      <c r="K380" s="17">
        <v>2617.4</v>
      </c>
      <c r="L380" s="18">
        <v>94</v>
      </c>
      <c r="M380" s="17">
        <f t="shared" si="92"/>
        <v>6032397.9800000004</v>
      </c>
      <c r="N380" s="17">
        <v>0</v>
      </c>
      <c r="O380" s="17">
        <v>0</v>
      </c>
      <c r="P380" s="17">
        <v>0</v>
      </c>
      <c r="Q380" s="17">
        <f>'Таблица 3 '!C377</f>
        <v>6032397.9800000004</v>
      </c>
      <c r="R380" s="17">
        <f t="shared" si="71"/>
        <v>6032397.9800000004</v>
      </c>
      <c r="S380" s="17">
        <v>0</v>
      </c>
      <c r="T380" s="19">
        <f t="shared" si="86"/>
        <v>2304.7291128600905</v>
      </c>
      <c r="U380" s="19">
        <v>2304.7291128600905</v>
      </c>
      <c r="V380" s="20" t="s">
        <v>40</v>
      </c>
    </row>
    <row r="381" spans="1:23" ht="45.75" customHeight="1" x14ac:dyDescent="0.25">
      <c r="A381" s="14">
        <v>10</v>
      </c>
      <c r="B381" s="15" t="s">
        <v>463</v>
      </c>
      <c r="C381" s="14" t="s">
        <v>38</v>
      </c>
      <c r="D381" s="14" t="s">
        <v>171</v>
      </c>
      <c r="E381" s="14">
        <v>2017</v>
      </c>
      <c r="F381" s="14" t="s">
        <v>306</v>
      </c>
      <c r="G381" s="16">
        <v>2</v>
      </c>
      <c r="H381" s="16">
        <v>1</v>
      </c>
      <c r="I381" s="17">
        <v>570.29999999999995</v>
      </c>
      <c r="J381" s="17">
        <v>525.29999999999995</v>
      </c>
      <c r="K381" s="17">
        <v>525.1</v>
      </c>
      <c r="L381" s="18">
        <v>20</v>
      </c>
      <c r="M381" s="17">
        <f t="shared" si="92"/>
        <v>131278.76</v>
      </c>
      <c r="N381" s="17">
        <v>0</v>
      </c>
      <c r="O381" s="17">
        <v>0</v>
      </c>
      <c r="P381" s="17">
        <v>0</v>
      </c>
      <c r="Q381" s="17">
        <f>'Таблица 3 '!C378</f>
        <v>131278.76</v>
      </c>
      <c r="R381" s="17">
        <f t="shared" si="71"/>
        <v>131278.76</v>
      </c>
      <c r="S381" s="17">
        <v>0</v>
      </c>
      <c r="T381" s="19">
        <f t="shared" si="86"/>
        <v>249.91197411003239</v>
      </c>
      <c r="U381" s="19">
        <v>249.91197411003239</v>
      </c>
      <c r="V381" s="20" t="s">
        <v>40</v>
      </c>
    </row>
    <row r="382" spans="1:23" s="8" customFormat="1" ht="30" customHeight="1" x14ac:dyDescent="0.25">
      <c r="A382" s="157" t="s">
        <v>464</v>
      </c>
      <c r="B382" s="157"/>
      <c r="C382" s="9" t="s">
        <v>34</v>
      </c>
      <c r="D382" s="9" t="s">
        <v>34</v>
      </c>
      <c r="E382" s="9" t="s">
        <v>34</v>
      </c>
      <c r="F382" s="9" t="s">
        <v>34</v>
      </c>
      <c r="G382" s="22"/>
      <c r="H382" s="22"/>
      <c r="I382" s="11">
        <f>SUM(I383:I386)</f>
        <v>3704.2599999999998</v>
      </c>
      <c r="J382" s="11">
        <f t="shared" ref="J382:S382" si="93">SUM(J383:J386)</f>
        <v>3499.89</v>
      </c>
      <c r="K382" s="11">
        <f t="shared" si="93"/>
        <v>3008.22</v>
      </c>
      <c r="L382" s="12">
        <f t="shared" si="93"/>
        <v>145</v>
      </c>
      <c r="M382" s="11">
        <f t="shared" si="93"/>
        <v>14499387.379999999</v>
      </c>
      <c r="N382" s="11">
        <f t="shared" si="93"/>
        <v>0</v>
      </c>
      <c r="O382" s="11">
        <f t="shared" si="93"/>
        <v>0</v>
      </c>
      <c r="P382" s="11">
        <f t="shared" si="93"/>
        <v>0</v>
      </c>
      <c r="Q382" s="11">
        <f t="shared" si="93"/>
        <v>14499387.379999999</v>
      </c>
      <c r="R382" s="11">
        <f t="shared" si="93"/>
        <v>14499387.379999999</v>
      </c>
      <c r="S382" s="11">
        <f t="shared" si="93"/>
        <v>0</v>
      </c>
      <c r="T382" s="21" t="s">
        <v>35</v>
      </c>
      <c r="U382" s="21" t="s">
        <v>35</v>
      </c>
      <c r="V382" s="13" t="s">
        <v>35</v>
      </c>
      <c r="W382" s="179"/>
    </row>
    <row r="383" spans="1:23" ht="45" customHeight="1" x14ac:dyDescent="0.25">
      <c r="A383" s="14">
        <v>1</v>
      </c>
      <c r="B383" s="15" t="s">
        <v>465</v>
      </c>
      <c r="C383" s="14" t="s">
        <v>38</v>
      </c>
      <c r="D383" s="14">
        <v>1937</v>
      </c>
      <c r="E383" s="14" t="s">
        <v>35</v>
      </c>
      <c r="F383" s="14" t="s">
        <v>60</v>
      </c>
      <c r="G383" s="16">
        <v>2</v>
      </c>
      <c r="H383" s="16">
        <v>3</v>
      </c>
      <c r="I383" s="17">
        <v>1127.7</v>
      </c>
      <c r="J383" s="17">
        <v>1036.29</v>
      </c>
      <c r="K383" s="17">
        <v>544.62</v>
      </c>
      <c r="L383" s="18">
        <v>55</v>
      </c>
      <c r="M383" s="17">
        <f t="shared" ref="M383:M386" si="94">SUM(N383:Q383)</f>
        <v>8090556.5800000001</v>
      </c>
      <c r="N383" s="17">
        <v>0</v>
      </c>
      <c r="O383" s="17">
        <v>0</v>
      </c>
      <c r="P383" s="17">
        <v>0</v>
      </c>
      <c r="Q383" s="17">
        <f>'Таблица 3 '!C380</f>
        <v>8090556.5800000001</v>
      </c>
      <c r="R383" s="17">
        <f t="shared" si="71"/>
        <v>8090556.5800000001</v>
      </c>
      <c r="S383" s="17">
        <v>0</v>
      </c>
      <c r="T383" s="19">
        <f t="shared" si="86"/>
        <v>7807.2321261422967</v>
      </c>
      <c r="U383" s="19">
        <v>7807.2321261422967</v>
      </c>
      <c r="V383" s="20" t="s">
        <v>40</v>
      </c>
    </row>
    <row r="384" spans="1:23" ht="45" customHeight="1" x14ac:dyDescent="0.25">
      <c r="A384" s="14">
        <v>2</v>
      </c>
      <c r="B384" s="15" t="s">
        <v>466</v>
      </c>
      <c r="C384" s="14" t="s">
        <v>38</v>
      </c>
      <c r="D384" s="14">
        <v>1983</v>
      </c>
      <c r="E384" s="14" t="s">
        <v>35</v>
      </c>
      <c r="F384" s="14" t="s">
        <v>60</v>
      </c>
      <c r="G384" s="16">
        <v>2</v>
      </c>
      <c r="H384" s="16">
        <v>2</v>
      </c>
      <c r="I384" s="17">
        <v>1017</v>
      </c>
      <c r="J384" s="17">
        <v>956</v>
      </c>
      <c r="K384" s="17">
        <v>956</v>
      </c>
      <c r="L384" s="18">
        <v>47</v>
      </c>
      <c r="M384" s="17">
        <f t="shared" si="94"/>
        <v>1850570.9700000002</v>
      </c>
      <c r="N384" s="17">
        <v>0</v>
      </c>
      <c r="O384" s="17">
        <v>0</v>
      </c>
      <c r="P384" s="17">
        <v>0</v>
      </c>
      <c r="Q384" s="17">
        <f>'Таблица 3 '!C381</f>
        <v>1850570.9700000002</v>
      </c>
      <c r="R384" s="17">
        <f t="shared" si="71"/>
        <v>1850570.9700000002</v>
      </c>
      <c r="S384" s="17">
        <v>0</v>
      </c>
      <c r="T384" s="19">
        <f t="shared" si="86"/>
        <v>1935.7436924686194</v>
      </c>
      <c r="U384" s="19">
        <v>1935.7436924686194</v>
      </c>
      <c r="V384" s="20" t="s">
        <v>40</v>
      </c>
    </row>
    <row r="385" spans="1:23" ht="45" customHeight="1" x14ac:dyDescent="0.25">
      <c r="A385" s="14">
        <v>3</v>
      </c>
      <c r="B385" s="15" t="s">
        <v>467</v>
      </c>
      <c r="C385" s="14" t="s">
        <v>38</v>
      </c>
      <c r="D385" s="14">
        <v>1981</v>
      </c>
      <c r="E385" s="14" t="s">
        <v>35</v>
      </c>
      <c r="F385" s="14" t="s">
        <v>60</v>
      </c>
      <c r="G385" s="16">
        <v>2</v>
      </c>
      <c r="H385" s="16">
        <v>2</v>
      </c>
      <c r="I385" s="17">
        <v>887</v>
      </c>
      <c r="J385" s="17">
        <v>887</v>
      </c>
      <c r="K385" s="17">
        <v>887</v>
      </c>
      <c r="L385" s="18">
        <v>29</v>
      </c>
      <c r="M385" s="17">
        <f t="shared" si="94"/>
        <v>1379311.6900000002</v>
      </c>
      <c r="N385" s="17">
        <v>0</v>
      </c>
      <c r="O385" s="17">
        <v>0</v>
      </c>
      <c r="P385" s="17">
        <v>0</v>
      </c>
      <c r="Q385" s="17">
        <f>'Таблица 3 '!C382</f>
        <v>1379311.6900000002</v>
      </c>
      <c r="R385" s="17">
        <f t="shared" si="71"/>
        <v>1379311.6900000002</v>
      </c>
      <c r="S385" s="17">
        <v>0</v>
      </c>
      <c r="T385" s="19">
        <f t="shared" si="86"/>
        <v>1555.0300901916576</v>
      </c>
      <c r="U385" s="19">
        <v>1555.0300901916576</v>
      </c>
      <c r="V385" s="20" t="s">
        <v>40</v>
      </c>
    </row>
    <row r="386" spans="1:23" ht="45" customHeight="1" x14ac:dyDescent="0.25">
      <c r="A386" s="14">
        <v>4</v>
      </c>
      <c r="B386" s="15" t="s">
        <v>468</v>
      </c>
      <c r="C386" s="14" t="s">
        <v>38</v>
      </c>
      <c r="D386" s="14">
        <v>1938</v>
      </c>
      <c r="E386" s="14">
        <v>2017</v>
      </c>
      <c r="F386" s="14" t="s">
        <v>306</v>
      </c>
      <c r="G386" s="16">
        <v>2</v>
      </c>
      <c r="H386" s="16">
        <v>2</v>
      </c>
      <c r="I386" s="17">
        <v>672.56</v>
      </c>
      <c r="J386" s="17">
        <v>620.6</v>
      </c>
      <c r="K386" s="17">
        <v>620.6</v>
      </c>
      <c r="L386" s="18">
        <v>14</v>
      </c>
      <c r="M386" s="17">
        <f t="shared" si="94"/>
        <v>3178948.1399999997</v>
      </c>
      <c r="N386" s="17">
        <v>0</v>
      </c>
      <c r="O386" s="17">
        <v>0</v>
      </c>
      <c r="P386" s="17">
        <v>0</v>
      </c>
      <c r="Q386" s="17">
        <f>'Таблица 3 '!C383</f>
        <v>3178948.1399999997</v>
      </c>
      <c r="R386" s="17">
        <f t="shared" si="71"/>
        <v>3178948.1399999997</v>
      </c>
      <c r="S386" s="17">
        <v>0</v>
      </c>
      <c r="T386" s="19">
        <f t="shared" si="86"/>
        <v>5122.3785691266512</v>
      </c>
      <c r="U386" s="19">
        <v>5122.3785691266512</v>
      </c>
      <c r="V386" s="20" t="s">
        <v>40</v>
      </c>
    </row>
    <row r="387" spans="1:23" s="8" customFormat="1" ht="30.75" customHeight="1" x14ac:dyDescent="0.25">
      <c r="A387" s="157" t="s">
        <v>469</v>
      </c>
      <c r="B387" s="157"/>
      <c r="C387" s="9" t="s">
        <v>34</v>
      </c>
      <c r="D387" s="9" t="s">
        <v>34</v>
      </c>
      <c r="E387" s="9" t="s">
        <v>34</v>
      </c>
      <c r="F387" s="9" t="s">
        <v>34</v>
      </c>
      <c r="G387" s="10" t="s">
        <v>34</v>
      </c>
      <c r="H387" s="10" t="s">
        <v>34</v>
      </c>
      <c r="I387" s="11">
        <f>SUM(I388:I398)</f>
        <v>21736.300000000003</v>
      </c>
      <c r="J387" s="11">
        <f t="shared" ref="J387:S387" si="95">SUM(J388:J398)</f>
        <v>20156.099999999999</v>
      </c>
      <c r="K387" s="11">
        <f t="shared" si="95"/>
        <v>19922.5</v>
      </c>
      <c r="L387" s="12">
        <f t="shared" si="95"/>
        <v>623</v>
      </c>
      <c r="M387" s="11">
        <f t="shared" si="95"/>
        <v>25082780.399999999</v>
      </c>
      <c r="N387" s="11">
        <f t="shared" si="95"/>
        <v>0</v>
      </c>
      <c r="O387" s="11">
        <f t="shared" si="95"/>
        <v>0</v>
      </c>
      <c r="P387" s="11">
        <f t="shared" si="95"/>
        <v>0</v>
      </c>
      <c r="Q387" s="11">
        <f t="shared" si="95"/>
        <v>25082780.399999999</v>
      </c>
      <c r="R387" s="11">
        <f t="shared" si="95"/>
        <v>25082780.399999999</v>
      </c>
      <c r="S387" s="11">
        <f t="shared" si="95"/>
        <v>0</v>
      </c>
      <c r="T387" s="21" t="s">
        <v>35</v>
      </c>
      <c r="U387" s="21" t="s">
        <v>35</v>
      </c>
      <c r="V387" s="13" t="s">
        <v>35</v>
      </c>
      <c r="W387" s="179"/>
    </row>
    <row r="388" spans="1:23" ht="43.5" customHeight="1" x14ac:dyDescent="0.25">
      <c r="A388" s="14">
        <v>1</v>
      </c>
      <c r="B388" s="15" t="s">
        <v>470</v>
      </c>
      <c r="C388" s="14" t="s">
        <v>38</v>
      </c>
      <c r="D388" s="14">
        <v>1988</v>
      </c>
      <c r="E388" s="14" t="s">
        <v>35</v>
      </c>
      <c r="F388" s="14" t="s">
        <v>39</v>
      </c>
      <c r="G388" s="16">
        <v>2</v>
      </c>
      <c r="H388" s="16">
        <v>3</v>
      </c>
      <c r="I388" s="17">
        <v>1047.2</v>
      </c>
      <c r="J388" s="17">
        <v>993</v>
      </c>
      <c r="K388" s="17">
        <v>993</v>
      </c>
      <c r="L388" s="18">
        <v>35</v>
      </c>
      <c r="M388" s="17">
        <f t="shared" ref="M388:M398" si="96">SUM(N388:Q388)</f>
        <v>1051027.6000000001</v>
      </c>
      <c r="N388" s="17">
        <v>0</v>
      </c>
      <c r="O388" s="17">
        <v>0</v>
      </c>
      <c r="P388" s="17">
        <v>0</v>
      </c>
      <c r="Q388" s="17">
        <f>'Таблица 3 '!C385</f>
        <v>1051027.6000000001</v>
      </c>
      <c r="R388" s="17">
        <f t="shared" ref="R388:R398" si="97">Q388</f>
        <v>1051027.6000000001</v>
      </c>
      <c r="S388" s="17">
        <v>0</v>
      </c>
      <c r="T388" s="19">
        <f t="shared" si="86"/>
        <v>1058.4366565961734</v>
      </c>
      <c r="U388" s="19">
        <v>1058.4366565961734</v>
      </c>
      <c r="V388" s="20" t="s">
        <v>40</v>
      </c>
    </row>
    <row r="389" spans="1:23" ht="43.5" customHeight="1" x14ac:dyDescent="0.25">
      <c r="A389" s="14">
        <v>2</v>
      </c>
      <c r="B389" s="15" t="s">
        <v>471</v>
      </c>
      <c r="C389" s="14" t="s">
        <v>38</v>
      </c>
      <c r="D389" s="14" t="s">
        <v>119</v>
      </c>
      <c r="E389" s="14" t="s">
        <v>35</v>
      </c>
      <c r="F389" s="14" t="s">
        <v>60</v>
      </c>
      <c r="G389" s="16">
        <v>2</v>
      </c>
      <c r="H389" s="16">
        <v>2</v>
      </c>
      <c r="I389" s="17">
        <v>731.3</v>
      </c>
      <c r="J389" s="17">
        <v>721.5</v>
      </c>
      <c r="K389" s="17">
        <v>627.79999999999995</v>
      </c>
      <c r="L389" s="18">
        <v>26</v>
      </c>
      <c r="M389" s="17">
        <f t="shared" si="96"/>
        <v>2209333.37</v>
      </c>
      <c r="N389" s="17">
        <v>0</v>
      </c>
      <c r="O389" s="17">
        <v>0</v>
      </c>
      <c r="P389" s="17">
        <v>0</v>
      </c>
      <c r="Q389" s="17">
        <f>'Таблица 3 '!C386</f>
        <v>2209333.37</v>
      </c>
      <c r="R389" s="17">
        <f t="shared" si="97"/>
        <v>2209333.37</v>
      </c>
      <c r="S389" s="17">
        <v>0</v>
      </c>
      <c r="T389" s="19">
        <f t="shared" si="86"/>
        <v>3062.1391129591129</v>
      </c>
      <c r="U389" s="19">
        <v>3062.1391129591129</v>
      </c>
      <c r="V389" s="20" t="s">
        <v>40</v>
      </c>
    </row>
    <row r="390" spans="1:23" ht="43.5" customHeight="1" x14ac:dyDescent="0.25">
      <c r="A390" s="14">
        <v>3</v>
      </c>
      <c r="B390" s="15" t="s">
        <v>472</v>
      </c>
      <c r="C390" s="14" t="s">
        <v>38</v>
      </c>
      <c r="D390" s="14">
        <v>1972</v>
      </c>
      <c r="E390" s="14" t="s">
        <v>35</v>
      </c>
      <c r="F390" s="14" t="s">
        <v>60</v>
      </c>
      <c r="G390" s="16">
        <v>2</v>
      </c>
      <c r="H390" s="16">
        <v>2</v>
      </c>
      <c r="I390" s="17">
        <v>823.1</v>
      </c>
      <c r="J390" s="17">
        <v>722.1</v>
      </c>
      <c r="K390" s="17">
        <v>722.1</v>
      </c>
      <c r="L390" s="18">
        <v>30</v>
      </c>
      <c r="M390" s="17">
        <f t="shared" si="96"/>
        <v>465789.4</v>
      </c>
      <c r="N390" s="17">
        <v>0</v>
      </c>
      <c r="O390" s="17">
        <v>0</v>
      </c>
      <c r="P390" s="17">
        <v>0</v>
      </c>
      <c r="Q390" s="17">
        <f>'Таблица 3 '!C387</f>
        <v>465789.4</v>
      </c>
      <c r="R390" s="17">
        <f t="shared" si="97"/>
        <v>465789.4</v>
      </c>
      <c r="S390" s="17">
        <v>0</v>
      </c>
      <c r="T390" s="19">
        <f t="shared" si="86"/>
        <v>645.04833125605876</v>
      </c>
      <c r="U390" s="19">
        <v>645.04833125605876</v>
      </c>
      <c r="V390" s="20" t="s">
        <v>40</v>
      </c>
    </row>
    <row r="391" spans="1:23" ht="43.5" customHeight="1" x14ac:dyDescent="0.25">
      <c r="A391" s="14">
        <v>4</v>
      </c>
      <c r="B391" s="15" t="s">
        <v>473</v>
      </c>
      <c r="C391" s="14" t="s">
        <v>38</v>
      </c>
      <c r="D391" s="14">
        <v>1977</v>
      </c>
      <c r="E391" s="14" t="s">
        <v>35</v>
      </c>
      <c r="F391" s="14" t="s">
        <v>60</v>
      </c>
      <c r="G391" s="16">
        <v>5</v>
      </c>
      <c r="H391" s="16">
        <v>5</v>
      </c>
      <c r="I391" s="17">
        <v>3341</v>
      </c>
      <c r="J391" s="17">
        <v>3195</v>
      </c>
      <c r="K391" s="17">
        <v>3195</v>
      </c>
      <c r="L391" s="18">
        <v>90</v>
      </c>
      <c r="M391" s="17">
        <f t="shared" si="96"/>
        <v>2803183</v>
      </c>
      <c r="N391" s="17">
        <v>0</v>
      </c>
      <c r="O391" s="17">
        <v>0</v>
      </c>
      <c r="P391" s="17">
        <v>0</v>
      </c>
      <c r="Q391" s="17">
        <f>'Таблица 3 '!C388</f>
        <v>2803183</v>
      </c>
      <c r="R391" s="17">
        <f t="shared" si="97"/>
        <v>2803183</v>
      </c>
      <c r="S391" s="17">
        <v>0</v>
      </c>
      <c r="T391" s="19">
        <f t="shared" si="86"/>
        <v>877.36557120500777</v>
      </c>
      <c r="U391" s="19">
        <v>877.36557120500777</v>
      </c>
      <c r="V391" s="20" t="s">
        <v>40</v>
      </c>
    </row>
    <row r="392" spans="1:23" ht="43.5" customHeight="1" x14ac:dyDescent="0.25">
      <c r="A392" s="14">
        <v>5</v>
      </c>
      <c r="B392" s="15" t="s">
        <v>474</v>
      </c>
      <c r="C392" s="14" t="s">
        <v>38</v>
      </c>
      <c r="D392" s="14" t="s">
        <v>210</v>
      </c>
      <c r="E392" s="14" t="s">
        <v>35</v>
      </c>
      <c r="F392" s="14" t="s">
        <v>60</v>
      </c>
      <c r="G392" s="16">
        <v>2</v>
      </c>
      <c r="H392" s="16">
        <v>2</v>
      </c>
      <c r="I392" s="17">
        <v>798.5</v>
      </c>
      <c r="J392" s="17">
        <v>722.5</v>
      </c>
      <c r="K392" s="17">
        <v>671</v>
      </c>
      <c r="L392" s="18">
        <v>23</v>
      </c>
      <c r="M392" s="17">
        <f t="shared" si="96"/>
        <v>1916889.74</v>
      </c>
      <c r="N392" s="17">
        <v>0</v>
      </c>
      <c r="O392" s="17">
        <v>0</v>
      </c>
      <c r="P392" s="17">
        <v>0</v>
      </c>
      <c r="Q392" s="17">
        <f>'Таблица 3 '!C389</f>
        <v>1916889.74</v>
      </c>
      <c r="R392" s="17">
        <f t="shared" si="97"/>
        <v>1916889.74</v>
      </c>
      <c r="S392" s="17">
        <v>0</v>
      </c>
      <c r="T392" s="19">
        <f t="shared" si="86"/>
        <v>2653.1345882352939</v>
      </c>
      <c r="U392" s="19">
        <v>2653.1345882352939</v>
      </c>
      <c r="V392" s="20" t="s">
        <v>40</v>
      </c>
    </row>
    <row r="393" spans="1:23" ht="43.5" customHeight="1" x14ac:dyDescent="0.25">
      <c r="A393" s="14">
        <v>6</v>
      </c>
      <c r="B393" s="15" t="s">
        <v>475</v>
      </c>
      <c r="C393" s="14" t="s">
        <v>47</v>
      </c>
      <c r="D393" s="14">
        <v>1971</v>
      </c>
      <c r="E393" s="14" t="s">
        <v>476</v>
      </c>
      <c r="F393" s="14" t="s">
        <v>60</v>
      </c>
      <c r="G393" s="16">
        <v>5</v>
      </c>
      <c r="H393" s="16">
        <v>5</v>
      </c>
      <c r="I393" s="17">
        <v>3636.8</v>
      </c>
      <c r="J393" s="17">
        <v>3119.9</v>
      </c>
      <c r="K393" s="17">
        <v>3119.9</v>
      </c>
      <c r="L393" s="18">
        <v>118</v>
      </c>
      <c r="M393" s="17">
        <f t="shared" si="96"/>
        <v>2083994.6</v>
      </c>
      <c r="N393" s="17">
        <v>0</v>
      </c>
      <c r="O393" s="17">
        <v>0</v>
      </c>
      <c r="P393" s="17">
        <v>0</v>
      </c>
      <c r="Q393" s="17">
        <f>'Таблица 3 '!C390</f>
        <v>2083994.6</v>
      </c>
      <c r="R393" s="17">
        <f t="shared" si="97"/>
        <v>2083994.6</v>
      </c>
      <c r="S393" s="17">
        <v>0</v>
      </c>
      <c r="T393" s="19">
        <f t="shared" si="86"/>
        <v>667.96839642296231</v>
      </c>
      <c r="U393" s="19">
        <v>667.96839642296231</v>
      </c>
      <c r="V393" s="20" t="s">
        <v>40</v>
      </c>
    </row>
    <row r="394" spans="1:23" ht="43.5" customHeight="1" x14ac:dyDescent="0.25">
      <c r="A394" s="14">
        <v>7</v>
      </c>
      <c r="B394" s="15" t="s">
        <v>477</v>
      </c>
      <c r="C394" s="14" t="s">
        <v>38</v>
      </c>
      <c r="D394" s="14">
        <v>1975</v>
      </c>
      <c r="E394" s="14" t="s">
        <v>35</v>
      </c>
      <c r="F394" s="14" t="s">
        <v>60</v>
      </c>
      <c r="G394" s="16">
        <v>5</v>
      </c>
      <c r="H394" s="16">
        <v>5</v>
      </c>
      <c r="I394" s="17">
        <v>3252.4</v>
      </c>
      <c r="J394" s="17">
        <v>3057.6</v>
      </c>
      <c r="K394" s="17">
        <v>3057.6</v>
      </c>
      <c r="L394" s="18">
        <v>88</v>
      </c>
      <c r="M394" s="17">
        <f t="shared" si="96"/>
        <v>2788013</v>
      </c>
      <c r="N394" s="17">
        <v>0</v>
      </c>
      <c r="O394" s="17">
        <v>0</v>
      </c>
      <c r="P394" s="17">
        <v>0</v>
      </c>
      <c r="Q394" s="17">
        <f>'Таблица 3 '!C391</f>
        <v>2788013</v>
      </c>
      <c r="R394" s="17">
        <f t="shared" si="97"/>
        <v>2788013</v>
      </c>
      <c r="S394" s="17">
        <v>0</v>
      </c>
      <c r="T394" s="19">
        <f t="shared" si="86"/>
        <v>911.83052066980645</v>
      </c>
      <c r="U394" s="19">
        <v>911.83052066980645</v>
      </c>
      <c r="V394" s="20" t="s">
        <v>40</v>
      </c>
    </row>
    <row r="395" spans="1:23" ht="43.5" customHeight="1" x14ac:dyDescent="0.25">
      <c r="A395" s="14">
        <v>8</v>
      </c>
      <c r="B395" s="15" t="s">
        <v>478</v>
      </c>
      <c r="C395" s="14" t="s">
        <v>38</v>
      </c>
      <c r="D395" s="14" t="s">
        <v>305</v>
      </c>
      <c r="E395" s="14">
        <v>2022</v>
      </c>
      <c r="F395" s="14" t="s">
        <v>60</v>
      </c>
      <c r="G395" s="16">
        <v>2</v>
      </c>
      <c r="H395" s="16">
        <v>2</v>
      </c>
      <c r="I395" s="17">
        <v>517.1</v>
      </c>
      <c r="J395" s="17">
        <v>466.8</v>
      </c>
      <c r="K395" s="17">
        <v>409.7</v>
      </c>
      <c r="L395" s="18">
        <v>13</v>
      </c>
      <c r="M395" s="17">
        <f t="shared" si="96"/>
        <v>161744.21</v>
      </c>
      <c r="N395" s="17">
        <v>0</v>
      </c>
      <c r="O395" s="17">
        <v>0</v>
      </c>
      <c r="P395" s="17">
        <v>0</v>
      </c>
      <c r="Q395" s="17">
        <f>'Таблица 3 '!C392</f>
        <v>161744.21</v>
      </c>
      <c r="R395" s="17">
        <f t="shared" si="97"/>
        <v>161744.21</v>
      </c>
      <c r="S395" s="17">
        <v>0</v>
      </c>
      <c r="T395" s="19">
        <f t="shared" si="86"/>
        <v>346.49573693230502</v>
      </c>
      <c r="U395" s="19">
        <v>346.49573693230502</v>
      </c>
      <c r="V395" s="20" t="s">
        <v>40</v>
      </c>
    </row>
    <row r="396" spans="1:23" ht="43.5" customHeight="1" x14ac:dyDescent="0.25">
      <c r="A396" s="14">
        <v>9</v>
      </c>
      <c r="B396" s="15" t="s">
        <v>479</v>
      </c>
      <c r="C396" s="14" t="s">
        <v>38</v>
      </c>
      <c r="D396" s="14" t="s">
        <v>91</v>
      </c>
      <c r="E396" s="14">
        <v>2018</v>
      </c>
      <c r="F396" s="14" t="s">
        <v>60</v>
      </c>
      <c r="G396" s="16">
        <v>2</v>
      </c>
      <c r="H396" s="16">
        <v>2</v>
      </c>
      <c r="I396" s="17">
        <v>287.89999999999998</v>
      </c>
      <c r="J396" s="17">
        <v>269.89999999999998</v>
      </c>
      <c r="K396" s="17">
        <v>238.6</v>
      </c>
      <c r="L396" s="18">
        <v>14</v>
      </c>
      <c r="M396" s="17">
        <f t="shared" si="96"/>
        <v>262698.08</v>
      </c>
      <c r="N396" s="17">
        <v>0</v>
      </c>
      <c r="O396" s="17">
        <v>0</v>
      </c>
      <c r="P396" s="17">
        <v>0</v>
      </c>
      <c r="Q396" s="17">
        <f>'Таблица 3 '!C393</f>
        <v>262698.08</v>
      </c>
      <c r="R396" s="17">
        <f t="shared" si="97"/>
        <v>262698.08</v>
      </c>
      <c r="S396" s="17">
        <v>0</v>
      </c>
      <c r="T396" s="19">
        <f t="shared" si="86"/>
        <v>973.31633938495759</v>
      </c>
      <c r="U396" s="19">
        <v>973.31633938495759</v>
      </c>
      <c r="V396" s="20" t="s">
        <v>40</v>
      </c>
    </row>
    <row r="397" spans="1:23" ht="43.5" customHeight="1" x14ac:dyDescent="0.25">
      <c r="A397" s="14">
        <v>10</v>
      </c>
      <c r="B397" s="15" t="s">
        <v>480</v>
      </c>
      <c r="C397" s="14" t="s">
        <v>38</v>
      </c>
      <c r="D397" s="14">
        <v>1988</v>
      </c>
      <c r="E397" s="14">
        <v>2018</v>
      </c>
      <c r="F397" s="14" t="s">
        <v>60</v>
      </c>
      <c r="G397" s="16">
        <v>5</v>
      </c>
      <c r="H397" s="16">
        <v>5</v>
      </c>
      <c r="I397" s="17">
        <v>3246.5</v>
      </c>
      <c r="J397" s="17">
        <v>2981.7</v>
      </c>
      <c r="K397" s="17">
        <v>2981.7</v>
      </c>
      <c r="L397" s="18">
        <v>88</v>
      </c>
      <c r="M397" s="17">
        <f t="shared" si="96"/>
        <v>1748927.4</v>
      </c>
      <c r="N397" s="17">
        <v>0</v>
      </c>
      <c r="O397" s="17">
        <v>0</v>
      </c>
      <c r="P397" s="17">
        <v>0</v>
      </c>
      <c r="Q397" s="17">
        <f>'Таблица 3 '!C394</f>
        <v>1748927.4</v>
      </c>
      <c r="R397" s="17">
        <f t="shared" si="97"/>
        <v>1748927.4</v>
      </c>
      <c r="S397" s="17">
        <v>0</v>
      </c>
      <c r="T397" s="19">
        <f t="shared" si="86"/>
        <v>586.55377804608111</v>
      </c>
      <c r="U397" s="19">
        <v>586.55377804608111</v>
      </c>
      <c r="V397" s="20" t="s">
        <v>40</v>
      </c>
    </row>
    <row r="398" spans="1:23" ht="43.5" customHeight="1" x14ac:dyDescent="0.25">
      <c r="A398" s="14">
        <v>11</v>
      </c>
      <c r="B398" s="15" t="s">
        <v>481</v>
      </c>
      <c r="C398" s="14" t="s">
        <v>38</v>
      </c>
      <c r="D398" s="14">
        <v>1987</v>
      </c>
      <c r="E398" s="14" t="s">
        <v>35</v>
      </c>
      <c r="F398" s="14" t="s">
        <v>39</v>
      </c>
      <c r="G398" s="16">
        <v>5</v>
      </c>
      <c r="H398" s="16">
        <v>6</v>
      </c>
      <c r="I398" s="17">
        <v>4054.5</v>
      </c>
      <c r="J398" s="17">
        <v>3906.1</v>
      </c>
      <c r="K398" s="17">
        <v>3906.1</v>
      </c>
      <c r="L398" s="18">
        <v>98</v>
      </c>
      <c r="M398" s="17">
        <f t="shared" si="96"/>
        <v>9591180</v>
      </c>
      <c r="N398" s="17">
        <v>0</v>
      </c>
      <c r="O398" s="17">
        <v>0</v>
      </c>
      <c r="P398" s="17">
        <v>0</v>
      </c>
      <c r="Q398" s="17">
        <f>'Таблица 3 '!C395</f>
        <v>9591180</v>
      </c>
      <c r="R398" s="17">
        <f t="shared" si="97"/>
        <v>9591180</v>
      </c>
      <c r="S398" s="17">
        <v>0</v>
      </c>
      <c r="T398" s="19">
        <f t="shared" si="86"/>
        <v>2455.4363687565601</v>
      </c>
      <c r="U398" s="19">
        <v>2455.4363687565601</v>
      </c>
      <c r="V398" s="20" t="s">
        <v>40</v>
      </c>
    </row>
    <row r="399" spans="1:23" s="8" customFormat="1" ht="27.75" customHeight="1" x14ac:dyDescent="0.25">
      <c r="A399" s="157" t="s">
        <v>482</v>
      </c>
      <c r="B399" s="157"/>
      <c r="C399" s="9" t="s">
        <v>34</v>
      </c>
      <c r="D399" s="9" t="s">
        <v>34</v>
      </c>
      <c r="E399" s="9" t="s">
        <v>34</v>
      </c>
      <c r="F399" s="9" t="s">
        <v>34</v>
      </c>
      <c r="G399" s="10" t="s">
        <v>34</v>
      </c>
      <c r="H399" s="10" t="s">
        <v>34</v>
      </c>
      <c r="I399" s="11">
        <f>I400</f>
        <v>206</v>
      </c>
      <c r="J399" s="11">
        <f t="shared" ref="J399:S399" si="98">J400</f>
        <v>197.2</v>
      </c>
      <c r="K399" s="11">
        <f t="shared" si="98"/>
        <v>140.19999999999999</v>
      </c>
      <c r="L399" s="12">
        <f t="shared" si="98"/>
        <v>12</v>
      </c>
      <c r="M399" s="11">
        <f t="shared" si="98"/>
        <v>64541.59</v>
      </c>
      <c r="N399" s="11">
        <f t="shared" si="98"/>
        <v>0</v>
      </c>
      <c r="O399" s="11">
        <f t="shared" si="98"/>
        <v>0</v>
      </c>
      <c r="P399" s="11">
        <f t="shared" si="98"/>
        <v>0</v>
      </c>
      <c r="Q399" s="11">
        <f t="shared" si="98"/>
        <v>64541.59</v>
      </c>
      <c r="R399" s="11">
        <f t="shared" si="98"/>
        <v>64541.59</v>
      </c>
      <c r="S399" s="11">
        <f t="shared" si="98"/>
        <v>0</v>
      </c>
      <c r="T399" s="21" t="s">
        <v>35</v>
      </c>
      <c r="U399" s="21" t="s">
        <v>35</v>
      </c>
      <c r="V399" s="13" t="s">
        <v>35</v>
      </c>
      <c r="W399" s="179"/>
    </row>
    <row r="400" spans="1:23" ht="42.75" customHeight="1" x14ac:dyDescent="0.25">
      <c r="A400" s="14">
        <v>1</v>
      </c>
      <c r="B400" s="15" t="s">
        <v>483</v>
      </c>
      <c r="C400" s="14" t="s">
        <v>38</v>
      </c>
      <c r="D400" s="14" t="s">
        <v>484</v>
      </c>
      <c r="E400" s="14">
        <v>2018</v>
      </c>
      <c r="F400" s="14" t="s">
        <v>306</v>
      </c>
      <c r="G400" s="16">
        <v>1</v>
      </c>
      <c r="H400" s="16">
        <v>4</v>
      </c>
      <c r="I400" s="17">
        <v>206</v>
      </c>
      <c r="J400" s="17">
        <v>197.2</v>
      </c>
      <c r="K400" s="17">
        <v>140.19999999999999</v>
      </c>
      <c r="L400" s="18">
        <v>12</v>
      </c>
      <c r="M400" s="17">
        <f>SUM(N400:Q400)</f>
        <v>64541.59</v>
      </c>
      <c r="N400" s="17">
        <v>0</v>
      </c>
      <c r="O400" s="17">
        <v>0</v>
      </c>
      <c r="P400" s="17">
        <v>0</v>
      </c>
      <c r="Q400" s="17">
        <f>'Таблица 3 '!C397</f>
        <v>64541.59</v>
      </c>
      <c r="R400" s="17">
        <f>Q400</f>
        <v>64541.59</v>
      </c>
      <c r="S400" s="17">
        <v>0</v>
      </c>
      <c r="T400" s="19">
        <f t="shared" si="86"/>
        <v>327.29001014198781</v>
      </c>
      <c r="U400" s="19">
        <v>327.29001014198781</v>
      </c>
      <c r="V400" s="20" t="s">
        <v>40</v>
      </c>
    </row>
    <row r="401" spans="1:23" s="23" customFormat="1" ht="27.75" customHeight="1" x14ac:dyDescent="0.25">
      <c r="A401" s="163" t="s">
        <v>485</v>
      </c>
      <c r="B401" s="163"/>
      <c r="C401" s="154"/>
      <c r="D401" s="154"/>
      <c r="E401" s="154"/>
      <c r="F401" s="154"/>
      <c r="G401" s="24"/>
      <c r="H401" s="24"/>
      <c r="I401" s="25"/>
      <c r="J401" s="25"/>
      <c r="K401" s="25"/>
      <c r="L401" s="26"/>
      <c r="M401" s="25"/>
      <c r="N401" s="25"/>
      <c r="O401" s="25"/>
      <c r="P401" s="25"/>
      <c r="Q401" s="25"/>
      <c r="R401" s="25"/>
      <c r="S401" s="25"/>
      <c r="T401" s="27"/>
      <c r="U401" s="27"/>
      <c r="V401" s="28"/>
      <c r="W401" s="180"/>
    </row>
    <row r="402" spans="1:23" s="8" customFormat="1" ht="31.5" customHeight="1" x14ac:dyDescent="0.25">
      <c r="A402" s="157" t="s">
        <v>486</v>
      </c>
      <c r="B402" s="157"/>
      <c r="C402" s="9" t="s">
        <v>35</v>
      </c>
      <c r="D402" s="9" t="s">
        <v>35</v>
      </c>
      <c r="E402" s="9" t="s">
        <v>35</v>
      </c>
      <c r="F402" s="9" t="s">
        <v>35</v>
      </c>
      <c r="G402" s="10" t="s">
        <v>35</v>
      </c>
      <c r="H402" s="10" t="s">
        <v>35</v>
      </c>
      <c r="I402" s="11">
        <f>I403+I526+I529+I534+I538+I546+I548+I561+I572+I581+I583+I586+I589+I617+I620+I638+I641+I644+I660+I665+I675+I681+I694</f>
        <v>838750.61000000034</v>
      </c>
      <c r="J402" s="11">
        <f t="shared" ref="J402:S402" si="99">J403+J526+J529+J534+J538+J546+J548+J561+J572+J581+J583+J586+J589+J617+J620+J638+J641+J644+J660+J665+J675+J681+J694</f>
        <v>712969.75999999989</v>
      </c>
      <c r="K402" s="11">
        <f t="shared" si="99"/>
        <v>652604.49000000011</v>
      </c>
      <c r="L402" s="12">
        <f t="shared" si="99"/>
        <v>25505</v>
      </c>
      <c r="M402" s="11">
        <f t="shared" si="99"/>
        <v>761660353.2700001</v>
      </c>
      <c r="N402" s="11">
        <f t="shared" si="99"/>
        <v>9246253.5500000007</v>
      </c>
      <c r="O402" s="11">
        <f t="shared" si="99"/>
        <v>0</v>
      </c>
      <c r="P402" s="11">
        <f t="shared" si="99"/>
        <v>0</v>
      </c>
      <c r="Q402" s="11">
        <f t="shared" si="99"/>
        <v>752414099.72000015</v>
      </c>
      <c r="R402" s="11">
        <f t="shared" si="99"/>
        <v>752414099.72000015</v>
      </c>
      <c r="S402" s="11">
        <f t="shared" si="99"/>
        <v>0</v>
      </c>
      <c r="T402" s="21" t="s">
        <v>35</v>
      </c>
      <c r="U402" s="21" t="s">
        <v>35</v>
      </c>
      <c r="V402" s="13" t="s">
        <v>35</v>
      </c>
      <c r="W402" s="179"/>
    </row>
    <row r="403" spans="1:23" s="29" customFormat="1" ht="26.25" customHeight="1" x14ac:dyDescent="0.25">
      <c r="A403" s="162" t="s">
        <v>487</v>
      </c>
      <c r="B403" s="162"/>
      <c r="C403" s="30" t="s">
        <v>34</v>
      </c>
      <c r="D403" s="30" t="s">
        <v>35</v>
      </c>
      <c r="E403" s="30" t="s">
        <v>35</v>
      </c>
      <c r="F403" s="30" t="s">
        <v>35</v>
      </c>
      <c r="G403" s="31" t="s">
        <v>35</v>
      </c>
      <c r="H403" s="31" t="s">
        <v>35</v>
      </c>
      <c r="I403" s="32">
        <f>SUM(I404:I525)</f>
        <v>557883.42000000039</v>
      </c>
      <c r="J403" s="32">
        <f t="shared" ref="J403:S403" si="100">SUM(J404:J525)</f>
        <v>484757.73</v>
      </c>
      <c r="K403" s="32">
        <f t="shared" si="100"/>
        <v>444493.23000000021</v>
      </c>
      <c r="L403" s="33">
        <f t="shared" si="100"/>
        <v>17099</v>
      </c>
      <c r="M403" s="32">
        <f t="shared" si="100"/>
        <v>420193928.36000001</v>
      </c>
      <c r="N403" s="32">
        <f t="shared" si="100"/>
        <v>9246253.5500000007</v>
      </c>
      <c r="O403" s="32">
        <f t="shared" si="100"/>
        <v>0</v>
      </c>
      <c r="P403" s="32">
        <f t="shared" si="100"/>
        <v>0</v>
      </c>
      <c r="Q403" s="32">
        <f t="shared" si="100"/>
        <v>410947674.81</v>
      </c>
      <c r="R403" s="32">
        <f t="shared" si="100"/>
        <v>410947674.81</v>
      </c>
      <c r="S403" s="32">
        <f t="shared" si="100"/>
        <v>0</v>
      </c>
      <c r="T403" s="34" t="s">
        <v>35</v>
      </c>
      <c r="U403" s="34" t="s">
        <v>35</v>
      </c>
      <c r="V403" s="35" t="s">
        <v>35</v>
      </c>
      <c r="W403" s="181"/>
    </row>
    <row r="404" spans="1:23" s="36" customFormat="1" ht="45.75" customHeight="1" x14ac:dyDescent="0.25">
      <c r="A404" s="37">
        <v>1</v>
      </c>
      <c r="B404" s="38" t="s">
        <v>488</v>
      </c>
      <c r="C404" s="37" t="s">
        <v>38</v>
      </c>
      <c r="D404" s="37">
        <v>1961</v>
      </c>
      <c r="E404" s="37">
        <v>2021</v>
      </c>
      <c r="F404" s="37" t="s">
        <v>60</v>
      </c>
      <c r="G404" s="39">
        <v>2</v>
      </c>
      <c r="H404" s="39">
        <v>1</v>
      </c>
      <c r="I404" s="40">
        <v>293.60000000000002</v>
      </c>
      <c r="J404" s="40">
        <v>291.39999999999998</v>
      </c>
      <c r="K404" s="40">
        <v>211.5</v>
      </c>
      <c r="L404" s="41">
        <v>22</v>
      </c>
      <c r="M404" s="40">
        <f t="shared" ref="M404" si="101">SUM(N404:Q404)</f>
        <v>619578.41</v>
      </c>
      <c r="N404" s="40">
        <v>0</v>
      </c>
      <c r="O404" s="40">
        <v>0</v>
      </c>
      <c r="P404" s="40">
        <v>0</v>
      </c>
      <c r="Q404" s="40">
        <f>'Таблица 3 '!C401</f>
        <v>619578.41</v>
      </c>
      <c r="R404" s="40">
        <f t="shared" ref="R404" si="102">Q404</f>
        <v>619578.41</v>
      </c>
      <c r="S404" s="40">
        <v>0</v>
      </c>
      <c r="T404" s="42">
        <f>M404/J404</f>
        <v>2126.2128002745371</v>
      </c>
      <c r="U404" s="42">
        <v>2111.1400137268361</v>
      </c>
      <c r="V404" s="43" t="s">
        <v>489</v>
      </c>
      <c r="W404" s="45"/>
    </row>
    <row r="405" spans="1:23" s="132" customFormat="1" ht="45.75" customHeight="1" x14ac:dyDescent="0.25">
      <c r="A405" s="37">
        <v>2</v>
      </c>
      <c r="B405" s="38" t="s">
        <v>1286</v>
      </c>
      <c r="C405" s="37" t="s">
        <v>47</v>
      </c>
      <c r="D405" s="37">
        <v>2007</v>
      </c>
      <c r="E405" s="37">
        <v>2022</v>
      </c>
      <c r="F405" s="37" t="s">
        <v>60</v>
      </c>
      <c r="G405" s="39">
        <v>11</v>
      </c>
      <c r="H405" s="39">
        <v>4</v>
      </c>
      <c r="I405" s="40">
        <v>9636.6</v>
      </c>
      <c r="J405" s="40">
        <v>7998.66</v>
      </c>
      <c r="K405" s="40">
        <v>7783.36</v>
      </c>
      <c r="L405" s="41">
        <v>195</v>
      </c>
      <c r="M405" s="40">
        <f t="shared" ref="M405:M484" si="103">SUM(N405:Q405)</f>
        <v>3016733.84</v>
      </c>
      <c r="N405" s="40">
        <v>0</v>
      </c>
      <c r="O405" s="40">
        <v>0</v>
      </c>
      <c r="P405" s="40">
        <v>0</v>
      </c>
      <c r="Q405" s="40">
        <f>'Таблица 3 '!C402</f>
        <v>3016733.84</v>
      </c>
      <c r="R405" s="40">
        <f t="shared" ref="R405:R484" si="104">Q405</f>
        <v>3016733.84</v>
      </c>
      <c r="S405" s="40">
        <v>0</v>
      </c>
      <c r="T405" s="42">
        <f>M405/J405</f>
        <v>377.15490344632724</v>
      </c>
      <c r="U405" s="42">
        <v>2111.1400137268361</v>
      </c>
      <c r="V405" s="43" t="s">
        <v>489</v>
      </c>
      <c r="W405" s="45"/>
    </row>
    <row r="406" spans="1:23" s="36" customFormat="1" ht="45.75" customHeight="1" x14ac:dyDescent="0.25">
      <c r="A406" s="37">
        <v>3</v>
      </c>
      <c r="B406" s="38" t="s">
        <v>490</v>
      </c>
      <c r="C406" s="37" t="s">
        <v>38</v>
      </c>
      <c r="D406" s="37">
        <v>1973</v>
      </c>
      <c r="E406" s="37">
        <v>2021</v>
      </c>
      <c r="F406" s="37" t="s">
        <v>45</v>
      </c>
      <c r="G406" s="39">
        <v>5</v>
      </c>
      <c r="H406" s="39">
        <v>5</v>
      </c>
      <c r="I406" s="40">
        <v>4421.7</v>
      </c>
      <c r="J406" s="40">
        <v>4421.7</v>
      </c>
      <c r="K406" s="40">
        <v>4220.1000000000004</v>
      </c>
      <c r="L406" s="41">
        <v>208</v>
      </c>
      <c r="M406" s="40">
        <f t="shared" si="103"/>
        <v>4665657.5999999996</v>
      </c>
      <c r="N406" s="40">
        <v>0</v>
      </c>
      <c r="O406" s="40">
        <v>0</v>
      </c>
      <c r="P406" s="40">
        <v>0</v>
      </c>
      <c r="Q406" s="40">
        <f>'Таблица 3 '!C403</f>
        <v>4665657.5999999996</v>
      </c>
      <c r="R406" s="40">
        <f t="shared" si="104"/>
        <v>4665657.5999999996</v>
      </c>
      <c r="S406" s="40">
        <v>0</v>
      </c>
      <c r="T406" s="42">
        <f t="shared" si="86"/>
        <v>1055.1728068389984</v>
      </c>
      <c r="U406" s="42">
        <v>1055.1728068389984</v>
      </c>
      <c r="V406" s="43" t="s">
        <v>489</v>
      </c>
      <c r="W406" s="45"/>
    </row>
    <row r="407" spans="1:23" s="36" customFormat="1" ht="45.75" customHeight="1" x14ac:dyDescent="0.25">
      <c r="A407" s="37">
        <v>4</v>
      </c>
      <c r="B407" s="38" t="s">
        <v>42</v>
      </c>
      <c r="C407" s="37" t="s">
        <v>38</v>
      </c>
      <c r="D407" s="37">
        <v>1970</v>
      </c>
      <c r="E407" s="37">
        <v>2021</v>
      </c>
      <c r="F407" s="37" t="s">
        <v>60</v>
      </c>
      <c r="G407" s="39">
        <v>5</v>
      </c>
      <c r="H407" s="39">
        <v>4</v>
      </c>
      <c r="I407" s="40">
        <v>4551.8999999999996</v>
      </c>
      <c r="J407" s="40">
        <v>3342.4</v>
      </c>
      <c r="K407" s="40">
        <v>3231.4</v>
      </c>
      <c r="L407" s="41">
        <v>157</v>
      </c>
      <c r="M407" s="40">
        <f t="shared" si="103"/>
        <v>3764639.09</v>
      </c>
      <c r="N407" s="40">
        <v>0</v>
      </c>
      <c r="O407" s="40">
        <v>0</v>
      </c>
      <c r="P407" s="40">
        <v>0</v>
      </c>
      <c r="Q407" s="40">
        <f>'Таблица 3 '!C404</f>
        <v>3764639.09</v>
      </c>
      <c r="R407" s="40">
        <f t="shared" si="104"/>
        <v>3764639.09</v>
      </c>
      <c r="S407" s="40">
        <v>0</v>
      </c>
      <c r="T407" s="42">
        <f t="shared" si="86"/>
        <v>1126.3281145284825</v>
      </c>
      <c r="U407" s="42">
        <v>3772.8799999999997</v>
      </c>
      <c r="V407" s="43" t="s">
        <v>489</v>
      </c>
      <c r="W407" s="45"/>
    </row>
    <row r="408" spans="1:23" s="36" customFormat="1" ht="45.75" customHeight="1" x14ac:dyDescent="0.25">
      <c r="A408" s="37">
        <v>5</v>
      </c>
      <c r="B408" s="38" t="s">
        <v>43</v>
      </c>
      <c r="C408" s="37" t="s">
        <v>38</v>
      </c>
      <c r="D408" s="37" t="s">
        <v>44</v>
      </c>
      <c r="E408" s="37">
        <v>2021</v>
      </c>
      <c r="F408" s="37" t="s">
        <v>45</v>
      </c>
      <c r="G408" s="39">
        <v>5</v>
      </c>
      <c r="H408" s="39">
        <v>4</v>
      </c>
      <c r="I408" s="40">
        <v>2959.4</v>
      </c>
      <c r="J408" s="40">
        <v>2951.9</v>
      </c>
      <c r="K408" s="40">
        <v>2821.7</v>
      </c>
      <c r="L408" s="41">
        <v>140</v>
      </c>
      <c r="M408" s="40">
        <f t="shared" si="103"/>
        <v>1262520.3500000001</v>
      </c>
      <c r="N408" s="40">
        <v>0</v>
      </c>
      <c r="O408" s="40">
        <v>0</v>
      </c>
      <c r="P408" s="40">
        <v>0</v>
      </c>
      <c r="Q408" s="40">
        <f>'Таблица 3 '!C405</f>
        <v>1262520.3500000001</v>
      </c>
      <c r="R408" s="40">
        <f t="shared" si="104"/>
        <v>1262520.3500000001</v>
      </c>
      <c r="S408" s="40">
        <v>0</v>
      </c>
      <c r="T408" s="42">
        <f t="shared" si="86"/>
        <v>427.69753379179514</v>
      </c>
      <c r="U408" s="42">
        <v>427.69753379179514</v>
      </c>
      <c r="V408" s="43" t="s">
        <v>489</v>
      </c>
      <c r="W408" s="45"/>
    </row>
    <row r="409" spans="1:23" s="36" customFormat="1" ht="45.75" customHeight="1" x14ac:dyDescent="0.25">
      <c r="A409" s="37">
        <v>6</v>
      </c>
      <c r="B409" s="38" t="s">
        <v>491</v>
      </c>
      <c r="C409" s="37" t="s">
        <v>38</v>
      </c>
      <c r="D409" s="37">
        <v>1987</v>
      </c>
      <c r="E409" s="37">
        <v>2021</v>
      </c>
      <c r="F409" s="37" t="s">
        <v>45</v>
      </c>
      <c r="G409" s="39">
        <v>5</v>
      </c>
      <c r="H409" s="39">
        <v>4</v>
      </c>
      <c r="I409" s="40">
        <v>2987</v>
      </c>
      <c r="J409" s="40">
        <v>2911.11</v>
      </c>
      <c r="K409" s="40">
        <v>2911.11</v>
      </c>
      <c r="L409" s="41">
        <v>114</v>
      </c>
      <c r="M409" s="40">
        <f t="shared" si="103"/>
        <v>4108043.16</v>
      </c>
      <c r="N409" s="40">
        <v>0</v>
      </c>
      <c r="O409" s="40">
        <v>0</v>
      </c>
      <c r="P409" s="40">
        <v>0</v>
      </c>
      <c r="Q409" s="40">
        <f>'Таблица 3 '!C406</f>
        <v>4108043.16</v>
      </c>
      <c r="R409" s="40">
        <f t="shared" si="104"/>
        <v>4108043.16</v>
      </c>
      <c r="S409" s="40">
        <v>0</v>
      </c>
      <c r="T409" s="42">
        <f t="shared" si="86"/>
        <v>1411.1604027329781</v>
      </c>
      <c r="U409" s="42">
        <v>1457.3600000000001</v>
      </c>
      <c r="V409" s="43" t="s">
        <v>489</v>
      </c>
      <c r="W409" s="45"/>
    </row>
    <row r="410" spans="1:23" s="44" customFormat="1" ht="45" customHeight="1" x14ac:dyDescent="0.25">
      <c r="A410" s="37">
        <v>7</v>
      </c>
      <c r="B410" s="38" t="s">
        <v>48</v>
      </c>
      <c r="C410" s="37" t="s">
        <v>38</v>
      </c>
      <c r="D410" s="37">
        <v>1986</v>
      </c>
      <c r="E410" s="37">
        <v>2020</v>
      </c>
      <c r="F410" s="37" t="s">
        <v>45</v>
      </c>
      <c r="G410" s="39">
        <v>5</v>
      </c>
      <c r="H410" s="39">
        <v>4</v>
      </c>
      <c r="I410" s="40">
        <v>2953.6</v>
      </c>
      <c r="J410" s="40">
        <v>2934.1</v>
      </c>
      <c r="K410" s="40">
        <v>2751.4</v>
      </c>
      <c r="L410" s="41">
        <v>107</v>
      </c>
      <c r="M410" s="40">
        <f t="shared" si="103"/>
        <v>380182.8</v>
      </c>
      <c r="N410" s="40">
        <v>0</v>
      </c>
      <c r="O410" s="40">
        <v>0</v>
      </c>
      <c r="P410" s="40">
        <v>0</v>
      </c>
      <c r="Q410" s="40">
        <f>'Таблица 3 '!C407</f>
        <v>380182.8</v>
      </c>
      <c r="R410" s="40">
        <f t="shared" si="104"/>
        <v>380182.8</v>
      </c>
      <c r="S410" s="40">
        <v>0</v>
      </c>
      <c r="T410" s="42">
        <f t="shared" si="86"/>
        <v>129.57390681980846</v>
      </c>
      <c r="U410" s="42">
        <v>1871.55</v>
      </c>
      <c r="V410" s="43" t="s">
        <v>489</v>
      </c>
      <c r="W410" s="45"/>
    </row>
    <row r="411" spans="1:23" s="36" customFormat="1" ht="45.75" customHeight="1" x14ac:dyDescent="0.25">
      <c r="A411" s="37">
        <v>8</v>
      </c>
      <c r="B411" s="38" t="s">
        <v>492</v>
      </c>
      <c r="C411" s="37" t="s">
        <v>38</v>
      </c>
      <c r="D411" s="37">
        <v>1990</v>
      </c>
      <c r="E411" s="37" t="s">
        <v>35</v>
      </c>
      <c r="F411" s="37" t="s">
        <v>49</v>
      </c>
      <c r="G411" s="39">
        <v>5</v>
      </c>
      <c r="H411" s="39">
        <v>4</v>
      </c>
      <c r="I411" s="40">
        <v>3000.4</v>
      </c>
      <c r="J411" s="40">
        <v>2995.3</v>
      </c>
      <c r="K411" s="40">
        <v>2995.3</v>
      </c>
      <c r="L411" s="41">
        <v>148</v>
      </c>
      <c r="M411" s="40">
        <f t="shared" ref="M411:M412" si="105">SUM(N411:Q411)</f>
        <v>1267930.94</v>
      </c>
      <c r="N411" s="40">
        <v>0</v>
      </c>
      <c r="O411" s="40">
        <v>0</v>
      </c>
      <c r="P411" s="40">
        <v>0</v>
      </c>
      <c r="Q411" s="40">
        <f>'Таблица 3 '!C408</f>
        <v>1267930.94</v>
      </c>
      <c r="R411" s="40">
        <f t="shared" ref="R411:R412" si="106">Q411</f>
        <v>1267930.94</v>
      </c>
      <c r="S411" s="40">
        <v>0</v>
      </c>
      <c r="T411" s="42">
        <f t="shared" ref="T411:T412" si="107">M411/J411</f>
        <v>423.30682736286843</v>
      </c>
      <c r="U411" s="42">
        <v>558.66000066771278</v>
      </c>
      <c r="V411" s="43" t="s">
        <v>489</v>
      </c>
      <c r="W411" s="45"/>
    </row>
    <row r="412" spans="1:23" s="44" customFormat="1" ht="45" customHeight="1" x14ac:dyDescent="0.25">
      <c r="A412" s="37">
        <v>9</v>
      </c>
      <c r="B412" s="38" t="s">
        <v>638</v>
      </c>
      <c r="C412" s="37" t="s">
        <v>38</v>
      </c>
      <c r="D412" s="37">
        <v>1993</v>
      </c>
      <c r="E412" s="37">
        <v>2019</v>
      </c>
      <c r="F412" s="37" t="s">
        <v>45</v>
      </c>
      <c r="G412" s="39">
        <v>10</v>
      </c>
      <c r="H412" s="39">
        <v>2</v>
      </c>
      <c r="I412" s="40">
        <v>5790.4</v>
      </c>
      <c r="J412" s="40">
        <v>4773.1000000000004</v>
      </c>
      <c r="K412" s="40">
        <v>4507.1000000000004</v>
      </c>
      <c r="L412" s="41">
        <v>183</v>
      </c>
      <c r="M412" s="40">
        <f t="shared" si="105"/>
        <v>309060</v>
      </c>
      <c r="N412" s="40">
        <v>0</v>
      </c>
      <c r="O412" s="40">
        <v>0</v>
      </c>
      <c r="P412" s="40">
        <v>0</v>
      </c>
      <c r="Q412" s="40">
        <f>'Таблица 3 '!C409</f>
        <v>309060</v>
      </c>
      <c r="R412" s="40">
        <f t="shared" si="106"/>
        <v>309060</v>
      </c>
      <c r="S412" s="40">
        <v>0</v>
      </c>
      <c r="T412" s="42">
        <f t="shared" si="107"/>
        <v>64.750371875720177</v>
      </c>
      <c r="U412" s="42">
        <v>1915.2699999999998</v>
      </c>
      <c r="V412" s="43" t="s">
        <v>489</v>
      </c>
      <c r="W412" s="45"/>
    </row>
    <row r="413" spans="1:23" s="44" customFormat="1" ht="45.75" customHeight="1" x14ac:dyDescent="0.25">
      <c r="A413" s="37">
        <v>10</v>
      </c>
      <c r="B413" s="38" t="s">
        <v>1282</v>
      </c>
      <c r="C413" s="37" t="s">
        <v>47</v>
      </c>
      <c r="D413" s="37">
        <v>1986</v>
      </c>
      <c r="E413" s="37" t="s">
        <v>34</v>
      </c>
      <c r="F413" s="37" t="s">
        <v>49</v>
      </c>
      <c r="G413" s="39">
        <v>5</v>
      </c>
      <c r="H413" s="39">
        <v>5</v>
      </c>
      <c r="I413" s="40">
        <v>3752.4</v>
      </c>
      <c r="J413" s="40">
        <v>3738.3</v>
      </c>
      <c r="K413" s="40">
        <v>3738.3</v>
      </c>
      <c r="L413" s="41">
        <v>193</v>
      </c>
      <c r="M413" s="40">
        <f t="shared" si="103"/>
        <v>2857248.96</v>
      </c>
      <c r="N413" s="40">
        <v>0</v>
      </c>
      <c r="O413" s="40">
        <v>0</v>
      </c>
      <c r="P413" s="40">
        <v>0</v>
      </c>
      <c r="Q413" s="40">
        <f>'Таблица 3 '!C410</f>
        <v>2857248.96</v>
      </c>
      <c r="R413" s="40">
        <f t="shared" si="104"/>
        <v>2857248.96</v>
      </c>
      <c r="S413" s="40">
        <v>0</v>
      </c>
      <c r="T413" s="42">
        <f t="shared" si="86"/>
        <v>764.31772730920466</v>
      </c>
      <c r="U413" s="42">
        <v>558.66000066771278</v>
      </c>
      <c r="V413" s="43" t="s">
        <v>489</v>
      </c>
      <c r="W413" s="45"/>
    </row>
    <row r="414" spans="1:23" s="44" customFormat="1" ht="45" customHeight="1" x14ac:dyDescent="0.25">
      <c r="A414" s="37">
        <v>11</v>
      </c>
      <c r="B414" s="38" t="s">
        <v>640</v>
      </c>
      <c r="C414" s="37" t="s">
        <v>38</v>
      </c>
      <c r="D414" s="37">
        <v>1995</v>
      </c>
      <c r="E414" s="37" t="s">
        <v>35</v>
      </c>
      <c r="F414" s="37" t="s">
        <v>45</v>
      </c>
      <c r="G414" s="39">
        <v>10</v>
      </c>
      <c r="H414" s="39">
        <v>10</v>
      </c>
      <c r="I414" s="40">
        <v>5001.7</v>
      </c>
      <c r="J414" s="40">
        <v>5001.7</v>
      </c>
      <c r="K414" s="40">
        <v>5001.7</v>
      </c>
      <c r="L414" s="41">
        <v>186</v>
      </c>
      <c r="M414" s="40">
        <f t="shared" si="103"/>
        <v>103524.58</v>
      </c>
      <c r="N414" s="40">
        <v>0</v>
      </c>
      <c r="O414" s="40">
        <v>0</v>
      </c>
      <c r="P414" s="40">
        <v>0</v>
      </c>
      <c r="Q414" s="40">
        <f>'Таблица 3 '!C411</f>
        <v>103524.58</v>
      </c>
      <c r="R414" s="40">
        <f t="shared" si="104"/>
        <v>103524.58</v>
      </c>
      <c r="S414" s="40">
        <v>0</v>
      </c>
      <c r="T414" s="42">
        <f t="shared" si="86"/>
        <v>20.69787872123478</v>
      </c>
      <c r="U414" s="42">
        <v>215.76999820061181</v>
      </c>
      <c r="V414" s="43" t="s">
        <v>489</v>
      </c>
      <c r="W414" s="45"/>
    </row>
    <row r="415" spans="1:23" s="47" customFormat="1" ht="45" x14ac:dyDescent="0.25">
      <c r="A415" s="37">
        <v>12</v>
      </c>
      <c r="B415" s="15" t="s">
        <v>51</v>
      </c>
      <c r="C415" s="14" t="s">
        <v>38</v>
      </c>
      <c r="D415" s="14" t="s">
        <v>52</v>
      </c>
      <c r="E415" s="14">
        <v>2021</v>
      </c>
      <c r="F415" s="14" t="s">
        <v>45</v>
      </c>
      <c r="G415" s="16">
        <v>5</v>
      </c>
      <c r="H415" s="16">
        <v>4</v>
      </c>
      <c r="I415" s="17">
        <v>6081.8</v>
      </c>
      <c r="J415" s="17">
        <v>4607.6000000000004</v>
      </c>
      <c r="K415" s="17">
        <v>4270.3</v>
      </c>
      <c r="L415" s="18">
        <v>165</v>
      </c>
      <c r="M415" s="17">
        <f t="shared" si="103"/>
        <v>839941.2</v>
      </c>
      <c r="N415" s="17">
        <v>0</v>
      </c>
      <c r="O415" s="17">
        <v>0</v>
      </c>
      <c r="P415" s="17">
        <v>0</v>
      </c>
      <c r="Q415" s="40">
        <f>'Таблица 3 '!C412</f>
        <v>839941.2</v>
      </c>
      <c r="R415" s="17">
        <f t="shared" si="104"/>
        <v>839941.2</v>
      </c>
      <c r="S415" s="17">
        <v>0</v>
      </c>
      <c r="T415" s="19">
        <f t="shared" si="86"/>
        <v>182.29473044535112</v>
      </c>
      <c r="U415" s="19">
        <v>4749.4161667679482</v>
      </c>
      <c r="V415" s="43" t="s">
        <v>489</v>
      </c>
      <c r="W415" s="84"/>
    </row>
    <row r="416" spans="1:23" s="36" customFormat="1" ht="45.75" customHeight="1" x14ac:dyDescent="0.25">
      <c r="A416" s="37">
        <v>13</v>
      </c>
      <c r="B416" s="38" t="s">
        <v>493</v>
      </c>
      <c r="C416" s="37" t="s">
        <v>38</v>
      </c>
      <c r="D416" s="37">
        <v>2000</v>
      </c>
      <c r="E416" s="37">
        <v>2020</v>
      </c>
      <c r="F416" s="37" t="s">
        <v>45</v>
      </c>
      <c r="G416" s="39">
        <v>5</v>
      </c>
      <c r="H416" s="39">
        <v>4</v>
      </c>
      <c r="I416" s="40">
        <v>6620.5</v>
      </c>
      <c r="J416" s="40">
        <v>5143.8</v>
      </c>
      <c r="K416" s="40">
        <v>4204.5</v>
      </c>
      <c r="L416" s="41">
        <v>197</v>
      </c>
      <c r="M416" s="40">
        <f t="shared" si="103"/>
        <v>475146</v>
      </c>
      <c r="N416" s="40">
        <v>0</v>
      </c>
      <c r="O416" s="40">
        <v>0</v>
      </c>
      <c r="P416" s="40">
        <v>0</v>
      </c>
      <c r="Q416" s="40">
        <f>'Таблица 3 '!C413</f>
        <v>475146</v>
      </c>
      <c r="R416" s="40">
        <f t="shared" si="104"/>
        <v>475146</v>
      </c>
      <c r="S416" s="40">
        <v>0</v>
      </c>
      <c r="T416" s="42">
        <f t="shared" si="86"/>
        <v>92.37256502974455</v>
      </c>
      <c r="U416" s="42">
        <v>285.33</v>
      </c>
      <c r="V416" s="43" t="s">
        <v>489</v>
      </c>
      <c r="W416" s="45"/>
    </row>
    <row r="417" spans="1:23" s="36" customFormat="1" ht="45.75" customHeight="1" x14ac:dyDescent="0.25">
      <c r="A417" s="37">
        <v>14</v>
      </c>
      <c r="B417" s="38" t="s">
        <v>494</v>
      </c>
      <c r="C417" s="37" t="s">
        <v>38</v>
      </c>
      <c r="D417" s="37">
        <v>1980</v>
      </c>
      <c r="E417" s="37" t="s">
        <v>34</v>
      </c>
      <c r="F417" s="37" t="s">
        <v>45</v>
      </c>
      <c r="G417" s="39">
        <v>6</v>
      </c>
      <c r="H417" s="39">
        <v>4</v>
      </c>
      <c r="I417" s="40">
        <v>3677.2</v>
      </c>
      <c r="J417" s="40">
        <v>3677.2</v>
      </c>
      <c r="K417" s="40">
        <v>3677.2</v>
      </c>
      <c r="L417" s="41">
        <v>80</v>
      </c>
      <c r="M417" s="40">
        <f t="shared" si="103"/>
        <v>287109.40999999997</v>
      </c>
      <c r="N417" s="40">
        <v>0</v>
      </c>
      <c r="O417" s="40">
        <v>0</v>
      </c>
      <c r="P417" s="40">
        <v>0</v>
      </c>
      <c r="Q417" s="40">
        <f>'Таблица 3 '!C414</f>
        <v>287109.40999999997</v>
      </c>
      <c r="R417" s="40">
        <f t="shared" si="104"/>
        <v>287109.40999999997</v>
      </c>
      <c r="S417" s="40">
        <v>0</v>
      </c>
      <c r="T417" s="42">
        <f t="shared" si="86"/>
        <v>78.078268791471771</v>
      </c>
      <c r="U417" s="42">
        <v>3475.5975225715215</v>
      </c>
      <c r="V417" s="43" t="s">
        <v>489</v>
      </c>
      <c r="W417" s="45"/>
    </row>
    <row r="418" spans="1:23" s="36" customFormat="1" ht="45.75" customHeight="1" x14ac:dyDescent="0.25">
      <c r="A418" s="37">
        <v>15</v>
      </c>
      <c r="B418" s="38" t="s">
        <v>495</v>
      </c>
      <c r="C418" s="37" t="s">
        <v>38</v>
      </c>
      <c r="D418" s="37">
        <v>2010</v>
      </c>
      <c r="E418" s="37" t="s">
        <v>35</v>
      </c>
      <c r="F418" s="37" t="s">
        <v>60</v>
      </c>
      <c r="G418" s="39">
        <v>3</v>
      </c>
      <c r="H418" s="39">
        <v>2</v>
      </c>
      <c r="I418" s="40">
        <v>2053.1</v>
      </c>
      <c r="J418" s="40">
        <v>1204.7</v>
      </c>
      <c r="K418" s="40">
        <v>957.3</v>
      </c>
      <c r="L418" s="41">
        <v>69</v>
      </c>
      <c r="M418" s="40">
        <f t="shared" si="103"/>
        <v>101456.52</v>
      </c>
      <c r="N418" s="40">
        <v>0</v>
      </c>
      <c r="O418" s="40">
        <v>0</v>
      </c>
      <c r="P418" s="40">
        <v>0</v>
      </c>
      <c r="Q418" s="40">
        <f>'Таблица 3 '!C415</f>
        <v>101456.52</v>
      </c>
      <c r="R418" s="40">
        <f t="shared" si="104"/>
        <v>101456.52</v>
      </c>
      <c r="S418" s="40">
        <v>0</v>
      </c>
      <c r="T418" s="42">
        <f t="shared" si="86"/>
        <v>84.217249107661658</v>
      </c>
      <c r="U418" s="42">
        <v>501.38</v>
      </c>
      <c r="V418" s="43" t="s">
        <v>489</v>
      </c>
      <c r="W418" s="45"/>
    </row>
    <row r="419" spans="1:23" s="36" customFormat="1" ht="45" x14ac:dyDescent="0.25">
      <c r="A419" s="37">
        <v>16</v>
      </c>
      <c r="B419" s="38" t="s">
        <v>496</v>
      </c>
      <c r="C419" s="37" t="s">
        <v>38</v>
      </c>
      <c r="D419" s="37">
        <v>1985</v>
      </c>
      <c r="E419" s="37">
        <v>2021</v>
      </c>
      <c r="F419" s="37" t="s">
        <v>45</v>
      </c>
      <c r="G419" s="39">
        <v>5</v>
      </c>
      <c r="H419" s="39">
        <v>4</v>
      </c>
      <c r="I419" s="40">
        <v>4266.6000000000004</v>
      </c>
      <c r="J419" s="40">
        <v>3488</v>
      </c>
      <c r="K419" s="40">
        <v>2983</v>
      </c>
      <c r="L419" s="41">
        <v>59</v>
      </c>
      <c r="M419" s="40">
        <f t="shared" si="103"/>
        <v>1490334.46</v>
      </c>
      <c r="N419" s="40">
        <v>0</v>
      </c>
      <c r="O419" s="40">
        <v>0</v>
      </c>
      <c r="P419" s="40">
        <v>0</v>
      </c>
      <c r="Q419" s="40">
        <f>'Таблица 3 '!C416</f>
        <v>1490334.46</v>
      </c>
      <c r="R419" s="40">
        <f t="shared" si="104"/>
        <v>1490334.46</v>
      </c>
      <c r="S419" s="40">
        <v>0</v>
      </c>
      <c r="T419" s="42">
        <f t="shared" si="86"/>
        <v>427.27478784403667</v>
      </c>
      <c r="U419" s="42">
        <v>427.27478784403667</v>
      </c>
      <c r="V419" s="43" t="s">
        <v>489</v>
      </c>
      <c r="W419" s="45"/>
    </row>
    <row r="420" spans="1:23" s="36" customFormat="1" ht="45.75" customHeight="1" x14ac:dyDescent="0.25">
      <c r="A420" s="37">
        <v>17</v>
      </c>
      <c r="B420" s="38" t="s">
        <v>497</v>
      </c>
      <c r="C420" s="37" t="s">
        <v>38</v>
      </c>
      <c r="D420" s="37">
        <v>1985</v>
      </c>
      <c r="E420" s="37">
        <v>2018</v>
      </c>
      <c r="F420" s="37" t="s">
        <v>45</v>
      </c>
      <c r="G420" s="39">
        <v>5</v>
      </c>
      <c r="H420" s="39">
        <v>7</v>
      </c>
      <c r="I420" s="40">
        <v>7035.1</v>
      </c>
      <c r="J420" s="40">
        <v>5080.6000000000004</v>
      </c>
      <c r="K420" s="40">
        <v>4979.7</v>
      </c>
      <c r="L420" s="41">
        <v>215</v>
      </c>
      <c r="M420" s="40">
        <f t="shared" si="103"/>
        <v>3481785.6</v>
      </c>
      <c r="N420" s="40">
        <v>0</v>
      </c>
      <c r="O420" s="40">
        <v>0</v>
      </c>
      <c r="P420" s="40">
        <v>0</v>
      </c>
      <c r="Q420" s="40">
        <f>'Таблица 3 '!C417</f>
        <v>3481785.6</v>
      </c>
      <c r="R420" s="40">
        <f t="shared" si="104"/>
        <v>3481785.6</v>
      </c>
      <c r="S420" s="40">
        <v>0</v>
      </c>
      <c r="T420" s="42">
        <f t="shared" si="86"/>
        <v>685.30992402472145</v>
      </c>
      <c r="U420" s="42">
        <v>726</v>
      </c>
      <c r="V420" s="43" t="s">
        <v>489</v>
      </c>
      <c r="W420" s="45"/>
    </row>
    <row r="421" spans="1:23" s="44" customFormat="1" ht="45" customHeight="1" x14ac:dyDescent="0.25">
      <c r="A421" s="37">
        <v>18</v>
      </c>
      <c r="B421" s="38" t="s">
        <v>498</v>
      </c>
      <c r="C421" s="37" t="s">
        <v>38</v>
      </c>
      <c r="D421" s="37">
        <v>1985</v>
      </c>
      <c r="E421" s="37" t="s">
        <v>34</v>
      </c>
      <c r="F421" s="37" t="s">
        <v>45</v>
      </c>
      <c r="G421" s="39">
        <v>5</v>
      </c>
      <c r="H421" s="39">
        <v>5</v>
      </c>
      <c r="I421" s="40">
        <v>3767.6</v>
      </c>
      <c r="J421" s="40">
        <v>3014.1</v>
      </c>
      <c r="K421" s="40">
        <v>3014.1</v>
      </c>
      <c r="L421" s="41">
        <v>126</v>
      </c>
      <c r="M421" s="40">
        <f t="shared" si="103"/>
        <v>324022.07</v>
      </c>
      <c r="N421" s="40">
        <v>0</v>
      </c>
      <c r="O421" s="40">
        <v>0</v>
      </c>
      <c r="P421" s="40">
        <v>0</v>
      </c>
      <c r="Q421" s="40">
        <f>'Таблица 3 '!C418</f>
        <v>324022.07</v>
      </c>
      <c r="R421" s="40">
        <f t="shared" si="104"/>
        <v>324022.07</v>
      </c>
      <c r="S421" s="40">
        <v>0</v>
      </c>
      <c r="T421" s="42">
        <f t="shared" si="86"/>
        <v>107.50209681165191</v>
      </c>
      <c r="U421" s="42">
        <v>107.5</v>
      </c>
      <c r="V421" s="43" t="s">
        <v>489</v>
      </c>
      <c r="W421" s="45"/>
    </row>
    <row r="422" spans="1:23" s="36" customFormat="1" ht="45.75" customHeight="1" x14ac:dyDescent="0.25">
      <c r="A422" s="37">
        <v>19</v>
      </c>
      <c r="B422" s="38" t="s">
        <v>65</v>
      </c>
      <c r="C422" s="37" t="s">
        <v>38</v>
      </c>
      <c r="D422" s="37">
        <v>1990</v>
      </c>
      <c r="E422" s="37">
        <v>2021</v>
      </c>
      <c r="F422" s="37" t="s">
        <v>60</v>
      </c>
      <c r="G422" s="39">
        <v>2</v>
      </c>
      <c r="H422" s="39">
        <v>1</v>
      </c>
      <c r="I422" s="40">
        <v>575.79999999999995</v>
      </c>
      <c r="J422" s="40">
        <v>516.4</v>
      </c>
      <c r="K422" s="40">
        <v>516.4</v>
      </c>
      <c r="L422" s="41">
        <v>25</v>
      </c>
      <c r="M422" s="40">
        <f t="shared" si="103"/>
        <v>107744.4</v>
      </c>
      <c r="N422" s="40">
        <v>0</v>
      </c>
      <c r="O422" s="40">
        <v>0</v>
      </c>
      <c r="P422" s="40">
        <v>0</v>
      </c>
      <c r="Q422" s="40">
        <f>'Таблица 3 '!C419</f>
        <v>107744.4</v>
      </c>
      <c r="R422" s="40">
        <f t="shared" si="104"/>
        <v>107744.4</v>
      </c>
      <c r="S422" s="40">
        <v>0</v>
      </c>
      <c r="T422" s="42">
        <f t="shared" si="86"/>
        <v>208.64523625096825</v>
      </c>
      <c r="U422" s="42">
        <v>1808.502734314485</v>
      </c>
      <c r="V422" s="43" t="s">
        <v>489</v>
      </c>
      <c r="W422" s="45"/>
    </row>
    <row r="423" spans="1:23" s="36" customFormat="1" ht="45.75" customHeight="1" x14ac:dyDescent="0.25">
      <c r="A423" s="37">
        <v>20</v>
      </c>
      <c r="B423" s="38" t="s">
        <v>499</v>
      </c>
      <c r="C423" s="37" t="s">
        <v>38</v>
      </c>
      <c r="D423" s="37">
        <v>1989</v>
      </c>
      <c r="E423" s="37" t="s">
        <v>35</v>
      </c>
      <c r="F423" s="37" t="s">
        <v>45</v>
      </c>
      <c r="G423" s="39">
        <v>5</v>
      </c>
      <c r="H423" s="39">
        <v>6</v>
      </c>
      <c r="I423" s="40">
        <v>4797.8</v>
      </c>
      <c r="J423" s="40">
        <v>4301.1000000000004</v>
      </c>
      <c r="K423" s="40">
        <v>4301.1000000000004</v>
      </c>
      <c r="L423" s="41">
        <v>198</v>
      </c>
      <c r="M423" s="40">
        <f t="shared" si="103"/>
        <v>201020.23</v>
      </c>
      <c r="N423" s="40">
        <v>0</v>
      </c>
      <c r="O423" s="40">
        <v>0</v>
      </c>
      <c r="P423" s="40">
        <v>0</v>
      </c>
      <c r="Q423" s="40">
        <f>'Таблица 3 '!C420</f>
        <v>201020.23</v>
      </c>
      <c r="R423" s="40">
        <f t="shared" si="104"/>
        <v>201020.23</v>
      </c>
      <c r="S423" s="40">
        <v>0</v>
      </c>
      <c r="T423" s="42">
        <f t="shared" si="86"/>
        <v>46.736934737625255</v>
      </c>
      <c r="U423" s="42">
        <v>2672.4277370905115</v>
      </c>
      <c r="V423" s="43" t="s">
        <v>489</v>
      </c>
      <c r="W423" s="45"/>
    </row>
    <row r="424" spans="1:23" s="36" customFormat="1" ht="45.75" customHeight="1" x14ac:dyDescent="0.25">
      <c r="A424" s="37">
        <v>21</v>
      </c>
      <c r="B424" s="38" t="s">
        <v>500</v>
      </c>
      <c r="C424" s="37" t="s">
        <v>38</v>
      </c>
      <c r="D424" s="37">
        <v>1991</v>
      </c>
      <c r="E424" s="37">
        <v>2019</v>
      </c>
      <c r="F424" s="37" t="s">
        <v>60</v>
      </c>
      <c r="G424" s="39">
        <v>10</v>
      </c>
      <c r="H424" s="39">
        <v>1</v>
      </c>
      <c r="I424" s="40">
        <v>3798.6</v>
      </c>
      <c r="J424" s="40">
        <v>2956.7</v>
      </c>
      <c r="K424" s="40">
        <v>2956.7</v>
      </c>
      <c r="L424" s="41">
        <v>65</v>
      </c>
      <c r="M424" s="40">
        <f t="shared" si="103"/>
        <v>2466011.1</v>
      </c>
      <c r="N424" s="40">
        <v>0</v>
      </c>
      <c r="O424" s="40">
        <v>0</v>
      </c>
      <c r="P424" s="40">
        <v>0</v>
      </c>
      <c r="Q424" s="40">
        <f>'Таблица 3 '!C421</f>
        <v>2466011.1</v>
      </c>
      <c r="R424" s="40">
        <f t="shared" si="104"/>
        <v>2466011.1</v>
      </c>
      <c r="S424" s="40">
        <v>0</v>
      </c>
      <c r="T424" s="42">
        <f t="shared" si="86"/>
        <v>834.04170189738568</v>
      </c>
      <c r="U424" s="42">
        <v>9723.7307504988676</v>
      </c>
      <c r="V424" s="43" t="s">
        <v>489</v>
      </c>
      <c r="W424" s="45"/>
    </row>
    <row r="425" spans="1:23" s="44" customFormat="1" ht="45.75" customHeight="1" x14ac:dyDescent="0.25">
      <c r="A425" s="37">
        <v>22</v>
      </c>
      <c r="B425" s="38" t="s">
        <v>1350</v>
      </c>
      <c r="C425" s="37" t="s">
        <v>47</v>
      </c>
      <c r="D425" s="37">
        <v>1985</v>
      </c>
      <c r="E425" s="37" t="s">
        <v>34</v>
      </c>
      <c r="F425" s="37" t="s">
        <v>60</v>
      </c>
      <c r="G425" s="39">
        <v>5</v>
      </c>
      <c r="H425" s="39">
        <v>6</v>
      </c>
      <c r="I425" s="40">
        <v>4109.2</v>
      </c>
      <c r="J425" s="40">
        <v>4103.74</v>
      </c>
      <c r="K425" s="40">
        <v>4103.74</v>
      </c>
      <c r="L425" s="41">
        <v>167</v>
      </c>
      <c r="M425" s="40">
        <f t="shared" ref="M425" si="108">SUM(N425:Q425)</f>
        <v>3503540.4</v>
      </c>
      <c r="N425" s="40">
        <v>0</v>
      </c>
      <c r="O425" s="40">
        <v>0</v>
      </c>
      <c r="P425" s="40">
        <v>0</v>
      </c>
      <c r="Q425" s="40">
        <f>'Таблица 3 '!C422</f>
        <v>3503540.4</v>
      </c>
      <c r="R425" s="40">
        <f t="shared" ref="R425" si="109">Q425</f>
        <v>3503540.4</v>
      </c>
      <c r="S425" s="40">
        <v>0</v>
      </c>
      <c r="T425" s="42">
        <f t="shared" ref="T425" si="110">M425/J425</f>
        <v>853.74326833571331</v>
      </c>
      <c r="U425" s="42">
        <v>9723.7307504988676</v>
      </c>
      <c r="V425" s="43" t="s">
        <v>489</v>
      </c>
      <c r="W425" s="45"/>
    </row>
    <row r="426" spans="1:23" s="36" customFormat="1" ht="45.75" customHeight="1" x14ac:dyDescent="0.25">
      <c r="A426" s="37">
        <v>23</v>
      </c>
      <c r="B426" s="38" t="s">
        <v>75</v>
      </c>
      <c r="C426" s="37" t="s">
        <v>38</v>
      </c>
      <c r="D426" s="37">
        <v>1973</v>
      </c>
      <c r="E426" s="37">
        <v>2021</v>
      </c>
      <c r="F426" s="37" t="s">
        <v>60</v>
      </c>
      <c r="G426" s="39">
        <v>2</v>
      </c>
      <c r="H426" s="39">
        <v>2</v>
      </c>
      <c r="I426" s="40">
        <v>736</v>
      </c>
      <c r="J426" s="40">
        <v>732</v>
      </c>
      <c r="K426" s="40">
        <v>700.5</v>
      </c>
      <c r="L426" s="41">
        <v>37</v>
      </c>
      <c r="M426" s="40">
        <f t="shared" si="103"/>
        <v>3915114.95</v>
      </c>
      <c r="N426" s="40">
        <v>0</v>
      </c>
      <c r="O426" s="40">
        <v>0</v>
      </c>
      <c r="P426" s="40">
        <v>0</v>
      </c>
      <c r="Q426" s="40">
        <f>'Таблица 3 '!C423</f>
        <v>3915114.95</v>
      </c>
      <c r="R426" s="40">
        <f t="shared" si="104"/>
        <v>3915114.95</v>
      </c>
      <c r="S426" s="40">
        <v>0</v>
      </c>
      <c r="T426" s="42">
        <f t="shared" si="86"/>
        <v>5348.5176912568304</v>
      </c>
      <c r="U426" s="42">
        <v>1319.631912568306</v>
      </c>
      <c r="V426" s="43" t="s">
        <v>489</v>
      </c>
      <c r="W426" s="45"/>
    </row>
    <row r="427" spans="1:23" s="36" customFormat="1" ht="45.75" customHeight="1" x14ac:dyDescent="0.25">
      <c r="A427" s="37">
        <v>24</v>
      </c>
      <c r="B427" s="38" t="s">
        <v>76</v>
      </c>
      <c r="C427" s="37" t="s">
        <v>38</v>
      </c>
      <c r="D427" s="37">
        <v>1974</v>
      </c>
      <c r="E427" s="37">
        <v>2022</v>
      </c>
      <c r="F427" s="37" t="s">
        <v>60</v>
      </c>
      <c r="G427" s="39">
        <v>2</v>
      </c>
      <c r="H427" s="39">
        <v>2</v>
      </c>
      <c r="I427" s="40">
        <v>726.9</v>
      </c>
      <c r="J427" s="40">
        <v>725.3</v>
      </c>
      <c r="K427" s="40">
        <v>561.1</v>
      </c>
      <c r="L427" s="41">
        <v>33</v>
      </c>
      <c r="M427" s="40">
        <f t="shared" si="103"/>
        <v>524289.71</v>
      </c>
      <c r="N427" s="40">
        <v>0</v>
      </c>
      <c r="O427" s="40">
        <v>0</v>
      </c>
      <c r="P427" s="40">
        <v>0</v>
      </c>
      <c r="Q427" s="40">
        <f>'Таблица 3 '!C424</f>
        <v>524289.71</v>
      </c>
      <c r="R427" s="40">
        <f t="shared" si="104"/>
        <v>524289.71</v>
      </c>
      <c r="S427" s="40">
        <v>0</v>
      </c>
      <c r="T427" s="42">
        <f t="shared" si="86"/>
        <v>722.85910657658894</v>
      </c>
      <c r="U427" s="42">
        <v>3871.35</v>
      </c>
      <c r="V427" s="43" t="s">
        <v>489</v>
      </c>
      <c r="W427" s="45"/>
    </row>
    <row r="428" spans="1:23" s="36" customFormat="1" ht="45.75" customHeight="1" x14ac:dyDescent="0.25">
      <c r="A428" s="37">
        <v>25</v>
      </c>
      <c r="B428" s="38" t="s">
        <v>78</v>
      </c>
      <c r="C428" s="37" t="s">
        <v>38</v>
      </c>
      <c r="D428" s="37">
        <v>1996</v>
      </c>
      <c r="E428" s="37" t="s">
        <v>35</v>
      </c>
      <c r="F428" s="37" t="s">
        <v>45</v>
      </c>
      <c r="G428" s="39">
        <v>0</v>
      </c>
      <c r="H428" s="39">
        <v>0</v>
      </c>
      <c r="I428" s="40">
        <v>1000</v>
      </c>
      <c r="J428" s="40">
        <v>568.1</v>
      </c>
      <c r="K428" s="40">
        <v>0</v>
      </c>
      <c r="L428" s="41">
        <v>12</v>
      </c>
      <c r="M428" s="40">
        <f t="shared" si="103"/>
        <v>5129616.5999999996</v>
      </c>
      <c r="N428" s="40">
        <v>0</v>
      </c>
      <c r="O428" s="40">
        <v>0</v>
      </c>
      <c r="P428" s="40">
        <v>0</v>
      </c>
      <c r="Q428" s="40">
        <f>'Таблица 3 '!C425</f>
        <v>5129616.5999999996</v>
      </c>
      <c r="R428" s="40">
        <f t="shared" si="104"/>
        <v>5129616.5999999996</v>
      </c>
      <c r="S428" s="40">
        <v>0</v>
      </c>
      <c r="T428" s="42">
        <f t="shared" si="86"/>
        <v>9029.4254532652685</v>
      </c>
      <c r="U428" s="42">
        <v>5389.3499947192395</v>
      </c>
      <c r="V428" s="43" t="s">
        <v>489</v>
      </c>
      <c r="W428" s="45"/>
    </row>
    <row r="429" spans="1:23" s="36" customFormat="1" ht="45.75" customHeight="1" x14ac:dyDescent="0.25">
      <c r="A429" s="37">
        <v>26</v>
      </c>
      <c r="B429" s="38" t="s">
        <v>501</v>
      </c>
      <c r="C429" s="37" t="s">
        <v>38</v>
      </c>
      <c r="D429" s="37">
        <v>1971</v>
      </c>
      <c r="E429" s="37" t="s">
        <v>34</v>
      </c>
      <c r="F429" s="37" t="s">
        <v>45</v>
      </c>
      <c r="G429" s="39">
        <v>4</v>
      </c>
      <c r="H429" s="39">
        <v>3</v>
      </c>
      <c r="I429" s="40">
        <v>2102.9</v>
      </c>
      <c r="J429" s="40">
        <v>2091.3000000000002</v>
      </c>
      <c r="K429" s="40">
        <v>2091.3000000000002</v>
      </c>
      <c r="L429" s="41">
        <v>48</v>
      </c>
      <c r="M429" s="40">
        <f t="shared" si="103"/>
        <v>9572240.0300000012</v>
      </c>
      <c r="N429" s="40">
        <f>'Таблица 3 '!L426</f>
        <v>9246253.5500000007</v>
      </c>
      <c r="O429" s="40">
        <v>0</v>
      </c>
      <c r="P429" s="40">
        <v>0</v>
      </c>
      <c r="Q429" s="40">
        <f>'Таблица 3 '!P426</f>
        <v>325986.48</v>
      </c>
      <c r="R429" s="40">
        <f t="shared" si="104"/>
        <v>325986.48</v>
      </c>
      <c r="S429" s="40">
        <v>0</v>
      </c>
      <c r="T429" s="42">
        <f t="shared" si="86"/>
        <v>4577.1721082580216</v>
      </c>
      <c r="U429" s="42">
        <v>4577.17</v>
      </c>
      <c r="V429" s="43" t="s">
        <v>489</v>
      </c>
      <c r="W429" s="45"/>
    </row>
    <row r="430" spans="1:23" s="44" customFormat="1" ht="45.75" customHeight="1" x14ac:dyDescent="0.25">
      <c r="A430" s="37">
        <v>27</v>
      </c>
      <c r="B430" s="38" t="s">
        <v>1288</v>
      </c>
      <c r="C430" s="37" t="s">
        <v>47</v>
      </c>
      <c r="D430" s="37">
        <v>1963</v>
      </c>
      <c r="E430" s="37" t="s">
        <v>35</v>
      </c>
      <c r="F430" s="37" t="s">
        <v>60</v>
      </c>
      <c r="G430" s="39">
        <v>4</v>
      </c>
      <c r="H430" s="39">
        <v>1</v>
      </c>
      <c r="I430" s="40">
        <v>2030.6</v>
      </c>
      <c r="J430" s="40">
        <v>2011</v>
      </c>
      <c r="K430" s="40">
        <v>2011</v>
      </c>
      <c r="L430" s="41">
        <v>106</v>
      </c>
      <c r="M430" s="40">
        <f t="shared" ref="M430" si="111">SUM(N430:Q430)</f>
        <v>1232000</v>
      </c>
      <c r="N430" s="40">
        <v>0</v>
      </c>
      <c r="O430" s="40">
        <v>0</v>
      </c>
      <c r="P430" s="40">
        <v>0</v>
      </c>
      <c r="Q430" s="40">
        <f>'Таблица 3 '!C427</f>
        <v>1232000</v>
      </c>
      <c r="R430" s="40">
        <f t="shared" ref="R430" si="112">Q430</f>
        <v>1232000</v>
      </c>
      <c r="S430" s="40">
        <v>0</v>
      </c>
      <c r="T430" s="42">
        <f t="shared" ref="T430" si="113">M430/J430</f>
        <v>612.63053207359519</v>
      </c>
      <c r="U430" s="42">
        <v>535.35816467796167</v>
      </c>
      <c r="V430" s="43" t="s">
        <v>489</v>
      </c>
      <c r="W430" s="45"/>
    </row>
    <row r="431" spans="1:23" s="36" customFormat="1" ht="45.75" customHeight="1" x14ac:dyDescent="0.25">
      <c r="A431" s="37">
        <v>28</v>
      </c>
      <c r="B431" s="38" t="s">
        <v>502</v>
      </c>
      <c r="C431" s="37" t="s">
        <v>38</v>
      </c>
      <c r="D431" s="37">
        <v>1994</v>
      </c>
      <c r="E431" s="37">
        <v>2019</v>
      </c>
      <c r="F431" s="37" t="s">
        <v>45</v>
      </c>
      <c r="G431" s="39">
        <v>7</v>
      </c>
      <c r="H431" s="39">
        <v>3</v>
      </c>
      <c r="I431" s="40">
        <v>5762.9</v>
      </c>
      <c r="J431" s="40">
        <v>4550.7</v>
      </c>
      <c r="K431" s="40">
        <v>4147.8999999999996</v>
      </c>
      <c r="L431" s="41">
        <v>201</v>
      </c>
      <c r="M431" s="40">
        <f t="shared" si="103"/>
        <v>2471030.4</v>
      </c>
      <c r="N431" s="40">
        <v>0</v>
      </c>
      <c r="O431" s="40">
        <v>0</v>
      </c>
      <c r="P431" s="40">
        <v>0</v>
      </c>
      <c r="Q431" s="40">
        <f>'Таблица 3 '!C428</f>
        <v>2471030.4</v>
      </c>
      <c r="R431" s="40">
        <f t="shared" si="104"/>
        <v>2471030.4</v>
      </c>
      <c r="S431" s="40">
        <v>0</v>
      </c>
      <c r="T431" s="42">
        <f t="shared" si="86"/>
        <v>543.00006592392378</v>
      </c>
      <c r="U431" s="42">
        <v>535.35816467796167</v>
      </c>
      <c r="V431" s="43" t="s">
        <v>489</v>
      </c>
      <c r="W431" s="45"/>
    </row>
    <row r="432" spans="1:23" s="36" customFormat="1" ht="45.75" customHeight="1" x14ac:dyDescent="0.25">
      <c r="A432" s="37">
        <v>29</v>
      </c>
      <c r="B432" s="38" t="s">
        <v>82</v>
      </c>
      <c r="C432" s="37" t="s">
        <v>38</v>
      </c>
      <c r="D432" s="37">
        <v>1975</v>
      </c>
      <c r="E432" s="37">
        <v>2021</v>
      </c>
      <c r="F432" s="37" t="s">
        <v>60</v>
      </c>
      <c r="G432" s="39">
        <v>5</v>
      </c>
      <c r="H432" s="39">
        <v>3</v>
      </c>
      <c r="I432" s="40">
        <v>3734.6</v>
      </c>
      <c r="J432" s="40">
        <v>2713.8</v>
      </c>
      <c r="K432" s="40">
        <v>2713.8</v>
      </c>
      <c r="L432" s="41">
        <v>72</v>
      </c>
      <c r="M432" s="40">
        <f t="shared" si="103"/>
        <v>3481831.5399999996</v>
      </c>
      <c r="N432" s="40">
        <v>0</v>
      </c>
      <c r="O432" s="40">
        <v>0</v>
      </c>
      <c r="P432" s="40">
        <v>0</v>
      </c>
      <c r="Q432" s="40">
        <f>'Таблица 3 '!C429</f>
        <v>3481831.5399999996</v>
      </c>
      <c r="R432" s="40">
        <f t="shared" si="104"/>
        <v>3481831.5399999996</v>
      </c>
      <c r="S432" s="40">
        <v>0</v>
      </c>
      <c r="T432" s="42">
        <f t="shared" ref="T432:T522" si="114">M432/J432</f>
        <v>1283.0096322499812</v>
      </c>
      <c r="U432" s="42">
        <v>2918.4658670498934</v>
      </c>
      <c r="V432" s="43" t="s">
        <v>489</v>
      </c>
      <c r="W432" s="45"/>
    </row>
    <row r="433" spans="1:23" s="36" customFormat="1" ht="45.75" customHeight="1" x14ac:dyDescent="0.25">
      <c r="A433" s="37">
        <v>30</v>
      </c>
      <c r="B433" s="38" t="s">
        <v>84</v>
      </c>
      <c r="C433" s="37" t="s">
        <v>38</v>
      </c>
      <c r="D433" s="37">
        <v>1963</v>
      </c>
      <c r="E433" s="37">
        <v>2019</v>
      </c>
      <c r="F433" s="37" t="s">
        <v>60</v>
      </c>
      <c r="G433" s="39">
        <v>3</v>
      </c>
      <c r="H433" s="39">
        <v>2</v>
      </c>
      <c r="I433" s="40">
        <v>682</v>
      </c>
      <c r="J433" s="40">
        <v>619.9</v>
      </c>
      <c r="K433" s="40">
        <v>619.9</v>
      </c>
      <c r="L433" s="41">
        <v>22</v>
      </c>
      <c r="M433" s="40">
        <f t="shared" si="103"/>
        <v>2092670.6300000001</v>
      </c>
      <c r="N433" s="40">
        <v>0</v>
      </c>
      <c r="O433" s="40">
        <v>0</v>
      </c>
      <c r="P433" s="40">
        <v>0</v>
      </c>
      <c r="Q433" s="40">
        <f>'Таблица 3 '!C430</f>
        <v>2092670.6300000001</v>
      </c>
      <c r="R433" s="40">
        <f t="shared" si="104"/>
        <v>2092670.6300000001</v>
      </c>
      <c r="S433" s="40">
        <v>0</v>
      </c>
      <c r="T433" s="42">
        <f t="shared" si="114"/>
        <v>3375.8196967252784</v>
      </c>
      <c r="U433" s="42">
        <v>7247.1696967252774</v>
      </c>
      <c r="V433" s="43" t="s">
        <v>489</v>
      </c>
      <c r="W433" s="45"/>
    </row>
    <row r="434" spans="1:23" s="44" customFormat="1" ht="45" customHeight="1" x14ac:dyDescent="0.25">
      <c r="A434" s="37">
        <v>31</v>
      </c>
      <c r="B434" s="38" t="s">
        <v>646</v>
      </c>
      <c r="C434" s="37" t="s">
        <v>38</v>
      </c>
      <c r="D434" s="37">
        <v>1962</v>
      </c>
      <c r="E434" s="37" t="s">
        <v>35</v>
      </c>
      <c r="F434" s="37" t="s">
        <v>60</v>
      </c>
      <c r="G434" s="39">
        <v>2</v>
      </c>
      <c r="H434" s="39">
        <v>2</v>
      </c>
      <c r="I434" s="40">
        <v>775.9</v>
      </c>
      <c r="J434" s="40">
        <v>699.3</v>
      </c>
      <c r="K434" s="40">
        <v>77.2</v>
      </c>
      <c r="L434" s="41">
        <v>49</v>
      </c>
      <c r="M434" s="40">
        <f t="shared" si="103"/>
        <v>147938.68</v>
      </c>
      <c r="N434" s="40">
        <v>0</v>
      </c>
      <c r="O434" s="40">
        <v>0</v>
      </c>
      <c r="P434" s="40">
        <v>0</v>
      </c>
      <c r="Q434" s="40">
        <f>'Таблица 3 '!C431</f>
        <v>147938.68</v>
      </c>
      <c r="R434" s="40">
        <f t="shared" si="104"/>
        <v>147938.68</v>
      </c>
      <c r="S434" s="40">
        <v>0</v>
      </c>
      <c r="T434" s="42">
        <f t="shared" si="114"/>
        <v>211.55252395252396</v>
      </c>
      <c r="U434" s="42">
        <v>211.55</v>
      </c>
      <c r="V434" s="43" t="s">
        <v>489</v>
      </c>
      <c r="W434" s="45"/>
    </row>
    <row r="435" spans="1:23" s="36" customFormat="1" ht="45.75" customHeight="1" x14ac:dyDescent="0.25">
      <c r="A435" s="37">
        <v>32</v>
      </c>
      <c r="B435" s="38" t="s">
        <v>503</v>
      </c>
      <c r="C435" s="37" t="s">
        <v>38</v>
      </c>
      <c r="D435" s="37">
        <v>1987</v>
      </c>
      <c r="E435" s="37">
        <v>2021</v>
      </c>
      <c r="F435" s="37" t="s">
        <v>45</v>
      </c>
      <c r="G435" s="39">
        <v>5</v>
      </c>
      <c r="H435" s="39">
        <v>4</v>
      </c>
      <c r="I435" s="40">
        <v>4753.1000000000004</v>
      </c>
      <c r="J435" s="40">
        <v>3990.9</v>
      </c>
      <c r="K435" s="40">
        <v>3868.7</v>
      </c>
      <c r="L435" s="41">
        <v>169</v>
      </c>
      <c r="M435" s="40">
        <f t="shared" si="103"/>
        <v>10948351.33</v>
      </c>
      <c r="N435" s="40">
        <v>0</v>
      </c>
      <c r="O435" s="40">
        <v>0</v>
      </c>
      <c r="P435" s="40">
        <v>0</v>
      </c>
      <c r="Q435" s="40">
        <f>'Таблица 3 '!C432</f>
        <v>10948351.33</v>
      </c>
      <c r="R435" s="40">
        <f t="shared" si="104"/>
        <v>10948351.33</v>
      </c>
      <c r="S435" s="40">
        <v>0</v>
      </c>
      <c r="T435" s="42">
        <f t="shared" si="114"/>
        <v>2743.3289057606053</v>
      </c>
      <c r="U435" s="42">
        <v>2469.9104500238041</v>
      </c>
      <c r="V435" s="43" t="s">
        <v>489</v>
      </c>
      <c r="W435" s="45"/>
    </row>
    <row r="436" spans="1:23" s="36" customFormat="1" ht="45.75" customHeight="1" x14ac:dyDescent="0.25">
      <c r="A436" s="37">
        <v>33</v>
      </c>
      <c r="B436" s="38" t="s">
        <v>504</v>
      </c>
      <c r="C436" s="37" t="s">
        <v>38</v>
      </c>
      <c r="D436" s="37">
        <v>1935</v>
      </c>
      <c r="E436" s="37" t="s">
        <v>35</v>
      </c>
      <c r="F436" s="37" t="s">
        <v>39</v>
      </c>
      <c r="G436" s="39">
        <v>4</v>
      </c>
      <c r="H436" s="39">
        <v>7</v>
      </c>
      <c r="I436" s="40">
        <v>4718.5</v>
      </c>
      <c r="J436" s="40">
        <v>2825.1</v>
      </c>
      <c r="K436" s="40">
        <v>2427.3000000000002</v>
      </c>
      <c r="L436" s="41">
        <v>98</v>
      </c>
      <c r="M436" s="40">
        <f t="shared" si="103"/>
        <v>11751748.800000001</v>
      </c>
      <c r="N436" s="40">
        <v>0</v>
      </c>
      <c r="O436" s="40">
        <v>0</v>
      </c>
      <c r="P436" s="40">
        <v>0</v>
      </c>
      <c r="Q436" s="40">
        <f>'Таблица 3 '!C433</f>
        <v>11751748.800000001</v>
      </c>
      <c r="R436" s="40">
        <f t="shared" si="104"/>
        <v>11751748.800000001</v>
      </c>
      <c r="S436" s="40">
        <v>0</v>
      </c>
      <c r="T436" s="42">
        <f t="shared" si="114"/>
        <v>4159.7638313688012</v>
      </c>
      <c r="U436" s="42">
        <v>4036.9782308590843</v>
      </c>
      <c r="V436" s="43" t="s">
        <v>489</v>
      </c>
      <c r="W436" s="45"/>
    </row>
    <row r="437" spans="1:23" s="36" customFormat="1" ht="45.75" customHeight="1" x14ac:dyDescent="0.25">
      <c r="A437" s="37">
        <v>34</v>
      </c>
      <c r="B437" s="38" t="s">
        <v>90</v>
      </c>
      <c r="C437" s="37" t="s">
        <v>38</v>
      </c>
      <c r="D437" s="37">
        <v>1962</v>
      </c>
      <c r="E437" s="37">
        <v>2021</v>
      </c>
      <c r="F437" s="37" t="s">
        <v>60</v>
      </c>
      <c r="G437" s="39">
        <v>5</v>
      </c>
      <c r="H437" s="39">
        <v>4</v>
      </c>
      <c r="I437" s="40">
        <v>4415.2</v>
      </c>
      <c r="J437" s="40">
        <v>3767.9</v>
      </c>
      <c r="K437" s="40">
        <v>3460.4</v>
      </c>
      <c r="L437" s="41">
        <v>137</v>
      </c>
      <c r="M437" s="40">
        <f t="shared" si="103"/>
        <v>6109114.7999999998</v>
      </c>
      <c r="N437" s="40">
        <v>0</v>
      </c>
      <c r="O437" s="40">
        <v>0</v>
      </c>
      <c r="P437" s="40">
        <v>0</v>
      </c>
      <c r="Q437" s="40">
        <f>'Таблица 3 '!C434</f>
        <v>6109114.7999999998</v>
      </c>
      <c r="R437" s="40">
        <f t="shared" si="104"/>
        <v>6109114.7999999998</v>
      </c>
      <c r="S437" s="40">
        <v>0</v>
      </c>
      <c r="T437" s="42">
        <f t="shared" si="114"/>
        <v>1621.3579978237212</v>
      </c>
      <c r="U437" s="42">
        <v>2659.65</v>
      </c>
      <c r="V437" s="43" t="s">
        <v>489</v>
      </c>
      <c r="W437" s="45"/>
    </row>
    <row r="438" spans="1:23" s="36" customFormat="1" ht="45.75" customHeight="1" x14ac:dyDescent="0.25">
      <c r="A438" s="37">
        <v>35</v>
      </c>
      <c r="B438" s="38" t="s">
        <v>506</v>
      </c>
      <c r="C438" s="37" t="s">
        <v>38</v>
      </c>
      <c r="D438" s="37">
        <v>1961</v>
      </c>
      <c r="E438" s="37">
        <v>2019</v>
      </c>
      <c r="F438" s="37" t="s">
        <v>60</v>
      </c>
      <c r="G438" s="39">
        <v>4</v>
      </c>
      <c r="H438" s="39">
        <v>2</v>
      </c>
      <c r="I438" s="40">
        <v>1679.4</v>
      </c>
      <c r="J438" s="40">
        <v>1187.8</v>
      </c>
      <c r="K438" s="40">
        <v>880.2</v>
      </c>
      <c r="L438" s="41">
        <v>51</v>
      </c>
      <c r="M438" s="40">
        <f t="shared" si="103"/>
        <v>906402.58</v>
      </c>
      <c r="N438" s="40">
        <v>0</v>
      </c>
      <c r="O438" s="40">
        <v>0</v>
      </c>
      <c r="P438" s="40">
        <v>0</v>
      </c>
      <c r="Q438" s="40">
        <f>'Таблица 3 '!C435</f>
        <v>906402.58</v>
      </c>
      <c r="R438" s="40">
        <f t="shared" si="104"/>
        <v>906402.58</v>
      </c>
      <c r="S438" s="40">
        <v>0</v>
      </c>
      <c r="T438" s="42">
        <f t="shared" si="114"/>
        <v>763.09360161643372</v>
      </c>
      <c r="U438" s="42">
        <v>3523.74</v>
      </c>
      <c r="V438" s="43" t="s">
        <v>489</v>
      </c>
      <c r="W438" s="45"/>
    </row>
    <row r="439" spans="1:23" s="36" customFormat="1" ht="45.75" customHeight="1" x14ac:dyDescent="0.25">
      <c r="A439" s="37">
        <v>36</v>
      </c>
      <c r="B439" s="38" t="s">
        <v>93</v>
      </c>
      <c r="C439" s="37" t="s">
        <v>38</v>
      </c>
      <c r="D439" s="37">
        <v>1967</v>
      </c>
      <c r="E439" s="37">
        <v>2018</v>
      </c>
      <c r="F439" s="37" t="s">
        <v>60</v>
      </c>
      <c r="G439" s="39">
        <v>5</v>
      </c>
      <c r="H439" s="39">
        <v>4</v>
      </c>
      <c r="I439" s="40">
        <v>4506.8999999999996</v>
      </c>
      <c r="J439" s="40">
        <v>4026.8</v>
      </c>
      <c r="K439" s="40">
        <v>3073.8</v>
      </c>
      <c r="L439" s="41">
        <v>123</v>
      </c>
      <c r="M439" s="40">
        <f t="shared" si="103"/>
        <v>3687343.2</v>
      </c>
      <c r="N439" s="40">
        <v>0</v>
      </c>
      <c r="O439" s="40">
        <v>0</v>
      </c>
      <c r="P439" s="40">
        <v>0</v>
      </c>
      <c r="Q439" s="40">
        <f>'Таблица 3 '!C436</f>
        <v>3687343.2</v>
      </c>
      <c r="R439" s="40">
        <f t="shared" si="104"/>
        <v>3687343.2</v>
      </c>
      <c r="S439" s="40">
        <v>0</v>
      </c>
      <c r="T439" s="42">
        <f t="shared" si="114"/>
        <v>915.70060594020072</v>
      </c>
      <c r="U439" s="42">
        <v>2659.65</v>
      </c>
      <c r="V439" s="43" t="s">
        <v>489</v>
      </c>
      <c r="W439" s="45"/>
    </row>
    <row r="440" spans="1:23" s="36" customFormat="1" ht="45.75" customHeight="1" x14ac:dyDescent="0.25">
      <c r="A440" s="37">
        <v>37</v>
      </c>
      <c r="B440" s="38" t="s">
        <v>507</v>
      </c>
      <c r="C440" s="37" t="s">
        <v>38</v>
      </c>
      <c r="D440" s="37">
        <v>1994</v>
      </c>
      <c r="E440" s="37" t="s">
        <v>35</v>
      </c>
      <c r="F440" s="37" t="s">
        <v>45</v>
      </c>
      <c r="G440" s="39">
        <v>10</v>
      </c>
      <c r="H440" s="39">
        <v>2</v>
      </c>
      <c r="I440" s="40">
        <v>5559.8</v>
      </c>
      <c r="J440" s="40">
        <v>4793.6000000000004</v>
      </c>
      <c r="K440" s="40">
        <v>4694.2</v>
      </c>
      <c r="L440" s="41">
        <v>192</v>
      </c>
      <c r="M440" s="40">
        <f t="shared" si="103"/>
        <v>13129746.4</v>
      </c>
      <c r="N440" s="40">
        <v>0</v>
      </c>
      <c r="O440" s="40">
        <v>0</v>
      </c>
      <c r="P440" s="40">
        <v>0</v>
      </c>
      <c r="Q440" s="40">
        <f>'Таблица 3 '!C437</f>
        <v>13129746.4</v>
      </c>
      <c r="R440" s="40">
        <f t="shared" si="104"/>
        <v>13129746.4</v>
      </c>
      <c r="S440" s="40">
        <v>0</v>
      </c>
      <c r="T440" s="42">
        <f t="shared" si="114"/>
        <v>2739.0158544726301</v>
      </c>
      <c r="U440" s="42">
        <v>5149.5606162383183</v>
      </c>
      <c r="V440" s="43" t="s">
        <v>489</v>
      </c>
      <c r="W440" s="45"/>
    </row>
    <row r="441" spans="1:23" s="36" customFormat="1" ht="45.75" customHeight="1" x14ac:dyDescent="0.25">
      <c r="A441" s="37">
        <v>38</v>
      </c>
      <c r="B441" s="38" t="s">
        <v>95</v>
      </c>
      <c r="C441" s="37" t="s">
        <v>38</v>
      </c>
      <c r="D441" s="37">
        <v>1991</v>
      </c>
      <c r="E441" s="37" t="s">
        <v>35</v>
      </c>
      <c r="F441" s="37" t="s">
        <v>60</v>
      </c>
      <c r="G441" s="39">
        <v>5</v>
      </c>
      <c r="H441" s="39">
        <v>4</v>
      </c>
      <c r="I441" s="40">
        <v>4046.2</v>
      </c>
      <c r="J441" s="40">
        <v>2839.6</v>
      </c>
      <c r="K441" s="40">
        <v>2839.6</v>
      </c>
      <c r="L441" s="41">
        <v>113</v>
      </c>
      <c r="M441" s="40">
        <f t="shared" ref="M441" si="115">SUM(N441:Q441)</f>
        <v>9415203.5999999996</v>
      </c>
      <c r="N441" s="40">
        <v>0</v>
      </c>
      <c r="O441" s="40">
        <v>0</v>
      </c>
      <c r="P441" s="40">
        <v>0</v>
      </c>
      <c r="Q441" s="40">
        <f>'Таблица 3 '!C438</f>
        <v>9415203.5999999996</v>
      </c>
      <c r="R441" s="40">
        <f t="shared" ref="R441" si="116">Q441</f>
        <v>9415203.5999999996</v>
      </c>
      <c r="S441" s="40">
        <v>0</v>
      </c>
      <c r="T441" s="42">
        <f t="shared" ref="T441" si="117">M441/J441</f>
        <v>3315.6795323284969</v>
      </c>
      <c r="U441" s="42">
        <v>3315.6795323284969</v>
      </c>
      <c r="V441" s="43" t="s">
        <v>489</v>
      </c>
      <c r="W441" s="45"/>
    </row>
    <row r="442" spans="1:23" s="44" customFormat="1" ht="45.75" customHeight="1" x14ac:dyDescent="0.25">
      <c r="A442" s="37">
        <v>39</v>
      </c>
      <c r="B442" s="38" t="s">
        <v>97</v>
      </c>
      <c r="C442" s="37" t="s">
        <v>47</v>
      </c>
      <c r="D442" s="37">
        <v>1991</v>
      </c>
      <c r="E442" s="37" t="s">
        <v>35</v>
      </c>
      <c r="F442" s="37" t="s">
        <v>60</v>
      </c>
      <c r="G442" s="39">
        <v>5</v>
      </c>
      <c r="H442" s="39">
        <v>5</v>
      </c>
      <c r="I442" s="40">
        <v>3855</v>
      </c>
      <c r="J442" s="40">
        <v>3491.8</v>
      </c>
      <c r="K442" s="40">
        <v>3491.8</v>
      </c>
      <c r="L442" s="41">
        <v>151</v>
      </c>
      <c r="M442" s="40">
        <f t="shared" si="103"/>
        <v>494460.86</v>
      </c>
      <c r="N442" s="40">
        <v>0</v>
      </c>
      <c r="O442" s="40">
        <v>0</v>
      </c>
      <c r="P442" s="40">
        <v>0</v>
      </c>
      <c r="Q442" s="40">
        <f>'Таблица 3 '!C439</f>
        <v>494460.86</v>
      </c>
      <c r="R442" s="40">
        <f t="shared" si="104"/>
        <v>494460.86</v>
      </c>
      <c r="S442" s="40">
        <v>0</v>
      </c>
      <c r="T442" s="42">
        <f t="shared" si="114"/>
        <v>141.60629474769459</v>
      </c>
      <c r="U442" s="42">
        <v>141.61000000000001</v>
      </c>
      <c r="V442" s="43" t="s">
        <v>489</v>
      </c>
      <c r="W442" s="45"/>
    </row>
    <row r="443" spans="1:23" s="36" customFormat="1" ht="45.75" customHeight="1" x14ac:dyDescent="0.25">
      <c r="A443" s="37">
        <v>40</v>
      </c>
      <c r="B443" s="38" t="s">
        <v>508</v>
      </c>
      <c r="C443" s="37" t="s">
        <v>38</v>
      </c>
      <c r="D443" s="37">
        <v>1981</v>
      </c>
      <c r="E443" s="37">
        <v>2019</v>
      </c>
      <c r="F443" s="37" t="s">
        <v>60</v>
      </c>
      <c r="G443" s="39">
        <v>5</v>
      </c>
      <c r="H443" s="39">
        <v>6</v>
      </c>
      <c r="I443" s="40">
        <v>4236.6000000000004</v>
      </c>
      <c r="J443" s="40">
        <v>3807.7</v>
      </c>
      <c r="K443" s="40">
        <v>3638.4</v>
      </c>
      <c r="L443" s="41">
        <v>161</v>
      </c>
      <c r="M443" s="40">
        <f t="shared" si="103"/>
        <v>797821.49</v>
      </c>
      <c r="N443" s="40">
        <v>0</v>
      </c>
      <c r="O443" s="40">
        <v>0</v>
      </c>
      <c r="P443" s="40">
        <v>0</v>
      </c>
      <c r="Q443" s="40">
        <f>'Таблица 3 '!C440</f>
        <v>797821.49</v>
      </c>
      <c r="R443" s="40">
        <f t="shared" si="104"/>
        <v>797821.49</v>
      </c>
      <c r="S443" s="40">
        <v>0</v>
      </c>
      <c r="T443" s="42">
        <f t="shared" si="114"/>
        <v>209.52845287181239</v>
      </c>
      <c r="U443" s="42">
        <v>2659.65</v>
      </c>
      <c r="V443" s="43" t="s">
        <v>489</v>
      </c>
      <c r="W443" s="45"/>
    </row>
    <row r="444" spans="1:23" s="36" customFormat="1" ht="45.75" customHeight="1" x14ac:dyDescent="0.25">
      <c r="A444" s="37">
        <v>41</v>
      </c>
      <c r="B444" s="38" t="s">
        <v>509</v>
      </c>
      <c r="C444" s="37" t="s">
        <v>38</v>
      </c>
      <c r="D444" s="37">
        <v>1977</v>
      </c>
      <c r="E444" s="37">
        <v>2021</v>
      </c>
      <c r="F444" s="37" t="s">
        <v>45</v>
      </c>
      <c r="G444" s="39">
        <v>5</v>
      </c>
      <c r="H444" s="39">
        <v>6</v>
      </c>
      <c r="I444" s="40">
        <v>4396.6000000000004</v>
      </c>
      <c r="J444" s="40">
        <v>4375.3999999999996</v>
      </c>
      <c r="K444" s="40">
        <v>4230.7</v>
      </c>
      <c r="L444" s="41">
        <v>168</v>
      </c>
      <c r="M444" s="40">
        <f t="shared" si="103"/>
        <v>13608376.639999999</v>
      </c>
      <c r="N444" s="40">
        <v>0</v>
      </c>
      <c r="O444" s="40">
        <v>0</v>
      </c>
      <c r="P444" s="40">
        <v>0</v>
      </c>
      <c r="Q444" s="40">
        <f>'Таблица 3 '!C441</f>
        <v>13608376.639999999</v>
      </c>
      <c r="R444" s="40">
        <f t="shared" si="104"/>
        <v>13608376.639999999</v>
      </c>
      <c r="S444" s="40">
        <v>0</v>
      </c>
      <c r="T444" s="42">
        <f t="shared" si="114"/>
        <v>3110.2017278420258</v>
      </c>
      <c r="U444" s="42">
        <v>3773.2700000000004</v>
      </c>
      <c r="V444" s="43" t="s">
        <v>489</v>
      </c>
      <c r="W444" s="45"/>
    </row>
    <row r="445" spans="1:23" s="44" customFormat="1" ht="45.75" customHeight="1" x14ac:dyDescent="0.25">
      <c r="A445" s="37">
        <v>42</v>
      </c>
      <c r="B445" s="38" t="s">
        <v>1349</v>
      </c>
      <c r="C445" s="37" t="s">
        <v>47</v>
      </c>
      <c r="D445" s="37">
        <v>2009</v>
      </c>
      <c r="E445" s="37" t="s">
        <v>34</v>
      </c>
      <c r="F445" s="37" t="s">
        <v>60</v>
      </c>
      <c r="G445" s="39">
        <v>10</v>
      </c>
      <c r="H445" s="39">
        <v>4</v>
      </c>
      <c r="I445" s="40">
        <v>11413.08</v>
      </c>
      <c r="J445" s="40">
        <v>11413.08</v>
      </c>
      <c r="K445" s="40">
        <v>11413.08</v>
      </c>
      <c r="L445" s="41">
        <v>257</v>
      </c>
      <c r="M445" s="40">
        <f t="shared" ref="M445" si="118">SUM(N445:Q445)</f>
        <v>4555429.5299999993</v>
      </c>
      <c r="N445" s="40">
        <v>0</v>
      </c>
      <c r="O445" s="40">
        <v>0</v>
      </c>
      <c r="P445" s="40">
        <v>0</v>
      </c>
      <c r="Q445" s="40">
        <f>'Таблица 3 '!C442</f>
        <v>4555429.5299999993</v>
      </c>
      <c r="R445" s="40">
        <f t="shared" ref="R445" si="119">Q445</f>
        <v>4555429.5299999993</v>
      </c>
      <c r="S445" s="40">
        <v>0</v>
      </c>
      <c r="T445" s="42">
        <f t="shared" ref="T445" si="120">M445/J445</f>
        <v>399.14111966270275</v>
      </c>
      <c r="U445" s="42">
        <v>399.14</v>
      </c>
      <c r="V445" s="43" t="s">
        <v>489</v>
      </c>
      <c r="W445" s="45"/>
    </row>
    <row r="446" spans="1:23" s="36" customFormat="1" ht="45.75" customHeight="1" x14ac:dyDescent="0.25">
      <c r="A446" s="37">
        <v>43</v>
      </c>
      <c r="B446" s="38" t="s">
        <v>109</v>
      </c>
      <c r="C446" s="37" t="s">
        <v>38</v>
      </c>
      <c r="D446" s="37">
        <v>1949</v>
      </c>
      <c r="E446" s="37">
        <v>2021</v>
      </c>
      <c r="F446" s="37" t="s">
        <v>60</v>
      </c>
      <c r="G446" s="39">
        <v>2</v>
      </c>
      <c r="H446" s="39">
        <v>2</v>
      </c>
      <c r="I446" s="40">
        <v>899.3</v>
      </c>
      <c r="J446" s="40">
        <v>861.7</v>
      </c>
      <c r="K446" s="40">
        <v>805.8</v>
      </c>
      <c r="L446" s="41">
        <v>24</v>
      </c>
      <c r="M446" s="40">
        <f t="shared" si="103"/>
        <v>2900002.37</v>
      </c>
      <c r="N446" s="40">
        <v>0</v>
      </c>
      <c r="O446" s="40">
        <v>0</v>
      </c>
      <c r="P446" s="40">
        <v>0</v>
      </c>
      <c r="Q446" s="40">
        <f>'Таблица 3 '!C443</f>
        <v>2900002.37</v>
      </c>
      <c r="R446" s="40">
        <f t="shared" si="104"/>
        <v>2900002.37</v>
      </c>
      <c r="S446" s="40">
        <v>0</v>
      </c>
      <c r="T446" s="42">
        <f t="shared" si="114"/>
        <v>3365.4431588719972</v>
      </c>
      <c r="U446" s="42">
        <v>4155.3900000000003</v>
      </c>
      <c r="V446" s="43" t="s">
        <v>489</v>
      </c>
      <c r="W446" s="45"/>
    </row>
    <row r="447" spans="1:23" s="44" customFormat="1" ht="45" customHeight="1" x14ac:dyDescent="0.25">
      <c r="A447" s="37">
        <v>44</v>
      </c>
      <c r="B447" s="38" t="s">
        <v>659</v>
      </c>
      <c r="C447" s="37" t="s">
        <v>38</v>
      </c>
      <c r="D447" s="37">
        <v>1969</v>
      </c>
      <c r="E447" s="37" t="s">
        <v>35</v>
      </c>
      <c r="F447" s="37" t="s">
        <v>45</v>
      </c>
      <c r="G447" s="39">
        <v>5</v>
      </c>
      <c r="H447" s="39">
        <v>6</v>
      </c>
      <c r="I447" s="40">
        <v>7657.1</v>
      </c>
      <c r="J447" s="40">
        <v>5796.8</v>
      </c>
      <c r="K447" s="40">
        <v>5382.5</v>
      </c>
      <c r="L447" s="41">
        <v>253</v>
      </c>
      <c r="M447" s="40">
        <f t="shared" si="103"/>
        <v>561513.86</v>
      </c>
      <c r="N447" s="40">
        <v>0</v>
      </c>
      <c r="O447" s="40">
        <v>0</v>
      </c>
      <c r="P447" s="40">
        <v>0</v>
      </c>
      <c r="Q447" s="40">
        <f>'Таблица 3 '!C444</f>
        <v>561513.86</v>
      </c>
      <c r="R447" s="40">
        <f t="shared" si="104"/>
        <v>561513.86</v>
      </c>
      <c r="S447" s="40">
        <v>0</v>
      </c>
      <c r="T447" s="42">
        <f t="shared" si="114"/>
        <v>96.866177891250345</v>
      </c>
      <c r="U447" s="42">
        <v>3184.97</v>
      </c>
      <c r="V447" s="43" t="s">
        <v>489</v>
      </c>
      <c r="W447" s="45"/>
    </row>
    <row r="448" spans="1:23" s="36" customFormat="1" ht="45.75" customHeight="1" x14ac:dyDescent="0.25">
      <c r="A448" s="37">
        <v>45</v>
      </c>
      <c r="B448" s="38" t="s">
        <v>510</v>
      </c>
      <c r="C448" s="37" t="s">
        <v>38</v>
      </c>
      <c r="D448" s="37">
        <v>1958</v>
      </c>
      <c r="E448" s="37" t="s">
        <v>35</v>
      </c>
      <c r="F448" s="37" t="s">
        <v>60</v>
      </c>
      <c r="G448" s="39">
        <v>5</v>
      </c>
      <c r="H448" s="39">
        <v>2</v>
      </c>
      <c r="I448" s="40">
        <v>2044.5</v>
      </c>
      <c r="J448" s="40">
        <v>1615.3</v>
      </c>
      <c r="K448" s="40">
        <v>1503.7</v>
      </c>
      <c r="L448" s="41">
        <v>69</v>
      </c>
      <c r="M448" s="40">
        <f t="shared" si="103"/>
        <v>4963179.9899999993</v>
      </c>
      <c r="N448" s="40">
        <v>0</v>
      </c>
      <c r="O448" s="40">
        <v>0</v>
      </c>
      <c r="P448" s="40">
        <v>0</v>
      </c>
      <c r="Q448" s="40">
        <f>'Таблица 3 '!C445</f>
        <v>4963179.9899999993</v>
      </c>
      <c r="R448" s="40">
        <f t="shared" si="104"/>
        <v>4963179.9899999993</v>
      </c>
      <c r="S448" s="40">
        <v>0</v>
      </c>
      <c r="T448" s="42">
        <f t="shared" si="114"/>
        <v>3072.6057017272328</v>
      </c>
      <c r="U448" s="42">
        <v>3962.150000000001</v>
      </c>
      <c r="V448" s="43" t="s">
        <v>489</v>
      </c>
      <c r="W448" s="45"/>
    </row>
    <row r="449" spans="1:23" s="36" customFormat="1" ht="45.75" customHeight="1" x14ac:dyDescent="0.25">
      <c r="A449" s="37">
        <v>46</v>
      </c>
      <c r="B449" s="38" t="s">
        <v>511</v>
      </c>
      <c r="C449" s="37" t="s">
        <v>38</v>
      </c>
      <c r="D449" s="37">
        <v>1969</v>
      </c>
      <c r="E449" s="37">
        <v>2020</v>
      </c>
      <c r="F449" s="37" t="s">
        <v>45</v>
      </c>
      <c r="G449" s="39">
        <v>5</v>
      </c>
      <c r="H449" s="39">
        <v>2</v>
      </c>
      <c r="I449" s="40">
        <v>2116.1999999999998</v>
      </c>
      <c r="J449" s="40">
        <v>1646.7</v>
      </c>
      <c r="K449" s="40">
        <v>1600.4</v>
      </c>
      <c r="L449" s="41">
        <v>70</v>
      </c>
      <c r="M449" s="40">
        <f t="shared" si="103"/>
        <v>3720823.3100000005</v>
      </c>
      <c r="N449" s="40">
        <v>0</v>
      </c>
      <c r="O449" s="40">
        <v>0</v>
      </c>
      <c r="P449" s="40">
        <v>0</v>
      </c>
      <c r="Q449" s="40">
        <f>'Таблица 3 '!C446</f>
        <v>3720823.3100000005</v>
      </c>
      <c r="R449" s="40">
        <f t="shared" si="104"/>
        <v>3720823.3100000005</v>
      </c>
      <c r="S449" s="40">
        <v>0</v>
      </c>
      <c r="T449" s="42">
        <f t="shared" si="114"/>
        <v>2259.5635574178664</v>
      </c>
      <c r="U449" s="42">
        <v>2816.4052316754724</v>
      </c>
      <c r="V449" s="43" t="s">
        <v>489</v>
      </c>
      <c r="W449" s="45"/>
    </row>
    <row r="450" spans="1:23" s="45" customFormat="1" ht="45.75" customHeight="1" x14ac:dyDescent="0.25">
      <c r="A450" s="37">
        <v>47</v>
      </c>
      <c r="B450" s="38" t="s">
        <v>118</v>
      </c>
      <c r="C450" s="37" t="s">
        <v>38</v>
      </c>
      <c r="D450" s="37">
        <v>1968</v>
      </c>
      <c r="E450" s="37">
        <v>2018</v>
      </c>
      <c r="F450" s="37" t="s">
        <v>45</v>
      </c>
      <c r="G450" s="39">
        <v>5</v>
      </c>
      <c r="H450" s="39">
        <v>2</v>
      </c>
      <c r="I450" s="40">
        <v>2219.4</v>
      </c>
      <c r="J450" s="40">
        <v>1662.8</v>
      </c>
      <c r="K450" s="40">
        <v>1620.5</v>
      </c>
      <c r="L450" s="41">
        <v>67</v>
      </c>
      <c r="M450" s="40">
        <f t="shared" si="103"/>
        <v>263895.78999999998</v>
      </c>
      <c r="N450" s="40">
        <v>0</v>
      </c>
      <c r="O450" s="40">
        <v>0</v>
      </c>
      <c r="P450" s="40">
        <v>0</v>
      </c>
      <c r="Q450" s="40">
        <f>'Таблица 3 '!C447</f>
        <v>263895.78999999998</v>
      </c>
      <c r="R450" s="40">
        <f t="shared" si="104"/>
        <v>263895.78999999998</v>
      </c>
      <c r="S450" s="40">
        <v>0</v>
      </c>
      <c r="T450" s="42">
        <f t="shared" si="114"/>
        <v>158.70567115708442</v>
      </c>
      <c r="U450" s="42">
        <v>267.02999999999997</v>
      </c>
      <c r="V450" s="43" t="s">
        <v>489</v>
      </c>
    </row>
    <row r="451" spans="1:23" s="36" customFormat="1" ht="45.75" customHeight="1" x14ac:dyDescent="0.25">
      <c r="A451" s="37">
        <v>48</v>
      </c>
      <c r="B451" s="38" t="s">
        <v>512</v>
      </c>
      <c r="C451" s="37" t="s">
        <v>38</v>
      </c>
      <c r="D451" s="37">
        <v>1995</v>
      </c>
      <c r="E451" s="37" t="s">
        <v>35</v>
      </c>
      <c r="F451" s="37" t="s">
        <v>45</v>
      </c>
      <c r="G451" s="39">
        <v>5</v>
      </c>
      <c r="H451" s="39">
        <v>4</v>
      </c>
      <c r="I451" s="40">
        <v>5872.4</v>
      </c>
      <c r="J451" s="40">
        <v>4246.3999999999996</v>
      </c>
      <c r="K451" s="40">
        <v>2465.6999999999998</v>
      </c>
      <c r="L451" s="41">
        <v>208</v>
      </c>
      <c r="M451" s="40">
        <f t="shared" si="103"/>
        <v>4951218.51</v>
      </c>
      <c r="N451" s="40">
        <v>0</v>
      </c>
      <c r="O451" s="40">
        <v>0</v>
      </c>
      <c r="P451" s="40">
        <v>0</v>
      </c>
      <c r="Q451" s="40">
        <f>'Таблица 3 '!C448</f>
        <v>4951218.51</v>
      </c>
      <c r="R451" s="40">
        <f t="shared" si="104"/>
        <v>4951218.51</v>
      </c>
      <c r="S451" s="40">
        <v>0</v>
      </c>
      <c r="T451" s="42">
        <f t="shared" si="114"/>
        <v>1165.9802444423512</v>
      </c>
      <c r="U451" s="42">
        <v>1915.27</v>
      </c>
      <c r="V451" s="43" t="s">
        <v>489</v>
      </c>
      <c r="W451" s="45"/>
    </row>
    <row r="452" spans="1:23" s="44" customFormat="1" ht="45.75" customHeight="1" x14ac:dyDescent="0.25">
      <c r="A452" s="37">
        <v>49</v>
      </c>
      <c r="B452" s="38" t="s">
        <v>1273</v>
      </c>
      <c r="C452" s="37" t="s">
        <v>47</v>
      </c>
      <c r="D452" s="37">
        <v>1963</v>
      </c>
      <c r="E452" s="37" t="s">
        <v>34</v>
      </c>
      <c r="F452" s="37" t="s">
        <v>45</v>
      </c>
      <c r="G452" s="39">
        <v>5</v>
      </c>
      <c r="H452" s="39">
        <v>4</v>
      </c>
      <c r="I452" s="40">
        <v>3316.7</v>
      </c>
      <c r="J452" s="40">
        <v>2868.2</v>
      </c>
      <c r="K452" s="40">
        <v>2717.1</v>
      </c>
      <c r="L452" s="41">
        <v>95</v>
      </c>
      <c r="M452" s="40">
        <f t="shared" ref="M452" si="121">SUM(N452:Q452)</f>
        <v>1764925.8</v>
      </c>
      <c r="N452" s="40">
        <v>0</v>
      </c>
      <c r="O452" s="40">
        <v>0</v>
      </c>
      <c r="P452" s="40">
        <v>0</v>
      </c>
      <c r="Q452" s="40">
        <f>'Таблица 3 '!C449</f>
        <v>1764925.8</v>
      </c>
      <c r="R452" s="40">
        <f t="shared" ref="R452" si="122">Q452</f>
        <v>1764925.8</v>
      </c>
      <c r="S452" s="40">
        <v>0</v>
      </c>
      <c r="T452" s="42">
        <f t="shared" ref="T452" si="123">M452/J452</f>
        <v>615.34265392929365</v>
      </c>
      <c r="U452" s="42">
        <v>888.07563808968644</v>
      </c>
      <c r="V452" s="43" t="s">
        <v>489</v>
      </c>
      <c r="W452" s="45"/>
    </row>
    <row r="453" spans="1:23" s="36" customFormat="1" ht="45.75" customHeight="1" x14ac:dyDescent="0.25">
      <c r="A453" s="37">
        <v>50</v>
      </c>
      <c r="B453" s="38" t="s">
        <v>122</v>
      </c>
      <c r="C453" s="37" t="s">
        <v>38</v>
      </c>
      <c r="D453" s="37">
        <v>1993</v>
      </c>
      <c r="E453" s="37">
        <v>2021</v>
      </c>
      <c r="F453" s="37" t="s">
        <v>45</v>
      </c>
      <c r="G453" s="39">
        <v>5</v>
      </c>
      <c r="H453" s="39">
        <v>2</v>
      </c>
      <c r="I453" s="40">
        <v>2738.2</v>
      </c>
      <c r="J453" s="40">
        <v>2401.6999999999998</v>
      </c>
      <c r="K453" s="40">
        <v>2035.7</v>
      </c>
      <c r="L453" s="41">
        <v>101</v>
      </c>
      <c r="M453" s="40">
        <f t="shared" si="103"/>
        <v>2132891.2599999998</v>
      </c>
      <c r="N453" s="40">
        <v>0</v>
      </c>
      <c r="O453" s="40">
        <v>0</v>
      </c>
      <c r="P453" s="40">
        <v>0</v>
      </c>
      <c r="Q453" s="40">
        <f>'Таблица 3 '!C450</f>
        <v>2132891.2599999998</v>
      </c>
      <c r="R453" s="40">
        <f t="shared" si="104"/>
        <v>2132891.2599999998</v>
      </c>
      <c r="S453" s="40">
        <v>0</v>
      </c>
      <c r="T453" s="42">
        <f t="shared" si="114"/>
        <v>888.07563808968644</v>
      </c>
      <c r="U453" s="42">
        <v>888.07563808968644</v>
      </c>
      <c r="V453" s="43" t="s">
        <v>489</v>
      </c>
      <c r="W453" s="45"/>
    </row>
    <row r="454" spans="1:23" s="36" customFormat="1" ht="45.75" customHeight="1" x14ac:dyDescent="0.25">
      <c r="A454" s="37">
        <v>51</v>
      </c>
      <c r="B454" s="38" t="s">
        <v>514</v>
      </c>
      <c r="C454" s="37" t="s">
        <v>38</v>
      </c>
      <c r="D454" s="37">
        <v>1984</v>
      </c>
      <c r="E454" s="37">
        <v>2021</v>
      </c>
      <c r="F454" s="37" t="s">
        <v>60</v>
      </c>
      <c r="G454" s="39">
        <v>9</v>
      </c>
      <c r="H454" s="39">
        <v>4</v>
      </c>
      <c r="I454" s="40">
        <v>10537.66</v>
      </c>
      <c r="J454" s="40">
        <v>8276.5</v>
      </c>
      <c r="K454" s="40">
        <v>7000.3</v>
      </c>
      <c r="L454" s="41">
        <v>240</v>
      </c>
      <c r="M454" s="40">
        <f t="shared" si="103"/>
        <v>17167914.530000001</v>
      </c>
      <c r="N454" s="40">
        <v>0</v>
      </c>
      <c r="O454" s="40">
        <v>0</v>
      </c>
      <c r="P454" s="40">
        <v>0</v>
      </c>
      <c r="Q454" s="40">
        <f>'Таблица 3 '!C451</f>
        <v>17167914.530000001</v>
      </c>
      <c r="R454" s="40">
        <f t="shared" si="104"/>
        <v>17167914.530000001</v>
      </c>
      <c r="S454" s="40">
        <v>0</v>
      </c>
      <c r="T454" s="42">
        <f t="shared" si="114"/>
        <v>2074.2964453573372</v>
      </c>
      <c r="U454" s="42">
        <v>5457.3900000000012</v>
      </c>
      <c r="V454" s="43" t="s">
        <v>489</v>
      </c>
      <c r="W454" s="45"/>
    </row>
    <row r="455" spans="1:23" s="36" customFormat="1" ht="45.75" customHeight="1" x14ac:dyDescent="0.25">
      <c r="A455" s="37">
        <v>52</v>
      </c>
      <c r="B455" s="38" t="s">
        <v>515</v>
      </c>
      <c r="C455" s="37" t="s">
        <v>38</v>
      </c>
      <c r="D455" s="37">
        <v>1968</v>
      </c>
      <c r="E455" s="37">
        <v>2021</v>
      </c>
      <c r="F455" s="37" t="s">
        <v>60</v>
      </c>
      <c r="G455" s="39">
        <v>5</v>
      </c>
      <c r="H455" s="39">
        <v>4</v>
      </c>
      <c r="I455" s="40">
        <v>3701.9</v>
      </c>
      <c r="J455" s="40">
        <v>3173.2</v>
      </c>
      <c r="K455" s="40">
        <v>2688.2</v>
      </c>
      <c r="L455" s="41">
        <v>89</v>
      </c>
      <c r="M455" s="40">
        <f t="shared" si="103"/>
        <v>1572755.66</v>
      </c>
      <c r="N455" s="40">
        <v>0</v>
      </c>
      <c r="O455" s="40">
        <v>0</v>
      </c>
      <c r="P455" s="40">
        <v>0</v>
      </c>
      <c r="Q455" s="40">
        <f>'Таблица 3 '!C452</f>
        <v>1572755.66</v>
      </c>
      <c r="R455" s="40">
        <f t="shared" si="104"/>
        <v>1572755.66</v>
      </c>
      <c r="S455" s="40">
        <v>0</v>
      </c>
      <c r="T455" s="42">
        <f t="shared" si="114"/>
        <v>495.63710450018908</v>
      </c>
      <c r="U455" s="42">
        <v>2848.9199999999996</v>
      </c>
      <c r="V455" s="43" t="s">
        <v>489</v>
      </c>
      <c r="W455" s="45"/>
    </row>
    <row r="456" spans="1:23" s="36" customFormat="1" ht="45.75" customHeight="1" x14ac:dyDescent="0.25">
      <c r="A456" s="37">
        <v>53</v>
      </c>
      <c r="B456" s="38" t="s">
        <v>516</v>
      </c>
      <c r="C456" s="37" t="s">
        <v>38</v>
      </c>
      <c r="D456" s="37">
        <v>1975</v>
      </c>
      <c r="E456" s="37">
        <v>2022</v>
      </c>
      <c r="F456" s="37" t="s">
        <v>60</v>
      </c>
      <c r="G456" s="39">
        <v>5</v>
      </c>
      <c r="H456" s="39">
        <v>6</v>
      </c>
      <c r="I456" s="40">
        <v>5309.9</v>
      </c>
      <c r="J456" s="40">
        <v>4498.5</v>
      </c>
      <c r="K456" s="40">
        <v>4180.3999999999996</v>
      </c>
      <c r="L456" s="41">
        <v>160</v>
      </c>
      <c r="M456" s="40">
        <f t="shared" si="103"/>
        <v>3481068.02</v>
      </c>
      <c r="N456" s="40">
        <v>0</v>
      </c>
      <c r="O456" s="40">
        <v>0</v>
      </c>
      <c r="P456" s="40">
        <v>0</v>
      </c>
      <c r="Q456" s="40">
        <f>'Таблица 3 '!C453</f>
        <v>3481068.02</v>
      </c>
      <c r="R456" s="40">
        <f t="shared" si="104"/>
        <v>3481068.02</v>
      </c>
      <c r="S456" s="40">
        <v>0</v>
      </c>
      <c r="T456" s="42">
        <f t="shared" si="114"/>
        <v>773.82861398243858</v>
      </c>
      <c r="U456" s="42">
        <v>872.97476714460379</v>
      </c>
      <c r="V456" s="43" t="s">
        <v>489</v>
      </c>
      <c r="W456" s="45"/>
    </row>
    <row r="457" spans="1:23" s="36" customFormat="1" ht="45.75" customHeight="1" x14ac:dyDescent="0.25">
      <c r="A457" s="37">
        <v>54</v>
      </c>
      <c r="B457" s="38" t="s">
        <v>126</v>
      </c>
      <c r="C457" s="37" t="s">
        <v>38</v>
      </c>
      <c r="D457" s="37">
        <v>1960</v>
      </c>
      <c r="E457" s="37">
        <v>2017</v>
      </c>
      <c r="F457" s="37" t="s">
        <v>60</v>
      </c>
      <c r="G457" s="39">
        <v>4</v>
      </c>
      <c r="H457" s="39">
        <v>2</v>
      </c>
      <c r="I457" s="40">
        <v>1896.7</v>
      </c>
      <c r="J457" s="40">
        <v>1370.6</v>
      </c>
      <c r="K457" s="40">
        <v>1370.6</v>
      </c>
      <c r="L457" s="41">
        <v>43</v>
      </c>
      <c r="M457" s="40">
        <f t="shared" si="103"/>
        <v>995055.6</v>
      </c>
      <c r="N457" s="40">
        <v>0</v>
      </c>
      <c r="O457" s="40">
        <v>0</v>
      </c>
      <c r="P457" s="40">
        <v>0</v>
      </c>
      <c r="Q457" s="40">
        <f>'Таблица 3 '!C454</f>
        <v>995055.6</v>
      </c>
      <c r="R457" s="40">
        <f t="shared" si="104"/>
        <v>995055.6</v>
      </c>
      <c r="S457" s="40">
        <v>0</v>
      </c>
      <c r="T457" s="42">
        <f t="shared" si="114"/>
        <v>726</v>
      </c>
      <c r="U457" s="42">
        <v>726</v>
      </c>
      <c r="V457" s="43" t="s">
        <v>489</v>
      </c>
      <c r="W457" s="45"/>
    </row>
    <row r="458" spans="1:23" s="36" customFormat="1" ht="45.75" customHeight="1" x14ac:dyDescent="0.25">
      <c r="A458" s="37">
        <v>55</v>
      </c>
      <c r="B458" s="38" t="s">
        <v>517</v>
      </c>
      <c r="C458" s="37" t="s">
        <v>38</v>
      </c>
      <c r="D458" s="37">
        <v>1982</v>
      </c>
      <c r="E458" s="37" t="s">
        <v>35</v>
      </c>
      <c r="F458" s="37" t="s">
        <v>60</v>
      </c>
      <c r="G458" s="39">
        <v>5</v>
      </c>
      <c r="H458" s="39">
        <v>4</v>
      </c>
      <c r="I458" s="40">
        <v>4841.8999999999996</v>
      </c>
      <c r="J458" s="40">
        <v>2858.2</v>
      </c>
      <c r="K458" s="40">
        <v>2858.2</v>
      </c>
      <c r="L458" s="41">
        <v>95</v>
      </c>
      <c r="M458" s="40">
        <f t="shared" si="103"/>
        <v>9603588.4199999999</v>
      </c>
      <c r="N458" s="40">
        <v>0</v>
      </c>
      <c r="O458" s="40">
        <v>0</v>
      </c>
      <c r="P458" s="40">
        <v>0</v>
      </c>
      <c r="Q458" s="40">
        <f>'Таблица 3 '!C455</f>
        <v>9603588.4199999999</v>
      </c>
      <c r="R458" s="40">
        <f t="shared" si="104"/>
        <v>9603588.4199999999</v>
      </c>
      <c r="S458" s="40">
        <v>0</v>
      </c>
      <c r="T458" s="42">
        <f t="shared" si="114"/>
        <v>3360.0127422853548</v>
      </c>
      <c r="U458" s="42">
        <v>3929.74</v>
      </c>
      <c r="V458" s="43" t="s">
        <v>489</v>
      </c>
      <c r="W458" s="45"/>
    </row>
    <row r="459" spans="1:23" s="44" customFormat="1" ht="45" customHeight="1" x14ac:dyDescent="0.25">
      <c r="A459" s="37">
        <v>56</v>
      </c>
      <c r="B459" s="38" t="s">
        <v>127</v>
      </c>
      <c r="C459" s="37" t="s">
        <v>38</v>
      </c>
      <c r="D459" s="37">
        <v>1990</v>
      </c>
      <c r="E459" s="37">
        <v>2021</v>
      </c>
      <c r="F459" s="37" t="s">
        <v>60</v>
      </c>
      <c r="G459" s="39">
        <v>5</v>
      </c>
      <c r="H459" s="39">
        <v>6</v>
      </c>
      <c r="I459" s="40">
        <v>6403.3</v>
      </c>
      <c r="J459" s="40">
        <v>4071.3</v>
      </c>
      <c r="K459" s="40">
        <v>4013.4</v>
      </c>
      <c r="L459" s="41">
        <v>213</v>
      </c>
      <c r="M459" s="40">
        <f t="shared" si="103"/>
        <v>212104.91</v>
      </c>
      <c r="N459" s="40">
        <v>0</v>
      </c>
      <c r="O459" s="40">
        <v>0</v>
      </c>
      <c r="P459" s="40">
        <v>0</v>
      </c>
      <c r="Q459" s="40">
        <f>'Таблица 3 '!C456</f>
        <v>212104.91</v>
      </c>
      <c r="R459" s="40">
        <f t="shared" si="104"/>
        <v>212104.91</v>
      </c>
      <c r="S459" s="40">
        <v>0</v>
      </c>
      <c r="T459" s="42">
        <f t="shared" si="114"/>
        <v>52.09758799400683</v>
      </c>
      <c r="U459" s="42">
        <v>2848.9199999999996</v>
      </c>
      <c r="V459" s="43" t="s">
        <v>489</v>
      </c>
      <c r="W459" s="45"/>
    </row>
    <row r="460" spans="1:23" s="36" customFormat="1" ht="45.75" customHeight="1" x14ac:dyDescent="0.25">
      <c r="A460" s="37">
        <v>57</v>
      </c>
      <c r="B460" s="38" t="s">
        <v>128</v>
      </c>
      <c r="C460" s="37" t="s">
        <v>38</v>
      </c>
      <c r="D460" s="37">
        <v>1993</v>
      </c>
      <c r="E460" s="37" t="s">
        <v>35</v>
      </c>
      <c r="F460" s="37" t="s">
        <v>45</v>
      </c>
      <c r="G460" s="39">
        <v>7</v>
      </c>
      <c r="H460" s="39">
        <v>2</v>
      </c>
      <c r="I460" s="40">
        <v>3265.3</v>
      </c>
      <c r="J460" s="40">
        <v>2601.6999999999998</v>
      </c>
      <c r="K460" s="40">
        <v>2543.6999999999998</v>
      </c>
      <c r="L460" s="41">
        <v>68</v>
      </c>
      <c r="M460" s="40">
        <f t="shared" si="103"/>
        <v>248838.67</v>
      </c>
      <c r="N460" s="40">
        <v>0</v>
      </c>
      <c r="O460" s="40">
        <v>0</v>
      </c>
      <c r="P460" s="40">
        <v>0</v>
      </c>
      <c r="Q460" s="40">
        <f>'Таблица 3 '!C457</f>
        <v>248838.67</v>
      </c>
      <c r="R460" s="40">
        <f t="shared" si="104"/>
        <v>248838.67</v>
      </c>
      <c r="S460" s="40">
        <v>0</v>
      </c>
      <c r="T460" s="42">
        <f t="shared" si="114"/>
        <v>95.644643886689479</v>
      </c>
      <c r="U460" s="42">
        <v>3515.2876888188498</v>
      </c>
      <c r="V460" s="43" t="s">
        <v>489</v>
      </c>
      <c r="W460" s="45"/>
    </row>
    <row r="461" spans="1:23" s="36" customFormat="1" ht="45.75" customHeight="1" x14ac:dyDescent="0.25">
      <c r="A461" s="37">
        <v>58</v>
      </c>
      <c r="B461" s="38" t="s">
        <v>129</v>
      </c>
      <c r="C461" s="37" t="s">
        <v>38</v>
      </c>
      <c r="D461" s="37">
        <v>1994</v>
      </c>
      <c r="E461" s="37">
        <v>2019</v>
      </c>
      <c r="F461" s="37" t="s">
        <v>45</v>
      </c>
      <c r="G461" s="39">
        <v>10</v>
      </c>
      <c r="H461" s="39">
        <v>1</v>
      </c>
      <c r="I461" s="40">
        <v>2419</v>
      </c>
      <c r="J461" s="40">
        <v>2361.8000000000002</v>
      </c>
      <c r="K461" s="40">
        <v>2361.8000000000002</v>
      </c>
      <c r="L461" s="41">
        <v>95</v>
      </c>
      <c r="M461" s="40">
        <f t="shared" si="103"/>
        <v>5658645.9500000002</v>
      </c>
      <c r="N461" s="40">
        <v>0</v>
      </c>
      <c r="O461" s="40">
        <v>0</v>
      </c>
      <c r="P461" s="40">
        <v>0</v>
      </c>
      <c r="Q461" s="40">
        <f>'Таблица 3 '!C458</f>
        <v>5658645.9500000002</v>
      </c>
      <c r="R461" s="40">
        <f t="shared" si="104"/>
        <v>5658645.9500000002</v>
      </c>
      <c r="S461" s="40">
        <v>0</v>
      </c>
      <c r="T461" s="42">
        <f t="shared" si="114"/>
        <v>2395.9039503768313</v>
      </c>
      <c r="U461" s="42">
        <v>5227.695190109238</v>
      </c>
      <c r="V461" s="43" t="s">
        <v>489</v>
      </c>
      <c r="W461" s="45"/>
    </row>
    <row r="462" spans="1:23" s="44" customFormat="1" ht="45" customHeight="1" x14ac:dyDescent="0.25">
      <c r="A462" s="37">
        <v>59</v>
      </c>
      <c r="B462" s="38" t="s">
        <v>1344</v>
      </c>
      <c r="C462" s="37" t="s">
        <v>47</v>
      </c>
      <c r="D462" s="37">
        <v>1970</v>
      </c>
      <c r="E462" s="37" t="s">
        <v>34</v>
      </c>
      <c r="F462" s="37" t="s">
        <v>45</v>
      </c>
      <c r="G462" s="39">
        <v>5</v>
      </c>
      <c r="H462" s="39">
        <v>4</v>
      </c>
      <c r="I462" s="40">
        <v>3237.5</v>
      </c>
      <c r="J462" s="40">
        <v>3237.5</v>
      </c>
      <c r="K462" s="40">
        <v>3237.5</v>
      </c>
      <c r="L462" s="41">
        <v>143</v>
      </c>
      <c r="M462" s="40">
        <f t="shared" ref="M462" si="124">SUM(N462:Q462)</f>
        <v>2304792</v>
      </c>
      <c r="N462" s="40">
        <v>0</v>
      </c>
      <c r="O462" s="40">
        <v>0</v>
      </c>
      <c r="P462" s="40">
        <v>0</v>
      </c>
      <c r="Q462" s="40">
        <f>'Таблица 3 '!C459</f>
        <v>2304792</v>
      </c>
      <c r="R462" s="40">
        <f t="shared" ref="R462" si="125">Q462</f>
        <v>2304792</v>
      </c>
      <c r="S462" s="40">
        <v>0</v>
      </c>
      <c r="T462" s="42">
        <f t="shared" ref="T462" si="126">M462/J462</f>
        <v>711.90486486486486</v>
      </c>
      <c r="U462" s="42">
        <v>711.9</v>
      </c>
      <c r="V462" s="43" t="s">
        <v>489</v>
      </c>
      <c r="W462" s="45"/>
    </row>
    <row r="463" spans="1:23" s="44" customFormat="1" ht="45" customHeight="1" x14ac:dyDescent="0.25">
      <c r="A463" s="37">
        <v>60</v>
      </c>
      <c r="B463" s="38" t="s">
        <v>132</v>
      </c>
      <c r="C463" s="37" t="s">
        <v>38</v>
      </c>
      <c r="D463" s="37">
        <v>1985</v>
      </c>
      <c r="E463" s="37">
        <v>2020</v>
      </c>
      <c r="F463" s="37" t="s">
        <v>60</v>
      </c>
      <c r="G463" s="39">
        <v>5</v>
      </c>
      <c r="H463" s="39">
        <v>3</v>
      </c>
      <c r="I463" s="40">
        <v>1949.4</v>
      </c>
      <c r="J463" s="40">
        <v>1755</v>
      </c>
      <c r="K463" s="40">
        <v>1755</v>
      </c>
      <c r="L463" s="41">
        <v>92</v>
      </c>
      <c r="M463" s="40">
        <f t="shared" si="103"/>
        <v>397761.63</v>
      </c>
      <c r="N463" s="40">
        <v>0</v>
      </c>
      <c r="O463" s="40">
        <v>0</v>
      </c>
      <c r="P463" s="40">
        <v>0</v>
      </c>
      <c r="Q463" s="40">
        <f>'Таблица 3 '!C460</f>
        <v>397761.63</v>
      </c>
      <c r="R463" s="40">
        <f t="shared" si="104"/>
        <v>397761.63</v>
      </c>
      <c r="S463" s="40">
        <v>0</v>
      </c>
      <c r="T463" s="42">
        <f t="shared" si="114"/>
        <v>226.64480341880343</v>
      </c>
      <c r="U463" s="42">
        <v>387.23</v>
      </c>
      <c r="V463" s="43" t="s">
        <v>489</v>
      </c>
      <c r="W463" s="45"/>
    </row>
    <row r="464" spans="1:23" s="44" customFormat="1" ht="45.75" customHeight="1" x14ac:dyDescent="0.25">
      <c r="A464" s="37">
        <v>61</v>
      </c>
      <c r="B464" s="38" t="s">
        <v>1290</v>
      </c>
      <c r="C464" s="37" t="s">
        <v>47</v>
      </c>
      <c r="D464" s="37">
        <v>1981</v>
      </c>
      <c r="E464" s="37" t="s">
        <v>34</v>
      </c>
      <c r="F464" s="37" t="s">
        <v>45</v>
      </c>
      <c r="G464" s="39">
        <v>5</v>
      </c>
      <c r="H464" s="39">
        <v>4</v>
      </c>
      <c r="I464" s="40">
        <v>3971.1</v>
      </c>
      <c r="J464" s="40">
        <v>2903.8</v>
      </c>
      <c r="K464" s="40">
        <v>2903.8</v>
      </c>
      <c r="L464" s="41">
        <v>130</v>
      </c>
      <c r="M464" s="40">
        <f t="shared" si="103"/>
        <v>2307964.06</v>
      </c>
      <c r="N464" s="40">
        <v>0</v>
      </c>
      <c r="O464" s="40">
        <v>0</v>
      </c>
      <c r="P464" s="40">
        <v>0</v>
      </c>
      <c r="Q464" s="40">
        <f>'Таблица 3 '!C461</f>
        <v>2307964.06</v>
      </c>
      <c r="R464" s="40">
        <f t="shared" si="104"/>
        <v>2307964.06</v>
      </c>
      <c r="S464" s="40">
        <v>0</v>
      </c>
      <c r="T464" s="42">
        <f t="shared" si="114"/>
        <v>794.80820304428676</v>
      </c>
      <c r="U464" s="42">
        <v>2030.6079442034534</v>
      </c>
      <c r="V464" s="43" t="s">
        <v>489</v>
      </c>
      <c r="W464" s="45"/>
    </row>
    <row r="465" spans="1:23" s="44" customFormat="1" ht="45.75" customHeight="1" x14ac:dyDescent="0.25">
      <c r="A465" s="37">
        <v>62</v>
      </c>
      <c r="B465" s="38" t="s">
        <v>1345</v>
      </c>
      <c r="C465" s="37" t="s">
        <v>47</v>
      </c>
      <c r="D465" s="37">
        <v>1981</v>
      </c>
      <c r="E465" s="37" t="s">
        <v>34</v>
      </c>
      <c r="F465" s="37" t="s">
        <v>45</v>
      </c>
      <c r="G465" s="39">
        <v>5</v>
      </c>
      <c r="H465" s="39">
        <v>4</v>
      </c>
      <c r="I465" s="40">
        <v>4282.8999999999996</v>
      </c>
      <c r="J465" s="40">
        <v>3608.8</v>
      </c>
      <c r="K465" s="40">
        <v>3608.8</v>
      </c>
      <c r="L465" s="41">
        <v>121</v>
      </c>
      <c r="M465" s="40">
        <f t="shared" ref="M465:M469" si="127">SUM(N465:Q465)</f>
        <v>1550584.12</v>
      </c>
      <c r="N465" s="40">
        <v>0</v>
      </c>
      <c r="O465" s="40">
        <v>0</v>
      </c>
      <c r="P465" s="40">
        <v>0</v>
      </c>
      <c r="Q465" s="40">
        <f>'Таблица 3 '!C462</f>
        <v>1550584.12</v>
      </c>
      <c r="R465" s="40">
        <f t="shared" ref="R465:R469" si="128">Q465</f>
        <v>1550584.12</v>
      </c>
      <c r="S465" s="40">
        <v>0</v>
      </c>
      <c r="T465" s="42">
        <f t="shared" ref="T465:T469" si="129">M465/J465</f>
        <v>429.66751274661937</v>
      </c>
      <c r="U465" s="42">
        <v>2030.6079442034534</v>
      </c>
      <c r="V465" s="43" t="s">
        <v>489</v>
      </c>
      <c r="W465" s="45"/>
    </row>
    <row r="466" spans="1:23" s="44" customFormat="1" ht="45.75" customHeight="1" x14ac:dyDescent="0.25">
      <c r="A466" s="37">
        <v>63</v>
      </c>
      <c r="B466" s="38" t="s">
        <v>1351</v>
      </c>
      <c r="C466" s="37" t="s">
        <v>47</v>
      </c>
      <c r="D466" s="37">
        <v>1978</v>
      </c>
      <c r="E466" s="37" t="s">
        <v>34</v>
      </c>
      <c r="F466" s="37" t="s">
        <v>45</v>
      </c>
      <c r="G466" s="39">
        <v>5</v>
      </c>
      <c r="H466" s="39">
        <v>8</v>
      </c>
      <c r="I466" s="40">
        <v>8444.2999999999993</v>
      </c>
      <c r="J466" s="40">
        <v>6333.43</v>
      </c>
      <c r="K466" s="40">
        <v>6333.43</v>
      </c>
      <c r="L466" s="41">
        <v>248</v>
      </c>
      <c r="M466" s="40">
        <f t="shared" si="127"/>
        <v>3259758.05</v>
      </c>
      <c r="N466" s="40">
        <v>0</v>
      </c>
      <c r="O466" s="40">
        <v>0</v>
      </c>
      <c r="P466" s="40">
        <v>0</v>
      </c>
      <c r="Q466" s="40">
        <f>'Таблица 3 '!C463</f>
        <v>3259758.05</v>
      </c>
      <c r="R466" s="40">
        <f t="shared" si="128"/>
        <v>3259758.05</v>
      </c>
      <c r="S466" s="40">
        <v>0</v>
      </c>
      <c r="T466" s="42">
        <f t="shared" si="129"/>
        <v>514.69078366698614</v>
      </c>
      <c r="U466" s="42">
        <v>333.98</v>
      </c>
      <c r="V466" s="43" t="s">
        <v>489</v>
      </c>
      <c r="W466" s="45"/>
    </row>
    <row r="467" spans="1:23" s="44" customFormat="1" ht="45.75" customHeight="1" x14ac:dyDescent="0.25">
      <c r="A467" s="37">
        <v>64</v>
      </c>
      <c r="B467" s="38" t="s">
        <v>1343</v>
      </c>
      <c r="C467" s="37" t="s">
        <v>47</v>
      </c>
      <c r="D467" s="37">
        <v>1978</v>
      </c>
      <c r="E467" s="37" t="s">
        <v>34</v>
      </c>
      <c r="F467" s="37" t="s">
        <v>45</v>
      </c>
      <c r="G467" s="39">
        <v>5</v>
      </c>
      <c r="H467" s="39">
        <v>8</v>
      </c>
      <c r="I467" s="40">
        <v>8546.5</v>
      </c>
      <c r="J467" s="40">
        <v>6252</v>
      </c>
      <c r="K467" s="40">
        <v>6252</v>
      </c>
      <c r="L467" s="41">
        <v>259</v>
      </c>
      <c r="M467" s="40">
        <f t="shared" ref="M467" si="130">SUM(N467:Q467)</f>
        <v>2088069.01</v>
      </c>
      <c r="N467" s="40">
        <v>0</v>
      </c>
      <c r="O467" s="40">
        <v>0</v>
      </c>
      <c r="P467" s="40">
        <v>0</v>
      </c>
      <c r="Q467" s="40">
        <f>'Таблица 3 '!C464</f>
        <v>2088069.01</v>
      </c>
      <c r="R467" s="40">
        <f t="shared" ref="R467" si="131">Q467</f>
        <v>2088069.01</v>
      </c>
      <c r="S467" s="40">
        <v>0</v>
      </c>
      <c r="T467" s="42">
        <f t="shared" ref="T467" si="132">M467/J467</f>
        <v>333.98416666666668</v>
      </c>
      <c r="U467" s="42">
        <v>333.98</v>
      </c>
      <c r="V467" s="43" t="s">
        <v>489</v>
      </c>
      <c r="W467" s="45"/>
    </row>
    <row r="468" spans="1:23" s="44" customFormat="1" ht="45" customHeight="1" x14ac:dyDescent="0.25">
      <c r="A468" s="37">
        <v>65</v>
      </c>
      <c r="B468" s="38" t="s">
        <v>661</v>
      </c>
      <c r="C468" s="37" t="s">
        <v>38</v>
      </c>
      <c r="D468" s="37">
        <v>1988</v>
      </c>
      <c r="E468" s="37">
        <v>2020</v>
      </c>
      <c r="F468" s="37" t="s">
        <v>45</v>
      </c>
      <c r="G468" s="39">
        <v>5</v>
      </c>
      <c r="H468" s="39">
        <v>6</v>
      </c>
      <c r="I468" s="40">
        <v>4511.8999999999996</v>
      </c>
      <c r="J468" s="40">
        <v>4511.8999999999996</v>
      </c>
      <c r="K468" s="40">
        <v>3973</v>
      </c>
      <c r="L468" s="41">
        <v>87</v>
      </c>
      <c r="M468" s="40">
        <f t="shared" si="127"/>
        <v>314314.82</v>
      </c>
      <c r="N468" s="40">
        <v>0</v>
      </c>
      <c r="O468" s="40">
        <v>0</v>
      </c>
      <c r="P468" s="40">
        <v>0</v>
      </c>
      <c r="Q468" s="40">
        <f>'Таблица 3 '!C465</f>
        <v>314314.82</v>
      </c>
      <c r="R468" s="40">
        <f t="shared" si="128"/>
        <v>314314.82</v>
      </c>
      <c r="S468" s="40">
        <v>0</v>
      </c>
      <c r="T468" s="42">
        <f t="shared" si="129"/>
        <v>69.663516478645363</v>
      </c>
      <c r="U468" s="42">
        <v>3047.27</v>
      </c>
      <c r="V468" s="43" t="s">
        <v>489</v>
      </c>
      <c r="W468" s="45"/>
    </row>
    <row r="469" spans="1:23" s="44" customFormat="1" ht="45.75" customHeight="1" x14ac:dyDescent="0.25">
      <c r="A469" s="37">
        <v>66</v>
      </c>
      <c r="B469" s="38" t="s">
        <v>798</v>
      </c>
      <c r="C469" s="37" t="s">
        <v>47</v>
      </c>
      <c r="D469" s="37">
        <v>1975</v>
      </c>
      <c r="E469" s="37" t="s">
        <v>34</v>
      </c>
      <c r="F469" s="37" t="s">
        <v>60</v>
      </c>
      <c r="G469" s="39">
        <v>5</v>
      </c>
      <c r="H469" s="39">
        <v>4</v>
      </c>
      <c r="I469" s="40">
        <v>4005.2</v>
      </c>
      <c r="J469" s="40">
        <v>3498.4</v>
      </c>
      <c r="K469" s="40">
        <v>3498.4</v>
      </c>
      <c r="L469" s="41">
        <v>147</v>
      </c>
      <c r="M469" s="40">
        <f t="shared" si="127"/>
        <v>880172.4</v>
      </c>
      <c r="N469" s="40">
        <v>0</v>
      </c>
      <c r="O469" s="40">
        <v>0</v>
      </c>
      <c r="P469" s="40">
        <v>0</v>
      </c>
      <c r="Q469" s="40">
        <f>'Таблица 3 '!C466</f>
        <v>880172.4</v>
      </c>
      <c r="R469" s="40">
        <f t="shared" si="128"/>
        <v>880172.4</v>
      </c>
      <c r="S469" s="40">
        <v>0</v>
      </c>
      <c r="T469" s="42">
        <f t="shared" si="129"/>
        <v>251.59284244225933</v>
      </c>
      <c r="U469" s="42">
        <v>2030.6079442034534</v>
      </c>
      <c r="V469" s="43" t="s">
        <v>489</v>
      </c>
      <c r="W469" s="45"/>
    </row>
    <row r="470" spans="1:23" s="44" customFormat="1" ht="45.75" customHeight="1" x14ac:dyDescent="0.25">
      <c r="A470" s="37">
        <v>67</v>
      </c>
      <c r="B470" s="38" t="s">
        <v>136</v>
      </c>
      <c r="C470" s="37" t="s">
        <v>47</v>
      </c>
      <c r="D470" s="37">
        <v>1970</v>
      </c>
      <c r="E470" s="37" t="s">
        <v>34</v>
      </c>
      <c r="F470" s="37" t="s">
        <v>60</v>
      </c>
      <c r="G470" s="39">
        <v>5</v>
      </c>
      <c r="H470" s="39">
        <v>4</v>
      </c>
      <c r="I470" s="40">
        <v>4130.7</v>
      </c>
      <c r="J470" s="40">
        <v>3400.5</v>
      </c>
      <c r="K470" s="40">
        <v>3400.5</v>
      </c>
      <c r="L470" s="41">
        <v>134</v>
      </c>
      <c r="M470" s="40">
        <f t="shared" ref="M470" si="133">SUM(N470:Q470)</f>
        <v>514889</v>
      </c>
      <c r="N470" s="40">
        <v>0</v>
      </c>
      <c r="O470" s="40">
        <v>0</v>
      </c>
      <c r="P470" s="40">
        <v>0</v>
      </c>
      <c r="Q470" s="40">
        <f>'Таблица 3 '!C467</f>
        <v>514889</v>
      </c>
      <c r="R470" s="40">
        <f t="shared" ref="R470" si="134">Q470</f>
        <v>514889</v>
      </c>
      <c r="S470" s="40">
        <v>0</v>
      </c>
      <c r="T470" s="42">
        <f t="shared" ref="T470" si="135">M470/J470</f>
        <v>151.4156741655639</v>
      </c>
      <c r="U470" s="42">
        <v>2030.6079442034534</v>
      </c>
      <c r="V470" s="43" t="s">
        <v>489</v>
      </c>
      <c r="W470" s="45"/>
    </row>
    <row r="471" spans="1:23" s="44" customFormat="1" ht="45.75" customHeight="1" x14ac:dyDescent="0.25">
      <c r="A471" s="37">
        <v>68</v>
      </c>
      <c r="B471" s="38" t="s">
        <v>1285</v>
      </c>
      <c r="C471" s="37" t="s">
        <v>47</v>
      </c>
      <c r="D471" s="37">
        <v>1973</v>
      </c>
      <c r="E471" s="37" t="s">
        <v>34</v>
      </c>
      <c r="F471" s="37" t="s">
        <v>60</v>
      </c>
      <c r="G471" s="39">
        <v>5</v>
      </c>
      <c r="H471" s="39">
        <v>6</v>
      </c>
      <c r="I471" s="40">
        <v>6003</v>
      </c>
      <c r="J471" s="40">
        <v>4453.91</v>
      </c>
      <c r="K471" s="40">
        <v>4453.91</v>
      </c>
      <c r="L471" s="41">
        <v>233</v>
      </c>
      <c r="M471" s="40">
        <f t="shared" si="103"/>
        <v>2912373</v>
      </c>
      <c r="N471" s="40">
        <v>0</v>
      </c>
      <c r="O471" s="40">
        <v>0</v>
      </c>
      <c r="P471" s="40">
        <v>0</v>
      </c>
      <c r="Q471" s="40">
        <f>'Таблица 3 '!C468</f>
        <v>2912373</v>
      </c>
      <c r="R471" s="40">
        <f t="shared" si="104"/>
        <v>2912373</v>
      </c>
      <c r="S471" s="40">
        <v>0</v>
      </c>
      <c r="T471" s="42">
        <f t="shared" si="114"/>
        <v>653.89130000381692</v>
      </c>
      <c r="U471" s="42">
        <v>2030.6079442034534</v>
      </c>
      <c r="V471" s="43" t="s">
        <v>489</v>
      </c>
      <c r="W471" s="45"/>
    </row>
    <row r="472" spans="1:23" s="44" customFormat="1" ht="45.75" customHeight="1" x14ac:dyDescent="0.25">
      <c r="A472" s="37">
        <v>69</v>
      </c>
      <c r="B472" s="38" t="s">
        <v>1279</v>
      </c>
      <c r="C472" s="37" t="s">
        <v>47</v>
      </c>
      <c r="D472" s="37">
        <v>1979</v>
      </c>
      <c r="E472" s="37" t="s">
        <v>34</v>
      </c>
      <c r="F472" s="37" t="s">
        <v>60</v>
      </c>
      <c r="G472" s="39">
        <v>5</v>
      </c>
      <c r="H472" s="39">
        <v>6</v>
      </c>
      <c r="I472" s="40">
        <v>5081.8999999999996</v>
      </c>
      <c r="J472" s="40">
        <v>4544.5</v>
      </c>
      <c r="K472" s="40">
        <v>4117.1000000000004</v>
      </c>
      <c r="L472" s="41">
        <v>213</v>
      </c>
      <c r="M472" s="40">
        <f t="shared" ref="M472:M473" si="136">SUM(N472:Q472)</f>
        <v>3151026</v>
      </c>
      <c r="N472" s="40">
        <v>0</v>
      </c>
      <c r="O472" s="40">
        <v>0</v>
      </c>
      <c r="P472" s="40">
        <v>0</v>
      </c>
      <c r="Q472" s="40">
        <f>'Таблица 3 '!C469</f>
        <v>3151026</v>
      </c>
      <c r="R472" s="40">
        <f t="shared" ref="R472:R473" si="137">Q472</f>
        <v>3151026</v>
      </c>
      <c r="S472" s="40">
        <v>0</v>
      </c>
      <c r="T472" s="42">
        <f t="shared" ref="T472:T473" si="138">M472/J472</f>
        <v>693.37132797887557</v>
      </c>
      <c r="U472" s="42">
        <v>2030.6079442034534</v>
      </c>
      <c r="V472" s="43" t="s">
        <v>489</v>
      </c>
      <c r="W472" s="45"/>
    </row>
    <row r="473" spans="1:23" s="44" customFormat="1" ht="45" customHeight="1" x14ac:dyDescent="0.25">
      <c r="A473" s="37">
        <v>70</v>
      </c>
      <c r="B473" s="38" t="s">
        <v>137</v>
      </c>
      <c r="C473" s="37" t="s">
        <v>38</v>
      </c>
      <c r="D473" s="37">
        <v>1993</v>
      </c>
      <c r="E473" s="37" t="s">
        <v>35</v>
      </c>
      <c r="F473" s="37" t="s">
        <v>60</v>
      </c>
      <c r="G473" s="39">
        <v>5</v>
      </c>
      <c r="H473" s="39">
        <v>8</v>
      </c>
      <c r="I473" s="40">
        <v>6302.4</v>
      </c>
      <c r="J473" s="40">
        <v>5596.6</v>
      </c>
      <c r="K473" s="40">
        <v>4409.2</v>
      </c>
      <c r="L473" s="41">
        <v>243</v>
      </c>
      <c r="M473" s="40">
        <f t="shared" si="136"/>
        <v>3063106.8</v>
      </c>
      <c r="N473" s="40">
        <v>0</v>
      </c>
      <c r="O473" s="40">
        <v>0</v>
      </c>
      <c r="P473" s="40">
        <v>0</v>
      </c>
      <c r="Q473" s="40">
        <f>'Таблица 3 '!C470</f>
        <v>3063106.8</v>
      </c>
      <c r="R473" s="40">
        <f t="shared" si="137"/>
        <v>3063106.8</v>
      </c>
      <c r="S473" s="40">
        <v>0</v>
      </c>
      <c r="T473" s="42">
        <f t="shared" si="138"/>
        <v>547.31565593395987</v>
      </c>
      <c r="U473" s="42">
        <v>1726.0000000000002</v>
      </c>
      <c r="V473" s="43" t="s">
        <v>489</v>
      </c>
      <c r="W473" s="45"/>
    </row>
    <row r="474" spans="1:23" s="36" customFormat="1" ht="45.75" customHeight="1" x14ac:dyDescent="0.25">
      <c r="A474" s="37">
        <v>71</v>
      </c>
      <c r="B474" s="38" t="s">
        <v>518</v>
      </c>
      <c r="C474" s="37" t="s">
        <v>38</v>
      </c>
      <c r="D474" s="37">
        <v>1970</v>
      </c>
      <c r="E474" s="37" t="s">
        <v>35</v>
      </c>
      <c r="F474" s="37" t="s">
        <v>45</v>
      </c>
      <c r="G474" s="39">
        <v>5</v>
      </c>
      <c r="H474" s="39">
        <v>6</v>
      </c>
      <c r="I474" s="40">
        <v>4715.2</v>
      </c>
      <c r="J474" s="40">
        <v>4702.8</v>
      </c>
      <c r="K474" s="40">
        <v>4488.2</v>
      </c>
      <c r="L474" s="41">
        <v>230</v>
      </c>
      <c r="M474" s="40">
        <f t="shared" si="103"/>
        <v>9549543.040000001</v>
      </c>
      <c r="N474" s="40">
        <v>0</v>
      </c>
      <c r="O474" s="40">
        <v>0</v>
      </c>
      <c r="P474" s="40">
        <v>0</v>
      </c>
      <c r="Q474" s="40">
        <f>'Таблица 3 '!C471</f>
        <v>9549543.040000001</v>
      </c>
      <c r="R474" s="40">
        <f t="shared" si="104"/>
        <v>9549543.040000001</v>
      </c>
      <c r="S474" s="40">
        <v>0</v>
      </c>
      <c r="T474" s="42">
        <f t="shared" si="114"/>
        <v>2030.6079442034534</v>
      </c>
      <c r="U474" s="42">
        <v>2030.6079442034534</v>
      </c>
      <c r="V474" s="43" t="s">
        <v>489</v>
      </c>
      <c r="W474" s="45"/>
    </row>
    <row r="475" spans="1:23" s="36" customFormat="1" ht="45.75" customHeight="1" x14ac:dyDescent="0.25">
      <c r="A475" s="37">
        <v>72</v>
      </c>
      <c r="B475" s="38" t="s">
        <v>143</v>
      </c>
      <c r="C475" s="37" t="s">
        <v>38</v>
      </c>
      <c r="D475" s="37">
        <v>1975</v>
      </c>
      <c r="E475" s="37" t="s">
        <v>35</v>
      </c>
      <c r="F475" s="37" t="s">
        <v>60</v>
      </c>
      <c r="G475" s="39">
        <v>9</v>
      </c>
      <c r="H475" s="39">
        <v>1</v>
      </c>
      <c r="I475" s="40">
        <v>2577.9</v>
      </c>
      <c r="J475" s="40">
        <v>2577.9</v>
      </c>
      <c r="K475" s="40">
        <v>1962.7</v>
      </c>
      <c r="L475" s="41">
        <v>90</v>
      </c>
      <c r="M475" s="40">
        <f t="shared" si="103"/>
        <v>3897017.92</v>
      </c>
      <c r="N475" s="40">
        <v>0</v>
      </c>
      <c r="O475" s="40">
        <v>0</v>
      </c>
      <c r="P475" s="40">
        <v>0</v>
      </c>
      <c r="Q475" s="40">
        <f>'Таблица 3 '!C472</f>
        <v>3897017.92</v>
      </c>
      <c r="R475" s="40">
        <f t="shared" si="104"/>
        <v>3897017.92</v>
      </c>
      <c r="S475" s="40">
        <v>0</v>
      </c>
      <c r="T475" s="42">
        <f t="shared" si="114"/>
        <v>1511.7025175530471</v>
      </c>
      <c r="U475" s="42">
        <v>4144.591345668955</v>
      </c>
      <c r="V475" s="43" t="s">
        <v>489</v>
      </c>
      <c r="W475" s="45"/>
    </row>
    <row r="476" spans="1:23" s="36" customFormat="1" ht="45.75" customHeight="1" x14ac:dyDescent="0.25">
      <c r="A476" s="37">
        <v>73</v>
      </c>
      <c r="B476" s="38" t="s">
        <v>145</v>
      </c>
      <c r="C476" s="37" t="s">
        <v>38</v>
      </c>
      <c r="D476" s="37">
        <v>1978</v>
      </c>
      <c r="E476" s="37">
        <v>2019</v>
      </c>
      <c r="F476" s="37" t="s">
        <v>60</v>
      </c>
      <c r="G476" s="39">
        <v>5</v>
      </c>
      <c r="H476" s="39">
        <v>6</v>
      </c>
      <c r="I476" s="40">
        <v>5770.5</v>
      </c>
      <c r="J476" s="40">
        <v>4274.8999999999996</v>
      </c>
      <c r="K476" s="40">
        <v>4187.6000000000004</v>
      </c>
      <c r="L476" s="41">
        <v>238</v>
      </c>
      <c r="M476" s="40">
        <f t="shared" si="103"/>
        <v>5437971.5999999996</v>
      </c>
      <c r="N476" s="40">
        <v>0</v>
      </c>
      <c r="O476" s="40">
        <v>0</v>
      </c>
      <c r="P476" s="40">
        <v>0</v>
      </c>
      <c r="Q476" s="40">
        <f>'Таблица 3 '!C473</f>
        <v>5437971.5999999996</v>
      </c>
      <c r="R476" s="40">
        <f t="shared" si="104"/>
        <v>5437971.5999999996</v>
      </c>
      <c r="S476" s="40">
        <v>0</v>
      </c>
      <c r="T476" s="42">
        <f t="shared" si="114"/>
        <v>1272.0698963718451</v>
      </c>
      <c r="U476" s="42">
        <v>1726.0000000000002</v>
      </c>
      <c r="V476" s="43" t="s">
        <v>489</v>
      </c>
      <c r="W476" s="45"/>
    </row>
    <row r="477" spans="1:23" s="44" customFormat="1" ht="45.75" customHeight="1" x14ac:dyDescent="0.25">
      <c r="A477" s="37">
        <v>74</v>
      </c>
      <c r="B477" s="38" t="s">
        <v>1348</v>
      </c>
      <c r="C477" s="37" t="s">
        <v>47</v>
      </c>
      <c r="D477" s="37">
        <v>1983</v>
      </c>
      <c r="E477" s="37" t="s">
        <v>35</v>
      </c>
      <c r="F477" s="37" t="s">
        <v>39</v>
      </c>
      <c r="G477" s="39">
        <v>5</v>
      </c>
      <c r="H477" s="39">
        <v>8</v>
      </c>
      <c r="I477" s="40">
        <v>11169.9</v>
      </c>
      <c r="J477" s="40">
        <v>7350.5</v>
      </c>
      <c r="K477" s="40">
        <v>7350.5</v>
      </c>
      <c r="L477" s="41">
        <v>216</v>
      </c>
      <c r="M477" s="40">
        <f t="shared" ref="M477" si="139">SUM(N477:Q477)</f>
        <v>3186738.4</v>
      </c>
      <c r="N477" s="40">
        <v>0</v>
      </c>
      <c r="O477" s="40">
        <v>0</v>
      </c>
      <c r="P477" s="40">
        <v>0</v>
      </c>
      <c r="Q477" s="40">
        <f>'Таблица 3 '!C474</f>
        <v>3186738.4</v>
      </c>
      <c r="R477" s="40">
        <f t="shared" ref="R477" si="140">Q477</f>
        <v>3186738.4</v>
      </c>
      <c r="S477" s="40">
        <v>0</v>
      </c>
      <c r="T477" s="42">
        <f t="shared" ref="T477" si="141">M477/J477</f>
        <v>433.54035779878916</v>
      </c>
      <c r="U477" s="42">
        <v>433.54</v>
      </c>
      <c r="V477" s="43" t="s">
        <v>489</v>
      </c>
      <c r="W477" s="45"/>
    </row>
    <row r="478" spans="1:23" s="36" customFormat="1" ht="45.75" customHeight="1" x14ac:dyDescent="0.25">
      <c r="A478" s="37">
        <v>75</v>
      </c>
      <c r="B478" s="38" t="s">
        <v>519</v>
      </c>
      <c r="C478" s="37" t="s">
        <v>38</v>
      </c>
      <c r="D478" s="37">
        <v>1961</v>
      </c>
      <c r="E478" s="37" t="s">
        <v>35</v>
      </c>
      <c r="F478" s="37" t="s">
        <v>39</v>
      </c>
      <c r="G478" s="39">
        <v>5</v>
      </c>
      <c r="H478" s="39">
        <v>3</v>
      </c>
      <c r="I478" s="40">
        <v>4377.8999999999996</v>
      </c>
      <c r="J478" s="40">
        <v>3015.5</v>
      </c>
      <c r="K478" s="40">
        <v>3015.5</v>
      </c>
      <c r="L478" s="41">
        <v>68</v>
      </c>
      <c r="M478" s="40">
        <f t="shared" si="103"/>
        <v>10590316.800000001</v>
      </c>
      <c r="N478" s="40">
        <v>0</v>
      </c>
      <c r="O478" s="40">
        <v>0</v>
      </c>
      <c r="P478" s="40">
        <v>0</v>
      </c>
      <c r="Q478" s="40">
        <f>'Таблица 3 '!C475</f>
        <v>10590316.800000001</v>
      </c>
      <c r="R478" s="40">
        <f t="shared" si="104"/>
        <v>10590316.800000001</v>
      </c>
      <c r="S478" s="40">
        <v>0</v>
      </c>
      <c r="T478" s="42">
        <f t="shared" si="114"/>
        <v>3511.9604709003484</v>
      </c>
      <c r="U478" s="42">
        <v>407.77892223511856</v>
      </c>
      <c r="V478" s="43" t="s">
        <v>489</v>
      </c>
      <c r="W478" s="45"/>
    </row>
    <row r="479" spans="1:23" s="36" customFormat="1" ht="45.75" customHeight="1" x14ac:dyDescent="0.25">
      <c r="A479" s="37">
        <v>76</v>
      </c>
      <c r="B479" s="38" t="s">
        <v>154</v>
      </c>
      <c r="C479" s="37" t="s">
        <v>38</v>
      </c>
      <c r="D479" s="37">
        <v>1936</v>
      </c>
      <c r="E479" s="37">
        <v>2015</v>
      </c>
      <c r="F479" s="37" t="s">
        <v>60</v>
      </c>
      <c r="G479" s="39">
        <v>3</v>
      </c>
      <c r="H479" s="39">
        <v>6</v>
      </c>
      <c r="I479" s="40">
        <v>2973.9</v>
      </c>
      <c r="J479" s="40">
        <v>2639.9</v>
      </c>
      <c r="K479" s="40">
        <v>2639.9</v>
      </c>
      <c r="L479" s="41">
        <v>78</v>
      </c>
      <c r="M479" s="40">
        <f t="shared" si="103"/>
        <v>23591961.619999997</v>
      </c>
      <c r="N479" s="40">
        <v>0</v>
      </c>
      <c r="O479" s="40">
        <v>0</v>
      </c>
      <c r="P479" s="40">
        <v>0</v>
      </c>
      <c r="Q479" s="40">
        <f>'Таблица 3 '!C476</f>
        <v>23591961.619999997</v>
      </c>
      <c r="R479" s="40">
        <f t="shared" si="104"/>
        <v>23591961.619999997</v>
      </c>
      <c r="S479" s="40">
        <v>0</v>
      </c>
      <c r="T479" s="42">
        <f t="shared" si="114"/>
        <v>8936.6876093791416</v>
      </c>
      <c r="U479" s="42">
        <v>8026.74</v>
      </c>
      <c r="V479" s="43" t="s">
        <v>489</v>
      </c>
      <c r="W479" s="45"/>
    </row>
    <row r="480" spans="1:23" s="36" customFormat="1" ht="45.75" customHeight="1" x14ac:dyDescent="0.25">
      <c r="A480" s="37">
        <v>77</v>
      </c>
      <c r="B480" s="38" t="s">
        <v>157</v>
      </c>
      <c r="C480" s="37" t="s">
        <v>38</v>
      </c>
      <c r="D480" s="37">
        <v>1959</v>
      </c>
      <c r="E480" s="37">
        <v>2018</v>
      </c>
      <c r="F480" s="37" t="s">
        <v>60</v>
      </c>
      <c r="G480" s="39">
        <v>5</v>
      </c>
      <c r="H480" s="39">
        <v>4</v>
      </c>
      <c r="I480" s="40">
        <v>4498.3999999999996</v>
      </c>
      <c r="J480" s="40">
        <v>3274.5</v>
      </c>
      <c r="K480" s="40">
        <v>3274.5</v>
      </c>
      <c r="L480" s="41">
        <v>115</v>
      </c>
      <c r="M480" s="40">
        <f t="shared" si="103"/>
        <v>7957377.5999999996</v>
      </c>
      <c r="N480" s="40">
        <v>0</v>
      </c>
      <c r="O480" s="40">
        <v>0</v>
      </c>
      <c r="P480" s="40">
        <v>0</v>
      </c>
      <c r="Q480" s="40">
        <f>'Таблица 3 '!C477</f>
        <v>7957377.5999999996</v>
      </c>
      <c r="R480" s="40">
        <f t="shared" si="104"/>
        <v>7957377.5999999996</v>
      </c>
      <c r="S480" s="40">
        <v>0</v>
      </c>
      <c r="T480" s="42">
        <f t="shared" si="114"/>
        <v>2430.1046266605586</v>
      </c>
      <c r="U480" s="42">
        <v>2659.65</v>
      </c>
      <c r="V480" s="43" t="s">
        <v>489</v>
      </c>
      <c r="W480" s="45"/>
    </row>
    <row r="481" spans="1:23" s="36" customFormat="1" ht="45.75" customHeight="1" x14ac:dyDescent="0.25">
      <c r="A481" s="37">
        <v>78</v>
      </c>
      <c r="B481" s="38" t="s">
        <v>162</v>
      </c>
      <c r="C481" s="37" t="s">
        <v>38</v>
      </c>
      <c r="D481" s="37">
        <v>1959</v>
      </c>
      <c r="E481" s="37">
        <v>2021</v>
      </c>
      <c r="F481" s="37" t="s">
        <v>60</v>
      </c>
      <c r="G481" s="39">
        <v>4</v>
      </c>
      <c r="H481" s="39">
        <v>1</v>
      </c>
      <c r="I481" s="40">
        <v>2195.9</v>
      </c>
      <c r="J481" s="40">
        <v>1554.8</v>
      </c>
      <c r="K481" s="40">
        <v>651.9</v>
      </c>
      <c r="L481" s="41">
        <v>24</v>
      </c>
      <c r="M481" s="40">
        <f t="shared" si="103"/>
        <v>651444</v>
      </c>
      <c r="N481" s="40">
        <v>0</v>
      </c>
      <c r="O481" s="40">
        <v>0</v>
      </c>
      <c r="P481" s="40">
        <v>0</v>
      </c>
      <c r="Q481" s="40">
        <f>'Таблица 3 '!C478</f>
        <v>651444</v>
      </c>
      <c r="R481" s="40">
        <f t="shared" si="104"/>
        <v>651444</v>
      </c>
      <c r="S481" s="40">
        <v>0</v>
      </c>
      <c r="T481" s="42">
        <f t="shared" si="114"/>
        <v>418.98893748392078</v>
      </c>
      <c r="U481" s="42">
        <v>418.98893748392078</v>
      </c>
      <c r="V481" s="43" t="s">
        <v>489</v>
      </c>
      <c r="W481" s="45"/>
    </row>
    <row r="482" spans="1:23" s="36" customFormat="1" ht="45.75" customHeight="1" x14ac:dyDescent="0.25">
      <c r="A482" s="37">
        <v>79</v>
      </c>
      <c r="B482" s="38" t="s">
        <v>164</v>
      </c>
      <c r="C482" s="37" t="s">
        <v>38</v>
      </c>
      <c r="D482" s="37">
        <v>1958</v>
      </c>
      <c r="E482" s="37" t="s">
        <v>35</v>
      </c>
      <c r="F482" s="37" t="s">
        <v>60</v>
      </c>
      <c r="G482" s="39">
        <v>2</v>
      </c>
      <c r="H482" s="39">
        <v>2</v>
      </c>
      <c r="I482" s="40">
        <v>761</v>
      </c>
      <c r="J482" s="40">
        <v>633.29999999999995</v>
      </c>
      <c r="K482" s="40">
        <v>633.29999999999995</v>
      </c>
      <c r="L482" s="41">
        <v>32</v>
      </c>
      <c r="M482" s="40">
        <f t="shared" si="103"/>
        <v>98195.76</v>
      </c>
      <c r="N482" s="40">
        <v>0</v>
      </c>
      <c r="O482" s="40">
        <v>0</v>
      </c>
      <c r="P482" s="40">
        <v>0</v>
      </c>
      <c r="Q482" s="40">
        <f>'Таблица 3 '!C479</f>
        <v>98195.76</v>
      </c>
      <c r="R482" s="40">
        <f t="shared" si="104"/>
        <v>98195.76</v>
      </c>
      <c r="S482" s="40">
        <v>0</v>
      </c>
      <c r="T482" s="42">
        <f t="shared" si="114"/>
        <v>155.05409758408337</v>
      </c>
      <c r="U482" s="42">
        <v>2111.14</v>
      </c>
      <c r="V482" s="43" t="s">
        <v>489</v>
      </c>
      <c r="W482" s="45"/>
    </row>
    <row r="483" spans="1:23" s="36" customFormat="1" ht="45.75" customHeight="1" x14ac:dyDescent="0.25">
      <c r="A483" s="37">
        <v>80</v>
      </c>
      <c r="B483" s="38" t="s">
        <v>522</v>
      </c>
      <c r="C483" s="37" t="s">
        <v>38</v>
      </c>
      <c r="D483" s="37">
        <v>1956</v>
      </c>
      <c r="E483" s="37">
        <v>2018</v>
      </c>
      <c r="F483" s="37" t="s">
        <v>60</v>
      </c>
      <c r="G483" s="39">
        <v>2</v>
      </c>
      <c r="H483" s="39">
        <v>3</v>
      </c>
      <c r="I483" s="40">
        <v>988</v>
      </c>
      <c r="J483" s="40">
        <v>890.1</v>
      </c>
      <c r="K483" s="40">
        <v>890.1</v>
      </c>
      <c r="L483" s="41">
        <v>21</v>
      </c>
      <c r="M483" s="40">
        <f t="shared" si="103"/>
        <v>3175138.6</v>
      </c>
      <c r="N483" s="40">
        <v>0</v>
      </c>
      <c r="O483" s="40">
        <v>0</v>
      </c>
      <c r="P483" s="40">
        <v>0</v>
      </c>
      <c r="Q483" s="40">
        <f>'Таблица 3 '!C480</f>
        <v>3175138.6</v>
      </c>
      <c r="R483" s="40">
        <f t="shared" si="104"/>
        <v>3175138.6</v>
      </c>
      <c r="S483" s="40">
        <v>0</v>
      </c>
      <c r="T483" s="42">
        <f t="shared" si="114"/>
        <v>3567.1706549825863</v>
      </c>
      <c r="U483" s="42">
        <v>3122.3823278283339</v>
      </c>
      <c r="V483" s="43" t="s">
        <v>489</v>
      </c>
      <c r="W483" s="45"/>
    </row>
    <row r="484" spans="1:23" s="36" customFormat="1" ht="59.25" customHeight="1" x14ac:dyDescent="0.25">
      <c r="A484" s="37">
        <v>81</v>
      </c>
      <c r="B484" s="38" t="s">
        <v>524</v>
      </c>
      <c r="C484" s="37" t="s">
        <v>525</v>
      </c>
      <c r="D484" s="37">
        <v>1961</v>
      </c>
      <c r="E484" s="37" t="s">
        <v>35</v>
      </c>
      <c r="F484" s="37" t="s">
        <v>60</v>
      </c>
      <c r="G484" s="39">
        <v>3</v>
      </c>
      <c r="H484" s="39">
        <v>3</v>
      </c>
      <c r="I484" s="40">
        <v>1650.6</v>
      </c>
      <c r="J484" s="40">
        <v>1539.8</v>
      </c>
      <c r="K484" s="40">
        <v>1539.8</v>
      </c>
      <c r="L484" s="41">
        <v>49</v>
      </c>
      <c r="M484" s="40">
        <f t="shared" si="103"/>
        <v>756081.6</v>
      </c>
      <c r="N484" s="40">
        <v>0</v>
      </c>
      <c r="O484" s="40">
        <v>0</v>
      </c>
      <c r="P484" s="40">
        <v>0</v>
      </c>
      <c r="Q484" s="40">
        <f>'Таблица 3 '!C481</f>
        <v>756081.6</v>
      </c>
      <c r="R484" s="40">
        <f t="shared" si="104"/>
        <v>756081.6</v>
      </c>
      <c r="S484" s="40">
        <v>0</v>
      </c>
      <c r="T484" s="42">
        <f t="shared" si="114"/>
        <v>491.02584751266397</v>
      </c>
      <c r="U484" s="42">
        <v>491.03</v>
      </c>
      <c r="V484" s="46" t="s">
        <v>40</v>
      </c>
      <c r="W484" s="45"/>
    </row>
    <row r="485" spans="1:23" s="36" customFormat="1" ht="45.75" customHeight="1" x14ac:dyDescent="0.25">
      <c r="A485" s="37">
        <v>82</v>
      </c>
      <c r="B485" s="38" t="s">
        <v>170</v>
      </c>
      <c r="C485" s="37" t="s">
        <v>38</v>
      </c>
      <c r="D485" s="37">
        <v>1960</v>
      </c>
      <c r="E485" s="37">
        <v>2017</v>
      </c>
      <c r="F485" s="37" t="s">
        <v>60</v>
      </c>
      <c r="G485" s="39">
        <v>2</v>
      </c>
      <c r="H485" s="39">
        <v>1</v>
      </c>
      <c r="I485" s="40">
        <v>357.1</v>
      </c>
      <c r="J485" s="40">
        <v>307.10000000000002</v>
      </c>
      <c r="K485" s="40">
        <v>262.39999999999998</v>
      </c>
      <c r="L485" s="41">
        <v>12</v>
      </c>
      <c r="M485" s="40">
        <f t="shared" ref="M485:M525" si="142">SUM(N485:Q485)</f>
        <v>138594</v>
      </c>
      <c r="N485" s="40">
        <v>0</v>
      </c>
      <c r="O485" s="40">
        <v>0</v>
      </c>
      <c r="P485" s="40">
        <v>0</v>
      </c>
      <c r="Q485" s="40">
        <f>'Таблица 3 '!C482</f>
        <v>138594</v>
      </c>
      <c r="R485" s="40">
        <f t="shared" ref="R485:R525" si="143">Q485</f>
        <v>138594</v>
      </c>
      <c r="S485" s="40">
        <v>0</v>
      </c>
      <c r="T485" s="42">
        <f t="shared" si="114"/>
        <v>451.29925105828715</v>
      </c>
      <c r="U485" s="42">
        <v>1851.1488114620645</v>
      </c>
      <c r="V485" s="43" t="s">
        <v>489</v>
      </c>
      <c r="W485" s="45"/>
    </row>
    <row r="486" spans="1:23" s="36" customFormat="1" ht="45.75" customHeight="1" x14ac:dyDescent="0.25">
      <c r="A486" s="37">
        <v>83</v>
      </c>
      <c r="B486" s="38" t="s">
        <v>180</v>
      </c>
      <c r="C486" s="37" t="s">
        <v>38</v>
      </c>
      <c r="D486" s="37">
        <v>1965</v>
      </c>
      <c r="E486" s="37" t="s">
        <v>35</v>
      </c>
      <c r="F486" s="37" t="s">
        <v>45</v>
      </c>
      <c r="G486" s="39">
        <v>4</v>
      </c>
      <c r="H486" s="39">
        <v>2</v>
      </c>
      <c r="I486" s="40">
        <v>1403.3</v>
      </c>
      <c r="J486" s="40">
        <v>1330.7</v>
      </c>
      <c r="K486" s="40">
        <v>1330.7</v>
      </c>
      <c r="L486" s="41">
        <v>72</v>
      </c>
      <c r="M486" s="40">
        <f t="shared" si="142"/>
        <v>4172631.88</v>
      </c>
      <c r="N486" s="40">
        <v>0</v>
      </c>
      <c r="O486" s="40">
        <v>0</v>
      </c>
      <c r="P486" s="40">
        <v>0</v>
      </c>
      <c r="Q486" s="40">
        <f>'Таблица 3 '!C483</f>
        <v>4172631.88</v>
      </c>
      <c r="R486" s="40">
        <f t="shared" si="143"/>
        <v>4172631.88</v>
      </c>
      <c r="S486" s="40">
        <v>0</v>
      </c>
      <c r="T486" s="42">
        <f t="shared" si="114"/>
        <v>3135.6668520327644</v>
      </c>
      <c r="U486" s="42">
        <v>3135.67</v>
      </c>
      <c r="V486" s="43" t="s">
        <v>489</v>
      </c>
      <c r="W486" s="45"/>
    </row>
    <row r="487" spans="1:23" s="44" customFormat="1" ht="45" customHeight="1" x14ac:dyDescent="0.25">
      <c r="A487" s="37">
        <v>84</v>
      </c>
      <c r="B487" s="38" t="s">
        <v>669</v>
      </c>
      <c r="C487" s="37" t="s">
        <v>38</v>
      </c>
      <c r="D487" s="37">
        <v>1994</v>
      </c>
      <c r="E487" s="37" t="s">
        <v>35</v>
      </c>
      <c r="F487" s="37" t="s">
        <v>60</v>
      </c>
      <c r="G487" s="39">
        <v>5</v>
      </c>
      <c r="H487" s="39">
        <v>5</v>
      </c>
      <c r="I487" s="40">
        <v>4752.3</v>
      </c>
      <c r="J487" s="40">
        <v>3409.2</v>
      </c>
      <c r="K487" s="40">
        <v>3337.9</v>
      </c>
      <c r="L487" s="41">
        <v>168</v>
      </c>
      <c r="M487" s="40">
        <f t="shared" si="142"/>
        <v>298725.42</v>
      </c>
      <c r="N487" s="40">
        <v>0</v>
      </c>
      <c r="O487" s="40">
        <v>0</v>
      </c>
      <c r="P487" s="40">
        <v>0</v>
      </c>
      <c r="Q487" s="40">
        <f>'Таблица 3 '!C484</f>
        <v>298725.42</v>
      </c>
      <c r="R487" s="40">
        <f t="shared" si="143"/>
        <v>298725.42</v>
      </c>
      <c r="S487" s="40">
        <v>0</v>
      </c>
      <c r="T487" s="42">
        <f t="shared" si="114"/>
        <v>87.623319253783876</v>
      </c>
      <c r="U487" s="42">
        <v>1915.27</v>
      </c>
      <c r="V487" s="43" t="s">
        <v>489</v>
      </c>
      <c r="W487" s="45"/>
    </row>
    <row r="488" spans="1:23" s="44" customFormat="1" ht="45" customHeight="1" x14ac:dyDescent="0.25">
      <c r="A488" s="37">
        <v>85</v>
      </c>
      <c r="B488" s="38" t="s">
        <v>670</v>
      </c>
      <c r="C488" s="37" t="s">
        <v>38</v>
      </c>
      <c r="D488" s="37">
        <v>1994</v>
      </c>
      <c r="E488" s="37" t="s">
        <v>35</v>
      </c>
      <c r="F488" s="37" t="s">
        <v>49</v>
      </c>
      <c r="G488" s="39">
        <v>9</v>
      </c>
      <c r="H488" s="39">
        <v>9</v>
      </c>
      <c r="I488" s="40">
        <v>8752</v>
      </c>
      <c r="J488" s="40">
        <v>8752</v>
      </c>
      <c r="K488" s="40">
        <v>8752</v>
      </c>
      <c r="L488" s="41">
        <v>153</v>
      </c>
      <c r="M488" s="40">
        <f t="shared" si="142"/>
        <v>157773.20000000001</v>
      </c>
      <c r="N488" s="40">
        <v>0</v>
      </c>
      <c r="O488" s="40">
        <v>0</v>
      </c>
      <c r="P488" s="40">
        <v>0</v>
      </c>
      <c r="Q488" s="40">
        <f>'Таблица 3 '!C485</f>
        <v>157773.20000000001</v>
      </c>
      <c r="R488" s="40">
        <f t="shared" si="143"/>
        <v>157773.20000000001</v>
      </c>
      <c r="S488" s="40">
        <v>0</v>
      </c>
      <c r="T488" s="42">
        <f t="shared" si="114"/>
        <v>18.027102376599636</v>
      </c>
      <c r="U488" s="42">
        <v>1586.8720749542961</v>
      </c>
      <c r="V488" s="43" t="s">
        <v>489</v>
      </c>
      <c r="W488" s="45"/>
    </row>
    <row r="489" spans="1:23" s="36" customFormat="1" ht="45.75" customHeight="1" x14ac:dyDescent="0.25">
      <c r="A489" s="37">
        <v>86</v>
      </c>
      <c r="B489" s="38" t="s">
        <v>527</v>
      </c>
      <c r="C489" s="37" t="s">
        <v>38</v>
      </c>
      <c r="D489" s="37">
        <v>1974</v>
      </c>
      <c r="E489" s="37" t="s">
        <v>35</v>
      </c>
      <c r="F489" s="37" t="s">
        <v>39</v>
      </c>
      <c r="G489" s="39">
        <v>5</v>
      </c>
      <c r="H489" s="39">
        <v>3</v>
      </c>
      <c r="I489" s="40">
        <v>2902</v>
      </c>
      <c r="J489" s="40">
        <v>2112.9</v>
      </c>
      <c r="K489" s="40">
        <v>2112.9</v>
      </c>
      <c r="L489" s="41">
        <v>90</v>
      </c>
      <c r="M489" s="40">
        <f t="shared" ref="M489:M490" si="144">SUM(N489:Q489)</f>
        <v>4429861.2</v>
      </c>
      <c r="N489" s="40">
        <v>0</v>
      </c>
      <c r="O489" s="40">
        <v>0</v>
      </c>
      <c r="P489" s="40">
        <v>0</v>
      </c>
      <c r="Q489" s="40">
        <f>'Таблица 3 '!C486</f>
        <v>4429861.2</v>
      </c>
      <c r="R489" s="40">
        <f t="shared" ref="R489:R490" si="145">Q489</f>
        <v>4429861.2</v>
      </c>
      <c r="S489" s="40">
        <v>0</v>
      </c>
      <c r="T489" s="42">
        <f t="shared" ref="T489:T490" si="146">M489/J489</f>
        <v>2096.5787306545508</v>
      </c>
      <c r="U489" s="42">
        <v>2435.5354252449238</v>
      </c>
      <c r="V489" s="43" t="s">
        <v>489</v>
      </c>
      <c r="W489" s="45"/>
    </row>
    <row r="490" spans="1:23" s="44" customFormat="1" ht="45.75" customHeight="1" x14ac:dyDescent="0.25">
      <c r="A490" s="37">
        <v>87</v>
      </c>
      <c r="B490" s="38" t="s">
        <v>182</v>
      </c>
      <c r="C490" s="37" t="s">
        <v>47</v>
      </c>
      <c r="D490" s="177">
        <v>1962</v>
      </c>
      <c r="E490" s="177" t="s">
        <v>34</v>
      </c>
      <c r="F490" s="177" t="s">
        <v>39</v>
      </c>
      <c r="G490" s="182">
        <v>4</v>
      </c>
      <c r="H490" s="182">
        <v>4</v>
      </c>
      <c r="I490" s="183">
        <v>3314.4</v>
      </c>
      <c r="J490" s="183">
        <v>2625.5</v>
      </c>
      <c r="K490" s="183">
        <v>2625.5</v>
      </c>
      <c r="L490" s="184">
        <v>113</v>
      </c>
      <c r="M490" s="40">
        <f t="shared" si="144"/>
        <v>1564928.96</v>
      </c>
      <c r="N490" s="40">
        <v>0</v>
      </c>
      <c r="O490" s="40">
        <v>0</v>
      </c>
      <c r="P490" s="40">
        <v>0</v>
      </c>
      <c r="Q490" s="40">
        <f>'Таблица 3 '!C487</f>
        <v>1564928.96</v>
      </c>
      <c r="R490" s="40">
        <f t="shared" si="145"/>
        <v>1564928.96</v>
      </c>
      <c r="S490" s="40">
        <v>0</v>
      </c>
      <c r="T490" s="42">
        <f t="shared" si="146"/>
        <v>596.04988002285279</v>
      </c>
      <c r="U490" s="42">
        <v>2435.5354252449238</v>
      </c>
      <c r="V490" s="43" t="s">
        <v>489</v>
      </c>
      <c r="W490" s="45"/>
    </row>
    <row r="491" spans="1:23" s="44" customFormat="1" ht="45.75" customHeight="1" x14ac:dyDescent="0.25">
      <c r="A491" s="37">
        <v>88</v>
      </c>
      <c r="B491" s="38" t="s">
        <v>1275</v>
      </c>
      <c r="C491" s="37" t="s">
        <v>47</v>
      </c>
      <c r="D491" s="37">
        <v>1977</v>
      </c>
      <c r="E491" s="37">
        <v>2021</v>
      </c>
      <c r="F491" s="37" t="s">
        <v>45</v>
      </c>
      <c r="G491" s="39">
        <v>5</v>
      </c>
      <c r="H491" s="39">
        <v>6</v>
      </c>
      <c r="I491" s="40">
        <v>6201.7</v>
      </c>
      <c r="J491" s="40">
        <v>4408.8999999999996</v>
      </c>
      <c r="K491" s="40">
        <v>4408.8999999999996</v>
      </c>
      <c r="L491" s="41">
        <v>190</v>
      </c>
      <c r="M491" s="40">
        <f t="shared" si="142"/>
        <v>2345453.19</v>
      </c>
      <c r="N491" s="40">
        <v>0</v>
      </c>
      <c r="O491" s="40">
        <v>0</v>
      </c>
      <c r="P491" s="40">
        <v>0</v>
      </c>
      <c r="Q491" s="40">
        <f>'Таблица 3 '!C488</f>
        <v>2345453.19</v>
      </c>
      <c r="R491" s="40">
        <f t="shared" si="143"/>
        <v>2345453.19</v>
      </c>
      <c r="S491" s="40">
        <v>0</v>
      </c>
      <c r="T491" s="42">
        <f t="shared" si="114"/>
        <v>531.98148971398768</v>
      </c>
      <c r="U491" s="42">
        <v>2435.5354252449238</v>
      </c>
      <c r="V491" s="43" t="s">
        <v>489</v>
      </c>
      <c r="W491" s="45"/>
    </row>
    <row r="492" spans="1:23" s="36" customFormat="1" ht="45.75" customHeight="1" x14ac:dyDescent="0.25">
      <c r="A492" s="37">
        <v>89</v>
      </c>
      <c r="B492" s="38" t="s">
        <v>184</v>
      </c>
      <c r="C492" s="37" t="s">
        <v>38</v>
      </c>
      <c r="D492" s="37">
        <v>1991</v>
      </c>
      <c r="E492" s="37">
        <v>2021</v>
      </c>
      <c r="F492" s="37" t="s">
        <v>45</v>
      </c>
      <c r="G492" s="39">
        <v>10</v>
      </c>
      <c r="H492" s="39">
        <v>3</v>
      </c>
      <c r="I492" s="40">
        <v>7546.5</v>
      </c>
      <c r="J492" s="40">
        <v>7180.4</v>
      </c>
      <c r="K492" s="40">
        <v>7097.4</v>
      </c>
      <c r="L492" s="41">
        <v>283</v>
      </c>
      <c r="M492" s="40">
        <f t="shared" si="142"/>
        <v>7019344.7999999998</v>
      </c>
      <c r="N492" s="40">
        <v>0</v>
      </c>
      <c r="O492" s="40">
        <v>0</v>
      </c>
      <c r="P492" s="40">
        <v>0</v>
      </c>
      <c r="Q492" s="40">
        <f>'Таблица 3 '!C489</f>
        <v>7019344.7999999998</v>
      </c>
      <c r="R492" s="40">
        <f t="shared" si="143"/>
        <v>7019344.7999999998</v>
      </c>
      <c r="S492" s="40">
        <v>0</v>
      </c>
      <c r="T492" s="42">
        <f t="shared" si="114"/>
        <v>977.57016322210461</v>
      </c>
      <c r="U492" s="42">
        <v>670.95</v>
      </c>
      <c r="V492" s="43" t="s">
        <v>489</v>
      </c>
      <c r="W492" s="45"/>
    </row>
    <row r="493" spans="1:23" s="47" customFormat="1" ht="45" customHeight="1" x14ac:dyDescent="0.25">
      <c r="A493" s="37">
        <v>90</v>
      </c>
      <c r="B493" s="15" t="s">
        <v>815</v>
      </c>
      <c r="C493" s="14" t="s">
        <v>47</v>
      </c>
      <c r="D493" s="14">
        <v>1972</v>
      </c>
      <c r="E493" s="14" t="s">
        <v>34</v>
      </c>
      <c r="F493" s="14" t="s">
        <v>60</v>
      </c>
      <c r="G493" s="16">
        <v>5</v>
      </c>
      <c r="H493" s="16">
        <v>4</v>
      </c>
      <c r="I493" s="17">
        <v>3439.5</v>
      </c>
      <c r="J493" s="17">
        <v>3166</v>
      </c>
      <c r="K493" s="17">
        <v>3166</v>
      </c>
      <c r="L493" s="18">
        <v>164</v>
      </c>
      <c r="M493" s="17">
        <f t="shared" si="142"/>
        <v>514888</v>
      </c>
      <c r="N493" s="17">
        <v>0</v>
      </c>
      <c r="O493" s="17">
        <v>0</v>
      </c>
      <c r="P493" s="17">
        <v>0</v>
      </c>
      <c r="Q493" s="40">
        <f>'Таблица 3 '!C490</f>
        <v>514888</v>
      </c>
      <c r="R493" s="17">
        <f t="shared" si="143"/>
        <v>514888</v>
      </c>
      <c r="S493" s="17">
        <v>0</v>
      </c>
      <c r="T493" s="19">
        <f t="shared" si="114"/>
        <v>162.63044851547696</v>
      </c>
      <c r="U493" s="19">
        <v>162.63</v>
      </c>
      <c r="V493" s="43" t="s">
        <v>489</v>
      </c>
      <c r="W493" s="84"/>
    </row>
    <row r="494" spans="1:23" s="47" customFormat="1" ht="45" customHeight="1" x14ac:dyDescent="0.25">
      <c r="A494" s="37">
        <v>91</v>
      </c>
      <c r="B494" s="15" t="s">
        <v>1276</v>
      </c>
      <c r="C494" s="14" t="s">
        <v>47</v>
      </c>
      <c r="D494" s="14">
        <v>1971</v>
      </c>
      <c r="E494" s="14" t="s">
        <v>34</v>
      </c>
      <c r="F494" s="14" t="s">
        <v>60</v>
      </c>
      <c r="G494" s="16">
        <v>5</v>
      </c>
      <c r="H494" s="16">
        <v>2</v>
      </c>
      <c r="I494" s="17">
        <v>1770.9</v>
      </c>
      <c r="J494" s="17">
        <v>17770.900000000001</v>
      </c>
      <c r="K494" s="17">
        <v>1770.9</v>
      </c>
      <c r="L494" s="18">
        <v>62</v>
      </c>
      <c r="M494" s="17">
        <f t="shared" ref="M494" si="147">SUM(N494:Q494)</f>
        <v>1745876.86</v>
      </c>
      <c r="N494" s="17">
        <v>0</v>
      </c>
      <c r="O494" s="17">
        <v>0</v>
      </c>
      <c r="P494" s="17">
        <v>0</v>
      </c>
      <c r="Q494" s="40">
        <f>'Таблица 3 '!C491</f>
        <v>1745876.86</v>
      </c>
      <c r="R494" s="17">
        <f t="shared" ref="R494" si="148">Q494</f>
        <v>1745876.86</v>
      </c>
      <c r="S494" s="17">
        <v>0</v>
      </c>
      <c r="T494" s="19">
        <f t="shared" ref="T494" si="149">M494/J494</f>
        <v>98.243581360538855</v>
      </c>
      <c r="U494" s="19">
        <v>98.24</v>
      </c>
      <c r="V494" s="43" t="s">
        <v>489</v>
      </c>
      <c r="W494" s="84"/>
    </row>
    <row r="495" spans="1:23" s="47" customFormat="1" ht="45" customHeight="1" x14ac:dyDescent="0.25">
      <c r="A495" s="37">
        <v>92</v>
      </c>
      <c r="B495" s="15" t="s">
        <v>189</v>
      </c>
      <c r="C495" s="14" t="s">
        <v>47</v>
      </c>
      <c r="D495" s="14">
        <v>1981</v>
      </c>
      <c r="E495" s="14" t="s">
        <v>34</v>
      </c>
      <c r="F495" s="14" t="s">
        <v>60</v>
      </c>
      <c r="G495" s="16">
        <v>5</v>
      </c>
      <c r="H495" s="16">
        <v>10</v>
      </c>
      <c r="I495" s="17">
        <v>9767.86</v>
      </c>
      <c r="J495" s="17">
        <v>9467.86</v>
      </c>
      <c r="K495" s="17">
        <v>8577.06</v>
      </c>
      <c r="L495" s="18">
        <v>235</v>
      </c>
      <c r="M495" s="17">
        <f t="shared" si="142"/>
        <v>1944073.39</v>
      </c>
      <c r="N495" s="17">
        <v>0</v>
      </c>
      <c r="O495" s="17">
        <v>0</v>
      </c>
      <c r="P495" s="17">
        <v>0</v>
      </c>
      <c r="Q495" s="40">
        <f>'Таблица 3 '!C492</f>
        <v>1944073.39</v>
      </c>
      <c r="R495" s="17">
        <f t="shared" si="143"/>
        <v>1944073.39</v>
      </c>
      <c r="S495" s="17">
        <v>0</v>
      </c>
      <c r="T495" s="19">
        <f t="shared" si="114"/>
        <v>205.33398149106554</v>
      </c>
      <c r="U495" s="19">
        <v>205.33</v>
      </c>
      <c r="V495" s="43" t="s">
        <v>489</v>
      </c>
      <c r="W495" s="84"/>
    </row>
    <row r="496" spans="1:23" s="36" customFormat="1" ht="45.75" customHeight="1" x14ac:dyDescent="0.25">
      <c r="A496" s="37">
        <v>93</v>
      </c>
      <c r="B496" s="38" t="s">
        <v>192</v>
      </c>
      <c r="C496" s="37" t="s">
        <v>38</v>
      </c>
      <c r="D496" s="37">
        <v>1996</v>
      </c>
      <c r="E496" s="37" t="s">
        <v>35</v>
      </c>
      <c r="F496" s="37" t="s">
        <v>45</v>
      </c>
      <c r="G496" s="39">
        <v>9</v>
      </c>
      <c r="H496" s="39">
        <v>9</v>
      </c>
      <c r="I496" s="40">
        <v>9061</v>
      </c>
      <c r="J496" s="40">
        <v>9061.1</v>
      </c>
      <c r="K496" s="40">
        <v>9061.1</v>
      </c>
      <c r="L496" s="41">
        <v>325</v>
      </c>
      <c r="M496" s="40">
        <f t="shared" ref="M496:M498" si="150">SUM(N496:Q496)</f>
        <v>12502939.32</v>
      </c>
      <c r="N496" s="40">
        <v>0</v>
      </c>
      <c r="O496" s="40">
        <v>0</v>
      </c>
      <c r="P496" s="40">
        <v>0</v>
      </c>
      <c r="Q496" s="40">
        <f>'Таблица 3 '!C493</f>
        <v>12502939.32</v>
      </c>
      <c r="R496" s="40">
        <f t="shared" ref="R496:R498" si="151">Q496</f>
        <v>12502939.32</v>
      </c>
      <c r="S496" s="40">
        <v>0</v>
      </c>
      <c r="T496" s="42">
        <f t="shared" ref="T496:T498" si="152">M496/J496</f>
        <v>1379.8478462879782</v>
      </c>
      <c r="U496" s="42">
        <v>1766.3617529880478</v>
      </c>
      <c r="V496" s="43" t="s">
        <v>489</v>
      </c>
      <c r="W496" s="45"/>
    </row>
    <row r="497" spans="1:23" s="44" customFormat="1" ht="45" customHeight="1" x14ac:dyDescent="0.25">
      <c r="A497" s="37">
        <v>94</v>
      </c>
      <c r="B497" s="38" t="s">
        <v>672</v>
      </c>
      <c r="C497" s="37" t="s">
        <v>38</v>
      </c>
      <c r="D497" s="37">
        <v>1989</v>
      </c>
      <c r="E497" s="37" t="s">
        <v>35</v>
      </c>
      <c r="F497" s="37" t="s">
        <v>49</v>
      </c>
      <c r="G497" s="39">
        <v>10</v>
      </c>
      <c r="H497" s="39">
        <v>10</v>
      </c>
      <c r="I497" s="40">
        <v>3862.3</v>
      </c>
      <c r="J497" s="40">
        <v>3862.3</v>
      </c>
      <c r="K497" s="40">
        <v>3862.3</v>
      </c>
      <c r="L497" s="41">
        <v>145</v>
      </c>
      <c r="M497" s="40">
        <f t="shared" si="150"/>
        <v>102024.58</v>
      </c>
      <c r="N497" s="40">
        <v>0</v>
      </c>
      <c r="O497" s="40">
        <v>0</v>
      </c>
      <c r="P497" s="40">
        <v>0</v>
      </c>
      <c r="Q497" s="40">
        <f>'Таблица 3 '!C494</f>
        <v>102024.58</v>
      </c>
      <c r="R497" s="40">
        <f t="shared" si="151"/>
        <v>102024.58</v>
      </c>
      <c r="S497" s="40">
        <v>0</v>
      </c>
      <c r="T497" s="42">
        <f t="shared" si="152"/>
        <v>26.41549853714108</v>
      </c>
      <c r="U497" s="42">
        <v>2287.7453097895036</v>
      </c>
      <c r="V497" s="43" t="s">
        <v>489</v>
      </c>
      <c r="W497" s="45"/>
    </row>
    <row r="498" spans="1:23" s="44" customFormat="1" ht="45.75" customHeight="1" x14ac:dyDescent="0.25">
      <c r="A498" s="37">
        <v>95</v>
      </c>
      <c r="B498" s="38" t="s">
        <v>816</v>
      </c>
      <c r="C498" s="37" t="s">
        <v>38</v>
      </c>
      <c r="D498" s="37">
        <v>1998</v>
      </c>
      <c r="E498" s="37">
        <v>2024</v>
      </c>
      <c r="F498" s="37" t="s">
        <v>60</v>
      </c>
      <c r="G498" s="39">
        <v>12</v>
      </c>
      <c r="H498" s="39">
        <v>1</v>
      </c>
      <c r="I498" s="40">
        <v>8382.9</v>
      </c>
      <c r="J498" s="40">
        <v>6075.7</v>
      </c>
      <c r="K498" s="40">
        <v>5292.7</v>
      </c>
      <c r="L498" s="41">
        <v>132</v>
      </c>
      <c r="M498" s="40">
        <f t="shared" si="150"/>
        <v>1664792.68</v>
      </c>
      <c r="N498" s="40">
        <v>0</v>
      </c>
      <c r="O498" s="40">
        <v>0</v>
      </c>
      <c r="P498" s="40">
        <v>0</v>
      </c>
      <c r="Q498" s="40">
        <f>'Таблица 3 '!C495</f>
        <v>1664792.68</v>
      </c>
      <c r="R498" s="40">
        <f t="shared" si="151"/>
        <v>1664792.68</v>
      </c>
      <c r="S498" s="40">
        <v>0</v>
      </c>
      <c r="T498" s="42">
        <f t="shared" si="152"/>
        <v>274.00837434369703</v>
      </c>
      <c r="U498" s="42">
        <v>1766.3617529880478</v>
      </c>
      <c r="V498" s="43" t="s">
        <v>489</v>
      </c>
      <c r="W498" s="45"/>
    </row>
    <row r="499" spans="1:23" s="44" customFormat="1" ht="45.75" customHeight="1" x14ac:dyDescent="0.25">
      <c r="A499" s="37">
        <v>96</v>
      </c>
      <c r="B499" s="38" t="s">
        <v>1346</v>
      </c>
      <c r="C499" s="37" t="s">
        <v>47</v>
      </c>
      <c r="D499" s="37">
        <v>1972</v>
      </c>
      <c r="E499" s="37" t="s">
        <v>34</v>
      </c>
      <c r="F499" s="37" t="s">
        <v>60</v>
      </c>
      <c r="G499" s="39">
        <v>5</v>
      </c>
      <c r="H499" s="39">
        <v>8</v>
      </c>
      <c r="I499" s="40">
        <v>6562.91</v>
      </c>
      <c r="J499" s="40">
        <v>6145.9</v>
      </c>
      <c r="K499" s="40">
        <v>6145.9</v>
      </c>
      <c r="L499" s="41">
        <v>264</v>
      </c>
      <c r="M499" s="40">
        <f t="shared" si="142"/>
        <v>2803496.43</v>
      </c>
      <c r="N499" s="40">
        <v>0</v>
      </c>
      <c r="O499" s="40">
        <v>0</v>
      </c>
      <c r="P499" s="40">
        <v>0</v>
      </c>
      <c r="Q499" s="40">
        <f>'Таблица 3 '!C496</f>
        <v>2803496.43</v>
      </c>
      <c r="R499" s="40">
        <f t="shared" si="143"/>
        <v>2803496.43</v>
      </c>
      <c r="S499" s="40">
        <v>0</v>
      </c>
      <c r="T499" s="42">
        <f t="shared" si="114"/>
        <v>456.15718283733878</v>
      </c>
      <c r="U499" s="42">
        <v>456.16</v>
      </c>
      <c r="V499" s="43" t="s">
        <v>489</v>
      </c>
      <c r="W499" s="45"/>
    </row>
    <row r="500" spans="1:23" s="44" customFormat="1" ht="45" customHeight="1" x14ac:dyDescent="0.25">
      <c r="A500" s="37">
        <v>97</v>
      </c>
      <c r="B500" s="38" t="s">
        <v>673</v>
      </c>
      <c r="C500" s="37" t="s">
        <v>38</v>
      </c>
      <c r="D500" s="37">
        <v>1993</v>
      </c>
      <c r="E500" s="37">
        <v>2020</v>
      </c>
      <c r="F500" s="37" t="s">
        <v>60</v>
      </c>
      <c r="G500" s="39">
        <v>5</v>
      </c>
      <c r="H500" s="39">
        <v>3</v>
      </c>
      <c r="I500" s="40">
        <v>2839.4</v>
      </c>
      <c r="J500" s="40">
        <v>2679.6</v>
      </c>
      <c r="K500" s="40">
        <v>1931.4</v>
      </c>
      <c r="L500" s="41">
        <v>120</v>
      </c>
      <c r="M500" s="40">
        <f t="shared" si="142"/>
        <v>266277.31</v>
      </c>
      <c r="N500" s="40">
        <v>0</v>
      </c>
      <c r="O500" s="40">
        <v>0</v>
      </c>
      <c r="P500" s="40">
        <v>0</v>
      </c>
      <c r="Q500" s="40">
        <f>'Таблица 3 '!C497</f>
        <v>266277.31</v>
      </c>
      <c r="R500" s="40">
        <f t="shared" si="143"/>
        <v>266277.31</v>
      </c>
      <c r="S500" s="40">
        <v>0</v>
      </c>
      <c r="T500" s="42">
        <f t="shared" si="114"/>
        <v>99.372036871174799</v>
      </c>
      <c r="U500" s="42">
        <v>1915.27</v>
      </c>
      <c r="V500" s="43" t="s">
        <v>489</v>
      </c>
      <c r="W500" s="45"/>
    </row>
    <row r="501" spans="1:23" s="44" customFormat="1" ht="45" customHeight="1" x14ac:dyDescent="0.25">
      <c r="A501" s="37">
        <v>98</v>
      </c>
      <c r="B501" s="38" t="s">
        <v>675</v>
      </c>
      <c r="C501" s="37" t="s">
        <v>38</v>
      </c>
      <c r="D501" s="37">
        <v>1976</v>
      </c>
      <c r="E501" s="37" t="s">
        <v>35</v>
      </c>
      <c r="F501" s="37" t="s">
        <v>60</v>
      </c>
      <c r="G501" s="39">
        <v>5</v>
      </c>
      <c r="H501" s="39">
        <v>8</v>
      </c>
      <c r="I501" s="40">
        <v>8222.18</v>
      </c>
      <c r="J501" s="40">
        <v>6003.9</v>
      </c>
      <c r="K501" s="40">
        <v>5960.8</v>
      </c>
      <c r="L501" s="41">
        <v>235</v>
      </c>
      <c r="M501" s="40">
        <f t="shared" si="142"/>
        <v>497057.93</v>
      </c>
      <c r="N501" s="40">
        <v>0</v>
      </c>
      <c r="O501" s="40">
        <v>0</v>
      </c>
      <c r="P501" s="40">
        <v>0</v>
      </c>
      <c r="Q501" s="40">
        <f>'Таблица 3 '!C498</f>
        <v>497057.93</v>
      </c>
      <c r="R501" s="40">
        <f t="shared" si="143"/>
        <v>497057.93</v>
      </c>
      <c r="S501" s="40">
        <v>0</v>
      </c>
      <c r="T501" s="42">
        <f t="shared" si="114"/>
        <v>82.789175369343269</v>
      </c>
      <c r="U501" s="42">
        <v>3860.25</v>
      </c>
      <c r="V501" s="43" t="s">
        <v>489</v>
      </c>
      <c r="W501" s="45"/>
    </row>
    <row r="502" spans="1:23" s="44" customFormat="1" ht="45.75" customHeight="1" x14ac:dyDescent="0.25">
      <c r="A502" s="37">
        <v>99</v>
      </c>
      <c r="B502" s="38" t="s">
        <v>200</v>
      </c>
      <c r="C502" s="37" t="s">
        <v>47</v>
      </c>
      <c r="D502" s="37">
        <v>1972</v>
      </c>
      <c r="E502" s="37">
        <v>2023</v>
      </c>
      <c r="F502" s="37" t="s">
        <v>60</v>
      </c>
      <c r="G502" s="39">
        <v>5</v>
      </c>
      <c r="H502" s="39">
        <v>6</v>
      </c>
      <c r="I502" s="40">
        <v>7394.8</v>
      </c>
      <c r="J502" s="40">
        <v>5427.1</v>
      </c>
      <c r="K502" s="40">
        <v>5290.7</v>
      </c>
      <c r="L502" s="41">
        <v>231</v>
      </c>
      <c r="M502" s="40">
        <f t="shared" ref="M502:M504" si="153">SUM(N502:Q502)</f>
        <v>399182.57</v>
      </c>
      <c r="N502" s="40">
        <v>0</v>
      </c>
      <c r="O502" s="40">
        <v>0</v>
      </c>
      <c r="P502" s="40">
        <v>0</v>
      </c>
      <c r="Q502" s="40">
        <f>'Таблица 3 '!C499</f>
        <v>399182.57</v>
      </c>
      <c r="R502" s="40">
        <f t="shared" ref="R502:R504" si="154">Q502</f>
        <v>399182.57</v>
      </c>
      <c r="S502" s="40">
        <v>0</v>
      </c>
      <c r="T502" s="42">
        <f t="shared" ref="T502:T504" si="155">M502/J502</f>
        <v>73.553568204013189</v>
      </c>
      <c r="U502" s="42">
        <v>6074.7783106027282</v>
      </c>
      <c r="V502" s="43" t="s">
        <v>489</v>
      </c>
      <c r="W502" s="45"/>
    </row>
    <row r="503" spans="1:23" s="44" customFormat="1" ht="45" customHeight="1" x14ac:dyDescent="0.25">
      <c r="A503" s="37">
        <v>100</v>
      </c>
      <c r="B503" s="38" t="s">
        <v>203</v>
      </c>
      <c r="C503" s="37" t="s">
        <v>38</v>
      </c>
      <c r="D503" s="37">
        <v>1994</v>
      </c>
      <c r="E503" s="37" t="s">
        <v>35</v>
      </c>
      <c r="F503" s="37" t="s">
        <v>49</v>
      </c>
      <c r="G503" s="39">
        <v>10</v>
      </c>
      <c r="H503" s="39">
        <v>10</v>
      </c>
      <c r="I503" s="40">
        <v>11741.83</v>
      </c>
      <c r="J503" s="40">
        <v>11085.53</v>
      </c>
      <c r="K503" s="40">
        <v>11085.53</v>
      </c>
      <c r="L503" s="41">
        <v>322</v>
      </c>
      <c r="M503" s="40">
        <f t="shared" si="153"/>
        <v>295519.26</v>
      </c>
      <c r="N503" s="40">
        <v>0</v>
      </c>
      <c r="O503" s="40">
        <v>0</v>
      </c>
      <c r="P503" s="40">
        <v>0</v>
      </c>
      <c r="Q503" s="40">
        <f>'Таблица 3 '!C500</f>
        <v>295519.26</v>
      </c>
      <c r="R503" s="40">
        <f t="shared" si="154"/>
        <v>295519.26</v>
      </c>
      <c r="S503" s="40">
        <v>0</v>
      </c>
      <c r="T503" s="42">
        <f t="shared" si="155"/>
        <v>26.658108362883866</v>
      </c>
      <c r="U503" s="42">
        <v>2403.0930916248476</v>
      </c>
      <c r="V503" s="43" t="s">
        <v>489</v>
      </c>
      <c r="W503" s="45"/>
    </row>
    <row r="504" spans="1:23" s="44" customFormat="1" ht="45" customHeight="1" x14ac:dyDescent="0.25">
      <c r="A504" s="37">
        <v>101</v>
      </c>
      <c r="B504" s="38" t="s">
        <v>678</v>
      </c>
      <c r="C504" s="37" t="s">
        <v>38</v>
      </c>
      <c r="D504" s="37">
        <v>1994</v>
      </c>
      <c r="E504" s="37">
        <v>2020</v>
      </c>
      <c r="F504" s="37" t="s">
        <v>45</v>
      </c>
      <c r="G504" s="39">
        <v>10</v>
      </c>
      <c r="H504" s="39">
        <v>1</v>
      </c>
      <c r="I504" s="40">
        <v>3621.9</v>
      </c>
      <c r="J504" s="40">
        <v>2672</v>
      </c>
      <c r="K504" s="40">
        <v>2672</v>
      </c>
      <c r="L504" s="41">
        <v>89</v>
      </c>
      <c r="M504" s="40">
        <f t="shared" si="153"/>
        <v>497763.55000000005</v>
      </c>
      <c r="N504" s="40">
        <v>0</v>
      </c>
      <c r="O504" s="40">
        <v>0</v>
      </c>
      <c r="P504" s="40">
        <v>0</v>
      </c>
      <c r="Q504" s="40">
        <f>'Таблица 3 '!C501</f>
        <v>497763.55000000005</v>
      </c>
      <c r="R504" s="40">
        <f t="shared" si="154"/>
        <v>497763.55000000005</v>
      </c>
      <c r="S504" s="40">
        <v>0</v>
      </c>
      <c r="T504" s="42">
        <f t="shared" si="155"/>
        <v>186.28875374251498</v>
      </c>
      <c r="U504" s="42">
        <v>7052.69</v>
      </c>
      <c r="V504" s="43" t="s">
        <v>489</v>
      </c>
      <c r="W504" s="45"/>
    </row>
    <row r="505" spans="1:23" s="44" customFormat="1" ht="45.75" customHeight="1" x14ac:dyDescent="0.25">
      <c r="A505" s="37">
        <v>102</v>
      </c>
      <c r="B505" s="38" t="s">
        <v>1277</v>
      </c>
      <c r="C505" s="37" t="s">
        <v>47</v>
      </c>
      <c r="D505" s="37">
        <v>1992</v>
      </c>
      <c r="E505" s="37" t="s">
        <v>35</v>
      </c>
      <c r="F505" s="37" t="s">
        <v>45</v>
      </c>
      <c r="G505" s="39">
        <v>9</v>
      </c>
      <c r="H505" s="39">
        <v>1</v>
      </c>
      <c r="I505" s="40">
        <v>2556.9</v>
      </c>
      <c r="J505" s="40">
        <v>2553.1</v>
      </c>
      <c r="K505" s="40">
        <v>2553.1</v>
      </c>
      <c r="L505" s="41">
        <v>152</v>
      </c>
      <c r="M505" s="40">
        <f t="shared" si="142"/>
        <v>2022325.7</v>
      </c>
      <c r="N505" s="40">
        <v>0</v>
      </c>
      <c r="O505" s="40">
        <v>0</v>
      </c>
      <c r="P505" s="40">
        <v>0</v>
      </c>
      <c r="Q505" s="40">
        <f>'Таблица 3 '!C502</f>
        <v>2022325.7</v>
      </c>
      <c r="R505" s="40">
        <f t="shared" si="143"/>
        <v>2022325.7</v>
      </c>
      <c r="S505" s="40">
        <v>0</v>
      </c>
      <c r="T505" s="42">
        <f t="shared" si="114"/>
        <v>792.1059496298617</v>
      </c>
      <c r="U505" s="42">
        <v>6074.7783106027282</v>
      </c>
      <c r="V505" s="43" t="s">
        <v>489</v>
      </c>
      <c r="W505" s="45"/>
    </row>
    <row r="506" spans="1:23" s="44" customFormat="1" ht="45.75" customHeight="1" x14ac:dyDescent="0.25">
      <c r="A506" s="37">
        <v>103</v>
      </c>
      <c r="B506" s="38" t="s">
        <v>1280</v>
      </c>
      <c r="C506" s="37" t="s">
        <v>47</v>
      </c>
      <c r="D506" s="37">
        <v>1979</v>
      </c>
      <c r="E506" s="37" t="s">
        <v>34</v>
      </c>
      <c r="F506" s="37" t="s">
        <v>45</v>
      </c>
      <c r="G506" s="39">
        <v>5</v>
      </c>
      <c r="H506" s="39">
        <v>7</v>
      </c>
      <c r="I506" s="40">
        <v>6901.9</v>
      </c>
      <c r="J506" s="40">
        <v>5146.8</v>
      </c>
      <c r="K506" s="40">
        <v>5146.8</v>
      </c>
      <c r="L506" s="41">
        <v>250</v>
      </c>
      <c r="M506" s="40">
        <f t="shared" ref="M506" si="156">SUM(N506:Q506)</f>
        <v>4219016.49</v>
      </c>
      <c r="N506" s="40">
        <v>0</v>
      </c>
      <c r="O506" s="40">
        <v>0</v>
      </c>
      <c r="P506" s="40">
        <v>0</v>
      </c>
      <c r="Q506" s="40">
        <f>'Таблица 3 '!C503</f>
        <v>4219016.49</v>
      </c>
      <c r="R506" s="40">
        <f t="shared" ref="R506" si="157">Q506</f>
        <v>4219016.49</v>
      </c>
      <c r="S506" s="40">
        <v>0</v>
      </c>
      <c r="T506" s="42">
        <f t="shared" ref="T506" si="158">M506/J506</f>
        <v>819.73585334576831</v>
      </c>
      <c r="U506" s="42">
        <v>6074.7783106027282</v>
      </c>
      <c r="V506" s="43" t="s">
        <v>489</v>
      </c>
      <c r="W506" s="45"/>
    </row>
    <row r="507" spans="1:23" s="36" customFormat="1" ht="45.75" customHeight="1" x14ac:dyDescent="0.25">
      <c r="A507" s="37">
        <v>104</v>
      </c>
      <c r="B507" s="38" t="s">
        <v>528</v>
      </c>
      <c r="C507" s="37" t="s">
        <v>38</v>
      </c>
      <c r="D507" s="37">
        <v>1964</v>
      </c>
      <c r="E507" s="37">
        <v>2018</v>
      </c>
      <c r="F507" s="37" t="s">
        <v>60</v>
      </c>
      <c r="G507" s="39">
        <v>4</v>
      </c>
      <c r="H507" s="39">
        <v>3</v>
      </c>
      <c r="I507" s="40">
        <v>2682.14</v>
      </c>
      <c r="J507" s="40">
        <v>2273</v>
      </c>
      <c r="K507" s="40">
        <v>1943.7</v>
      </c>
      <c r="L507" s="41">
        <v>88</v>
      </c>
      <c r="M507" s="40">
        <f t="shared" si="142"/>
        <v>9483998.9399999995</v>
      </c>
      <c r="N507" s="40">
        <v>0</v>
      </c>
      <c r="O507" s="40">
        <v>0</v>
      </c>
      <c r="P507" s="40">
        <v>0</v>
      </c>
      <c r="Q507" s="40">
        <f>'Таблица 3 '!C504</f>
        <v>9483998.9399999995</v>
      </c>
      <c r="R507" s="40">
        <f t="shared" si="143"/>
        <v>9483998.9399999995</v>
      </c>
      <c r="S507" s="40">
        <v>0</v>
      </c>
      <c r="T507" s="42">
        <f t="shared" si="114"/>
        <v>4172.4588385393754</v>
      </c>
      <c r="U507" s="42">
        <v>6074.7783106027282</v>
      </c>
      <c r="V507" s="43" t="s">
        <v>489</v>
      </c>
      <c r="W507" s="45"/>
    </row>
    <row r="508" spans="1:23" s="36" customFormat="1" ht="45.75" customHeight="1" x14ac:dyDescent="0.25">
      <c r="A508" s="37">
        <v>105</v>
      </c>
      <c r="B508" s="38" t="s">
        <v>529</v>
      </c>
      <c r="C508" s="37" t="s">
        <v>38</v>
      </c>
      <c r="D508" s="37">
        <v>1963</v>
      </c>
      <c r="E508" s="37" t="s">
        <v>35</v>
      </c>
      <c r="F508" s="37" t="s">
        <v>39</v>
      </c>
      <c r="G508" s="39">
        <v>3</v>
      </c>
      <c r="H508" s="39">
        <v>2</v>
      </c>
      <c r="I508" s="40">
        <v>1728.1</v>
      </c>
      <c r="J508" s="40">
        <v>844</v>
      </c>
      <c r="K508" s="40">
        <v>844</v>
      </c>
      <c r="L508" s="41">
        <v>35</v>
      </c>
      <c r="M508" s="40">
        <f t="shared" si="142"/>
        <v>1239651.6000000001</v>
      </c>
      <c r="N508" s="40">
        <v>0</v>
      </c>
      <c r="O508" s="40">
        <v>0</v>
      </c>
      <c r="P508" s="40">
        <v>0</v>
      </c>
      <c r="Q508" s="40">
        <f>'Таблица 3 '!C505</f>
        <v>1239651.6000000001</v>
      </c>
      <c r="R508" s="40">
        <f t="shared" si="143"/>
        <v>1239651.6000000001</v>
      </c>
      <c r="S508" s="40">
        <v>0</v>
      </c>
      <c r="T508" s="42">
        <f t="shared" si="114"/>
        <v>1468.7815165876777</v>
      </c>
      <c r="U508" s="42">
        <v>1468.78</v>
      </c>
      <c r="V508" s="43" t="s">
        <v>489</v>
      </c>
      <c r="W508" s="45"/>
    </row>
    <row r="509" spans="1:23" s="44" customFormat="1" ht="45" customHeight="1" x14ac:dyDescent="0.25">
      <c r="A509" s="37">
        <v>106</v>
      </c>
      <c r="B509" s="38" t="s">
        <v>679</v>
      </c>
      <c r="C509" s="37" t="s">
        <v>38</v>
      </c>
      <c r="D509" s="37">
        <v>1994</v>
      </c>
      <c r="E509" s="37" t="s">
        <v>35</v>
      </c>
      <c r="F509" s="37" t="s">
        <v>60</v>
      </c>
      <c r="G509" s="39">
        <v>2</v>
      </c>
      <c r="H509" s="39">
        <v>1</v>
      </c>
      <c r="I509" s="40">
        <v>9550.9</v>
      </c>
      <c r="J509" s="40">
        <v>8094.3</v>
      </c>
      <c r="K509" s="40">
        <v>8024.5</v>
      </c>
      <c r="L509" s="41">
        <v>243</v>
      </c>
      <c r="M509" s="40">
        <f t="shared" si="142"/>
        <v>206801.29</v>
      </c>
      <c r="N509" s="40">
        <v>0</v>
      </c>
      <c r="O509" s="40">
        <v>0</v>
      </c>
      <c r="P509" s="40">
        <v>0</v>
      </c>
      <c r="Q509" s="40">
        <f>'Таблица 3 '!C506</f>
        <v>206801.29</v>
      </c>
      <c r="R509" s="40">
        <f t="shared" si="143"/>
        <v>206801.29</v>
      </c>
      <c r="S509" s="40">
        <v>0</v>
      </c>
      <c r="T509" s="42">
        <f t="shared" si="114"/>
        <v>25.549002384393958</v>
      </c>
      <c r="U509" s="42">
        <v>2231.9382985557741</v>
      </c>
      <c r="V509" s="43" t="s">
        <v>489</v>
      </c>
      <c r="W509" s="45"/>
    </row>
    <row r="510" spans="1:23" s="36" customFormat="1" ht="45.75" customHeight="1" x14ac:dyDescent="0.25">
      <c r="A510" s="37">
        <v>107</v>
      </c>
      <c r="B510" s="38" t="s">
        <v>530</v>
      </c>
      <c r="C510" s="37" t="s">
        <v>38</v>
      </c>
      <c r="D510" s="37">
        <v>1988</v>
      </c>
      <c r="E510" s="37">
        <v>2018</v>
      </c>
      <c r="F510" s="37" t="s">
        <v>45</v>
      </c>
      <c r="G510" s="39">
        <v>9</v>
      </c>
      <c r="H510" s="39">
        <v>3</v>
      </c>
      <c r="I510" s="40">
        <v>6599.14</v>
      </c>
      <c r="J510" s="40">
        <v>5123.3</v>
      </c>
      <c r="K510" s="40">
        <v>4901.7</v>
      </c>
      <c r="L510" s="41">
        <v>174</v>
      </c>
      <c r="M510" s="40">
        <f t="shared" si="142"/>
        <v>3787130.39</v>
      </c>
      <c r="N510" s="40">
        <v>0</v>
      </c>
      <c r="O510" s="40">
        <v>0</v>
      </c>
      <c r="P510" s="40">
        <v>0</v>
      </c>
      <c r="Q510" s="40">
        <f>'Таблица 3 '!C507</f>
        <v>3787130.39</v>
      </c>
      <c r="R510" s="40">
        <f t="shared" si="143"/>
        <v>3787130.39</v>
      </c>
      <c r="S510" s="40">
        <v>0</v>
      </c>
      <c r="T510" s="42">
        <f t="shared" si="114"/>
        <v>739.19746842855193</v>
      </c>
      <c r="U510" s="42">
        <v>860.22</v>
      </c>
      <c r="V510" s="43" t="s">
        <v>489</v>
      </c>
      <c r="W510" s="45"/>
    </row>
    <row r="511" spans="1:23" s="36" customFormat="1" ht="45.75" customHeight="1" x14ac:dyDescent="0.25">
      <c r="A511" s="37">
        <v>108</v>
      </c>
      <c r="B511" s="38" t="s">
        <v>209</v>
      </c>
      <c r="C511" s="37" t="s">
        <v>38</v>
      </c>
      <c r="D511" s="37">
        <v>1969</v>
      </c>
      <c r="E511" s="37">
        <v>2021</v>
      </c>
      <c r="F511" s="37" t="s">
        <v>45</v>
      </c>
      <c r="G511" s="39">
        <v>5</v>
      </c>
      <c r="H511" s="39">
        <v>4</v>
      </c>
      <c r="I511" s="40">
        <v>4465.7</v>
      </c>
      <c r="J511" s="40">
        <v>3358.4</v>
      </c>
      <c r="K511" s="40">
        <v>3121.3</v>
      </c>
      <c r="L511" s="41">
        <v>136</v>
      </c>
      <c r="M511" s="40">
        <f t="shared" si="142"/>
        <v>2301909.9</v>
      </c>
      <c r="N511" s="40">
        <v>0</v>
      </c>
      <c r="O511" s="40">
        <v>0</v>
      </c>
      <c r="P511" s="40">
        <v>0</v>
      </c>
      <c r="Q511" s="40">
        <f>'Таблица 3 '!C508</f>
        <v>2301909.9</v>
      </c>
      <c r="R511" s="40">
        <f t="shared" si="143"/>
        <v>2301909.9</v>
      </c>
      <c r="S511" s="40">
        <v>0</v>
      </c>
      <c r="T511" s="42">
        <f t="shared" si="114"/>
        <v>685.41862196283944</v>
      </c>
      <c r="U511" s="42">
        <v>685.41862196283944</v>
      </c>
      <c r="V511" s="43" t="s">
        <v>489</v>
      </c>
      <c r="W511" s="45"/>
    </row>
    <row r="512" spans="1:23" s="36" customFormat="1" ht="45.75" customHeight="1" x14ac:dyDescent="0.25">
      <c r="A512" s="37">
        <v>109</v>
      </c>
      <c r="B512" s="38" t="s">
        <v>531</v>
      </c>
      <c r="C512" s="37" t="s">
        <v>38</v>
      </c>
      <c r="D512" s="37">
        <v>1993</v>
      </c>
      <c r="E512" s="37" t="s">
        <v>35</v>
      </c>
      <c r="F512" s="37" t="s">
        <v>49</v>
      </c>
      <c r="G512" s="39">
        <v>9</v>
      </c>
      <c r="H512" s="39">
        <v>3</v>
      </c>
      <c r="I512" s="40">
        <v>8292.7000000000007</v>
      </c>
      <c r="J512" s="40">
        <v>8039.5</v>
      </c>
      <c r="K512" s="40">
        <v>7012.7</v>
      </c>
      <c r="L512" s="41">
        <v>245</v>
      </c>
      <c r="M512" s="40">
        <f t="shared" si="142"/>
        <v>7768400.4100000001</v>
      </c>
      <c r="N512" s="40">
        <v>0</v>
      </c>
      <c r="O512" s="40">
        <v>0</v>
      </c>
      <c r="P512" s="40">
        <v>0</v>
      </c>
      <c r="Q512" s="40">
        <f>'Таблица 3 '!C509</f>
        <v>7768400.4100000001</v>
      </c>
      <c r="R512" s="40">
        <f t="shared" si="143"/>
        <v>7768400.4100000001</v>
      </c>
      <c r="S512" s="40">
        <v>0</v>
      </c>
      <c r="T512" s="42">
        <f t="shared" si="114"/>
        <v>966.27904844828663</v>
      </c>
      <c r="U512" s="42">
        <v>598.83000062192923</v>
      </c>
      <c r="V512" s="43" t="s">
        <v>489</v>
      </c>
      <c r="W512" s="45"/>
    </row>
    <row r="513" spans="1:23" s="44" customFormat="1" ht="45.75" customHeight="1" x14ac:dyDescent="0.25">
      <c r="A513" s="37">
        <v>110</v>
      </c>
      <c r="B513" s="38" t="s">
        <v>1289</v>
      </c>
      <c r="C513" s="37" t="s">
        <v>47</v>
      </c>
      <c r="D513" s="37">
        <v>2006</v>
      </c>
      <c r="E513" s="37">
        <v>2021</v>
      </c>
      <c r="F513" s="37" t="s">
        <v>60</v>
      </c>
      <c r="G513" s="39">
        <v>15</v>
      </c>
      <c r="H513" s="39">
        <v>2</v>
      </c>
      <c r="I513" s="40">
        <v>15419.1</v>
      </c>
      <c r="J513" s="40">
        <v>11621.39</v>
      </c>
      <c r="K513" s="40">
        <v>11621.39</v>
      </c>
      <c r="L513" s="41">
        <v>221</v>
      </c>
      <c r="M513" s="40">
        <f t="shared" ref="M513:M514" si="159">SUM(N513:Q513)</f>
        <v>200000</v>
      </c>
      <c r="N513" s="40">
        <v>0</v>
      </c>
      <c r="O513" s="40">
        <v>0</v>
      </c>
      <c r="P513" s="40">
        <v>0</v>
      </c>
      <c r="Q513" s="40">
        <f>'Таблица 3 '!C510</f>
        <v>200000</v>
      </c>
      <c r="R513" s="40">
        <f t="shared" ref="R513:R514" si="160">Q513</f>
        <v>200000</v>
      </c>
      <c r="S513" s="40">
        <v>0</v>
      </c>
      <c r="T513" s="42">
        <f t="shared" ref="T513:T514" si="161">M513/J513</f>
        <v>17.209645317814822</v>
      </c>
      <c r="U513" s="42">
        <v>821.91</v>
      </c>
      <c r="V513" s="43" t="s">
        <v>489</v>
      </c>
      <c r="W513" s="45"/>
    </row>
    <row r="514" spans="1:23" s="44" customFormat="1" ht="45" customHeight="1" x14ac:dyDescent="0.25">
      <c r="A514" s="37">
        <v>111</v>
      </c>
      <c r="B514" s="38" t="s">
        <v>216</v>
      </c>
      <c r="C514" s="37" t="s">
        <v>38</v>
      </c>
      <c r="D514" s="37">
        <v>1968</v>
      </c>
      <c r="E514" s="37">
        <v>2021</v>
      </c>
      <c r="F514" s="37" t="s">
        <v>60</v>
      </c>
      <c r="G514" s="39">
        <v>5</v>
      </c>
      <c r="H514" s="39">
        <v>4</v>
      </c>
      <c r="I514" s="40">
        <v>4187.2</v>
      </c>
      <c r="J514" s="40">
        <v>4083.7</v>
      </c>
      <c r="K514" s="40">
        <v>3665.7</v>
      </c>
      <c r="L514" s="41">
        <v>108</v>
      </c>
      <c r="M514" s="40">
        <f t="shared" si="159"/>
        <v>491799.94</v>
      </c>
      <c r="N514" s="40">
        <v>0</v>
      </c>
      <c r="O514" s="40">
        <v>0</v>
      </c>
      <c r="P514" s="40">
        <v>0</v>
      </c>
      <c r="Q514" s="40">
        <f>'Таблица 3 '!C511</f>
        <v>491799.94</v>
      </c>
      <c r="R514" s="40">
        <f t="shared" si="160"/>
        <v>491799.94</v>
      </c>
      <c r="S514" s="40">
        <v>0</v>
      </c>
      <c r="T514" s="42">
        <f t="shared" si="161"/>
        <v>120.42998751132552</v>
      </c>
      <c r="U514" s="42">
        <v>3236.1500000000005</v>
      </c>
      <c r="V514" s="43" t="s">
        <v>489</v>
      </c>
      <c r="W514" s="45"/>
    </row>
    <row r="515" spans="1:23" s="44" customFormat="1" ht="45.75" customHeight="1" x14ac:dyDescent="0.25">
      <c r="A515" s="37">
        <v>112</v>
      </c>
      <c r="B515" s="38" t="s">
        <v>532</v>
      </c>
      <c r="C515" s="37" t="s">
        <v>38</v>
      </c>
      <c r="D515" s="37">
        <v>1957</v>
      </c>
      <c r="E515" s="37" t="s">
        <v>34</v>
      </c>
      <c r="F515" s="37" t="s">
        <v>60</v>
      </c>
      <c r="G515" s="39">
        <v>4</v>
      </c>
      <c r="H515" s="39">
        <v>2</v>
      </c>
      <c r="I515" s="40">
        <v>1034</v>
      </c>
      <c r="J515" s="40">
        <v>1034</v>
      </c>
      <c r="K515" s="40">
        <v>1029.5</v>
      </c>
      <c r="L515" s="41">
        <v>72</v>
      </c>
      <c r="M515" s="40">
        <f t="shared" si="142"/>
        <v>849850</v>
      </c>
      <c r="N515" s="40">
        <v>0</v>
      </c>
      <c r="O515" s="40">
        <v>0</v>
      </c>
      <c r="P515" s="40">
        <v>0</v>
      </c>
      <c r="Q515" s="40">
        <f>'Таблица 3 '!C512</f>
        <v>849850</v>
      </c>
      <c r="R515" s="40">
        <f t="shared" si="143"/>
        <v>849850</v>
      </c>
      <c r="S515" s="40">
        <v>0</v>
      </c>
      <c r="T515" s="42">
        <f t="shared" si="114"/>
        <v>821.90522243713735</v>
      </c>
      <c r="U515" s="42">
        <v>821.91</v>
      </c>
      <c r="V515" s="43" t="s">
        <v>489</v>
      </c>
      <c r="W515" s="45"/>
    </row>
    <row r="516" spans="1:23" s="36" customFormat="1" ht="45.75" customHeight="1" x14ac:dyDescent="0.25">
      <c r="A516" s="37">
        <v>113</v>
      </c>
      <c r="B516" s="38" t="s">
        <v>217</v>
      </c>
      <c r="C516" s="37" t="s">
        <v>38</v>
      </c>
      <c r="D516" s="37">
        <v>1963</v>
      </c>
      <c r="E516" s="37">
        <v>2017</v>
      </c>
      <c r="F516" s="37" t="s">
        <v>60</v>
      </c>
      <c r="G516" s="39">
        <v>5</v>
      </c>
      <c r="H516" s="39">
        <v>4</v>
      </c>
      <c r="I516" s="40">
        <v>4140.12</v>
      </c>
      <c r="J516" s="40">
        <v>2944</v>
      </c>
      <c r="K516" s="40">
        <v>2914</v>
      </c>
      <c r="L516" s="41">
        <v>89</v>
      </c>
      <c r="M516" s="40">
        <f t="shared" si="142"/>
        <v>7213398.0200000005</v>
      </c>
      <c r="N516" s="40">
        <v>0</v>
      </c>
      <c r="O516" s="40">
        <v>0</v>
      </c>
      <c r="P516" s="40">
        <v>0</v>
      </c>
      <c r="Q516" s="40">
        <f>'Таблица 3 '!C513</f>
        <v>7213398.0200000005</v>
      </c>
      <c r="R516" s="40">
        <f t="shared" si="143"/>
        <v>7213398.0200000005</v>
      </c>
      <c r="S516" s="40">
        <v>0</v>
      </c>
      <c r="T516" s="42">
        <f t="shared" si="114"/>
        <v>2450.2031317934784</v>
      </c>
      <c r="U516" s="42">
        <v>2848.92</v>
      </c>
      <c r="V516" s="43" t="s">
        <v>489</v>
      </c>
      <c r="W516" s="45"/>
    </row>
    <row r="517" spans="1:23" s="36" customFormat="1" ht="45.75" customHeight="1" x14ac:dyDescent="0.25">
      <c r="A517" s="37">
        <v>114</v>
      </c>
      <c r="B517" s="38" t="s">
        <v>220</v>
      </c>
      <c r="C517" s="37" t="s">
        <v>38</v>
      </c>
      <c r="D517" s="37">
        <v>1982</v>
      </c>
      <c r="E517" s="37">
        <v>2020</v>
      </c>
      <c r="F517" s="37" t="s">
        <v>60</v>
      </c>
      <c r="G517" s="39">
        <v>5</v>
      </c>
      <c r="H517" s="39">
        <v>4</v>
      </c>
      <c r="I517" s="40">
        <v>3757.9</v>
      </c>
      <c r="J517" s="40">
        <v>2712.3</v>
      </c>
      <c r="K517" s="40">
        <v>2604.6999999999998</v>
      </c>
      <c r="L517" s="41">
        <v>108</v>
      </c>
      <c r="M517" s="40">
        <f t="shared" si="142"/>
        <v>2016314.94</v>
      </c>
      <c r="N517" s="40">
        <v>0</v>
      </c>
      <c r="O517" s="40">
        <v>0</v>
      </c>
      <c r="P517" s="40">
        <v>0</v>
      </c>
      <c r="Q517" s="40">
        <f>'Таблица 3 '!C514</f>
        <v>2016314.94</v>
      </c>
      <c r="R517" s="40">
        <f t="shared" si="143"/>
        <v>2016314.94</v>
      </c>
      <c r="S517" s="40">
        <v>0</v>
      </c>
      <c r="T517" s="42">
        <f t="shared" si="114"/>
        <v>743.396726025882</v>
      </c>
      <c r="U517" s="42">
        <v>2698.696764738414</v>
      </c>
      <c r="V517" s="43" t="s">
        <v>489</v>
      </c>
      <c r="W517" s="45"/>
    </row>
    <row r="518" spans="1:23" s="44" customFormat="1" ht="45.75" customHeight="1" x14ac:dyDescent="0.25">
      <c r="A518" s="37">
        <v>115</v>
      </c>
      <c r="B518" s="38" t="s">
        <v>221</v>
      </c>
      <c r="C518" s="37" t="s">
        <v>47</v>
      </c>
      <c r="D518" s="37">
        <v>1978</v>
      </c>
      <c r="E518" s="37">
        <v>2023</v>
      </c>
      <c r="F518" s="37" t="s">
        <v>60</v>
      </c>
      <c r="G518" s="39">
        <v>5</v>
      </c>
      <c r="H518" s="39">
        <v>6</v>
      </c>
      <c r="I518" s="40">
        <v>5712.9</v>
      </c>
      <c r="J518" s="40">
        <v>4834.12</v>
      </c>
      <c r="K518" s="40">
        <v>4436.5200000000004</v>
      </c>
      <c r="L518" s="41">
        <v>184</v>
      </c>
      <c r="M518" s="40">
        <f t="shared" ref="M518" si="162">SUM(N518:Q518)</f>
        <v>1400475.2</v>
      </c>
      <c r="N518" s="40">
        <v>0</v>
      </c>
      <c r="O518" s="40">
        <v>0</v>
      </c>
      <c r="P518" s="40">
        <v>0</v>
      </c>
      <c r="Q518" s="40">
        <f>'Таблица 3 '!C515</f>
        <v>1400475.2</v>
      </c>
      <c r="R518" s="40">
        <f t="shared" ref="R518" si="163">Q518</f>
        <v>1400475.2</v>
      </c>
      <c r="S518" s="40">
        <v>0</v>
      </c>
      <c r="T518" s="42">
        <f t="shared" ref="T518" si="164">M518/J518</f>
        <v>289.70633745128379</v>
      </c>
      <c r="U518" s="42">
        <v>2698.696764738414</v>
      </c>
      <c r="V518" s="43" t="s">
        <v>489</v>
      </c>
      <c r="W518" s="45"/>
    </row>
    <row r="519" spans="1:23" s="36" customFormat="1" ht="45.75" customHeight="1" x14ac:dyDescent="0.25">
      <c r="A519" s="37">
        <v>116</v>
      </c>
      <c r="B519" s="38" t="s">
        <v>223</v>
      </c>
      <c r="C519" s="37" t="s">
        <v>38</v>
      </c>
      <c r="D519" s="37">
        <v>1977</v>
      </c>
      <c r="E519" s="37">
        <v>2021</v>
      </c>
      <c r="F519" s="37" t="s">
        <v>60</v>
      </c>
      <c r="G519" s="39">
        <v>5</v>
      </c>
      <c r="H519" s="39">
        <v>4</v>
      </c>
      <c r="I519" s="40">
        <v>3346.5</v>
      </c>
      <c r="J519" s="40">
        <v>3343.2</v>
      </c>
      <c r="K519" s="40">
        <v>3343.2</v>
      </c>
      <c r="L519" s="41">
        <v>134</v>
      </c>
      <c r="M519" s="40">
        <f t="shared" si="142"/>
        <v>4979573.1100000003</v>
      </c>
      <c r="N519" s="40">
        <v>0</v>
      </c>
      <c r="O519" s="40">
        <v>0</v>
      </c>
      <c r="P519" s="40">
        <v>0</v>
      </c>
      <c r="Q519" s="40">
        <f>'Таблица 3 '!C516</f>
        <v>4979573.1100000003</v>
      </c>
      <c r="R519" s="40">
        <f t="shared" si="143"/>
        <v>4979573.1100000003</v>
      </c>
      <c r="S519" s="40">
        <v>0</v>
      </c>
      <c r="T519" s="42">
        <f t="shared" si="114"/>
        <v>1489.4631221584114</v>
      </c>
      <c r="U519" s="42">
        <v>3631.9095477386932</v>
      </c>
      <c r="V519" s="43" t="s">
        <v>489</v>
      </c>
      <c r="W519" s="45"/>
    </row>
    <row r="520" spans="1:23" s="36" customFormat="1" ht="45.75" customHeight="1" x14ac:dyDescent="0.25">
      <c r="A520" s="37">
        <v>117</v>
      </c>
      <c r="B520" s="38" t="s">
        <v>224</v>
      </c>
      <c r="C520" s="37" t="s">
        <v>38</v>
      </c>
      <c r="D520" s="37">
        <v>1974</v>
      </c>
      <c r="E520" s="37">
        <v>2020</v>
      </c>
      <c r="F520" s="37" t="s">
        <v>60</v>
      </c>
      <c r="G520" s="39">
        <v>5</v>
      </c>
      <c r="H520" s="39">
        <v>5</v>
      </c>
      <c r="I520" s="40">
        <v>4604</v>
      </c>
      <c r="J520" s="40">
        <v>4551.1000000000004</v>
      </c>
      <c r="K520" s="40">
        <v>4551.1000000000004</v>
      </c>
      <c r="L520" s="41">
        <v>215</v>
      </c>
      <c r="M520" s="40">
        <f t="shared" si="142"/>
        <v>5189753.68</v>
      </c>
      <c r="N520" s="40">
        <v>0</v>
      </c>
      <c r="O520" s="40">
        <v>0</v>
      </c>
      <c r="P520" s="40">
        <v>0</v>
      </c>
      <c r="Q520" s="40">
        <f>'Таблица 3 '!C517</f>
        <v>5189753.68</v>
      </c>
      <c r="R520" s="40">
        <f t="shared" si="143"/>
        <v>5189753.68</v>
      </c>
      <c r="S520" s="40">
        <v>0</v>
      </c>
      <c r="T520" s="42">
        <f t="shared" si="114"/>
        <v>1140.3295203357429</v>
      </c>
      <c r="U520" s="42">
        <v>3492.6640515479776</v>
      </c>
      <c r="V520" s="43" t="s">
        <v>489</v>
      </c>
      <c r="W520" s="45"/>
    </row>
    <row r="521" spans="1:23" s="44" customFormat="1" ht="45.75" customHeight="1" x14ac:dyDescent="0.25">
      <c r="A521" s="37">
        <v>118</v>
      </c>
      <c r="B521" s="38" t="s">
        <v>1347</v>
      </c>
      <c r="C521" s="37" t="s">
        <v>47</v>
      </c>
      <c r="D521" s="37">
        <v>1993</v>
      </c>
      <c r="E521" s="37" t="s">
        <v>35</v>
      </c>
      <c r="F521" s="37" t="s">
        <v>45</v>
      </c>
      <c r="G521" s="39">
        <v>5</v>
      </c>
      <c r="H521" s="39">
        <v>4</v>
      </c>
      <c r="I521" s="40">
        <v>2463.8000000000002</v>
      </c>
      <c r="J521" s="40">
        <v>2387</v>
      </c>
      <c r="K521" s="40">
        <v>2387</v>
      </c>
      <c r="L521" s="41">
        <v>75</v>
      </c>
      <c r="M521" s="40">
        <f t="shared" ref="M521" si="165">SUM(N521:Q521)</f>
        <v>1075903</v>
      </c>
      <c r="N521" s="40">
        <v>0</v>
      </c>
      <c r="O521" s="40">
        <v>0</v>
      </c>
      <c r="P521" s="40">
        <v>0</v>
      </c>
      <c r="Q521" s="40">
        <f>'Таблица 3 '!C518</f>
        <v>1075903</v>
      </c>
      <c r="R521" s="40">
        <f t="shared" ref="R521" si="166">Q521</f>
        <v>1075903</v>
      </c>
      <c r="S521" s="40">
        <v>0</v>
      </c>
      <c r="T521" s="42">
        <f t="shared" ref="T521" si="167">M521/J521</f>
        <v>450.73439463762043</v>
      </c>
      <c r="U521" s="42">
        <v>450.73</v>
      </c>
      <c r="V521" s="43" t="s">
        <v>489</v>
      </c>
      <c r="W521" s="45"/>
    </row>
    <row r="522" spans="1:23" s="36" customFormat="1" ht="45.75" customHeight="1" x14ac:dyDescent="0.25">
      <c r="A522" s="37">
        <v>119</v>
      </c>
      <c r="B522" s="38" t="s">
        <v>225</v>
      </c>
      <c r="C522" s="37" t="s">
        <v>38</v>
      </c>
      <c r="D522" s="37">
        <v>1968</v>
      </c>
      <c r="E522" s="37" t="s">
        <v>35</v>
      </c>
      <c r="F522" s="37" t="s">
        <v>60</v>
      </c>
      <c r="G522" s="39">
        <v>5</v>
      </c>
      <c r="H522" s="39">
        <v>4</v>
      </c>
      <c r="I522" s="40">
        <v>4357.5</v>
      </c>
      <c r="J522" s="40">
        <v>4043.5</v>
      </c>
      <c r="K522" s="40">
        <v>2510.6</v>
      </c>
      <c r="L522" s="41">
        <v>104</v>
      </c>
      <c r="M522" s="40">
        <f t="shared" si="142"/>
        <v>9961216.6300000008</v>
      </c>
      <c r="N522" s="40">
        <v>0</v>
      </c>
      <c r="O522" s="40">
        <v>0</v>
      </c>
      <c r="P522" s="40">
        <v>0</v>
      </c>
      <c r="Q522" s="40">
        <f>'Таблица 3 '!C519</f>
        <v>9961216.6300000008</v>
      </c>
      <c r="R522" s="40">
        <f t="shared" si="143"/>
        <v>9961216.6300000008</v>
      </c>
      <c r="S522" s="40">
        <v>0</v>
      </c>
      <c r="T522" s="42">
        <f t="shared" si="114"/>
        <v>2463.5134487448995</v>
      </c>
      <c r="U522" s="42">
        <v>2329.2422480524297</v>
      </c>
      <c r="V522" s="43" t="s">
        <v>489</v>
      </c>
      <c r="W522" s="45"/>
    </row>
    <row r="523" spans="1:23" s="36" customFormat="1" ht="45.75" customHeight="1" x14ac:dyDescent="0.25">
      <c r="A523" s="37">
        <v>120</v>
      </c>
      <c r="B523" s="38" t="s">
        <v>533</v>
      </c>
      <c r="C523" s="37" t="s">
        <v>38</v>
      </c>
      <c r="D523" s="37">
        <v>1990</v>
      </c>
      <c r="E523" s="37" t="s">
        <v>34</v>
      </c>
      <c r="F523" s="37" t="s">
        <v>60</v>
      </c>
      <c r="G523" s="39">
        <v>9</v>
      </c>
      <c r="H523" s="39">
        <v>9</v>
      </c>
      <c r="I523" s="40">
        <v>11854.9</v>
      </c>
      <c r="J523" s="40">
        <v>11854.9</v>
      </c>
      <c r="K523" s="40">
        <v>11854.9</v>
      </c>
      <c r="L523" s="41">
        <v>445</v>
      </c>
      <c r="M523" s="40">
        <f t="shared" si="142"/>
        <v>14694161.6</v>
      </c>
      <c r="N523" s="40">
        <v>0</v>
      </c>
      <c r="O523" s="40">
        <v>0</v>
      </c>
      <c r="P523" s="40">
        <v>0</v>
      </c>
      <c r="Q523" s="40">
        <f>'Таблица 3 '!C520</f>
        <v>14694161.6</v>
      </c>
      <c r="R523" s="40">
        <f t="shared" si="143"/>
        <v>14694161.6</v>
      </c>
      <c r="S523" s="40">
        <v>0</v>
      </c>
      <c r="T523" s="42">
        <f t="shared" ref="T523:T591" si="168">M523/J523</f>
        <v>1239.5011008106353</v>
      </c>
      <c r="U523" s="42">
        <v>2240.9048148866714</v>
      </c>
      <c r="V523" s="43" t="s">
        <v>489</v>
      </c>
      <c r="W523" s="45"/>
    </row>
    <row r="524" spans="1:23" s="36" customFormat="1" ht="45.75" customHeight="1" x14ac:dyDescent="0.25">
      <c r="A524" s="37">
        <v>121</v>
      </c>
      <c r="B524" s="38" t="s">
        <v>226</v>
      </c>
      <c r="C524" s="37" t="s">
        <v>38</v>
      </c>
      <c r="D524" s="37">
        <v>1988</v>
      </c>
      <c r="E524" s="37">
        <v>2019</v>
      </c>
      <c r="F524" s="37" t="s">
        <v>45</v>
      </c>
      <c r="G524" s="39">
        <v>9</v>
      </c>
      <c r="H524" s="39">
        <v>3</v>
      </c>
      <c r="I524" s="40">
        <v>7342.6</v>
      </c>
      <c r="J524" s="40">
        <v>5200.6000000000004</v>
      </c>
      <c r="K524" s="40">
        <v>4941.2</v>
      </c>
      <c r="L524" s="41">
        <v>220</v>
      </c>
      <c r="M524" s="40">
        <f t="shared" ref="M524" si="169">SUM(N524:Q524)</f>
        <v>5132059.1500000004</v>
      </c>
      <c r="N524" s="40">
        <v>0</v>
      </c>
      <c r="O524" s="40">
        <v>0</v>
      </c>
      <c r="P524" s="40">
        <v>0</v>
      </c>
      <c r="Q524" s="40">
        <f>'Таблица 3 '!C521</f>
        <v>5132059.1500000004</v>
      </c>
      <c r="R524" s="40">
        <f t="shared" ref="R524" si="170">Q524</f>
        <v>5132059.1500000004</v>
      </c>
      <c r="S524" s="40">
        <v>0</v>
      </c>
      <c r="T524" s="42">
        <f t="shared" ref="T524" si="171">M524/J524</f>
        <v>986.82058800907589</v>
      </c>
      <c r="U524" s="42">
        <v>670.95</v>
      </c>
      <c r="V524" s="43" t="s">
        <v>489</v>
      </c>
      <c r="W524" s="45"/>
    </row>
    <row r="525" spans="1:23" s="44" customFormat="1" ht="45.75" customHeight="1" x14ac:dyDescent="0.25">
      <c r="A525" s="37">
        <v>122</v>
      </c>
      <c r="B525" s="38" t="s">
        <v>1278</v>
      </c>
      <c r="C525" s="37" t="s">
        <v>47</v>
      </c>
      <c r="D525" s="37">
        <v>2008</v>
      </c>
      <c r="E525" s="37" t="s">
        <v>35</v>
      </c>
      <c r="F525" s="37" t="s">
        <v>60</v>
      </c>
      <c r="G525" s="39">
        <v>9</v>
      </c>
      <c r="H525" s="39">
        <v>1</v>
      </c>
      <c r="I525" s="40">
        <v>4339</v>
      </c>
      <c r="J525" s="40">
        <v>3624.5</v>
      </c>
      <c r="K525" s="40">
        <v>3539</v>
      </c>
      <c r="L525" s="41">
        <v>76</v>
      </c>
      <c r="M525" s="40">
        <f t="shared" si="142"/>
        <v>1160000.47</v>
      </c>
      <c r="N525" s="40">
        <v>0</v>
      </c>
      <c r="O525" s="40">
        <v>0</v>
      </c>
      <c r="P525" s="40">
        <v>0</v>
      </c>
      <c r="Q525" s="40">
        <f>'Таблица 3 '!C522</f>
        <v>1160000.47</v>
      </c>
      <c r="R525" s="40">
        <f t="shared" si="143"/>
        <v>1160000.47</v>
      </c>
      <c r="S525" s="40">
        <v>0</v>
      </c>
      <c r="T525" s="42">
        <f t="shared" si="168"/>
        <v>320.04427369292313</v>
      </c>
      <c r="U525" s="42">
        <v>670.95</v>
      </c>
      <c r="V525" s="43" t="s">
        <v>489</v>
      </c>
      <c r="W525" s="45"/>
    </row>
    <row r="526" spans="1:23" s="29" customFormat="1" ht="30" customHeight="1" x14ac:dyDescent="0.25">
      <c r="A526" s="162" t="s">
        <v>232</v>
      </c>
      <c r="B526" s="162"/>
      <c r="C526" s="30" t="s">
        <v>34</v>
      </c>
      <c r="D526" s="30" t="s">
        <v>34</v>
      </c>
      <c r="E526" s="30" t="s">
        <v>34</v>
      </c>
      <c r="F526" s="30" t="s">
        <v>34</v>
      </c>
      <c r="G526" s="31" t="s">
        <v>34</v>
      </c>
      <c r="H526" s="31" t="s">
        <v>34</v>
      </c>
      <c r="I526" s="32">
        <f>SUM(I527:I528)</f>
        <v>1438.12</v>
      </c>
      <c r="J526" s="32">
        <f t="shared" ref="J526:S526" si="172">SUM(J527:J528)</f>
        <v>1246.8600000000001</v>
      </c>
      <c r="K526" s="32">
        <f t="shared" si="172"/>
        <v>1159.8600000000001</v>
      </c>
      <c r="L526" s="33">
        <f t="shared" si="172"/>
        <v>51</v>
      </c>
      <c r="M526" s="32">
        <f t="shared" si="172"/>
        <v>775182.14</v>
      </c>
      <c r="N526" s="32">
        <f t="shared" si="172"/>
        <v>0</v>
      </c>
      <c r="O526" s="32">
        <f t="shared" si="172"/>
        <v>0</v>
      </c>
      <c r="P526" s="32">
        <f t="shared" si="172"/>
        <v>0</v>
      </c>
      <c r="Q526" s="32">
        <f t="shared" si="172"/>
        <v>775182.14</v>
      </c>
      <c r="R526" s="32">
        <f t="shared" si="172"/>
        <v>775182.14</v>
      </c>
      <c r="S526" s="32">
        <f t="shared" si="172"/>
        <v>0</v>
      </c>
      <c r="T526" s="34" t="s">
        <v>35</v>
      </c>
      <c r="U526" s="34" t="s">
        <v>35</v>
      </c>
      <c r="V526" s="35" t="s">
        <v>35</v>
      </c>
      <c r="W526" s="181"/>
    </row>
    <row r="527" spans="1:23" s="36" customFormat="1" ht="45.75" customHeight="1" x14ac:dyDescent="0.25">
      <c r="A527" s="37">
        <v>1</v>
      </c>
      <c r="B527" s="38" t="s">
        <v>534</v>
      </c>
      <c r="C527" s="37" t="s">
        <v>38</v>
      </c>
      <c r="D527" s="37">
        <v>1979</v>
      </c>
      <c r="E527" s="37">
        <v>2019</v>
      </c>
      <c r="F527" s="37" t="s">
        <v>60</v>
      </c>
      <c r="G527" s="39">
        <v>2</v>
      </c>
      <c r="H527" s="39">
        <v>2</v>
      </c>
      <c r="I527" s="40">
        <v>663.72</v>
      </c>
      <c r="J527" s="40">
        <v>515.88</v>
      </c>
      <c r="K527" s="40">
        <v>428.88</v>
      </c>
      <c r="L527" s="41">
        <v>23</v>
      </c>
      <c r="M527" s="40">
        <f t="shared" ref="M527:M528" si="173">SUM(N527:Q527)</f>
        <v>143944.84</v>
      </c>
      <c r="N527" s="40">
        <v>0</v>
      </c>
      <c r="O527" s="40">
        <v>0</v>
      </c>
      <c r="P527" s="40">
        <v>0</v>
      </c>
      <c r="Q527" s="40">
        <f>'Таблица 3 '!C524</f>
        <v>143944.84</v>
      </c>
      <c r="R527" s="40">
        <f>'Таблица 3 '!C524</f>
        <v>143944.84</v>
      </c>
      <c r="S527" s="40">
        <v>0</v>
      </c>
      <c r="T527" s="42">
        <f t="shared" si="168"/>
        <v>279.02775839342485</v>
      </c>
      <c r="U527" s="42">
        <v>1505.1</v>
      </c>
      <c r="V527" s="43" t="s">
        <v>489</v>
      </c>
      <c r="W527" s="45"/>
    </row>
    <row r="528" spans="1:23" s="36" customFormat="1" ht="45.75" customHeight="1" x14ac:dyDescent="0.25">
      <c r="A528" s="37">
        <v>2</v>
      </c>
      <c r="B528" s="38" t="s">
        <v>535</v>
      </c>
      <c r="C528" s="37" t="s">
        <v>38</v>
      </c>
      <c r="D528" s="37">
        <v>1972</v>
      </c>
      <c r="E528" s="37" t="s">
        <v>35</v>
      </c>
      <c r="F528" s="37" t="s">
        <v>60</v>
      </c>
      <c r="G528" s="39">
        <v>2</v>
      </c>
      <c r="H528" s="39">
        <v>2</v>
      </c>
      <c r="I528" s="40">
        <v>774.4</v>
      </c>
      <c r="J528" s="40">
        <v>730.98</v>
      </c>
      <c r="K528" s="40">
        <v>730.98</v>
      </c>
      <c r="L528" s="41">
        <v>28</v>
      </c>
      <c r="M528" s="40">
        <f t="shared" si="173"/>
        <v>631237.30000000005</v>
      </c>
      <c r="N528" s="40">
        <v>0</v>
      </c>
      <c r="O528" s="40">
        <v>0</v>
      </c>
      <c r="P528" s="40">
        <v>0</v>
      </c>
      <c r="Q528" s="40">
        <f>'Таблица 3 '!C525</f>
        <v>631237.30000000005</v>
      </c>
      <c r="R528" s="40">
        <f>'Таблица 3 '!C525</f>
        <v>631237.30000000005</v>
      </c>
      <c r="S528" s="40">
        <v>0</v>
      </c>
      <c r="T528" s="42">
        <f t="shared" si="168"/>
        <v>863.54934471531374</v>
      </c>
      <c r="U528" s="42">
        <v>1074.8</v>
      </c>
      <c r="V528" s="43" t="s">
        <v>489</v>
      </c>
      <c r="W528" s="45"/>
    </row>
    <row r="529" spans="1:23" s="29" customFormat="1" ht="26.25" customHeight="1" x14ac:dyDescent="0.25">
      <c r="A529" s="162" t="s">
        <v>234</v>
      </c>
      <c r="B529" s="162"/>
      <c r="C529" s="30" t="s">
        <v>34</v>
      </c>
      <c r="D529" s="30" t="s">
        <v>34</v>
      </c>
      <c r="E529" s="30" t="s">
        <v>34</v>
      </c>
      <c r="F529" s="30" t="s">
        <v>34</v>
      </c>
      <c r="G529" s="31" t="s">
        <v>34</v>
      </c>
      <c r="H529" s="31" t="s">
        <v>34</v>
      </c>
      <c r="I529" s="32">
        <f>SUM(I530:I533)</f>
        <v>3851.09</v>
      </c>
      <c r="J529" s="32">
        <f t="shared" ref="J529:S529" si="174">SUM(J530:J533)</f>
        <v>3757.33</v>
      </c>
      <c r="K529" s="32">
        <f t="shared" si="174"/>
        <v>2886.73</v>
      </c>
      <c r="L529" s="33">
        <f t="shared" si="174"/>
        <v>90</v>
      </c>
      <c r="M529" s="32">
        <f t="shared" si="174"/>
        <v>10914386.539999999</v>
      </c>
      <c r="N529" s="32">
        <f t="shared" si="174"/>
        <v>0</v>
      </c>
      <c r="O529" s="32">
        <f t="shared" si="174"/>
        <v>0</v>
      </c>
      <c r="P529" s="32">
        <f t="shared" si="174"/>
        <v>0</v>
      </c>
      <c r="Q529" s="32">
        <f t="shared" si="174"/>
        <v>10914386.539999999</v>
      </c>
      <c r="R529" s="32">
        <f t="shared" si="174"/>
        <v>10914386.539999999</v>
      </c>
      <c r="S529" s="32">
        <f t="shared" si="174"/>
        <v>0</v>
      </c>
      <c r="T529" s="34" t="s">
        <v>35</v>
      </c>
      <c r="U529" s="34" t="s">
        <v>35</v>
      </c>
      <c r="V529" s="35" t="s">
        <v>35</v>
      </c>
      <c r="W529" s="181"/>
    </row>
    <row r="530" spans="1:23" s="44" customFormat="1" ht="47.25" customHeight="1" x14ac:dyDescent="0.25">
      <c r="A530" s="37">
        <v>1</v>
      </c>
      <c r="B530" s="38" t="s">
        <v>687</v>
      </c>
      <c r="C530" s="37" t="s">
        <v>38</v>
      </c>
      <c r="D530" s="37" t="s">
        <v>305</v>
      </c>
      <c r="E530" s="37" t="s">
        <v>35</v>
      </c>
      <c r="F530" s="37" t="s">
        <v>35</v>
      </c>
      <c r="G530" s="39">
        <v>2</v>
      </c>
      <c r="H530" s="39">
        <v>2</v>
      </c>
      <c r="I530" s="40">
        <v>791.68</v>
      </c>
      <c r="J530" s="40">
        <v>791.68</v>
      </c>
      <c r="K530" s="40">
        <v>637.98</v>
      </c>
      <c r="L530" s="41">
        <v>24</v>
      </c>
      <c r="M530" s="40">
        <f t="shared" ref="M530" si="175">SUM(N530:Q530)</f>
        <v>150351.76</v>
      </c>
      <c r="N530" s="40">
        <v>0</v>
      </c>
      <c r="O530" s="40">
        <v>0</v>
      </c>
      <c r="P530" s="40">
        <v>0</v>
      </c>
      <c r="Q530" s="40">
        <f>'Таблица 3 '!C527</f>
        <v>150351.76</v>
      </c>
      <c r="R530" s="40">
        <f t="shared" ref="R530" si="176">Q530</f>
        <v>150351.76</v>
      </c>
      <c r="S530" s="40">
        <v>0</v>
      </c>
      <c r="T530" s="42">
        <f t="shared" ref="T530" si="177">M530/J530</f>
        <v>189.91481406628944</v>
      </c>
      <c r="U530" s="42">
        <v>4442.4900000000007</v>
      </c>
      <c r="V530" s="43" t="s">
        <v>489</v>
      </c>
      <c r="W530" s="45"/>
    </row>
    <row r="531" spans="1:23" s="36" customFormat="1" ht="45" x14ac:dyDescent="0.25">
      <c r="A531" s="37">
        <v>2</v>
      </c>
      <c r="B531" s="38" t="s">
        <v>536</v>
      </c>
      <c r="C531" s="37" t="s">
        <v>38</v>
      </c>
      <c r="D531" s="37">
        <v>1991</v>
      </c>
      <c r="E531" s="37" t="s">
        <v>35</v>
      </c>
      <c r="F531" s="37" t="s">
        <v>60</v>
      </c>
      <c r="G531" s="39">
        <v>2</v>
      </c>
      <c r="H531" s="39">
        <v>3</v>
      </c>
      <c r="I531" s="40">
        <v>1054.43</v>
      </c>
      <c r="J531" s="40">
        <v>960.67</v>
      </c>
      <c r="K531" s="40">
        <v>960.67</v>
      </c>
      <c r="L531" s="41">
        <v>26</v>
      </c>
      <c r="M531" s="40">
        <f t="shared" ref="M531:M533" si="178">SUM(N531:Q531)</f>
        <v>7999863.9000000004</v>
      </c>
      <c r="N531" s="40">
        <v>0</v>
      </c>
      <c r="O531" s="40">
        <v>0</v>
      </c>
      <c r="P531" s="40">
        <v>0</v>
      </c>
      <c r="Q531" s="40">
        <f>'Таблица 3 '!C528</f>
        <v>7999863.9000000004</v>
      </c>
      <c r="R531" s="40">
        <f t="shared" ref="R531:R533" si="179">Q531</f>
        <v>7999863.9000000004</v>
      </c>
      <c r="S531" s="40">
        <v>0</v>
      </c>
      <c r="T531" s="42">
        <f t="shared" si="168"/>
        <v>8327.3797453860334</v>
      </c>
      <c r="U531" s="42">
        <v>5064.429991568385</v>
      </c>
      <c r="V531" s="43" t="s">
        <v>489</v>
      </c>
      <c r="W531" s="45"/>
    </row>
    <row r="532" spans="1:23" s="36" customFormat="1" ht="45" x14ac:dyDescent="0.25">
      <c r="A532" s="37">
        <v>3</v>
      </c>
      <c r="B532" s="38" t="s">
        <v>537</v>
      </c>
      <c r="C532" s="37" t="s">
        <v>38</v>
      </c>
      <c r="D532" s="37">
        <v>1956</v>
      </c>
      <c r="E532" s="37" t="s">
        <v>35</v>
      </c>
      <c r="F532" s="37" t="s">
        <v>60</v>
      </c>
      <c r="G532" s="39">
        <v>2</v>
      </c>
      <c r="H532" s="39">
        <v>2</v>
      </c>
      <c r="I532" s="40">
        <v>813.29</v>
      </c>
      <c r="J532" s="40">
        <v>813.29</v>
      </c>
      <c r="K532" s="40">
        <v>705.89</v>
      </c>
      <c r="L532" s="41">
        <v>20</v>
      </c>
      <c r="M532" s="40">
        <f t="shared" si="178"/>
        <v>137657.26</v>
      </c>
      <c r="N532" s="40">
        <v>0</v>
      </c>
      <c r="O532" s="40">
        <v>0</v>
      </c>
      <c r="P532" s="40">
        <v>0</v>
      </c>
      <c r="Q532" s="40">
        <f>'Таблица 3 '!C529</f>
        <v>137657.26</v>
      </c>
      <c r="R532" s="40">
        <f t="shared" si="179"/>
        <v>137657.26</v>
      </c>
      <c r="S532" s="40">
        <v>0</v>
      </c>
      <c r="T532" s="42">
        <f t="shared" si="168"/>
        <v>169.25974744556063</v>
      </c>
      <c r="U532" s="42">
        <v>287.10000000000002</v>
      </c>
      <c r="V532" s="43" t="s">
        <v>489</v>
      </c>
      <c r="W532" s="45"/>
    </row>
    <row r="533" spans="1:23" s="36" customFormat="1" ht="45" x14ac:dyDescent="0.25">
      <c r="A533" s="37">
        <v>4</v>
      </c>
      <c r="B533" s="38" t="s">
        <v>538</v>
      </c>
      <c r="C533" s="37" t="s">
        <v>38</v>
      </c>
      <c r="D533" s="37">
        <v>1975</v>
      </c>
      <c r="E533" s="37">
        <v>2018</v>
      </c>
      <c r="F533" s="37" t="s">
        <v>60</v>
      </c>
      <c r="G533" s="39">
        <v>3</v>
      </c>
      <c r="H533" s="39">
        <v>2</v>
      </c>
      <c r="I533" s="40">
        <v>1191.69</v>
      </c>
      <c r="J533" s="40">
        <v>1191.69</v>
      </c>
      <c r="K533" s="40">
        <v>582.19000000000005</v>
      </c>
      <c r="L533" s="41">
        <v>20</v>
      </c>
      <c r="M533" s="40">
        <f t="shared" si="178"/>
        <v>2626513.62</v>
      </c>
      <c r="N533" s="40">
        <v>0</v>
      </c>
      <c r="O533" s="40">
        <v>0</v>
      </c>
      <c r="P533" s="40">
        <v>0</v>
      </c>
      <c r="Q533" s="40">
        <f>'Таблица 3 '!C530</f>
        <v>2626513.62</v>
      </c>
      <c r="R533" s="40">
        <f t="shared" si="179"/>
        <v>2626513.62</v>
      </c>
      <c r="S533" s="40">
        <v>0</v>
      </c>
      <c r="T533" s="42">
        <f t="shared" si="168"/>
        <v>2204.0242177076252</v>
      </c>
      <c r="U533" s="42">
        <v>2627.1609291006889</v>
      </c>
      <c r="V533" s="43" t="s">
        <v>489</v>
      </c>
      <c r="W533" s="45"/>
    </row>
    <row r="534" spans="1:23" s="29" customFormat="1" ht="30.75" customHeight="1" x14ac:dyDescent="0.25">
      <c r="A534" s="162" t="s">
        <v>239</v>
      </c>
      <c r="B534" s="162"/>
      <c r="C534" s="30" t="s">
        <v>34</v>
      </c>
      <c r="D534" s="30" t="s">
        <v>34</v>
      </c>
      <c r="E534" s="30" t="s">
        <v>34</v>
      </c>
      <c r="F534" s="30" t="s">
        <v>34</v>
      </c>
      <c r="G534" s="31" t="s">
        <v>34</v>
      </c>
      <c r="H534" s="31" t="s">
        <v>34</v>
      </c>
      <c r="I534" s="32">
        <f>SUM(I535:I537)</f>
        <v>9048.4</v>
      </c>
      <c r="J534" s="32">
        <f t="shared" ref="J534:S534" si="180">SUM(J535:J537)</f>
        <v>7784.2</v>
      </c>
      <c r="K534" s="32">
        <f t="shared" si="180"/>
        <v>7606.2</v>
      </c>
      <c r="L534" s="33">
        <f t="shared" si="180"/>
        <v>293</v>
      </c>
      <c r="M534" s="32">
        <f t="shared" si="180"/>
        <v>4282178.49</v>
      </c>
      <c r="N534" s="32">
        <f t="shared" si="180"/>
        <v>0</v>
      </c>
      <c r="O534" s="32">
        <f t="shared" si="180"/>
        <v>0</v>
      </c>
      <c r="P534" s="32">
        <f t="shared" si="180"/>
        <v>0</v>
      </c>
      <c r="Q534" s="32">
        <f t="shared" si="180"/>
        <v>4282178.49</v>
      </c>
      <c r="R534" s="32">
        <f t="shared" si="180"/>
        <v>4282178.49</v>
      </c>
      <c r="S534" s="32">
        <f t="shared" si="180"/>
        <v>0</v>
      </c>
      <c r="T534" s="34" t="s">
        <v>35</v>
      </c>
      <c r="U534" s="34" t="s">
        <v>35</v>
      </c>
      <c r="V534" s="35" t="s">
        <v>35</v>
      </c>
      <c r="W534" s="181"/>
    </row>
    <row r="535" spans="1:23" s="36" customFormat="1" ht="45.75" customHeight="1" x14ac:dyDescent="0.25">
      <c r="A535" s="37">
        <v>1</v>
      </c>
      <c r="B535" s="38" t="s">
        <v>540</v>
      </c>
      <c r="C535" s="37" t="s">
        <v>38</v>
      </c>
      <c r="D535" s="37">
        <v>1991</v>
      </c>
      <c r="E535" s="37" t="s">
        <v>35</v>
      </c>
      <c r="F535" s="37" t="s">
        <v>60</v>
      </c>
      <c r="G535" s="39">
        <v>5</v>
      </c>
      <c r="H535" s="39">
        <v>5</v>
      </c>
      <c r="I535" s="40">
        <v>5061.3</v>
      </c>
      <c r="J535" s="40">
        <v>4523</v>
      </c>
      <c r="K535" s="40">
        <v>4345</v>
      </c>
      <c r="L535" s="41">
        <v>182</v>
      </c>
      <c r="M535" s="40">
        <f t="shared" ref="M535:M537" si="181">SUM(N535:Q535)</f>
        <v>284602.89</v>
      </c>
      <c r="N535" s="40">
        <v>0</v>
      </c>
      <c r="O535" s="40">
        <v>0</v>
      </c>
      <c r="P535" s="40">
        <v>0</v>
      </c>
      <c r="Q535" s="40">
        <f>'Таблица 3 '!C532</f>
        <v>284602.89</v>
      </c>
      <c r="R535" s="40">
        <f t="shared" ref="R535:R537" si="182">Q535</f>
        <v>284602.89</v>
      </c>
      <c r="S535" s="40">
        <v>0</v>
      </c>
      <c r="T535" s="42">
        <f t="shared" si="168"/>
        <v>62.923477780234364</v>
      </c>
      <c r="U535" s="42">
        <v>3073.77</v>
      </c>
      <c r="V535" s="43" t="s">
        <v>489</v>
      </c>
      <c r="W535" s="45"/>
    </row>
    <row r="536" spans="1:23" s="36" customFormat="1" ht="45.75" customHeight="1" x14ac:dyDescent="0.25">
      <c r="A536" s="37">
        <v>2</v>
      </c>
      <c r="B536" s="38" t="s">
        <v>240</v>
      </c>
      <c r="C536" s="37" t="s">
        <v>38</v>
      </c>
      <c r="D536" s="37">
        <v>1983</v>
      </c>
      <c r="E536" s="37" t="s">
        <v>34</v>
      </c>
      <c r="F536" s="37" t="s">
        <v>60</v>
      </c>
      <c r="G536" s="39">
        <v>4</v>
      </c>
      <c r="H536" s="39">
        <v>2</v>
      </c>
      <c r="I536" s="40">
        <v>1678.1</v>
      </c>
      <c r="J536" s="40">
        <v>1203.2</v>
      </c>
      <c r="K536" s="40">
        <v>1203.2</v>
      </c>
      <c r="L536" s="41">
        <v>34</v>
      </c>
      <c r="M536" s="40">
        <f t="shared" si="181"/>
        <v>2052778.8</v>
      </c>
      <c r="N536" s="40">
        <v>0</v>
      </c>
      <c r="O536" s="40">
        <v>0</v>
      </c>
      <c r="P536" s="40">
        <v>0</v>
      </c>
      <c r="Q536" s="40">
        <f>'Таблица 3 '!C533</f>
        <v>2052778.8</v>
      </c>
      <c r="R536" s="40">
        <f t="shared" si="182"/>
        <v>2052778.8</v>
      </c>
      <c r="S536" s="40">
        <v>0</v>
      </c>
      <c r="T536" s="42">
        <f t="shared" si="168"/>
        <v>1706.0994015957447</v>
      </c>
      <c r="U536" s="42">
        <v>2011.3713430851062</v>
      </c>
      <c r="V536" s="43" t="s">
        <v>489</v>
      </c>
      <c r="W536" s="45"/>
    </row>
    <row r="537" spans="1:23" s="36" customFormat="1" ht="45.75" customHeight="1" x14ac:dyDescent="0.25">
      <c r="A537" s="37">
        <v>3</v>
      </c>
      <c r="B537" s="38" t="s">
        <v>245</v>
      </c>
      <c r="C537" s="37" t="s">
        <v>38</v>
      </c>
      <c r="D537" s="37">
        <v>1988</v>
      </c>
      <c r="E537" s="37" t="s">
        <v>34</v>
      </c>
      <c r="F537" s="37" t="s">
        <v>60</v>
      </c>
      <c r="G537" s="39">
        <v>5</v>
      </c>
      <c r="H537" s="39">
        <v>3</v>
      </c>
      <c r="I537" s="40">
        <v>2309</v>
      </c>
      <c r="J537" s="40">
        <v>2058</v>
      </c>
      <c r="K537" s="40">
        <v>2058</v>
      </c>
      <c r="L537" s="41">
        <v>77</v>
      </c>
      <c r="M537" s="40">
        <f t="shared" si="181"/>
        <v>1944796.8</v>
      </c>
      <c r="N537" s="40">
        <v>0</v>
      </c>
      <c r="O537" s="40">
        <v>0</v>
      </c>
      <c r="P537" s="40">
        <v>0</v>
      </c>
      <c r="Q537" s="40">
        <f>'Таблица 3 '!C534</f>
        <v>1944796.8</v>
      </c>
      <c r="R537" s="40">
        <f t="shared" si="182"/>
        <v>1944796.8</v>
      </c>
      <c r="S537" s="40">
        <v>0</v>
      </c>
      <c r="T537" s="42">
        <f t="shared" si="168"/>
        <v>944.99358600583093</v>
      </c>
      <c r="U537" s="42">
        <v>1006.1690962099125</v>
      </c>
      <c r="V537" s="43" t="s">
        <v>489</v>
      </c>
      <c r="W537" s="45"/>
    </row>
    <row r="538" spans="1:23" s="29" customFormat="1" ht="29.25" customHeight="1" x14ac:dyDescent="0.25">
      <c r="A538" s="162" t="s">
        <v>541</v>
      </c>
      <c r="B538" s="162"/>
      <c r="C538" s="30" t="s">
        <v>34</v>
      </c>
      <c r="D538" s="30" t="s">
        <v>34</v>
      </c>
      <c r="E538" s="30" t="s">
        <v>34</v>
      </c>
      <c r="F538" s="30" t="s">
        <v>34</v>
      </c>
      <c r="G538" s="31" t="s">
        <v>34</v>
      </c>
      <c r="H538" s="31" t="s">
        <v>34</v>
      </c>
      <c r="I538" s="32">
        <f>SUM(I539:I545)</f>
        <v>12421.9</v>
      </c>
      <c r="J538" s="32">
        <f t="shared" ref="J538:S538" si="183">SUM(J539:J545)</f>
        <v>9543.2000000000007</v>
      </c>
      <c r="K538" s="32">
        <f t="shared" si="183"/>
        <v>9434</v>
      </c>
      <c r="L538" s="33">
        <f t="shared" si="183"/>
        <v>329</v>
      </c>
      <c r="M538" s="32">
        <f t="shared" si="183"/>
        <v>14997527.09</v>
      </c>
      <c r="N538" s="32">
        <f t="shared" si="183"/>
        <v>0</v>
      </c>
      <c r="O538" s="32">
        <f t="shared" si="183"/>
        <v>0</v>
      </c>
      <c r="P538" s="32">
        <f t="shared" si="183"/>
        <v>0</v>
      </c>
      <c r="Q538" s="32">
        <f t="shared" si="183"/>
        <v>14997527.09</v>
      </c>
      <c r="R538" s="32">
        <f t="shared" si="183"/>
        <v>14997527.09</v>
      </c>
      <c r="S538" s="32">
        <f t="shared" si="183"/>
        <v>0</v>
      </c>
      <c r="T538" s="34" t="s">
        <v>35</v>
      </c>
      <c r="U538" s="34" t="s">
        <v>35</v>
      </c>
      <c r="V538" s="35" t="s">
        <v>35</v>
      </c>
      <c r="W538" s="181"/>
    </row>
    <row r="539" spans="1:23" s="36" customFormat="1" ht="45" customHeight="1" x14ac:dyDescent="0.25">
      <c r="A539" s="37">
        <v>1</v>
      </c>
      <c r="B539" s="38" t="s">
        <v>542</v>
      </c>
      <c r="C539" s="37" t="s">
        <v>38</v>
      </c>
      <c r="D539" s="37">
        <v>1989</v>
      </c>
      <c r="E539" s="37" t="s">
        <v>35</v>
      </c>
      <c r="F539" s="37" t="s">
        <v>45</v>
      </c>
      <c r="G539" s="39">
        <v>5</v>
      </c>
      <c r="H539" s="39">
        <v>3</v>
      </c>
      <c r="I539" s="40">
        <v>3689</v>
      </c>
      <c r="J539" s="40">
        <v>3331.5</v>
      </c>
      <c r="K539" s="40">
        <v>3308</v>
      </c>
      <c r="L539" s="41">
        <v>105</v>
      </c>
      <c r="M539" s="40">
        <f t="shared" ref="M539:M545" si="184">SUM(N539:Q539)</f>
        <v>4304436</v>
      </c>
      <c r="N539" s="40">
        <v>0</v>
      </c>
      <c r="O539" s="40">
        <v>0</v>
      </c>
      <c r="P539" s="40">
        <v>0</v>
      </c>
      <c r="Q539" s="40">
        <f>'Таблица 3 '!C536</f>
        <v>4304436</v>
      </c>
      <c r="R539" s="40">
        <f t="shared" ref="R539:R545" si="185">Q539</f>
        <v>4304436</v>
      </c>
      <c r="S539" s="40">
        <v>0</v>
      </c>
      <c r="T539" s="42">
        <f t="shared" si="168"/>
        <v>1292.0414227825304</v>
      </c>
      <c r="U539" s="42">
        <v>636.01170643854118</v>
      </c>
      <c r="V539" s="43" t="s">
        <v>489</v>
      </c>
      <c r="W539" s="45"/>
    </row>
    <row r="540" spans="1:23" s="36" customFormat="1" ht="45" customHeight="1" x14ac:dyDescent="0.25">
      <c r="A540" s="37">
        <v>2</v>
      </c>
      <c r="B540" s="38" t="s">
        <v>543</v>
      </c>
      <c r="C540" s="37" t="s">
        <v>38</v>
      </c>
      <c r="D540" s="37" t="s">
        <v>179</v>
      </c>
      <c r="E540" s="37">
        <v>2021</v>
      </c>
      <c r="F540" s="37" t="s">
        <v>45</v>
      </c>
      <c r="G540" s="39">
        <v>5</v>
      </c>
      <c r="H540" s="39">
        <v>1</v>
      </c>
      <c r="I540" s="40">
        <v>2217</v>
      </c>
      <c r="J540" s="40">
        <v>1160.8999999999999</v>
      </c>
      <c r="K540" s="40">
        <v>1160.9000000000001</v>
      </c>
      <c r="L540" s="41">
        <v>31</v>
      </c>
      <c r="M540" s="40">
        <f t="shared" si="184"/>
        <v>1136103.01</v>
      </c>
      <c r="N540" s="40">
        <v>0</v>
      </c>
      <c r="O540" s="40">
        <v>0</v>
      </c>
      <c r="P540" s="40">
        <v>0</v>
      </c>
      <c r="Q540" s="40">
        <f>'Таблица 3 '!C537</f>
        <v>1136103.01</v>
      </c>
      <c r="R540" s="40">
        <f t="shared" si="185"/>
        <v>1136103.01</v>
      </c>
      <c r="S540" s="40">
        <v>0</v>
      </c>
      <c r="T540" s="42">
        <f t="shared" si="168"/>
        <v>978.63985700749436</v>
      </c>
      <c r="U540" s="42">
        <v>2210.4177276251185</v>
      </c>
      <c r="V540" s="43" t="s">
        <v>489</v>
      </c>
      <c r="W540" s="45"/>
    </row>
    <row r="541" spans="1:23" s="36" customFormat="1" ht="45" customHeight="1" x14ac:dyDescent="0.25">
      <c r="A541" s="37">
        <v>3</v>
      </c>
      <c r="B541" s="38" t="s">
        <v>544</v>
      </c>
      <c r="C541" s="37" t="s">
        <v>38</v>
      </c>
      <c r="D541" s="37">
        <v>1991</v>
      </c>
      <c r="E541" s="37" t="s">
        <v>35</v>
      </c>
      <c r="F541" s="37" t="s">
        <v>45</v>
      </c>
      <c r="G541" s="39">
        <v>5</v>
      </c>
      <c r="H541" s="39">
        <v>4</v>
      </c>
      <c r="I541" s="40">
        <v>4644</v>
      </c>
      <c r="J541" s="40">
        <v>3426</v>
      </c>
      <c r="K541" s="40">
        <v>3426</v>
      </c>
      <c r="L541" s="41">
        <v>120</v>
      </c>
      <c r="M541" s="40">
        <f t="shared" si="184"/>
        <v>6605593.2000000002</v>
      </c>
      <c r="N541" s="40">
        <v>0</v>
      </c>
      <c r="O541" s="40">
        <v>0</v>
      </c>
      <c r="P541" s="40">
        <v>0</v>
      </c>
      <c r="Q541" s="40">
        <f>'Таблица 3 '!C538</f>
        <v>6605593.2000000002</v>
      </c>
      <c r="R541" s="40">
        <f t="shared" si="185"/>
        <v>6605593.2000000002</v>
      </c>
      <c r="S541" s="40">
        <v>0</v>
      </c>
      <c r="T541" s="42">
        <f t="shared" si="168"/>
        <v>1928.077408056042</v>
      </c>
      <c r="U541" s="42">
        <v>629.12521891418567</v>
      </c>
      <c r="V541" s="43" t="s">
        <v>489</v>
      </c>
      <c r="W541" s="45"/>
    </row>
    <row r="542" spans="1:23" s="36" customFormat="1" ht="45" customHeight="1" x14ac:dyDescent="0.25">
      <c r="A542" s="37">
        <v>4</v>
      </c>
      <c r="B542" s="38" t="s">
        <v>545</v>
      </c>
      <c r="C542" s="37" t="s">
        <v>38</v>
      </c>
      <c r="D542" s="37" t="s">
        <v>179</v>
      </c>
      <c r="E542" s="37" t="s">
        <v>35</v>
      </c>
      <c r="F542" s="37" t="s">
        <v>306</v>
      </c>
      <c r="G542" s="39">
        <v>2</v>
      </c>
      <c r="H542" s="39">
        <v>2</v>
      </c>
      <c r="I542" s="40">
        <v>487.5</v>
      </c>
      <c r="J542" s="40">
        <v>405.40000000000003</v>
      </c>
      <c r="K542" s="40">
        <v>355.4</v>
      </c>
      <c r="L542" s="41">
        <v>19</v>
      </c>
      <c r="M542" s="40">
        <f t="shared" si="184"/>
        <v>324639.59999999998</v>
      </c>
      <c r="N542" s="40">
        <v>0</v>
      </c>
      <c r="O542" s="40">
        <v>0</v>
      </c>
      <c r="P542" s="40">
        <v>0</v>
      </c>
      <c r="Q542" s="40">
        <f>'Таблица 3 '!C539</f>
        <v>324639.59999999998</v>
      </c>
      <c r="R542" s="40">
        <f t="shared" si="185"/>
        <v>324639.59999999998</v>
      </c>
      <c r="S542" s="40">
        <v>0</v>
      </c>
      <c r="T542" s="42">
        <f t="shared" si="168"/>
        <v>800.78835717809557</v>
      </c>
      <c r="U542" s="42">
        <v>793.40000000000009</v>
      </c>
      <c r="V542" s="43" t="s">
        <v>489</v>
      </c>
      <c r="W542" s="45"/>
    </row>
    <row r="543" spans="1:23" s="36" customFormat="1" ht="45" customHeight="1" x14ac:dyDescent="0.25">
      <c r="A543" s="37">
        <v>5</v>
      </c>
      <c r="B543" s="38" t="s">
        <v>546</v>
      </c>
      <c r="C543" s="37" t="s">
        <v>38</v>
      </c>
      <c r="D543" s="37" t="s">
        <v>179</v>
      </c>
      <c r="E543" s="37" t="s">
        <v>35</v>
      </c>
      <c r="F543" s="37" t="s">
        <v>306</v>
      </c>
      <c r="G543" s="39">
        <v>2</v>
      </c>
      <c r="H543" s="39">
        <v>2</v>
      </c>
      <c r="I543" s="40">
        <v>414.4</v>
      </c>
      <c r="J543" s="40">
        <v>404.2</v>
      </c>
      <c r="K543" s="40">
        <v>404.2</v>
      </c>
      <c r="L543" s="41">
        <v>19</v>
      </c>
      <c r="M543" s="40">
        <f t="shared" si="184"/>
        <v>324639.59999999998</v>
      </c>
      <c r="N543" s="40">
        <v>0</v>
      </c>
      <c r="O543" s="40">
        <v>0</v>
      </c>
      <c r="P543" s="40">
        <v>0</v>
      </c>
      <c r="Q543" s="40">
        <f>'Таблица 3 '!C540</f>
        <v>324639.59999999998</v>
      </c>
      <c r="R543" s="40">
        <f t="shared" si="185"/>
        <v>324639.59999999998</v>
      </c>
      <c r="S543" s="40">
        <v>0</v>
      </c>
      <c r="T543" s="42">
        <f t="shared" si="168"/>
        <v>803.16575952498761</v>
      </c>
      <c r="U543" s="42">
        <v>793.4</v>
      </c>
      <c r="V543" s="43" t="s">
        <v>489</v>
      </c>
      <c r="W543" s="45"/>
    </row>
    <row r="544" spans="1:23" s="36" customFormat="1" ht="45" customHeight="1" x14ac:dyDescent="0.25">
      <c r="A544" s="37">
        <v>6</v>
      </c>
      <c r="B544" s="38" t="s">
        <v>547</v>
      </c>
      <c r="C544" s="37" t="s">
        <v>38</v>
      </c>
      <c r="D544" s="37" t="s">
        <v>185</v>
      </c>
      <c r="E544" s="37" t="s">
        <v>35</v>
      </c>
      <c r="F544" s="37" t="s">
        <v>306</v>
      </c>
      <c r="G544" s="39">
        <v>2</v>
      </c>
      <c r="H544" s="39">
        <v>2</v>
      </c>
      <c r="I544" s="40">
        <v>486.6</v>
      </c>
      <c r="J544" s="40">
        <v>404.49999999999994</v>
      </c>
      <c r="K544" s="40">
        <v>368.8</v>
      </c>
      <c r="L544" s="41">
        <v>19</v>
      </c>
      <c r="M544" s="40">
        <f t="shared" si="184"/>
        <v>944700.87999999989</v>
      </c>
      <c r="N544" s="40">
        <v>0</v>
      </c>
      <c r="O544" s="40">
        <v>0</v>
      </c>
      <c r="P544" s="40">
        <v>0</v>
      </c>
      <c r="Q544" s="40">
        <f>'Таблица 3 '!C541</f>
        <v>944700.87999999989</v>
      </c>
      <c r="R544" s="40">
        <f t="shared" si="185"/>
        <v>944700.87999999989</v>
      </c>
      <c r="S544" s="40">
        <v>0</v>
      </c>
      <c r="T544" s="42">
        <f t="shared" si="168"/>
        <v>2335.4780716934488</v>
      </c>
      <c r="U544" s="42">
        <v>13076.429134734239</v>
      </c>
      <c r="V544" s="43" t="s">
        <v>489</v>
      </c>
      <c r="W544" s="45"/>
    </row>
    <row r="545" spans="1:23" s="36" customFormat="1" ht="45" customHeight="1" x14ac:dyDescent="0.25">
      <c r="A545" s="37">
        <v>7</v>
      </c>
      <c r="B545" s="38" t="s">
        <v>548</v>
      </c>
      <c r="C545" s="37" t="s">
        <v>38</v>
      </c>
      <c r="D545" s="37" t="s">
        <v>185</v>
      </c>
      <c r="E545" s="37" t="s">
        <v>35</v>
      </c>
      <c r="F545" s="37" t="s">
        <v>306</v>
      </c>
      <c r="G545" s="39">
        <v>2</v>
      </c>
      <c r="H545" s="39">
        <v>2</v>
      </c>
      <c r="I545" s="40">
        <v>483.4</v>
      </c>
      <c r="J545" s="40">
        <v>410.7</v>
      </c>
      <c r="K545" s="40">
        <v>410.7</v>
      </c>
      <c r="L545" s="41">
        <v>16</v>
      </c>
      <c r="M545" s="40">
        <f t="shared" si="184"/>
        <v>1357414.7999999998</v>
      </c>
      <c r="N545" s="40">
        <v>0</v>
      </c>
      <c r="O545" s="40">
        <v>0</v>
      </c>
      <c r="P545" s="40">
        <v>0</v>
      </c>
      <c r="Q545" s="40">
        <f>'Таблица 3 '!C542</f>
        <v>1357414.7999999998</v>
      </c>
      <c r="R545" s="40">
        <f t="shared" si="185"/>
        <v>1357414.7999999998</v>
      </c>
      <c r="S545" s="40">
        <v>0</v>
      </c>
      <c r="T545" s="42">
        <f t="shared" si="168"/>
        <v>3305.1249086924759</v>
      </c>
      <c r="U545" s="42">
        <v>5659.0952276600929</v>
      </c>
      <c r="V545" s="43" t="s">
        <v>489</v>
      </c>
      <c r="W545" s="45"/>
    </row>
    <row r="546" spans="1:23" s="29" customFormat="1" ht="32.25" customHeight="1" x14ac:dyDescent="0.25">
      <c r="A546" s="162" t="s">
        <v>247</v>
      </c>
      <c r="B546" s="162"/>
      <c r="C546" s="30" t="s">
        <v>34</v>
      </c>
      <c r="D546" s="30" t="s">
        <v>34</v>
      </c>
      <c r="E546" s="30" t="s">
        <v>34</v>
      </c>
      <c r="F546" s="30" t="s">
        <v>34</v>
      </c>
      <c r="G546" s="31" t="s">
        <v>34</v>
      </c>
      <c r="H546" s="31" t="s">
        <v>34</v>
      </c>
      <c r="I546" s="32">
        <f>I547</f>
        <v>650.6</v>
      </c>
      <c r="J546" s="32">
        <f t="shared" ref="J546:S546" si="186">J547</f>
        <v>650.6</v>
      </c>
      <c r="K546" s="32">
        <f t="shared" si="186"/>
        <v>619.6</v>
      </c>
      <c r="L546" s="33">
        <f t="shared" si="186"/>
        <v>34</v>
      </c>
      <c r="M546" s="32">
        <f t="shared" si="186"/>
        <v>520923.6</v>
      </c>
      <c r="N546" s="32">
        <f t="shared" si="186"/>
        <v>0</v>
      </c>
      <c r="O546" s="32">
        <f t="shared" si="186"/>
        <v>0</v>
      </c>
      <c r="P546" s="32">
        <f t="shared" si="186"/>
        <v>0</v>
      </c>
      <c r="Q546" s="32">
        <f t="shared" si="186"/>
        <v>520923.6</v>
      </c>
      <c r="R546" s="32">
        <f t="shared" si="186"/>
        <v>520923.6</v>
      </c>
      <c r="S546" s="32">
        <f t="shared" si="186"/>
        <v>0</v>
      </c>
      <c r="T546" s="34" t="s">
        <v>35</v>
      </c>
      <c r="U546" s="34" t="s">
        <v>35</v>
      </c>
      <c r="V546" s="35" t="s">
        <v>35</v>
      </c>
      <c r="W546" s="181"/>
    </row>
    <row r="547" spans="1:23" s="36" customFormat="1" ht="45" x14ac:dyDescent="0.25">
      <c r="A547" s="37">
        <v>1</v>
      </c>
      <c r="B547" s="38" t="s">
        <v>549</v>
      </c>
      <c r="C547" s="37" t="s">
        <v>38</v>
      </c>
      <c r="D547" s="37" t="s">
        <v>430</v>
      </c>
      <c r="E547" s="37" t="s">
        <v>35</v>
      </c>
      <c r="F547" s="37" t="s">
        <v>45</v>
      </c>
      <c r="G547" s="39">
        <v>2</v>
      </c>
      <c r="H547" s="39">
        <v>2</v>
      </c>
      <c r="I547" s="40">
        <v>650.6</v>
      </c>
      <c r="J547" s="40">
        <v>650.6</v>
      </c>
      <c r="K547" s="40">
        <v>619.6</v>
      </c>
      <c r="L547" s="41">
        <v>34</v>
      </c>
      <c r="M547" s="40">
        <f t="shared" ref="M547" si="187">SUM(N547:Q547)</f>
        <v>520923.6</v>
      </c>
      <c r="N547" s="40">
        <v>0</v>
      </c>
      <c r="O547" s="40">
        <v>0</v>
      </c>
      <c r="P547" s="40">
        <v>0</v>
      </c>
      <c r="Q547" s="40">
        <f>'Таблица 3 '!C544</f>
        <v>520923.6</v>
      </c>
      <c r="R547" s="40">
        <f t="shared" ref="R547" si="188">Q547</f>
        <v>520923.6</v>
      </c>
      <c r="S547" s="40">
        <v>0</v>
      </c>
      <c r="T547" s="42">
        <f t="shared" si="168"/>
        <v>800.68183215493389</v>
      </c>
      <c r="U547" s="42">
        <v>782.07</v>
      </c>
      <c r="V547" s="43" t="s">
        <v>489</v>
      </c>
      <c r="W547" s="45"/>
    </row>
    <row r="548" spans="1:23" s="29" customFormat="1" ht="30" customHeight="1" x14ac:dyDescent="0.25">
      <c r="A548" s="162" t="s">
        <v>295</v>
      </c>
      <c r="B548" s="162"/>
      <c r="C548" s="30" t="s">
        <v>34</v>
      </c>
      <c r="D548" s="30" t="s">
        <v>34</v>
      </c>
      <c r="E548" s="30" t="s">
        <v>34</v>
      </c>
      <c r="F548" s="30" t="s">
        <v>34</v>
      </c>
      <c r="G548" s="31" t="s">
        <v>34</v>
      </c>
      <c r="H548" s="31" t="s">
        <v>34</v>
      </c>
      <c r="I548" s="32">
        <f>SUM(I549:I560)</f>
        <v>23885.800000000003</v>
      </c>
      <c r="J548" s="32">
        <f t="shared" ref="J548:S548" si="189">SUM(J549:J560)</f>
        <v>19475.599999999999</v>
      </c>
      <c r="K548" s="32">
        <f t="shared" si="189"/>
        <v>18498.099999999999</v>
      </c>
      <c r="L548" s="33">
        <f t="shared" si="189"/>
        <v>791</v>
      </c>
      <c r="M548" s="32">
        <f t="shared" si="189"/>
        <v>17833845.759999998</v>
      </c>
      <c r="N548" s="32">
        <f t="shared" si="189"/>
        <v>0</v>
      </c>
      <c r="O548" s="32">
        <f t="shared" si="189"/>
        <v>0</v>
      </c>
      <c r="P548" s="32">
        <f t="shared" si="189"/>
        <v>0</v>
      </c>
      <c r="Q548" s="32">
        <f t="shared" si="189"/>
        <v>17833845.759999998</v>
      </c>
      <c r="R548" s="32">
        <f t="shared" si="189"/>
        <v>17833845.759999998</v>
      </c>
      <c r="S548" s="32">
        <f t="shared" si="189"/>
        <v>0</v>
      </c>
      <c r="T548" s="34" t="s">
        <v>35</v>
      </c>
      <c r="U548" s="34" t="s">
        <v>35</v>
      </c>
      <c r="V548" s="35" t="s">
        <v>35</v>
      </c>
      <c r="W548" s="181"/>
    </row>
    <row r="549" spans="1:23" s="36" customFormat="1" ht="45.75" customHeight="1" x14ac:dyDescent="0.25">
      <c r="A549" s="37">
        <v>1</v>
      </c>
      <c r="B549" s="38" t="s">
        <v>551</v>
      </c>
      <c r="C549" s="37" t="s">
        <v>38</v>
      </c>
      <c r="D549" s="37">
        <v>1961</v>
      </c>
      <c r="E549" s="37" t="s">
        <v>35</v>
      </c>
      <c r="F549" s="37" t="s">
        <v>60</v>
      </c>
      <c r="G549" s="39">
        <v>4</v>
      </c>
      <c r="H549" s="39">
        <v>2</v>
      </c>
      <c r="I549" s="40">
        <v>1350.7</v>
      </c>
      <c r="J549" s="40">
        <v>1254.2</v>
      </c>
      <c r="K549" s="40">
        <v>1254.2</v>
      </c>
      <c r="L549" s="41">
        <v>58</v>
      </c>
      <c r="M549" s="40">
        <f t="shared" ref="M549:M560" si="190">SUM(N549:Q549)</f>
        <v>456858.05</v>
      </c>
      <c r="N549" s="40">
        <v>0</v>
      </c>
      <c r="O549" s="40">
        <v>0</v>
      </c>
      <c r="P549" s="40">
        <v>0</v>
      </c>
      <c r="Q549" s="40">
        <f>'Таблица 3 '!C546</f>
        <v>456858.05</v>
      </c>
      <c r="R549" s="40">
        <f t="shared" ref="R549:R560" si="191">Q549</f>
        <v>456858.05</v>
      </c>
      <c r="S549" s="40">
        <v>0</v>
      </c>
      <c r="T549" s="42">
        <f t="shared" si="168"/>
        <v>364.2625179397225</v>
      </c>
      <c r="U549" s="42">
        <v>3019.1606442353691</v>
      </c>
      <c r="V549" s="43" t="s">
        <v>489</v>
      </c>
      <c r="W549" s="45"/>
    </row>
    <row r="550" spans="1:23" s="44" customFormat="1" ht="48" customHeight="1" x14ac:dyDescent="0.25">
      <c r="A550" s="37">
        <v>2</v>
      </c>
      <c r="B550" s="38" t="s">
        <v>296</v>
      </c>
      <c r="C550" s="37" t="s">
        <v>38</v>
      </c>
      <c r="D550" s="37">
        <v>1962</v>
      </c>
      <c r="E550" s="37" t="s">
        <v>35</v>
      </c>
      <c r="F550" s="37" t="s">
        <v>60</v>
      </c>
      <c r="G550" s="39">
        <v>4</v>
      </c>
      <c r="H550" s="39">
        <v>2</v>
      </c>
      <c r="I550" s="40">
        <v>1364.9</v>
      </c>
      <c r="J550" s="40">
        <v>1200.7</v>
      </c>
      <c r="K550" s="40">
        <v>1198.5</v>
      </c>
      <c r="L550" s="41">
        <v>53</v>
      </c>
      <c r="M550" s="40">
        <f t="shared" si="190"/>
        <v>416453.31</v>
      </c>
      <c r="N550" s="40">
        <v>0</v>
      </c>
      <c r="O550" s="40">
        <v>0</v>
      </c>
      <c r="P550" s="40">
        <v>0</v>
      </c>
      <c r="Q550" s="40">
        <f>'Таблица 3 '!C547</f>
        <v>416453.31</v>
      </c>
      <c r="R550" s="40">
        <f t="shared" si="191"/>
        <v>416453.31</v>
      </c>
      <c r="S550" s="40">
        <v>0</v>
      </c>
      <c r="T550" s="42">
        <f t="shared" si="168"/>
        <v>346.84210044140917</v>
      </c>
      <c r="U550" s="42">
        <v>4908.75</v>
      </c>
      <c r="V550" s="43" t="s">
        <v>489</v>
      </c>
      <c r="W550" s="45"/>
    </row>
    <row r="551" spans="1:23" s="36" customFormat="1" ht="45.75" customHeight="1" x14ac:dyDescent="0.25">
      <c r="A551" s="37">
        <v>3</v>
      </c>
      <c r="B551" s="38" t="s">
        <v>552</v>
      </c>
      <c r="C551" s="37" t="s">
        <v>38</v>
      </c>
      <c r="D551" s="37">
        <v>1988</v>
      </c>
      <c r="E551" s="37" t="s">
        <v>35</v>
      </c>
      <c r="F551" s="37" t="s">
        <v>39</v>
      </c>
      <c r="G551" s="39">
        <v>3</v>
      </c>
      <c r="H551" s="39">
        <v>3</v>
      </c>
      <c r="I551" s="40">
        <v>1692.1</v>
      </c>
      <c r="J551" s="40">
        <v>1443.9</v>
      </c>
      <c r="K551" s="40">
        <v>1443.9</v>
      </c>
      <c r="L551" s="41">
        <v>54</v>
      </c>
      <c r="M551" s="40">
        <f t="shared" si="190"/>
        <v>1315104</v>
      </c>
      <c r="N551" s="40">
        <v>0</v>
      </c>
      <c r="O551" s="40">
        <v>0</v>
      </c>
      <c r="P551" s="40">
        <v>0</v>
      </c>
      <c r="Q551" s="40">
        <f>'Таблица 3 '!C548</f>
        <v>1315104</v>
      </c>
      <c r="R551" s="40">
        <f t="shared" si="191"/>
        <v>1315104</v>
      </c>
      <c r="S551" s="40">
        <v>0</v>
      </c>
      <c r="T551" s="42">
        <f t="shared" si="168"/>
        <v>910.79991689175142</v>
      </c>
      <c r="U551" s="42">
        <v>3861.9658840639931</v>
      </c>
      <c r="V551" s="43" t="s">
        <v>489</v>
      </c>
      <c r="W551" s="45"/>
    </row>
    <row r="552" spans="1:23" s="36" customFormat="1" ht="45.75" customHeight="1" x14ac:dyDescent="0.25">
      <c r="A552" s="37">
        <v>4</v>
      </c>
      <c r="B552" s="38" t="s">
        <v>553</v>
      </c>
      <c r="C552" s="37" t="s">
        <v>38</v>
      </c>
      <c r="D552" s="37">
        <v>1975</v>
      </c>
      <c r="E552" s="37" t="s">
        <v>35</v>
      </c>
      <c r="F552" s="37" t="s">
        <v>39</v>
      </c>
      <c r="G552" s="39">
        <v>5</v>
      </c>
      <c r="H552" s="39">
        <v>5</v>
      </c>
      <c r="I552" s="40">
        <v>3412.8</v>
      </c>
      <c r="J552" s="40">
        <v>3103.3</v>
      </c>
      <c r="K552" s="40">
        <v>3103.3</v>
      </c>
      <c r="L552" s="41">
        <v>132</v>
      </c>
      <c r="M552" s="40">
        <f t="shared" si="190"/>
        <v>1769124</v>
      </c>
      <c r="N552" s="40">
        <v>0</v>
      </c>
      <c r="O552" s="40">
        <v>0</v>
      </c>
      <c r="P552" s="40">
        <v>0</v>
      </c>
      <c r="Q552" s="40">
        <f>'Таблица 3 '!C549</f>
        <v>1769124</v>
      </c>
      <c r="R552" s="40">
        <f t="shared" si="191"/>
        <v>1769124</v>
      </c>
      <c r="S552" s="40">
        <v>0</v>
      </c>
      <c r="T552" s="42">
        <f t="shared" si="168"/>
        <v>570.07830374117873</v>
      </c>
      <c r="U552" s="42">
        <v>2659.6500016111877</v>
      </c>
      <c r="V552" s="43" t="s">
        <v>489</v>
      </c>
      <c r="W552" s="45"/>
    </row>
    <row r="553" spans="1:23" s="36" customFormat="1" ht="45.75" customHeight="1" x14ac:dyDescent="0.25">
      <c r="A553" s="37">
        <v>5</v>
      </c>
      <c r="B553" s="38" t="s">
        <v>554</v>
      </c>
      <c r="C553" s="37" t="s">
        <v>38</v>
      </c>
      <c r="D553" s="37">
        <v>1955</v>
      </c>
      <c r="E553" s="37" t="s">
        <v>35</v>
      </c>
      <c r="F553" s="37" t="s">
        <v>39</v>
      </c>
      <c r="G553" s="39">
        <v>2</v>
      </c>
      <c r="H553" s="39">
        <v>2</v>
      </c>
      <c r="I553" s="40">
        <v>499</v>
      </c>
      <c r="J553" s="40">
        <v>480.1</v>
      </c>
      <c r="K553" s="40">
        <v>480.1</v>
      </c>
      <c r="L553" s="41">
        <v>17</v>
      </c>
      <c r="M553" s="40">
        <f t="shared" si="190"/>
        <v>160622.53</v>
      </c>
      <c r="N553" s="40">
        <v>0</v>
      </c>
      <c r="O553" s="40">
        <v>0</v>
      </c>
      <c r="P553" s="40">
        <v>0</v>
      </c>
      <c r="Q553" s="40">
        <f>'Таблица 3 '!C550</f>
        <v>160622.53</v>
      </c>
      <c r="R553" s="40">
        <f t="shared" si="191"/>
        <v>160622.53</v>
      </c>
      <c r="S553" s="40">
        <v>0</v>
      </c>
      <c r="T553" s="42">
        <f t="shared" si="168"/>
        <v>334.56057071443445</v>
      </c>
      <c r="U553" s="42">
        <v>334.56057071443445</v>
      </c>
      <c r="V553" s="43" t="s">
        <v>489</v>
      </c>
      <c r="W553" s="45"/>
    </row>
    <row r="554" spans="1:23" s="36" customFormat="1" ht="45.75" customHeight="1" x14ac:dyDescent="0.25">
      <c r="A554" s="37">
        <v>6</v>
      </c>
      <c r="B554" s="38" t="s">
        <v>555</v>
      </c>
      <c r="C554" s="37" t="s">
        <v>38</v>
      </c>
      <c r="D554" s="37">
        <v>1986</v>
      </c>
      <c r="E554" s="37" t="s">
        <v>35</v>
      </c>
      <c r="F554" s="37" t="s">
        <v>60</v>
      </c>
      <c r="G554" s="39">
        <v>2</v>
      </c>
      <c r="H554" s="39">
        <v>2</v>
      </c>
      <c r="I554" s="40">
        <v>605.70000000000005</v>
      </c>
      <c r="J554" s="40">
        <v>554.4</v>
      </c>
      <c r="K554" s="40">
        <v>553.29999999999995</v>
      </c>
      <c r="L554" s="41">
        <v>22</v>
      </c>
      <c r="M554" s="40">
        <f t="shared" si="190"/>
        <v>921735.98</v>
      </c>
      <c r="N554" s="40">
        <v>0</v>
      </c>
      <c r="O554" s="40">
        <v>0</v>
      </c>
      <c r="P554" s="40">
        <v>0</v>
      </c>
      <c r="Q554" s="40">
        <f>'Таблица 3 '!C551</f>
        <v>921735.98</v>
      </c>
      <c r="R554" s="40">
        <f t="shared" si="191"/>
        <v>921735.98</v>
      </c>
      <c r="S554" s="40">
        <v>0</v>
      </c>
      <c r="T554" s="42">
        <f t="shared" si="168"/>
        <v>1662.5829365079364</v>
      </c>
      <c r="U554" s="42">
        <v>4208.3658369408367</v>
      </c>
      <c r="V554" s="43" t="s">
        <v>489</v>
      </c>
      <c r="W554" s="45"/>
    </row>
    <row r="555" spans="1:23" s="36" customFormat="1" ht="45.75" customHeight="1" x14ac:dyDescent="0.25">
      <c r="A555" s="37">
        <v>7</v>
      </c>
      <c r="B555" s="38" t="s">
        <v>556</v>
      </c>
      <c r="C555" s="37" t="s">
        <v>38</v>
      </c>
      <c r="D555" s="37">
        <v>1969</v>
      </c>
      <c r="E555" s="37" t="s">
        <v>35</v>
      </c>
      <c r="F555" s="37" t="s">
        <v>39</v>
      </c>
      <c r="G555" s="39">
        <v>5</v>
      </c>
      <c r="H555" s="39">
        <v>6</v>
      </c>
      <c r="I555" s="40">
        <v>5532.8</v>
      </c>
      <c r="J555" s="40">
        <v>4215.8</v>
      </c>
      <c r="K555" s="40">
        <v>4215.8</v>
      </c>
      <c r="L555" s="41">
        <v>167</v>
      </c>
      <c r="M555" s="40">
        <f t="shared" si="190"/>
        <v>183561.60000000001</v>
      </c>
      <c r="N555" s="40">
        <v>0</v>
      </c>
      <c r="O555" s="40">
        <v>0</v>
      </c>
      <c r="P555" s="40">
        <v>0</v>
      </c>
      <c r="Q555" s="40">
        <f>'Таблица 3 '!C552</f>
        <v>183561.60000000001</v>
      </c>
      <c r="R555" s="40">
        <f t="shared" si="191"/>
        <v>183561.60000000001</v>
      </c>
      <c r="S555" s="40">
        <v>0</v>
      </c>
      <c r="T555" s="42">
        <f t="shared" si="168"/>
        <v>43.541344466056266</v>
      </c>
      <c r="U555" s="42">
        <v>44.559412211205462</v>
      </c>
      <c r="V555" s="43" t="s">
        <v>489</v>
      </c>
      <c r="W555" s="45"/>
    </row>
    <row r="556" spans="1:23" s="36" customFormat="1" ht="45.75" customHeight="1" x14ac:dyDescent="0.25">
      <c r="A556" s="37">
        <v>8</v>
      </c>
      <c r="B556" s="38" t="s">
        <v>557</v>
      </c>
      <c r="C556" s="37" t="s">
        <v>38</v>
      </c>
      <c r="D556" s="37">
        <v>1971</v>
      </c>
      <c r="E556" s="37" t="s">
        <v>35</v>
      </c>
      <c r="F556" s="37" t="s">
        <v>39</v>
      </c>
      <c r="G556" s="39">
        <v>5</v>
      </c>
      <c r="H556" s="39">
        <v>4</v>
      </c>
      <c r="I556" s="40">
        <v>3393.2</v>
      </c>
      <c r="J556" s="40">
        <v>3169.4</v>
      </c>
      <c r="K556" s="40">
        <v>2897</v>
      </c>
      <c r="L556" s="41">
        <v>124</v>
      </c>
      <c r="M556" s="40">
        <f t="shared" si="190"/>
        <v>1772344.8</v>
      </c>
      <c r="N556" s="40">
        <v>0</v>
      </c>
      <c r="O556" s="40">
        <v>0</v>
      </c>
      <c r="P556" s="40">
        <v>0</v>
      </c>
      <c r="Q556" s="40">
        <f>'Таблица 3 '!C553</f>
        <v>1772344.8</v>
      </c>
      <c r="R556" s="40">
        <f t="shared" si="191"/>
        <v>1772344.8</v>
      </c>
      <c r="S556" s="40">
        <v>0</v>
      </c>
      <c r="T556" s="42">
        <f t="shared" si="168"/>
        <v>559.20514923960366</v>
      </c>
      <c r="U556" s="42">
        <v>2659.65</v>
      </c>
      <c r="V556" s="43" t="s">
        <v>489</v>
      </c>
      <c r="W556" s="45"/>
    </row>
    <row r="557" spans="1:23" s="36" customFormat="1" ht="45.75" customHeight="1" x14ac:dyDescent="0.25">
      <c r="A557" s="37">
        <v>9</v>
      </c>
      <c r="B557" s="38" t="s">
        <v>558</v>
      </c>
      <c r="C557" s="37" t="s">
        <v>38</v>
      </c>
      <c r="D557" s="37" t="s">
        <v>160</v>
      </c>
      <c r="E557" s="37" t="s">
        <v>34</v>
      </c>
      <c r="F557" s="37" t="s">
        <v>60</v>
      </c>
      <c r="G557" s="39">
        <v>2</v>
      </c>
      <c r="H557" s="39">
        <v>3</v>
      </c>
      <c r="I557" s="40">
        <v>1047.9000000000001</v>
      </c>
      <c r="J557" s="40">
        <v>878.8</v>
      </c>
      <c r="K557" s="40">
        <v>947.9</v>
      </c>
      <c r="L557" s="41">
        <v>36</v>
      </c>
      <c r="M557" s="40">
        <f t="shared" si="190"/>
        <v>146732.93</v>
      </c>
      <c r="N557" s="40">
        <v>0</v>
      </c>
      <c r="O557" s="40">
        <v>0</v>
      </c>
      <c r="P557" s="40">
        <v>0</v>
      </c>
      <c r="Q557" s="40">
        <f>'Таблица 3 '!C554</f>
        <v>146732.93</v>
      </c>
      <c r="R557" s="40">
        <f t="shared" si="191"/>
        <v>146732.93</v>
      </c>
      <c r="S557" s="40">
        <v>0</v>
      </c>
      <c r="T557" s="42">
        <f t="shared" si="168"/>
        <v>166.96965179790624</v>
      </c>
      <c r="U557" s="42">
        <v>4442.4899977241694</v>
      </c>
      <c r="V557" s="43" t="s">
        <v>489</v>
      </c>
      <c r="W557" s="45"/>
    </row>
    <row r="558" spans="1:23" s="36" customFormat="1" ht="45.75" customHeight="1" x14ac:dyDescent="0.25">
      <c r="A558" s="37">
        <v>10</v>
      </c>
      <c r="B558" s="38" t="s">
        <v>559</v>
      </c>
      <c r="C558" s="37" t="s">
        <v>38</v>
      </c>
      <c r="D558" s="37">
        <v>1978</v>
      </c>
      <c r="E558" s="37" t="s">
        <v>35</v>
      </c>
      <c r="F558" s="37" t="s">
        <v>39</v>
      </c>
      <c r="G558" s="39">
        <v>2</v>
      </c>
      <c r="H558" s="39">
        <v>2</v>
      </c>
      <c r="I558" s="40">
        <v>784.2</v>
      </c>
      <c r="J558" s="40">
        <v>720</v>
      </c>
      <c r="K558" s="40">
        <v>720</v>
      </c>
      <c r="L558" s="41">
        <v>35</v>
      </c>
      <c r="M558" s="40">
        <f t="shared" si="190"/>
        <v>1383453.6</v>
      </c>
      <c r="N558" s="40">
        <v>0</v>
      </c>
      <c r="O558" s="40">
        <v>0</v>
      </c>
      <c r="P558" s="40">
        <v>0</v>
      </c>
      <c r="Q558" s="40">
        <f>'Таблица 3 '!C555</f>
        <v>1383453.6</v>
      </c>
      <c r="R558" s="40">
        <f t="shared" si="191"/>
        <v>1383453.6</v>
      </c>
      <c r="S558" s="40">
        <v>0</v>
      </c>
      <c r="T558" s="42">
        <f t="shared" si="168"/>
        <v>1921.4633333333334</v>
      </c>
      <c r="U558" s="42">
        <v>1064.95</v>
      </c>
      <c r="V558" s="43" t="s">
        <v>489</v>
      </c>
      <c r="W558" s="45"/>
    </row>
    <row r="559" spans="1:23" s="36" customFormat="1" ht="45.75" customHeight="1" x14ac:dyDescent="0.25">
      <c r="A559" s="37">
        <v>11</v>
      </c>
      <c r="B559" s="38" t="s">
        <v>560</v>
      </c>
      <c r="C559" s="37" t="s">
        <v>38</v>
      </c>
      <c r="D559" s="37">
        <v>1990</v>
      </c>
      <c r="E559" s="37" t="s">
        <v>35</v>
      </c>
      <c r="F559" s="37" t="s">
        <v>39</v>
      </c>
      <c r="G559" s="39">
        <v>3</v>
      </c>
      <c r="H559" s="39">
        <v>3</v>
      </c>
      <c r="I559" s="40">
        <v>1765.5</v>
      </c>
      <c r="J559" s="40">
        <v>1534</v>
      </c>
      <c r="K559" s="40">
        <v>1630.5</v>
      </c>
      <c r="L559" s="41">
        <v>55</v>
      </c>
      <c r="M559" s="40">
        <f t="shared" si="190"/>
        <v>781130.4</v>
      </c>
      <c r="N559" s="40">
        <v>0</v>
      </c>
      <c r="O559" s="40">
        <v>0</v>
      </c>
      <c r="P559" s="40">
        <v>0</v>
      </c>
      <c r="Q559" s="40">
        <f>'Таблица 3 '!C556</f>
        <v>781130.4</v>
      </c>
      <c r="R559" s="40">
        <f t="shared" si="191"/>
        <v>781130.4</v>
      </c>
      <c r="S559" s="40">
        <v>0</v>
      </c>
      <c r="T559" s="42">
        <f t="shared" si="168"/>
        <v>509.21147327249025</v>
      </c>
      <c r="U559" s="42">
        <v>1232.8315319426335</v>
      </c>
      <c r="V559" s="43" t="s">
        <v>489</v>
      </c>
      <c r="W559" s="45"/>
    </row>
    <row r="560" spans="1:23" s="36" customFormat="1" ht="45.75" customHeight="1" x14ac:dyDescent="0.25">
      <c r="A560" s="37">
        <v>12</v>
      </c>
      <c r="B560" s="38" t="s">
        <v>299</v>
      </c>
      <c r="C560" s="37" t="s">
        <v>38</v>
      </c>
      <c r="D560" s="37" t="s">
        <v>66</v>
      </c>
      <c r="E560" s="37" t="s">
        <v>35</v>
      </c>
      <c r="F560" s="37" t="s">
        <v>60</v>
      </c>
      <c r="G560" s="39">
        <v>2</v>
      </c>
      <c r="H560" s="39">
        <v>2</v>
      </c>
      <c r="I560" s="40">
        <v>2437</v>
      </c>
      <c r="J560" s="40">
        <v>921</v>
      </c>
      <c r="K560" s="40">
        <v>53.6</v>
      </c>
      <c r="L560" s="41">
        <v>38</v>
      </c>
      <c r="M560" s="40">
        <f t="shared" si="190"/>
        <v>8526724.5600000005</v>
      </c>
      <c r="N560" s="40">
        <v>0</v>
      </c>
      <c r="O560" s="40">
        <v>0</v>
      </c>
      <c r="P560" s="40">
        <v>0</v>
      </c>
      <c r="Q560" s="40">
        <f>'Таблица 3 '!C557</f>
        <v>8526724.5600000005</v>
      </c>
      <c r="R560" s="40">
        <f t="shared" si="191"/>
        <v>8526724.5600000005</v>
      </c>
      <c r="S560" s="40">
        <v>0</v>
      </c>
      <c r="T560" s="42">
        <f t="shared" si="168"/>
        <v>9258.115700325734</v>
      </c>
      <c r="U560" s="42">
        <v>10510.977231270357</v>
      </c>
      <c r="V560" s="43" t="s">
        <v>489</v>
      </c>
      <c r="W560" s="45"/>
    </row>
    <row r="561" spans="1:23" s="29" customFormat="1" ht="34.5" customHeight="1" x14ac:dyDescent="0.25">
      <c r="A561" s="162" t="s">
        <v>300</v>
      </c>
      <c r="B561" s="162"/>
      <c r="C561" s="30" t="s">
        <v>34</v>
      </c>
      <c r="D561" s="30" t="s">
        <v>34</v>
      </c>
      <c r="E561" s="30" t="s">
        <v>34</v>
      </c>
      <c r="F561" s="30" t="s">
        <v>34</v>
      </c>
      <c r="G561" s="31" t="s">
        <v>34</v>
      </c>
      <c r="H561" s="31" t="s">
        <v>34</v>
      </c>
      <c r="I561" s="32">
        <f>SUM(I562:I571)</f>
        <v>17758.36</v>
      </c>
      <c r="J561" s="32">
        <f t="shared" ref="J561:S561" si="192">SUM(J562:J571)</f>
        <v>12762.970000000001</v>
      </c>
      <c r="K561" s="32">
        <f t="shared" si="192"/>
        <v>12395.67</v>
      </c>
      <c r="L561" s="33">
        <f t="shared" si="192"/>
        <v>438</v>
      </c>
      <c r="M561" s="32">
        <f t="shared" si="192"/>
        <v>21698763.309999999</v>
      </c>
      <c r="N561" s="32">
        <f t="shared" si="192"/>
        <v>0</v>
      </c>
      <c r="O561" s="32">
        <f t="shared" si="192"/>
        <v>0</v>
      </c>
      <c r="P561" s="32">
        <f t="shared" si="192"/>
        <v>0</v>
      </c>
      <c r="Q561" s="32">
        <f t="shared" si="192"/>
        <v>21698763.309999999</v>
      </c>
      <c r="R561" s="32">
        <f t="shared" si="192"/>
        <v>21698763.309999999</v>
      </c>
      <c r="S561" s="32">
        <f t="shared" si="192"/>
        <v>0</v>
      </c>
      <c r="T561" s="34" t="s">
        <v>35</v>
      </c>
      <c r="U561" s="34" t="s">
        <v>35</v>
      </c>
      <c r="V561" s="35" t="s">
        <v>35</v>
      </c>
      <c r="W561" s="181"/>
    </row>
    <row r="562" spans="1:23" s="36" customFormat="1" ht="60" x14ac:dyDescent="0.25">
      <c r="A562" s="37">
        <v>1</v>
      </c>
      <c r="B562" s="38" t="s">
        <v>561</v>
      </c>
      <c r="C562" s="37" t="s">
        <v>562</v>
      </c>
      <c r="D562" s="37">
        <v>1977</v>
      </c>
      <c r="E562" s="37">
        <v>2021</v>
      </c>
      <c r="F562" s="37" t="s">
        <v>39</v>
      </c>
      <c r="G562" s="39">
        <v>5</v>
      </c>
      <c r="H562" s="39">
        <v>4</v>
      </c>
      <c r="I562" s="40">
        <v>4929.3</v>
      </c>
      <c r="J562" s="40">
        <v>2887.4</v>
      </c>
      <c r="K562" s="40">
        <v>2887.4</v>
      </c>
      <c r="L562" s="41">
        <v>97</v>
      </c>
      <c r="M562" s="40">
        <f t="shared" ref="M562:M571" si="193">SUM(N562:Q562)</f>
        <v>1074490.3799999999</v>
      </c>
      <c r="N562" s="40">
        <v>0</v>
      </c>
      <c r="O562" s="40">
        <v>0</v>
      </c>
      <c r="P562" s="40">
        <v>0</v>
      </c>
      <c r="Q562" s="40">
        <f>'Таблица 3 '!C559</f>
        <v>1074490.3799999999</v>
      </c>
      <c r="R562" s="40">
        <f t="shared" ref="R562:R571" si="194">Q562</f>
        <v>1074490.3799999999</v>
      </c>
      <c r="S562" s="40">
        <v>0</v>
      </c>
      <c r="T562" s="42">
        <f t="shared" si="168"/>
        <v>372.1307681651312</v>
      </c>
      <c r="U562" s="42">
        <v>372.1307681651312</v>
      </c>
      <c r="V562" s="43" t="s">
        <v>489</v>
      </c>
      <c r="W562" s="45"/>
    </row>
    <row r="563" spans="1:23" s="36" customFormat="1" ht="45" x14ac:dyDescent="0.25">
      <c r="A563" s="37">
        <v>2</v>
      </c>
      <c r="B563" s="38" t="s">
        <v>563</v>
      </c>
      <c r="C563" s="37" t="s">
        <v>38</v>
      </c>
      <c r="D563" s="37" t="s">
        <v>564</v>
      </c>
      <c r="E563" s="37" t="s">
        <v>35</v>
      </c>
      <c r="F563" s="37" t="s">
        <v>60</v>
      </c>
      <c r="G563" s="39">
        <v>2</v>
      </c>
      <c r="H563" s="39">
        <v>2</v>
      </c>
      <c r="I563" s="40">
        <v>1322.4</v>
      </c>
      <c r="J563" s="40">
        <v>755.4</v>
      </c>
      <c r="K563" s="40">
        <v>755.4</v>
      </c>
      <c r="L563" s="41">
        <v>29</v>
      </c>
      <c r="M563" s="40">
        <f t="shared" si="193"/>
        <v>2490865.42</v>
      </c>
      <c r="N563" s="40">
        <v>0</v>
      </c>
      <c r="O563" s="40">
        <v>0</v>
      </c>
      <c r="P563" s="40">
        <v>0</v>
      </c>
      <c r="Q563" s="40">
        <f>'Таблица 3 '!C560</f>
        <v>2490865.42</v>
      </c>
      <c r="R563" s="40">
        <f t="shared" si="194"/>
        <v>2490865.42</v>
      </c>
      <c r="S563" s="40">
        <v>0</v>
      </c>
      <c r="T563" s="42">
        <f t="shared" si="168"/>
        <v>3297.4125231665344</v>
      </c>
      <c r="U563" s="42">
        <v>4155.3900714853062</v>
      </c>
      <c r="V563" s="43" t="s">
        <v>489</v>
      </c>
      <c r="W563" s="45"/>
    </row>
    <row r="564" spans="1:23" s="36" customFormat="1" ht="45" x14ac:dyDescent="0.25">
      <c r="A564" s="37">
        <v>3</v>
      </c>
      <c r="B564" s="38" t="s">
        <v>565</v>
      </c>
      <c r="C564" s="37" t="s">
        <v>38</v>
      </c>
      <c r="D564" s="37" t="s">
        <v>566</v>
      </c>
      <c r="E564" s="37" t="s">
        <v>35</v>
      </c>
      <c r="F564" s="37" t="s">
        <v>60</v>
      </c>
      <c r="G564" s="39">
        <v>2</v>
      </c>
      <c r="H564" s="39">
        <v>2</v>
      </c>
      <c r="I564" s="40">
        <v>826.85</v>
      </c>
      <c r="J564" s="40">
        <v>782.9</v>
      </c>
      <c r="K564" s="40">
        <v>733.4</v>
      </c>
      <c r="L564" s="41">
        <v>21</v>
      </c>
      <c r="M564" s="40">
        <f t="shared" si="193"/>
        <v>2698114.65</v>
      </c>
      <c r="N564" s="40">
        <v>0</v>
      </c>
      <c r="O564" s="40">
        <v>0</v>
      </c>
      <c r="P564" s="40">
        <v>0</v>
      </c>
      <c r="Q564" s="40">
        <f>'Таблица 3 '!C561</f>
        <v>2698114.65</v>
      </c>
      <c r="R564" s="40">
        <f t="shared" si="194"/>
        <v>2698114.65</v>
      </c>
      <c r="S564" s="40">
        <v>0</v>
      </c>
      <c r="T564" s="42">
        <f t="shared" si="168"/>
        <v>3446.3081491889129</v>
      </c>
      <c r="U564" s="42">
        <v>4155.3899987226978</v>
      </c>
      <c r="V564" s="43" t="s">
        <v>489</v>
      </c>
      <c r="W564" s="45"/>
    </row>
    <row r="565" spans="1:23" s="36" customFormat="1" ht="45" x14ac:dyDescent="0.25">
      <c r="A565" s="37">
        <v>4</v>
      </c>
      <c r="B565" s="38" t="s">
        <v>567</v>
      </c>
      <c r="C565" s="37" t="s">
        <v>38</v>
      </c>
      <c r="D565" s="37" t="s">
        <v>94</v>
      </c>
      <c r="E565" s="37" t="s">
        <v>35</v>
      </c>
      <c r="F565" s="37" t="s">
        <v>60</v>
      </c>
      <c r="G565" s="39">
        <v>5</v>
      </c>
      <c r="H565" s="39">
        <v>4</v>
      </c>
      <c r="I565" s="40">
        <v>1731.93</v>
      </c>
      <c r="J565" s="40">
        <v>1284.1400000000001</v>
      </c>
      <c r="K565" s="40">
        <v>1197.54</v>
      </c>
      <c r="L565" s="41">
        <v>43</v>
      </c>
      <c r="M565" s="40">
        <f t="shared" si="193"/>
        <v>6072193.9699999997</v>
      </c>
      <c r="N565" s="40">
        <v>0</v>
      </c>
      <c r="O565" s="40">
        <v>0</v>
      </c>
      <c r="P565" s="40">
        <v>0</v>
      </c>
      <c r="Q565" s="40">
        <f>'Таблица 3 '!C562</f>
        <v>6072193.9699999997</v>
      </c>
      <c r="R565" s="40">
        <f t="shared" si="194"/>
        <v>6072193.9699999997</v>
      </c>
      <c r="S565" s="40">
        <v>0</v>
      </c>
      <c r="T565" s="42">
        <f t="shared" si="168"/>
        <v>4728.607449343529</v>
      </c>
      <c r="U565" s="42">
        <v>4728.607449343529</v>
      </c>
      <c r="V565" s="43" t="s">
        <v>489</v>
      </c>
      <c r="W565" s="45"/>
    </row>
    <row r="566" spans="1:23" s="44" customFormat="1" ht="47.25" customHeight="1" x14ac:dyDescent="0.25">
      <c r="A566" s="37">
        <v>5</v>
      </c>
      <c r="B566" s="38" t="s">
        <v>705</v>
      </c>
      <c r="C566" s="37" t="s">
        <v>38</v>
      </c>
      <c r="D566" s="37" t="s">
        <v>706</v>
      </c>
      <c r="E566" s="37" t="s">
        <v>35</v>
      </c>
      <c r="F566" s="37" t="s">
        <v>60</v>
      </c>
      <c r="G566" s="39">
        <v>2</v>
      </c>
      <c r="H566" s="39">
        <v>2</v>
      </c>
      <c r="I566" s="40">
        <v>4598</v>
      </c>
      <c r="J566" s="40">
        <v>3227.51</v>
      </c>
      <c r="K566" s="40">
        <v>3123.81</v>
      </c>
      <c r="L566" s="41">
        <v>107</v>
      </c>
      <c r="M566" s="40">
        <f t="shared" si="193"/>
        <v>1728931.15</v>
      </c>
      <c r="N566" s="40">
        <v>0</v>
      </c>
      <c r="O566" s="40">
        <v>0</v>
      </c>
      <c r="P566" s="40">
        <v>0</v>
      </c>
      <c r="Q566" s="40">
        <f>'Таблица 3 '!C563</f>
        <v>1728931.15</v>
      </c>
      <c r="R566" s="40">
        <f t="shared" si="194"/>
        <v>1728931.15</v>
      </c>
      <c r="S566" s="40">
        <v>0</v>
      </c>
      <c r="T566" s="42">
        <f t="shared" si="168"/>
        <v>535.68576084969516</v>
      </c>
      <c r="U566" s="42">
        <v>839.44411636214897</v>
      </c>
      <c r="V566" s="43" t="s">
        <v>489</v>
      </c>
      <c r="W566" s="45"/>
    </row>
    <row r="567" spans="1:23" s="36" customFormat="1" ht="45" x14ac:dyDescent="0.25">
      <c r="A567" s="37">
        <v>6</v>
      </c>
      <c r="B567" s="38" t="s">
        <v>568</v>
      </c>
      <c r="C567" s="37" t="s">
        <v>38</v>
      </c>
      <c r="D567" s="37" t="s">
        <v>91</v>
      </c>
      <c r="E567" s="37" t="s">
        <v>35</v>
      </c>
      <c r="F567" s="37" t="s">
        <v>60</v>
      </c>
      <c r="G567" s="39">
        <v>2</v>
      </c>
      <c r="H567" s="39">
        <v>2</v>
      </c>
      <c r="I567" s="40">
        <v>687.2</v>
      </c>
      <c r="J567" s="40">
        <v>652</v>
      </c>
      <c r="K567" s="40">
        <v>601.29999999999995</v>
      </c>
      <c r="L567" s="41">
        <v>19</v>
      </c>
      <c r="M567" s="40">
        <f t="shared" si="193"/>
        <v>1933641.5999999999</v>
      </c>
      <c r="N567" s="40">
        <v>0</v>
      </c>
      <c r="O567" s="40">
        <v>0</v>
      </c>
      <c r="P567" s="40">
        <v>0</v>
      </c>
      <c r="Q567" s="40">
        <f>'Таблица 3 '!C564</f>
        <v>1933641.5999999999</v>
      </c>
      <c r="R567" s="40">
        <f t="shared" si="194"/>
        <v>1933641.5999999999</v>
      </c>
      <c r="S567" s="40">
        <v>0</v>
      </c>
      <c r="T567" s="42">
        <f t="shared" si="168"/>
        <v>2965.7079754601223</v>
      </c>
      <c r="U567" s="42">
        <v>3631.9190797546016</v>
      </c>
      <c r="V567" s="43" t="s">
        <v>489</v>
      </c>
      <c r="W567" s="45"/>
    </row>
    <row r="568" spans="1:23" s="36" customFormat="1" ht="45" x14ac:dyDescent="0.25">
      <c r="A568" s="37">
        <v>7</v>
      </c>
      <c r="B568" s="38" t="s">
        <v>569</v>
      </c>
      <c r="C568" s="37" t="s">
        <v>38</v>
      </c>
      <c r="D568" s="37" t="s">
        <v>566</v>
      </c>
      <c r="E568" s="37" t="s">
        <v>35</v>
      </c>
      <c r="F568" s="37" t="s">
        <v>60</v>
      </c>
      <c r="G568" s="39">
        <v>2</v>
      </c>
      <c r="H568" s="39">
        <v>2</v>
      </c>
      <c r="I568" s="40">
        <v>1006.7</v>
      </c>
      <c r="J568" s="40">
        <v>783</v>
      </c>
      <c r="K568" s="40">
        <v>754.2</v>
      </c>
      <c r="L568" s="41">
        <v>26</v>
      </c>
      <c r="M568" s="40">
        <f t="shared" si="193"/>
        <v>2328387.1999999997</v>
      </c>
      <c r="N568" s="40">
        <v>0</v>
      </c>
      <c r="O568" s="40">
        <v>0</v>
      </c>
      <c r="P568" s="40">
        <v>0</v>
      </c>
      <c r="Q568" s="40">
        <f>'Таблица 3 '!C565</f>
        <v>2328387.1999999997</v>
      </c>
      <c r="R568" s="40">
        <f t="shared" si="194"/>
        <v>2328387.1999999997</v>
      </c>
      <c r="S568" s="40">
        <v>0</v>
      </c>
      <c r="T568" s="42">
        <f t="shared" si="168"/>
        <v>2973.6745849297572</v>
      </c>
      <c r="U568" s="42">
        <v>3010.3752618135377</v>
      </c>
      <c r="V568" s="43" t="s">
        <v>489</v>
      </c>
      <c r="W568" s="45"/>
    </row>
    <row r="569" spans="1:23" s="44" customFormat="1" ht="47.25" customHeight="1" x14ac:dyDescent="0.25">
      <c r="A569" s="37">
        <v>8</v>
      </c>
      <c r="B569" s="38" t="s">
        <v>707</v>
      </c>
      <c r="C569" s="37" t="s">
        <v>38</v>
      </c>
      <c r="D569" s="37" t="s">
        <v>566</v>
      </c>
      <c r="E569" s="37" t="s">
        <v>35</v>
      </c>
      <c r="F569" s="37" t="s">
        <v>60</v>
      </c>
      <c r="G569" s="39">
        <v>2</v>
      </c>
      <c r="H569" s="39">
        <v>2</v>
      </c>
      <c r="I569" s="40">
        <v>772.3</v>
      </c>
      <c r="J569" s="40">
        <v>734.7</v>
      </c>
      <c r="K569" s="40">
        <v>734.7</v>
      </c>
      <c r="L569" s="41">
        <v>38</v>
      </c>
      <c r="M569" s="40">
        <f>SUM(N569:Q569)</f>
        <v>1643042.14</v>
      </c>
      <c r="N569" s="40">
        <v>0</v>
      </c>
      <c r="O569" s="40">
        <v>0</v>
      </c>
      <c r="P569" s="40">
        <v>0</v>
      </c>
      <c r="Q569" s="40">
        <f>'Таблица 3 '!C566</f>
        <v>1643042.14</v>
      </c>
      <c r="R569" s="40">
        <f>Q569</f>
        <v>1643042.14</v>
      </c>
      <c r="S569" s="40">
        <v>0</v>
      </c>
      <c r="T569" s="42">
        <f>M569/J569</f>
        <v>2236.3442765754726</v>
      </c>
      <c r="U569" s="42">
        <v>4406.5119776779638</v>
      </c>
      <c r="V569" s="43" t="s">
        <v>489</v>
      </c>
      <c r="W569" s="45"/>
    </row>
    <row r="570" spans="1:23" s="44" customFormat="1" ht="47.25" customHeight="1" x14ac:dyDescent="0.25">
      <c r="A570" s="37">
        <v>9</v>
      </c>
      <c r="B570" s="38" t="s">
        <v>708</v>
      </c>
      <c r="C570" s="37" t="s">
        <v>38</v>
      </c>
      <c r="D570" s="37" t="s">
        <v>171</v>
      </c>
      <c r="E570" s="37" t="s">
        <v>35</v>
      </c>
      <c r="F570" s="37" t="s">
        <v>60</v>
      </c>
      <c r="G570" s="39">
        <v>2</v>
      </c>
      <c r="H570" s="39">
        <v>3</v>
      </c>
      <c r="I570" s="40">
        <v>991.68</v>
      </c>
      <c r="J570" s="40">
        <v>779.1</v>
      </c>
      <c r="K570" s="40">
        <v>779.1</v>
      </c>
      <c r="L570" s="41">
        <v>28</v>
      </c>
      <c r="M570" s="40">
        <f t="shared" ref="M570" si="195">SUM(N570:Q570)</f>
        <v>880164</v>
      </c>
      <c r="N570" s="40">
        <v>0</v>
      </c>
      <c r="O570" s="40">
        <v>0</v>
      </c>
      <c r="P570" s="40">
        <v>0</v>
      </c>
      <c r="Q570" s="40">
        <f>'Таблица 3 '!C567</f>
        <v>880164</v>
      </c>
      <c r="R570" s="40">
        <f t="shared" ref="R570" si="196">Q570</f>
        <v>880164</v>
      </c>
      <c r="S570" s="40">
        <v>0</v>
      </c>
      <c r="T570" s="42">
        <f t="shared" ref="T570" si="197">M570/J570</f>
        <v>1129.7189064304966</v>
      </c>
      <c r="U570" s="42">
        <v>3700.6491849570011</v>
      </c>
      <c r="V570" s="43" t="s">
        <v>489</v>
      </c>
      <c r="W570" s="45"/>
    </row>
    <row r="571" spans="1:23" s="36" customFormat="1" ht="47.25" customHeight="1" x14ac:dyDescent="0.25">
      <c r="A571" s="37">
        <v>10</v>
      </c>
      <c r="B571" s="38" t="s">
        <v>570</v>
      </c>
      <c r="C571" s="37" t="s">
        <v>38</v>
      </c>
      <c r="D571" s="37">
        <v>1982</v>
      </c>
      <c r="E571" s="37" t="s">
        <v>35</v>
      </c>
      <c r="F571" s="37" t="s">
        <v>60</v>
      </c>
      <c r="G571" s="39">
        <v>2</v>
      </c>
      <c r="H571" s="39">
        <v>3</v>
      </c>
      <c r="I571" s="40">
        <v>892</v>
      </c>
      <c r="J571" s="40">
        <v>876.82</v>
      </c>
      <c r="K571" s="40">
        <v>828.82</v>
      </c>
      <c r="L571" s="41">
        <v>30</v>
      </c>
      <c r="M571" s="40">
        <f t="shared" si="193"/>
        <v>848932.8</v>
      </c>
      <c r="N571" s="40">
        <v>0</v>
      </c>
      <c r="O571" s="40">
        <v>0</v>
      </c>
      <c r="P571" s="40">
        <v>0</v>
      </c>
      <c r="Q571" s="40">
        <f>'Таблица 3 '!C568</f>
        <v>848932.8</v>
      </c>
      <c r="R571" s="40">
        <f t="shared" si="194"/>
        <v>848932.8</v>
      </c>
      <c r="S571" s="40">
        <v>0</v>
      </c>
      <c r="T571" s="42">
        <f t="shared" si="168"/>
        <v>968.19506854314454</v>
      </c>
      <c r="U571" s="42">
        <v>1200.2399922447025</v>
      </c>
      <c r="V571" s="43" t="s">
        <v>489</v>
      </c>
      <c r="W571" s="45"/>
    </row>
    <row r="572" spans="1:23" s="29" customFormat="1" ht="32.25" customHeight="1" x14ac:dyDescent="0.25">
      <c r="A572" s="162" t="s">
        <v>313</v>
      </c>
      <c r="B572" s="162"/>
      <c r="C572" s="30" t="s">
        <v>34</v>
      </c>
      <c r="D572" s="30" t="s">
        <v>34</v>
      </c>
      <c r="E572" s="30" t="s">
        <v>34</v>
      </c>
      <c r="F572" s="30" t="s">
        <v>34</v>
      </c>
      <c r="G572" s="31" t="s">
        <v>34</v>
      </c>
      <c r="H572" s="31" t="s">
        <v>34</v>
      </c>
      <c r="I572" s="32">
        <f>SUM(I573:I580)</f>
        <v>13748.6</v>
      </c>
      <c r="J572" s="32">
        <f t="shared" ref="J572:S572" si="198">SUM(J573:J580)</f>
        <v>11171.86</v>
      </c>
      <c r="K572" s="32">
        <f t="shared" si="198"/>
        <v>6440.59</v>
      </c>
      <c r="L572" s="33">
        <f t="shared" si="198"/>
        <v>312</v>
      </c>
      <c r="M572" s="32">
        <f t="shared" si="198"/>
        <v>20999466.379999999</v>
      </c>
      <c r="N572" s="32">
        <f t="shared" si="198"/>
        <v>0</v>
      </c>
      <c r="O572" s="32">
        <f t="shared" si="198"/>
        <v>0</v>
      </c>
      <c r="P572" s="32">
        <f t="shared" si="198"/>
        <v>0</v>
      </c>
      <c r="Q572" s="32">
        <f t="shared" si="198"/>
        <v>20999466.379999999</v>
      </c>
      <c r="R572" s="32">
        <f t="shared" si="198"/>
        <v>20999466.379999999</v>
      </c>
      <c r="S572" s="32">
        <f t="shared" si="198"/>
        <v>0</v>
      </c>
      <c r="T572" s="34" t="s">
        <v>35</v>
      </c>
      <c r="U572" s="34" t="s">
        <v>35</v>
      </c>
      <c r="V572" s="35" t="s">
        <v>35</v>
      </c>
      <c r="W572" s="181"/>
    </row>
    <row r="573" spans="1:23" s="36" customFormat="1" ht="45.75" customHeight="1" x14ac:dyDescent="0.25">
      <c r="A573" s="37">
        <v>1</v>
      </c>
      <c r="B573" s="38" t="s">
        <v>314</v>
      </c>
      <c r="C573" s="37" t="s">
        <v>38</v>
      </c>
      <c r="D573" s="37">
        <v>1969</v>
      </c>
      <c r="E573" s="37" t="s">
        <v>35</v>
      </c>
      <c r="F573" s="37" t="s">
        <v>60</v>
      </c>
      <c r="G573" s="39">
        <v>5</v>
      </c>
      <c r="H573" s="39">
        <v>4</v>
      </c>
      <c r="I573" s="40">
        <v>4300.3</v>
      </c>
      <c r="J573" s="40">
        <v>3265.4</v>
      </c>
      <c r="K573" s="40">
        <v>791.4</v>
      </c>
      <c r="L573" s="41">
        <v>70</v>
      </c>
      <c r="M573" s="40">
        <f t="shared" ref="M573:M580" si="199">SUM(N573:Q573)</f>
        <v>336004.93</v>
      </c>
      <c r="N573" s="40">
        <v>0</v>
      </c>
      <c r="O573" s="40">
        <v>0</v>
      </c>
      <c r="P573" s="40">
        <v>0</v>
      </c>
      <c r="Q573" s="40">
        <f>'Таблица 3 '!C570</f>
        <v>336004.93</v>
      </c>
      <c r="R573" s="40">
        <f t="shared" ref="R573:R580" si="200">Q573</f>
        <v>336004.93</v>
      </c>
      <c r="S573" s="40">
        <v>0</v>
      </c>
      <c r="T573" s="42">
        <f t="shared" si="168"/>
        <v>102.89855147914497</v>
      </c>
      <c r="U573" s="42">
        <v>1997.1946162797822</v>
      </c>
      <c r="V573" s="43" t="s">
        <v>489</v>
      </c>
      <c r="W573" s="45"/>
    </row>
    <row r="574" spans="1:23" s="44" customFormat="1" ht="48" customHeight="1" x14ac:dyDescent="0.25">
      <c r="A574" s="37">
        <v>2</v>
      </c>
      <c r="B574" s="38" t="s">
        <v>710</v>
      </c>
      <c r="C574" s="37" t="s">
        <v>38</v>
      </c>
      <c r="D574" s="37">
        <v>1970</v>
      </c>
      <c r="E574" s="37" t="s">
        <v>35</v>
      </c>
      <c r="F574" s="37" t="s">
        <v>60</v>
      </c>
      <c r="G574" s="39">
        <v>5</v>
      </c>
      <c r="H574" s="39">
        <v>4</v>
      </c>
      <c r="I574" s="40">
        <v>4279.8999999999996</v>
      </c>
      <c r="J574" s="40">
        <v>3323.59</v>
      </c>
      <c r="K574" s="40">
        <v>1190.49</v>
      </c>
      <c r="L574" s="41">
        <v>72</v>
      </c>
      <c r="M574" s="40">
        <f t="shared" si="199"/>
        <v>815684.4</v>
      </c>
      <c r="N574" s="40">
        <v>0</v>
      </c>
      <c r="O574" s="40">
        <v>0</v>
      </c>
      <c r="P574" s="40">
        <v>0</v>
      </c>
      <c r="Q574" s="40">
        <f>'Таблица 3 '!C571</f>
        <v>815684.4</v>
      </c>
      <c r="R574" s="40">
        <f t="shared" si="200"/>
        <v>815684.4</v>
      </c>
      <c r="S574" s="40">
        <v>0</v>
      </c>
      <c r="T574" s="42">
        <f t="shared" si="168"/>
        <v>245.42269052440284</v>
      </c>
      <c r="U574" s="42">
        <v>851.76999882657014</v>
      </c>
      <c r="V574" s="43" t="s">
        <v>489</v>
      </c>
      <c r="W574" s="45"/>
    </row>
    <row r="575" spans="1:23" s="36" customFormat="1" ht="45.75" customHeight="1" x14ac:dyDescent="0.25">
      <c r="A575" s="37">
        <v>3</v>
      </c>
      <c r="B575" s="38" t="s">
        <v>571</v>
      </c>
      <c r="C575" s="37" t="s">
        <v>38</v>
      </c>
      <c r="D575" s="37">
        <v>1969</v>
      </c>
      <c r="E575" s="37" t="s">
        <v>35</v>
      </c>
      <c r="F575" s="37" t="s">
        <v>39</v>
      </c>
      <c r="G575" s="39">
        <v>2</v>
      </c>
      <c r="H575" s="39">
        <v>2</v>
      </c>
      <c r="I575" s="40">
        <v>727</v>
      </c>
      <c r="J575" s="40">
        <v>690.47</v>
      </c>
      <c r="K575" s="40">
        <v>727</v>
      </c>
      <c r="L575" s="41">
        <v>23</v>
      </c>
      <c r="M575" s="40">
        <f t="shared" si="199"/>
        <v>3195274.76</v>
      </c>
      <c r="N575" s="40">
        <v>0</v>
      </c>
      <c r="O575" s="40">
        <v>0</v>
      </c>
      <c r="P575" s="40">
        <v>0</v>
      </c>
      <c r="Q575" s="40">
        <f>'Таблица 3 '!C572</f>
        <v>3195274.76</v>
      </c>
      <c r="R575" s="40">
        <f t="shared" si="200"/>
        <v>3195274.76</v>
      </c>
      <c r="S575" s="40">
        <v>0</v>
      </c>
      <c r="T575" s="42">
        <f t="shared" si="168"/>
        <v>4627.6807971381804</v>
      </c>
      <c r="U575" s="42">
        <v>4627.6807971381804</v>
      </c>
      <c r="V575" s="43" t="s">
        <v>489</v>
      </c>
      <c r="W575" s="45"/>
    </row>
    <row r="576" spans="1:23" s="36" customFormat="1" ht="45.75" customHeight="1" x14ac:dyDescent="0.25">
      <c r="A576" s="37">
        <v>4</v>
      </c>
      <c r="B576" s="38" t="s">
        <v>572</v>
      </c>
      <c r="C576" s="37" t="s">
        <v>38</v>
      </c>
      <c r="D576" s="37">
        <v>1961</v>
      </c>
      <c r="E576" s="37" t="s">
        <v>35</v>
      </c>
      <c r="F576" s="37" t="s">
        <v>39</v>
      </c>
      <c r="G576" s="39">
        <v>2</v>
      </c>
      <c r="H576" s="39">
        <v>2</v>
      </c>
      <c r="I576" s="40">
        <v>642.1</v>
      </c>
      <c r="J576" s="40">
        <v>642.1</v>
      </c>
      <c r="K576" s="40">
        <v>602.80000000000007</v>
      </c>
      <c r="L576" s="41">
        <v>36</v>
      </c>
      <c r="M576" s="40">
        <f t="shared" si="199"/>
        <v>3611535.82</v>
      </c>
      <c r="N576" s="40">
        <v>0</v>
      </c>
      <c r="O576" s="40">
        <v>0</v>
      </c>
      <c r="P576" s="40">
        <v>0</v>
      </c>
      <c r="Q576" s="40">
        <f>'Таблица 3 '!C573</f>
        <v>3611535.82</v>
      </c>
      <c r="R576" s="40">
        <f t="shared" si="200"/>
        <v>3611535.82</v>
      </c>
      <c r="S576" s="40">
        <v>0</v>
      </c>
      <c r="T576" s="42">
        <f t="shared" si="168"/>
        <v>5624.5691013860769</v>
      </c>
      <c r="U576" s="42">
        <v>5624.5691013860769</v>
      </c>
      <c r="V576" s="43" t="s">
        <v>489</v>
      </c>
      <c r="W576" s="45"/>
    </row>
    <row r="577" spans="1:23" s="36" customFormat="1" ht="45.75" customHeight="1" x14ac:dyDescent="0.25">
      <c r="A577" s="37">
        <v>5</v>
      </c>
      <c r="B577" s="38" t="s">
        <v>573</v>
      </c>
      <c r="C577" s="37" t="s">
        <v>38</v>
      </c>
      <c r="D577" s="37">
        <v>1961</v>
      </c>
      <c r="E577" s="37" t="s">
        <v>35</v>
      </c>
      <c r="F577" s="37" t="s">
        <v>39</v>
      </c>
      <c r="G577" s="39">
        <v>2</v>
      </c>
      <c r="H577" s="39">
        <v>2</v>
      </c>
      <c r="I577" s="40">
        <v>636.5</v>
      </c>
      <c r="J577" s="40">
        <v>636.5</v>
      </c>
      <c r="K577" s="40">
        <v>636.5</v>
      </c>
      <c r="L577" s="41">
        <v>27</v>
      </c>
      <c r="M577" s="40">
        <f t="shared" si="199"/>
        <v>2921564.7</v>
      </c>
      <c r="N577" s="40">
        <v>0</v>
      </c>
      <c r="O577" s="40">
        <v>0</v>
      </c>
      <c r="P577" s="40">
        <v>0</v>
      </c>
      <c r="Q577" s="40">
        <f>'Таблица 3 '!C574</f>
        <v>2921564.7</v>
      </c>
      <c r="R577" s="40">
        <f t="shared" si="200"/>
        <v>2921564.7</v>
      </c>
      <c r="S577" s="40">
        <v>0</v>
      </c>
      <c r="T577" s="42">
        <f t="shared" si="168"/>
        <v>4590.0466614296938</v>
      </c>
      <c r="U577" s="42">
        <v>4590.0466614296938</v>
      </c>
      <c r="V577" s="43" t="s">
        <v>489</v>
      </c>
      <c r="W577" s="45"/>
    </row>
    <row r="578" spans="1:23" s="36" customFormat="1" ht="45.75" customHeight="1" x14ac:dyDescent="0.25">
      <c r="A578" s="37">
        <v>6</v>
      </c>
      <c r="B578" s="38" t="s">
        <v>574</v>
      </c>
      <c r="C578" s="37" t="s">
        <v>38</v>
      </c>
      <c r="D578" s="37">
        <v>1971</v>
      </c>
      <c r="E578" s="37" t="s">
        <v>35</v>
      </c>
      <c r="F578" s="37" t="s">
        <v>39</v>
      </c>
      <c r="G578" s="39">
        <v>2</v>
      </c>
      <c r="H578" s="39">
        <v>2</v>
      </c>
      <c r="I578" s="40">
        <v>670.8</v>
      </c>
      <c r="J578" s="40">
        <v>670.8</v>
      </c>
      <c r="K578" s="40">
        <v>641.09999999999991</v>
      </c>
      <c r="L578" s="41">
        <v>25</v>
      </c>
      <c r="M578" s="40">
        <f t="shared" si="199"/>
        <v>3043062.63</v>
      </c>
      <c r="N578" s="40">
        <v>0</v>
      </c>
      <c r="O578" s="40">
        <v>0</v>
      </c>
      <c r="P578" s="40">
        <v>0</v>
      </c>
      <c r="Q578" s="40">
        <f>'Таблица 3 '!C575</f>
        <v>3043062.63</v>
      </c>
      <c r="R578" s="40">
        <f t="shared" si="200"/>
        <v>3043062.63</v>
      </c>
      <c r="S578" s="40">
        <v>0</v>
      </c>
      <c r="T578" s="42">
        <f t="shared" si="168"/>
        <v>4536.4678443649373</v>
      </c>
      <c r="U578" s="42">
        <v>4536.4678443649373</v>
      </c>
      <c r="V578" s="43" t="s">
        <v>489</v>
      </c>
      <c r="W578" s="45"/>
    </row>
    <row r="579" spans="1:23" s="36" customFormat="1" ht="45.75" customHeight="1" x14ac:dyDescent="0.25">
      <c r="A579" s="37">
        <v>7</v>
      </c>
      <c r="B579" s="38" t="s">
        <v>575</v>
      </c>
      <c r="C579" s="37" t="s">
        <v>38</v>
      </c>
      <c r="D579" s="37">
        <v>1961</v>
      </c>
      <c r="E579" s="37" t="s">
        <v>35</v>
      </c>
      <c r="F579" s="37" t="s">
        <v>39</v>
      </c>
      <c r="G579" s="39">
        <v>2</v>
      </c>
      <c r="H579" s="39">
        <v>2</v>
      </c>
      <c r="I579" s="40">
        <v>1224</v>
      </c>
      <c r="J579" s="40">
        <v>1224</v>
      </c>
      <c r="K579" s="40">
        <v>1132.3</v>
      </c>
      <c r="L579" s="41">
        <v>28</v>
      </c>
      <c r="M579" s="40">
        <f t="shared" si="199"/>
        <v>3519551.69</v>
      </c>
      <c r="N579" s="40">
        <v>0</v>
      </c>
      <c r="O579" s="40">
        <v>0</v>
      </c>
      <c r="P579" s="40">
        <v>0</v>
      </c>
      <c r="Q579" s="40">
        <f>'Таблица 3 '!C576</f>
        <v>3519551.69</v>
      </c>
      <c r="R579" s="40">
        <f t="shared" si="200"/>
        <v>3519551.69</v>
      </c>
      <c r="S579" s="40">
        <v>0</v>
      </c>
      <c r="T579" s="42">
        <f t="shared" si="168"/>
        <v>2875.4507271241828</v>
      </c>
      <c r="U579" s="42">
        <v>2875.4507271241828</v>
      </c>
      <c r="V579" s="43" t="s">
        <v>489</v>
      </c>
      <c r="W579" s="45"/>
    </row>
    <row r="580" spans="1:23" s="36" customFormat="1" ht="45.75" customHeight="1" x14ac:dyDescent="0.25">
      <c r="A580" s="37">
        <v>8</v>
      </c>
      <c r="B580" s="38" t="s">
        <v>576</v>
      </c>
      <c r="C580" s="37" t="s">
        <v>38</v>
      </c>
      <c r="D580" s="37">
        <v>1961</v>
      </c>
      <c r="E580" s="37" t="s">
        <v>35</v>
      </c>
      <c r="F580" s="37" t="s">
        <v>39</v>
      </c>
      <c r="G580" s="39">
        <v>2</v>
      </c>
      <c r="H580" s="39">
        <v>2</v>
      </c>
      <c r="I580" s="40">
        <v>1268</v>
      </c>
      <c r="J580" s="40">
        <v>719</v>
      </c>
      <c r="K580" s="40">
        <v>719</v>
      </c>
      <c r="L580" s="41">
        <v>31</v>
      </c>
      <c r="M580" s="40">
        <f t="shared" si="199"/>
        <v>3556787.45</v>
      </c>
      <c r="N580" s="40">
        <v>0</v>
      </c>
      <c r="O580" s="40">
        <v>0</v>
      </c>
      <c r="P580" s="40">
        <v>0</v>
      </c>
      <c r="Q580" s="40">
        <f>'Таблица 3 '!C577</f>
        <v>3556787.45</v>
      </c>
      <c r="R580" s="40">
        <f t="shared" si="200"/>
        <v>3556787.45</v>
      </c>
      <c r="S580" s="40">
        <v>0</v>
      </c>
      <c r="T580" s="42">
        <f t="shared" si="168"/>
        <v>4946.8531988873438</v>
      </c>
      <c r="U580" s="42">
        <v>4946.8531988873438</v>
      </c>
      <c r="V580" s="43" t="s">
        <v>489</v>
      </c>
      <c r="W580" s="45"/>
    </row>
    <row r="581" spans="1:23" s="29" customFormat="1" ht="30" customHeight="1" x14ac:dyDescent="0.25">
      <c r="A581" s="162" t="s">
        <v>315</v>
      </c>
      <c r="B581" s="162"/>
      <c r="C581" s="30" t="s">
        <v>34</v>
      </c>
      <c r="D581" s="30" t="s">
        <v>34</v>
      </c>
      <c r="E581" s="30" t="s">
        <v>34</v>
      </c>
      <c r="F581" s="30" t="s">
        <v>34</v>
      </c>
      <c r="G581" s="31" t="s">
        <v>34</v>
      </c>
      <c r="H581" s="31" t="s">
        <v>34</v>
      </c>
      <c r="I581" s="32">
        <f>I582</f>
        <v>572.79999999999995</v>
      </c>
      <c r="J581" s="32">
        <f t="shared" ref="J581:S581" si="201">J582</f>
        <v>540.9</v>
      </c>
      <c r="K581" s="32">
        <f t="shared" si="201"/>
        <v>487.4</v>
      </c>
      <c r="L581" s="33">
        <f t="shared" si="201"/>
        <v>24</v>
      </c>
      <c r="M581" s="32">
        <f t="shared" si="201"/>
        <v>2915066.67</v>
      </c>
      <c r="N581" s="32">
        <f t="shared" si="201"/>
        <v>0</v>
      </c>
      <c r="O581" s="32">
        <f t="shared" si="201"/>
        <v>0</v>
      </c>
      <c r="P581" s="32">
        <f t="shared" si="201"/>
        <v>0</v>
      </c>
      <c r="Q581" s="32">
        <f t="shared" si="201"/>
        <v>2915066.67</v>
      </c>
      <c r="R581" s="32">
        <f t="shared" si="201"/>
        <v>2915066.67</v>
      </c>
      <c r="S581" s="32">
        <f t="shared" si="201"/>
        <v>0</v>
      </c>
      <c r="T581" s="34" t="s">
        <v>35</v>
      </c>
      <c r="U581" s="34" t="s">
        <v>35</v>
      </c>
      <c r="V581" s="35" t="s">
        <v>35</v>
      </c>
      <c r="W581" s="181"/>
    </row>
    <row r="582" spans="1:23" s="36" customFormat="1" ht="45.75" customHeight="1" x14ac:dyDescent="0.25">
      <c r="A582" s="37">
        <v>1</v>
      </c>
      <c r="B582" s="38" t="s">
        <v>316</v>
      </c>
      <c r="C582" s="37" t="s">
        <v>38</v>
      </c>
      <c r="D582" s="37" t="s">
        <v>91</v>
      </c>
      <c r="E582" s="37">
        <v>2020</v>
      </c>
      <c r="F582" s="37" t="s">
        <v>60</v>
      </c>
      <c r="G582" s="39">
        <v>2</v>
      </c>
      <c r="H582" s="39">
        <v>3</v>
      </c>
      <c r="I582" s="40">
        <v>572.79999999999995</v>
      </c>
      <c r="J582" s="40">
        <v>540.9</v>
      </c>
      <c r="K582" s="40">
        <v>487.4</v>
      </c>
      <c r="L582" s="41">
        <v>24</v>
      </c>
      <c r="M582" s="40">
        <f>SUM(N582:Q582)</f>
        <v>2915066.67</v>
      </c>
      <c r="N582" s="40">
        <v>0</v>
      </c>
      <c r="O582" s="40">
        <v>0</v>
      </c>
      <c r="P582" s="40">
        <v>0</v>
      </c>
      <c r="Q582" s="40">
        <f>'Таблица 3 '!C579</f>
        <v>2915066.67</v>
      </c>
      <c r="R582" s="40">
        <f>Q582</f>
        <v>2915066.67</v>
      </c>
      <c r="S582" s="40">
        <v>0</v>
      </c>
      <c r="T582" s="42">
        <f t="shared" si="168"/>
        <v>5389.289462007765</v>
      </c>
      <c r="U582" s="42">
        <v>5389.29</v>
      </c>
      <c r="V582" s="43" t="s">
        <v>489</v>
      </c>
      <c r="W582" s="45"/>
    </row>
    <row r="583" spans="1:23" s="29" customFormat="1" ht="30" customHeight="1" x14ac:dyDescent="0.25">
      <c r="A583" s="185" t="s">
        <v>1302</v>
      </c>
      <c r="B583" s="185"/>
      <c r="C583" s="30" t="s">
        <v>34</v>
      </c>
      <c r="D583" s="30" t="s">
        <v>34</v>
      </c>
      <c r="E583" s="30" t="s">
        <v>34</v>
      </c>
      <c r="F583" s="30" t="s">
        <v>34</v>
      </c>
      <c r="G583" s="31" t="s">
        <v>34</v>
      </c>
      <c r="H583" s="31" t="s">
        <v>34</v>
      </c>
      <c r="I583" s="32">
        <f>SUM(I584:I585)</f>
        <v>3336</v>
      </c>
      <c r="J583" s="32">
        <f t="shared" ref="J583:S583" si="202">SUM(J584:J585)</f>
        <v>3112.4</v>
      </c>
      <c r="K583" s="32">
        <f t="shared" si="202"/>
        <v>3112.4</v>
      </c>
      <c r="L583" s="33">
        <f t="shared" si="202"/>
        <v>104</v>
      </c>
      <c r="M583" s="32">
        <f t="shared" si="202"/>
        <v>7825161.04</v>
      </c>
      <c r="N583" s="32">
        <f t="shared" si="202"/>
        <v>0</v>
      </c>
      <c r="O583" s="32">
        <f t="shared" si="202"/>
        <v>0</v>
      </c>
      <c r="P583" s="32">
        <f t="shared" si="202"/>
        <v>0</v>
      </c>
      <c r="Q583" s="32">
        <f t="shared" si="202"/>
        <v>7825161.04</v>
      </c>
      <c r="R583" s="32">
        <f t="shared" si="202"/>
        <v>7825161.04</v>
      </c>
      <c r="S583" s="32">
        <f t="shared" si="202"/>
        <v>0</v>
      </c>
      <c r="T583" s="34" t="s">
        <v>35</v>
      </c>
      <c r="U583" s="34" t="s">
        <v>35</v>
      </c>
      <c r="V583" s="35" t="s">
        <v>35</v>
      </c>
      <c r="W583" s="181"/>
    </row>
    <row r="584" spans="1:23" s="36" customFormat="1" ht="45" customHeight="1" x14ac:dyDescent="0.25">
      <c r="A584" s="37">
        <v>1</v>
      </c>
      <c r="B584" s="38" t="s">
        <v>610</v>
      </c>
      <c r="C584" s="37" t="s">
        <v>38</v>
      </c>
      <c r="D584" s="37" t="s">
        <v>44</v>
      </c>
      <c r="E584" s="37">
        <v>2018</v>
      </c>
      <c r="F584" s="37" t="s">
        <v>60</v>
      </c>
      <c r="G584" s="39">
        <v>3</v>
      </c>
      <c r="H584" s="39">
        <v>3</v>
      </c>
      <c r="I584" s="40">
        <v>1668</v>
      </c>
      <c r="J584" s="40">
        <v>1556.2</v>
      </c>
      <c r="K584" s="40">
        <v>1556.2</v>
      </c>
      <c r="L584" s="41">
        <v>52</v>
      </c>
      <c r="M584" s="40">
        <f>SUM(N584:Q584)</f>
        <v>5538429.04</v>
      </c>
      <c r="N584" s="40">
        <v>0</v>
      </c>
      <c r="O584" s="40">
        <v>0</v>
      </c>
      <c r="P584" s="40">
        <v>0</v>
      </c>
      <c r="Q584" s="40">
        <f>'Таблица 3 '!C581</f>
        <v>5538429.04</v>
      </c>
      <c r="R584" s="40">
        <f>Q584</f>
        <v>5538429.04</v>
      </c>
      <c r="S584" s="40">
        <v>0</v>
      </c>
      <c r="T584" s="42">
        <f>M584/J584</f>
        <v>3558.9442488112068</v>
      </c>
      <c r="U584" s="42">
        <v>287.10000000000002</v>
      </c>
      <c r="V584" s="43" t="s">
        <v>489</v>
      </c>
      <c r="W584" s="45"/>
    </row>
    <row r="585" spans="1:23" s="36" customFormat="1" ht="45" customHeight="1" x14ac:dyDescent="0.25">
      <c r="A585" s="37">
        <v>2</v>
      </c>
      <c r="B585" s="38" t="s">
        <v>611</v>
      </c>
      <c r="C585" s="37" t="s">
        <v>38</v>
      </c>
      <c r="D585" s="37" t="s">
        <v>44</v>
      </c>
      <c r="E585" s="37">
        <v>2018</v>
      </c>
      <c r="F585" s="37" t="s">
        <v>60</v>
      </c>
      <c r="G585" s="39">
        <v>3</v>
      </c>
      <c r="H585" s="39">
        <v>3</v>
      </c>
      <c r="I585" s="40">
        <v>1668</v>
      </c>
      <c r="J585" s="40">
        <v>1556.2</v>
      </c>
      <c r="K585" s="40">
        <v>1556.2</v>
      </c>
      <c r="L585" s="41">
        <v>52</v>
      </c>
      <c r="M585" s="40">
        <f>SUM(N585:Q585)</f>
        <v>2286732</v>
      </c>
      <c r="N585" s="40">
        <v>0</v>
      </c>
      <c r="O585" s="40">
        <v>0</v>
      </c>
      <c r="P585" s="40">
        <v>0</v>
      </c>
      <c r="Q585" s="40">
        <f>'Таблица 3 '!C582</f>
        <v>2286732</v>
      </c>
      <c r="R585" s="40">
        <f>Q585</f>
        <v>2286732</v>
      </c>
      <c r="S585" s="40">
        <v>0</v>
      </c>
      <c r="T585" s="42">
        <f>M585/J585</f>
        <v>1469.4332348027247</v>
      </c>
      <c r="U585" s="42">
        <v>1938.79</v>
      </c>
      <c r="V585" s="43" t="s">
        <v>489</v>
      </c>
      <c r="W585" s="45"/>
    </row>
    <row r="586" spans="1:23" s="29" customFormat="1" ht="30.75" customHeight="1" x14ac:dyDescent="0.25">
      <c r="A586" s="162" t="s">
        <v>321</v>
      </c>
      <c r="B586" s="162"/>
      <c r="C586" s="30" t="s">
        <v>34</v>
      </c>
      <c r="D586" s="30" t="s">
        <v>34</v>
      </c>
      <c r="E586" s="30" t="s">
        <v>34</v>
      </c>
      <c r="F586" s="30" t="s">
        <v>34</v>
      </c>
      <c r="G586" s="31" t="s">
        <v>34</v>
      </c>
      <c r="H586" s="31" t="s">
        <v>34</v>
      </c>
      <c r="I586" s="32">
        <f>I587</f>
        <v>3614</v>
      </c>
      <c r="J586" s="32">
        <f t="shared" ref="J586:S587" si="203">J587</f>
        <v>2367.17</v>
      </c>
      <c r="K586" s="32">
        <f t="shared" si="203"/>
        <v>2130.23</v>
      </c>
      <c r="L586" s="33">
        <f t="shared" si="203"/>
        <v>133</v>
      </c>
      <c r="M586" s="32">
        <f t="shared" si="203"/>
        <v>1925128.06</v>
      </c>
      <c r="N586" s="32">
        <f t="shared" si="203"/>
        <v>0</v>
      </c>
      <c r="O586" s="32">
        <f t="shared" si="203"/>
        <v>0</v>
      </c>
      <c r="P586" s="32">
        <f t="shared" si="203"/>
        <v>0</v>
      </c>
      <c r="Q586" s="32">
        <f t="shared" si="203"/>
        <v>1925128.06</v>
      </c>
      <c r="R586" s="32">
        <f t="shared" si="203"/>
        <v>1925128.06</v>
      </c>
      <c r="S586" s="32">
        <f t="shared" si="203"/>
        <v>0</v>
      </c>
      <c r="T586" s="34" t="s">
        <v>35</v>
      </c>
      <c r="U586" s="34" t="s">
        <v>35</v>
      </c>
      <c r="V586" s="35" t="s">
        <v>35</v>
      </c>
      <c r="W586" s="181"/>
    </row>
    <row r="587" spans="1:23" s="29" customFormat="1" ht="26.25" customHeight="1" x14ac:dyDescent="0.25">
      <c r="A587" s="162" t="s">
        <v>322</v>
      </c>
      <c r="B587" s="162"/>
      <c r="C587" s="30" t="s">
        <v>34</v>
      </c>
      <c r="D587" s="30" t="s">
        <v>34</v>
      </c>
      <c r="E587" s="30" t="s">
        <v>34</v>
      </c>
      <c r="F587" s="30" t="s">
        <v>34</v>
      </c>
      <c r="G587" s="31" t="s">
        <v>34</v>
      </c>
      <c r="H587" s="31" t="s">
        <v>34</v>
      </c>
      <c r="I587" s="32">
        <f>I588</f>
        <v>3614</v>
      </c>
      <c r="J587" s="32">
        <f t="shared" si="203"/>
        <v>2367.17</v>
      </c>
      <c r="K587" s="32">
        <f t="shared" si="203"/>
        <v>2130.23</v>
      </c>
      <c r="L587" s="33">
        <f t="shared" si="203"/>
        <v>133</v>
      </c>
      <c r="M587" s="32">
        <f t="shared" si="203"/>
        <v>1925128.06</v>
      </c>
      <c r="N587" s="32">
        <f t="shared" si="203"/>
        <v>0</v>
      </c>
      <c r="O587" s="32">
        <f t="shared" si="203"/>
        <v>0</v>
      </c>
      <c r="P587" s="32">
        <f t="shared" si="203"/>
        <v>0</v>
      </c>
      <c r="Q587" s="32">
        <f t="shared" si="203"/>
        <v>1925128.06</v>
      </c>
      <c r="R587" s="32">
        <f t="shared" si="203"/>
        <v>1925128.06</v>
      </c>
      <c r="S587" s="32">
        <f t="shared" si="203"/>
        <v>0</v>
      </c>
      <c r="T587" s="34" t="s">
        <v>35</v>
      </c>
      <c r="U587" s="34" t="s">
        <v>35</v>
      </c>
      <c r="V587" s="35" t="s">
        <v>35</v>
      </c>
      <c r="W587" s="181"/>
    </row>
    <row r="588" spans="1:23" s="36" customFormat="1" ht="45" x14ac:dyDescent="0.25">
      <c r="A588" s="37">
        <v>1</v>
      </c>
      <c r="B588" s="38" t="s">
        <v>578</v>
      </c>
      <c r="C588" s="37" t="s">
        <v>38</v>
      </c>
      <c r="D588" s="37" t="s">
        <v>66</v>
      </c>
      <c r="E588" s="37" t="s">
        <v>35</v>
      </c>
      <c r="F588" s="37" t="s">
        <v>60</v>
      </c>
      <c r="G588" s="39">
        <v>5</v>
      </c>
      <c r="H588" s="39">
        <v>4</v>
      </c>
      <c r="I588" s="40">
        <v>3614</v>
      </c>
      <c r="J588" s="40">
        <v>2367.17</v>
      </c>
      <c r="K588" s="40">
        <v>2130.23</v>
      </c>
      <c r="L588" s="41">
        <v>133</v>
      </c>
      <c r="M588" s="40">
        <f>SUM(N588:Q588)</f>
        <v>1925128.06</v>
      </c>
      <c r="N588" s="40">
        <v>0</v>
      </c>
      <c r="O588" s="40">
        <v>0</v>
      </c>
      <c r="P588" s="40">
        <v>0</v>
      </c>
      <c r="Q588" s="40">
        <f>'Таблица 3 '!C585</f>
        <v>1925128.06</v>
      </c>
      <c r="R588" s="40">
        <f>Q588</f>
        <v>1925128.06</v>
      </c>
      <c r="S588" s="40">
        <v>0</v>
      </c>
      <c r="T588" s="42">
        <f t="shared" si="168"/>
        <v>813.26143031552442</v>
      </c>
      <c r="U588" s="42">
        <v>2944.98</v>
      </c>
      <c r="V588" s="43" t="s">
        <v>489</v>
      </c>
      <c r="W588" s="45"/>
    </row>
    <row r="589" spans="1:23" s="29" customFormat="1" ht="33" customHeight="1" x14ac:dyDescent="0.25">
      <c r="A589" s="162" t="s">
        <v>327</v>
      </c>
      <c r="B589" s="162"/>
      <c r="C589" s="30" t="s">
        <v>34</v>
      </c>
      <c r="D589" s="30" t="s">
        <v>34</v>
      </c>
      <c r="E589" s="30" t="s">
        <v>34</v>
      </c>
      <c r="F589" s="30" t="s">
        <v>34</v>
      </c>
      <c r="G589" s="31" t="s">
        <v>34</v>
      </c>
      <c r="H589" s="31" t="s">
        <v>34</v>
      </c>
      <c r="I589" s="32">
        <f>I590+I611</f>
        <v>41983.850000000006</v>
      </c>
      <c r="J589" s="32">
        <f t="shared" ref="J589:S589" si="204">J590+J611</f>
        <v>33758.949999999997</v>
      </c>
      <c r="K589" s="32">
        <f t="shared" si="204"/>
        <v>32452.65</v>
      </c>
      <c r="L589" s="33">
        <f t="shared" si="204"/>
        <v>1268</v>
      </c>
      <c r="M589" s="32">
        <f t="shared" si="204"/>
        <v>60256440.419999987</v>
      </c>
      <c r="N589" s="32">
        <f t="shared" si="204"/>
        <v>0</v>
      </c>
      <c r="O589" s="32">
        <f t="shared" si="204"/>
        <v>0</v>
      </c>
      <c r="P589" s="32">
        <f t="shared" si="204"/>
        <v>0</v>
      </c>
      <c r="Q589" s="32">
        <f t="shared" si="204"/>
        <v>60256440.419999987</v>
      </c>
      <c r="R589" s="32">
        <f t="shared" si="204"/>
        <v>60256440.419999987</v>
      </c>
      <c r="S589" s="32">
        <f t="shared" si="204"/>
        <v>0</v>
      </c>
      <c r="T589" s="34" t="s">
        <v>35</v>
      </c>
      <c r="U589" s="34" t="s">
        <v>35</v>
      </c>
      <c r="V589" s="35" t="s">
        <v>35</v>
      </c>
      <c r="W589" s="181"/>
    </row>
    <row r="590" spans="1:23" s="29" customFormat="1" ht="30" customHeight="1" x14ac:dyDescent="0.25">
      <c r="A590" s="162" t="s">
        <v>328</v>
      </c>
      <c r="B590" s="162"/>
      <c r="C590" s="30" t="s">
        <v>34</v>
      </c>
      <c r="D590" s="30" t="s">
        <v>34</v>
      </c>
      <c r="E590" s="30" t="s">
        <v>34</v>
      </c>
      <c r="F590" s="30" t="s">
        <v>34</v>
      </c>
      <c r="G590" s="31" t="s">
        <v>34</v>
      </c>
      <c r="H590" s="31" t="s">
        <v>34</v>
      </c>
      <c r="I590" s="32">
        <f>SUM(I591:I610)</f>
        <v>37906.750000000007</v>
      </c>
      <c r="J590" s="32">
        <f t="shared" ref="J590:S590" si="205">SUM(J591:J610)</f>
        <v>30113.45</v>
      </c>
      <c r="K590" s="32">
        <f t="shared" si="205"/>
        <v>28997.350000000002</v>
      </c>
      <c r="L590" s="33">
        <f t="shared" si="205"/>
        <v>1097</v>
      </c>
      <c r="M590" s="32">
        <f t="shared" si="205"/>
        <v>48766941.469999991</v>
      </c>
      <c r="N590" s="32">
        <f t="shared" si="205"/>
        <v>0</v>
      </c>
      <c r="O590" s="32">
        <f t="shared" si="205"/>
        <v>0</v>
      </c>
      <c r="P590" s="32">
        <f t="shared" si="205"/>
        <v>0</v>
      </c>
      <c r="Q590" s="32">
        <f t="shared" si="205"/>
        <v>48766941.469999991</v>
      </c>
      <c r="R590" s="32">
        <f t="shared" si="205"/>
        <v>48766941.469999991</v>
      </c>
      <c r="S590" s="32">
        <f t="shared" si="205"/>
        <v>0</v>
      </c>
      <c r="T590" s="34" t="s">
        <v>35</v>
      </c>
      <c r="U590" s="34" t="s">
        <v>35</v>
      </c>
      <c r="V590" s="35" t="s">
        <v>35</v>
      </c>
      <c r="W590" s="181"/>
    </row>
    <row r="591" spans="1:23" s="36" customFormat="1" ht="45.75" customHeight="1" x14ac:dyDescent="0.25">
      <c r="A591" s="37">
        <v>1</v>
      </c>
      <c r="B591" s="38" t="s">
        <v>332</v>
      </c>
      <c r="C591" s="37" t="s">
        <v>38</v>
      </c>
      <c r="D591" s="37">
        <v>1971</v>
      </c>
      <c r="E591" s="37" t="s">
        <v>35</v>
      </c>
      <c r="F591" s="37" t="s">
        <v>60</v>
      </c>
      <c r="G591" s="39">
        <v>5</v>
      </c>
      <c r="H591" s="39">
        <v>4</v>
      </c>
      <c r="I591" s="40">
        <v>4306.42</v>
      </c>
      <c r="J591" s="40">
        <v>3141.12</v>
      </c>
      <c r="K591" s="40">
        <v>3012.72</v>
      </c>
      <c r="L591" s="41">
        <v>76</v>
      </c>
      <c r="M591" s="40">
        <f t="shared" ref="M591:M637" si="206">SUM(N591:Q591)</f>
        <v>3169582.4800000004</v>
      </c>
      <c r="N591" s="40">
        <v>0</v>
      </c>
      <c r="O591" s="40">
        <v>0</v>
      </c>
      <c r="P591" s="40">
        <v>0</v>
      </c>
      <c r="Q591" s="40">
        <f>'Таблица 3 '!C588</f>
        <v>3169582.4800000004</v>
      </c>
      <c r="R591" s="40">
        <f t="shared" ref="R591:R637" si="207">Q591</f>
        <v>3169582.4800000004</v>
      </c>
      <c r="S591" s="40">
        <v>0</v>
      </c>
      <c r="T591" s="42">
        <f t="shared" si="168"/>
        <v>1009.06125203749</v>
      </c>
      <c r="U591" s="42">
        <v>2248.8750413865118</v>
      </c>
      <c r="V591" s="43" t="s">
        <v>489</v>
      </c>
      <c r="W591" s="45"/>
    </row>
    <row r="592" spans="1:23" s="36" customFormat="1" ht="45.75" customHeight="1" x14ac:dyDescent="0.25">
      <c r="A592" s="37">
        <v>2</v>
      </c>
      <c r="B592" s="38" t="s">
        <v>333</v>
      </c>
      <c r="C592" s="37" t="s">
        <v>38</v>
      </c>
      <c r="D592" s="37">
        <v>1970</v>
      </c>
      <c r="E592" s="37" t="s">
        <v>35</v>
      </c>
      <c r="F592" s="37" t="s">
        <v>60</v>
      </c>
      <c r="G592" s="39">
        <v>2</v>
      </c>
      <c r="H592" s="39">
        <v>2</v>
      </c>
      <c r="I592" s="40">
        <v>836.2</v>
      </c>
      <c r="J592" s="40">
        <v>732.9</v>
      </c>
      <c r="K592" s="40">
        <v>732.9</v>
      </c>
      <c r="L592" s="41">
        <v>31</v>
      </c>
      <c r="M592" s="40">
        <f t="shared" si="206"/>
        <v>441753.8</v>
      </c>
      <c r="N592" s="40">
        <v>0</v>
      </c>
      <c r="O592" s="40">
        <v>0</v>
      </c>
      <c r="P592" s="40">
        <v>0</v>
      </c>
      <c r="Q592" s="40">
        <f>'Таблица 3 '!C589</f>
        <v>441753.8</v>
      </c>
      <c r="R592" s="40">
        <f t="shared" si="207"/>
        <v>441753.8</v>
      </c>
      <c r="S592" s="40">
        <v>0</v>
      </c>
      <c r="T592" s="42">
        <f t="shared" ref="T592:T659" si="208">M592/J592</f>
        <v>602.74771455860287</v>
      </c>
      <c r="U592" s="42">
        <v>525.51453131395829</v>
      </c>
      <c r="V592" s="43" t="s">
        <v>489</v>
      </c>
      <c r="W592" s="45"/>
    </row>
    <row r="593" spans="1:23" s="36" customFormat="1" ht="45.75" customHeight="1" x14ac:dyDescent="0.25">
      <c r="A593" s="37">
        <v>3</v>
      </c>
      <c r="B593" s="38" t="s">
        <v>579</v>
      </c>
      <c r="C593" s="37" t="s">
        <v>38</v>
      </c>
      <c r="D593" s="37">
        <v>1966</v>
      </c>
      <c r="E593" s="37" t="s">
        <v>35</v>
      </c>
      <c r="F593" s="37" t="s">
        <v>60</v>
      </c>
      <c r="G593" s="39">
        <v>2</v>
      </c>
      <c r="H593" s="39">
        <v>2</v>
      </c>
      <c r="I593" s="40">
        <v>393.9</v>
      </c>
      <c r="J593" s="40">
        <v>364.4</v>
      </c>
      <c r="K593" s="40">
        <v>322.2</v>
      </c>
      <c r="L593" s="41">
        <v>19</v>
      </c>
      <c r="M593" s="40">
        <f t="shared" si="206"/>
        <v>2065904.43</v>
      </c>
      <c r="N593" s="40">
        <v>0</v>
      </c>
      <c r="O593" s="40">
        <v>0</v>
      </c>
      <c r="P593" s="40">
        <v>0</v>
      </c>
      <c r="Q593" s="40">
        <f>'Таблица 3 '!C590</f>
        <v>2065904.43</v>
      </c>
      <c r="R593" s="40">
        <f t="shared" si="207"/>
        <v>2065904.43</v>
      </c>
      <c r="S593" s="40">
        <v>0</v>
      </c>
      <c r="T593" s="42">
        <f t="shared" si="208"/>
        <v>5669.3315861690453</v>
      </c>
      <c r="U593" s="42">
        <v>5669.33</v>
      </c>
      <c r="V593" s="43" t="s">
        <v>489</v>
      </c>
      <c r="W593" s="45"/>
    </row>
    <row r="594" spans="1:23" s="36" customFormat="1" ht="45.75" customHeight="1" x14ac:dyDescent="0.25">
      <c r="A594" s="37">
        <v>4</v>
      </c>
      <c r="B594" s="38" t="s">
        <v>580</v>
      </c>
      <c r="C594" s="37" t="s">
        <v>38</v>
      </c>
      <c r="D594" s="37">
        <v>1982</v>
      </c>
      <c r="E594" s="37" t="s">
        <v>35</v>
      </c>
      <c r="F594" s="37" t="s">
        <v>60</v>
      </c>
      <c r="G594" s="39">
        <v>5</v>
      </c>
      <c r="H594" s="39">
        <v>10</v>
      </c>
      <c r="I594" s="40">
        <v>9305.5</v>
      </c>
      <c r="J594" s="40">
        <v>6793.61</v>
      </c>
      <c r="K594" s="40">
        <v>6458.21</v>
      </c>
      <c r="L594" s="41">
        <v>230</v>
      </c>
      <c r="M594" s="40">
        <f t="shared" si="206"/>
        <v>19535420.699999999</v>
      </c>
      <c r="N594" s="40">
        <v>0</v>
      </c>
      <c r="O594" s="40">
        <v>0</v>
      </c>
      <c r="P594" s="40">
        <v>0</v>
      </c>
      <c r="Q594" s="40">
        <f>'Таблица 3 '!C591</f>
        <v>19535420.699999999</v>
      </c>
      <c r="R594" s="40">
        <f t="shared" si="207"/>
        <v>19535420.699999999</v>
      </c>
      <c r="S594" s="40">
        <v>0</v>
      </c>
      <c r="T594" s="42">
        <f t="shared" si="208"/>
        <v>2875.5581642160796</v>
      </c>
      <c r="U594" s="42">
        <v>3313.83</v>
      </c>
      <c r="V594" s="43" t="s">
        <v>489</v>
      </c>
      <c r="W594" s="45"/>
    </row>
    <row r="595" spans="1:23" s="36" customFormat="1" ht="45.75" customHeight="1" x14ac:dyDescent="0.25">
      <c r="A595" s="37">
        <v>5</v>
      </c>
      <c r="B595" s="38" t="s">
        <v>581</v>
      </c>
      <c r="C595" s="37" t="s">
        <v>38</v>
      </c>
      <c r="D595" s="37">
        <v>1986</v>
      </c>
      <c r="E595" s="37" t="s">
        <v>35</v>
      </c>
      <c r="F595" s="37" t="s">
        <v>60</v>
      </c>
      <c r="G595" s="39">
        <v>5</v>
      </c>
      <c r="H595" s="39">
        <v>5</v>
      </c>
      <c r="I595" s="40">
        <v>8544.5</v>
      </c>
      <c r="J595" s="40">
        <v>5990.9</v>
      </c>
      <c r="K595" s="40">
        <v>5990.9</v>
      </c>
      <c r="L595" s="41">
        <v>253</v>
      </c>
      <c r="M595" s="40">
        <f t="shared" si="206"/>
        <v>914208</v>
      </c>
      <c r="N595" s="40">
        <v>0</v>
      </c>
      <c r="O595" s="40">
        <v>0</v>
      </c>
      <c r="P595" s="40">
        <v>0</v>
      </c>
      <c r="Q595" s="40">
        <f>'Таблица 3 '!C592</f>
        <v>914208</v>
      </c>
      <c r="R595" s="40">
        <f t="shared" si="207"/>
        <v>914208</v>
      </c>
      <c r="S595" s="40">
        <v>0</v>
      </c>
      <c r="T595" s="42">
        <f t="shared" si="208"/>
        <v>152.59944248777313</v>
      </c>
      <c r="U595" s="42">
        <v>323.56085751723447</v>
      </c>
      <c r="V595" s="43" t="s">
        <v>489</v>
      </c>
      <c r="W595" s="45"/>
    </row>
    <row r="596" spans="1:23" s="44" customFormat="1" ht="48" customHeight="1" x14ac:dyDescent="0.25">
      <c r="A596" s="37">
        <v>6</v>
      </c>
      <c r="B596" s="38" t="s">
        <v>716</v>
      </c>
      <c r="C596" s="37" t="s">
        <v>38</v>
      </c>
      <c r="D596" s="37">
        <v>1964</v>
      </c>
      <c r="E596" s="37">
        <v>2018</v>
      </c>
      <c r="F596" s="37" t="s">
        <v>60</v>
      </c>
      <c r="G596" s="39">
        <v>3</v>
      </c>
      <c r="H596" s="39">
        <v>2</v>
      </c>
      <c r="I596" s="40">
        <v>952.4</v>
      </c>
      <c r="J596" s="40">
        <v>949.1</v>
      </c>
      <c r="K596" s="40">
        <v>906.9</v>
      </c>
      <c r="L596" s="41">
        <v>41</v>
      </c>
      <c r="M596" s="40">
        <f t="shared" si="206"/>
        <v>172559.98</v>
      </c>
      <c r="N596" s="40">
        <v>0</v>
      </c>
      <c r="O596" s="40">
        <v>0</v>
      </c>
      <c r="P596" s="40">
        <v>0</v>
      </c>
      <c r="Q596" s="40">
        <f>'Таблица 3 '!C593</f>
        <v>172559.98</v>
      </c>
      <c r="R596" s="40">
        <f t="shared" si="207"/>
        <v>172559.98</v>
      </c>
      <c r="S596" s="40">
        <v>0</v>
      </c>
      <c r="T596" s="42">
        <f t="shared" si="208"/>
        <v>181.81432936466126</v>
      </c>
      <c r="U596" s="42">
        <v>999.2059509008534</v>
      </c>
      <c r="V596" s="43" t="s">
        <v>489</v>
      </c>
      <c r="W596" s="45"/>
    </row>
    <row r="597" spans="1:23" s="36" customFormat="1" ht="45.75" customHeight="1" x14ac:dyDescent="0.25">
      <c r="A597" s="37">
        <v>7</v>
      </c>
      <c r="B597" s="38" t="s">
        <v>582</v>
      </c>
      <c r="C597" s="37" t="s">
        <v>38</v>
      </c>
      <c r="D597" s="37">
        <v>1969</v>
      </c>
      <c r="E597" s="37" t="s">
        <v>35</v>
      </c>
      <c r="F597" s="37" t="s">
        <v>39</v>
      </c>
      <c r="G597" s="39">
        <v>2</v>
      </c>
      <c r="H597" s="39">
        <v>2</v>
      </c>
      <c r="I597" s="40">
        <v>867.56</v>
      </c>
      <c r="J597" s="40">
        <v>780.8</v>
      </c>
      <c r="K597" s="40">
        <v>638.4</v>
      </c>
      <c r="L597" s="41">
        <v>27</v>
      </c>
      <c r="M597" s="40">
        <f t="shared" si="206"/>
        <v>2877801.67</v>
      </c>
      <c r="N597" s="40">
        <v>0</v>
      </c>
      <c r="O597" s="40">
        <v>0</v>
      </c>
      <c r="P597" s="40">
        <v>0</v>
      </c>
      <c r="Q597" s="40">
        <f>'Таблица 3 '!C594</f>
        <v>2877801.67</v>
      </c>
      <c r="R597" s="40">
        <f t="shared" si="207"/>
        <v>2877801.67</v>
      </c>
      <c r="S597" s="40">
        <v>0</v>
      </c>
      <c r="T597" s="42">
        <f t="shared" si="208"/>
        <v>3685.7091060450821</v>
      </c>
      <c r="U597" s="42">
        <v>3685.71</v>
      </c>
      <c r="V597" s="43" t="s">
        <v>489</v>
      </c>
      <c r="W597" s="45"/>
    </row>
    <row r="598" spans="1:23" s="36" customFormat="1" ht="45.75" customHeight="1" x14ac:dyDescent="0.25">
      <c r="A598" s="37">
        <v>8</v>
      </c>
      <c r="B598" s="38" t="s">
        <v>339</v>
      </c>
      <c r="C598" s="37" t="s">
        <v>38</v>
      </c>
      <c r="D598" s="37">
        <v>1957</v>
      </c>
      <c r="E598" s="37">
        <v>2019</v>
      </c>
      <c r="F598" s="37" t="s">
        <v>60</v>
      </c>
      <c r="G598" s="39">
        <v>2</v>
      </c>
      <c r="H598" s="39">
        <v>2</v>
      </c>
      <c r="I598" s="40">
        <v>896</v>
      </c>
      <c r="J598" s="40">
        <v>830</v>
      </c>
      <c r="K598" s="40">
        <v>830</v>
      </c>
      <c r="L598" s="41">
        <v>25</v>
      </c>
      <c r="M598" s="40">
        <f t="shared" si="206"/>
        <v>2198360.2200000002</v>
      </c>
      <c r="N598" s="40">
        <v>0</v>
      </c>
      <c r="O598" s="40">
        <v>0</v>
      </c>
      <c r="P598" s="40">
        <v>0</v>
      </c>
      <c r="Q598" s="40">
        <f>'Таблица 3 '!C595</f>
        <v>2198360.2200000002</v>
      </c>
      <c r="R598" s="40">
        <f t="shared" si="207"/>
        <v>2198360.2200000002</v>
      </c>
      <c r="S598" s="40">
        <v>0</v>
      </c>
      <c r="T598" s="42">
        <f t="shared" si="208"/>
        <v>2648.6267710843376</v>
      </c>
      <c r="U598" s="42">
        <v>6893.0110843373495</v>
      </c>
      <c r="V598" s="43" t="s">
        <v>489</v>
      </c>
      <c r="W598" s="45"/>
    </row>
    <row r="599" spans="1:23" s="44" customFormat="1" ht="48" customHeight="1" x14ac:dyDescent="0.25">
      <c r="A599" s="37">
        <v>9</v>
      </c>
      <c r="B599" s="38" t="s">
        <v>340</v>
      </c>
      <c r="C599" s="37" t="s">
        <v>38</v>
      </c>
      <c r="D599" s="37">
        <v>1963</v>
      </c>
      <c r="E599" s="37">
        <v>2016</v>
      </c>
      <c r="F599" s="37" t="s">
        <v>60</v>
      </c>
      <c r="G599" s="39">
        <v>2</v>
      </c>
      <c r="H599" s="39">
        <v>2</v>
      </c>
      <c r="I599" s="40">
        <v>893.9</v>
      </c>
      <c r="J599" s="40">
        <v>829.4</v>
      </c>
      <c r="K599" s="40">
        <v>829.4</v>
      </c>
      <c r="L599" s="41">
        <v>21</v>
      </c>
      <c r="M599" s="40">
        <f t="shared" si="206"/>
        <v>3056686.9</v>
      </c>
      <c r="N599" s="40">
        <v>0</v>
      </c>
      <c r="O599" s="40">
        <v>0</v>
      </c>
      <c r="P599" s="40">
        <v>0</v>
      </c>
      <c r="Q599" s="40">
        <f>'Таблица 3 '!C596</f>
        <v>3056686.9</v>
      </c>
      <c r="R599" s="40">
        <f t="shared" si="207"/>
        <v>3056686.9</v>
      </c>
      <c r="S599" s="40">
        <v>0</v>
      </c>
      <c r="T599" s="42">
        <f t="shared" si="208"/>
        <v>3685.4194598504941</v>
      </c>
      <c r="U599" s="42">
        <v>8839.8014227152162</v>
      </c>
      <c r="V599" s="43" t="s">
        <v>489</v>
      </c>
      <c r="W599" s="45"/>
    </row>
    <row r="600" spans="1:23" s="36" customFormat="1" ht="45.75" customHeight="1" x14ac:dyDescent="0.25">
      <c r="A600" s="37">
        <v>10</v>
      </c>
      <c r="B600" s="38" t="s">
        <v>583</v>
      </c>
      <c r="C600" s="37" t="s">
        <v>38</v>
      </c>
      <c r="D600" s="37">
        <v>1955</v>
      </c>
      <c r="E600" s="37" t="s">
        <v>35</v>
      </c>
      <c r="F600" s="37" t="s">
        <v>39</v>
      </c>
      <c r="G600" s="39">
        <v>2</v>
      </c>
      <c r="H600" s="39">
        <v>2</v>
      </c>
      <c r="I600" s="40">
        <v>440.9</v>
      </c>
      <c r="J600" s="40">
        <v>397.1</v>
      </c>
      <c r="K600" s="40">
        <v>397.1</v>
      </c>
      <c r="L600" s="41">
        <v>16</v>
      </c>
      <c r="M600" s="40">
        <f t="shared" si="206"/>
        <v>1076550.4500000002</v>
      </c>
      <c r="N600" s="40">
        <v>0</v>
      </c>
      <c r="O600" s="40">
        <v>0</v>
      </c>
      <c r="P600" s="40">
        <v>0</v>
      </c>
      <c r="Q600" s="40">
        <f>'Таблица 3 '!C597</f>
        <v>1076550.4500000002</v>
      </c>
      <c r="R600" s="40">
        <f t="shared" si="207"/>
        <v>1076550.4500000002</v>
      </c>
      <c r="S600" s="40">
        <v>0</v>
      </c>
      <c r="T600" s="42">
        <f t="shared" si="208"/>
        <v>2711.0311004784694</v>
      </c>
      <c r="U600" s="42">
        <v>6398.03</v>
      </c>
      <c r="V600" s="43" t="s">
        <v>489</v>
      </c>
      <c r="W600" s="45"/>
    </row>
    <row r="601" spans="1:23" s="36" customFormat="1" ht="45.75" customHeight="1" x14ac:dyDescent="0.25">
      <c r="A601" s="37">
        <v>11</v>
      </c>
      <c r="B601" s="38" t="s">
        <v>584</v>
      </c>
      <c r="C601" s="37" t="s">
        <v>38</v>
      </c>
      <c r="D601" s="37">
        <v>1955</v>
      </c>
      <c r="E601" s="37" t="s">
        <v>35</v>
      </c>
      <c r="F601" s="37" t="s">
        <v>39</v>
      </c>
      <c r="G601" s="39">
        <v>2</v>
      </c>
      <c r="H601" s="39">
        <v>2</v>
      </c>
      <c r="I601" s="40">
        <v>437.6</v>
      </c>
      <c r="J601" s="40">
        <v>395</v>
      </c>
      <c r="K601" s="40">
        <v>395</v>
      </c>
      <c r="L601" s="41">
        <v>17</v>
      </c>
      <c r="M601" s="40">
        <f t="shared" si="206"/>
        <v>1320044.3999999999</v>
      </c>
      <c r="N601" s="40">
        <v>0</v>
      </c>
      <c r="O601" s="40">
        <v>0</v>
      </c>
      <c r="P601" s="40">
        <v>0</v>
      </c>
      <c r="Q601" s="40">
        <f>'Таблица 3 '!C598</f>
        <v>1320044.3999999999</v>
      </c>
      <c r="R601" s="40">
        <f t="shared" si="207"/>
        <v>1320044.3999999999</v>
      </c>
      <c r="S601" s="40">
        <v>0</v>
      </c>
      <c r="T601" s="42">
        <f t="shared" si="208"/>
        <v>3341.8845569620253</v>
      </c>
      <c r="U601" s="42">
        <v>3687</v>
      </c>
      <c r="V601" s="43" t="s">
        <v>489</v>
      </c>
      <c r="W601" s="45"/>
    </row>
    <row r="602" spans="1:23" s="36" customFormat="1" ht="45.75" customHeight="1" x14ac:dyDescent="0.25">
      <c r="A602" s="37">
        <v>12</v>
      </c>
      <c r="B602" s="38" t="s">
        <v>342</v>
      </c>
      <c r="C602" s="37" t="s">
        <v>38</v>
      </c>
      <c r="D602" s="37">
        <v>1955</v>
      </c>
      <c r="E602" s="37" t="s">
        <v>35</v>
      </c>
      <c r="F602" s="37" t="s">
        <v>39</v>
      </c>
      <c r="G602" s="39">
        <v>2</v>
      </c>
      <c r="H602" s="39">
        <v>2</v>
      </c>
      <c r="I602" s="40">
        <v>444.5</v>
      </c>
      <c r="J602" s="40">
        <v>395.2</v>
      </c>
      <c r="K602" s="40">
        <v>395.2</v>
      </c>
      <c r="L602" s="41">
        <v>16</v>
      </c>
      <c r="M602" s="40">
        <f t="shared" si="206"/>
        <v>1884938.4</v>
      </c>
      <c r="N602" s="40">
        <v>0</v>
      </c>
      <c r="O602" s="40">
        <v>0</v>
      </c>
      <c r="P602" s="40">
        <v>0</v>
      </c>
      <c r="Q602" s="40">
        <f>'Таблица 3 '!C599</f>
        <v>1884938.4</v>
      </c>
      <c r="R602" s="40">
        <f t="shared" si="207"/>
        <v>1884938.4</v>
      </c>
      <c r="S602" s="40">
        <v>0</v>
      </c>
      <c r="T602" s="42">
        <f t="shared" si="208"/>
        <v>4769.5809716599188</v>
      </c>
      <c r="U602" s="42">
        <v>4251.2125506072871</v>
      </c>
      <c r="V602" s="43" t="s">
        <v>489</v>
      </c>
      <c r="W602" s="45"/>
    </row>
    <row r="603" spans="1:23" s="36" customFormat="1" ht="45.75" customHeight="1" x14ac:dyDescent="0.25">
      <c r="A603" s="37">
        <v>13</v>
      </c>
      <c r="B603" s="38" t="s">
        <v>344</v>
      </c>
      <c r="C603" s="37" t="s">
        <v>38</v>
      </c>
      <c r="D603" s="37">
        <v>1953</v>
      </c>
      <c r="E603" s="37" t="s">
        <v>35</v>
      </c>
      <c r="F603" s="37" t="s">
        <v>60</v>
      </c>
      <c r="G603" s="39">
        <v>2</v>
      </c>
      <c r="H603" s="39">
        <v>2</v>
      </c>
      <c r="I603" s="40">
        <v>1340.2</v>
      </c>
      <c r="J603" s="40">
        <v>1316.4</v>
      </c>
      <c r="K603" s="40">
        <v>1316.4</v>
      </c>
      <c r="L603" s="41">
        <v>46</v>
      </c>
      <c r="M603" s="40">
        <f t="shared" si="206"/>
        <v>4538675.05</v>
      </c>
      <c r="N603" s="40">
        <v>0</v>
      </c>
      <c r="O603" s="40">
        <v>0</v>
      </c>
      <c r="P603" s="40">
        <v>0</v>
      </c>
      <c r="Q603" s="40">
        <f>'Таблица 3 '!C600</f>
        <v>4538675.05</v>
      </c>
      <c r="R603" s="40">
        <f t="shared" si="207"/>
        <v>4538675.05</v>
      </c>
      <c r="S603" s="40">
        <v>0</v>
      </c>
      <c r="T603" s="42">
        <f t="shared" si="208"/>
        <v>3447.7932619264657</v>
      </c>
      <c r="U603" s="42">
        <v>5064.4300060771793</v>
      </c>
      <c r="V603" s="43" t="s">
        <v>489</v>
      </c>
      <c r="W603" s="45"/>
    </row>
    <row r="604" spans="1:23" s="36" customFormat="1" ht="45.75" customHeight="1" x14ac:dyDescent="0.25">
      <c r="A604" s="37">
        <v>14</v>
      </c>
      <c r="B604" s="38" t="s">
        <v>585</v>
      </c>
      <c r="C604" s="37" t="s">
        <v>38</v>
      </c>
      <c r="D604" s="37">
        <v>1962</v>
      </c>
      <c r="E604" s="37" t="s">
        <v>35</v>
      </c>
      <c r="F604" s="37" t="s">
        <v>60</v>
      </c>
      <c r="G604" s="39">
        <v>2</v>
      </c>
      <c r="H604" s="39">
        <v>1</v>
      </c>
      <c r="I604" s="40">
        <v>236.6</v>
      </c>
      <c r="J604" s="40">
        <v>236.6</v>
      </c>
      <c r="K604" s="40">
        <v>236.6</v>
      </c>
      <c r="L604" s="41">
        <v>8</v>
      </c>
      <c r="M604" s="40">
        <f t="shared" si="206"/>
        <v>876276.99</v>
      </c>
      <c r="N604" s="40">
        <v>0</v>
      </c>
      <c r="O604" s="40">
        <v>0</v>
      </c>
      <c r="P604" s="40">
        <v>0</v>
      </c>
      <c r="Q604" s="40">
        <f>'Таблица 3 '!C601</f>
        <v>876276.99</v>
      </c>
      <c r="R604" s="40">
        <f t="shared" si="207"/>
        <v>876276.99</v>
      </c>
      <c r="S604" s="40">
        <v>0</v>
      </c>
      <c r="T604" s="42">
        <f t="shared" si="208"/>
        <v>3703.6221048182588</v>
      </c>
      <c r="U604" s="42">
        <v>8124.42</v>
      </c>
      <c r="V604" s="43" t="s">
        <v>489</v>
      </c>
      <c r="W604" s="45"/>
    </row>
    <row r="605" spans="1:23" s="36" customFormat="1" ht="45.75" customHeight="1" x14ac:dyDescent="0.25">
      <c r="A605" s="37">
        <v>15</v>
      </c>
      <c r="B605" s="38" t="s">
        <v>345</v>
      </c>
      <c r="C605" s="37" t="s">
        <v>38</v>
      </c>
      <c r="D605" s="37" t="s">
        <v>185</v>
      </c>
      <c r="E605" s="37" t="s">
        <v>35</v>
      </c>
      <c r="F605" s="37" t="s">
        <v>39</v>
      </c>
      <c r="G605" s="39">
        <v>5</v>
      </c>
      <c r="H605" s="39">
        <v>8</v>
      </c>
      <c r="I605" s="40">
        <v>5246.83</v>
      </c>
      <c r="J605" s="40">
        <v>4442</v>
      </c>
      <c r="K605" s="40">
        <v>4211.7</v>
      </c>
      <c r="L605" s="41">
        <v>176</v>
      </c>
      <c r="M605" s="40">
        <f t="shared" si="206"/>
        <v>1225265.4099999999</v>
      </c>
      <c r="N605" s="40">
        <v>0</v>
      </c>
      <c r="O605" s="40">
        <v>0</v>
      </c>
      <c r="P605" s="40">
        <v>0</v>
      </c>
      <c r="Q605" s="40">
        <f>'Таблица 3 '!C602</f>
        <v>1225265.4099999999</v>
      </c>
      <c r="R605" s="40">
        <f t="shared" si="207"/>
        <v>1225265.4099999999</v>
      </c>
      <c r="S605" s="40">
        <v>0</v>
      </c>
      <c r="T605" s="42">
        <f t="shared" si="208"/>
        <v>275.83642728500672</v>
      </c>
      <c r="U605" s="42">
        <v>349.38</v>
      </c>
      <c r="V605" s="43" t="s">
        <v>489</v>
      </c>
      <c r="W605" s="45"/>
    </row>
    <row r="606" spans="1:23" s="36" customFormat="1" ht="45.75" customHeight="1" x14ac:dyDescent="0.25">
      <c r="A606" s="37">
        <v>16</v>
      </c>
      <c r="B606" s="38" t="s">
        <v>586</v>
      </c>
      <c r="C606" s="37" t="s">
        <v>38</v>
      </c>
      <c r="D606" s="37">
        <v>1963</v>
      </c>
      <c r="E606" s="37" t="s">
        <v>35</v>
      </c>
      <c r="F606" s="37" t="s">
        <v>39</v>
      </c>
      <c r="G606" s="39">
        <v>2</v>
      </c>
      <c r="H606" s="39">
        <v>2</v>
      </c>
      <c r="I606" s="40">
        <v>733.8</v>
      </c>
      <c r="J606" s="40">
        <v>696.6</v>
      </c>
      <c r="K606" s="40">
        <v>631.79999999999995</v>
      </c>
      <c r="L606" s="41">
        <v>22</v>
      </c>
      <c r="M606" s="40">
        <f t="shared" si="206"/>
        <v>960419.28</v>
      </c>
      <c r="N606" s="40">
        <v>0</v>
      </c>
      <c r="O606" s="40">
        <v>0</v>
      </c>
      <c r="P606" s="40">
        <v>0</v>
      </c>
      <c r="Q606" s="40">
        <f>'Таблица 3 '!C603</f>
        <v>960419.28</v>
      </c>
      <c r="R606" s="40">
        <f t="shared" si="207"/>
        <v>960419.28</v>
      </c>
      <c r="S606" s="40">
        <v>0</v>
      </c>
      <c r="T606" s="42">
        <f t="shared" si="208"/>
        <v>1378.7242032730405</v>
      </c>
      <c r="U606" s="42">
        <v>638.46627906976744</v>
      </c>
      <c r="V606" s="43" t="s">
        <v>489</v>
      </c>
      <c r="W606" s="45"/>
    </row>
    <row r="607" spans="1:23" s="44" customFormat="1" ht="48" customHeight="1" x14ac:dyDescent="0.25">
      <c r="A607" s="37">
        <v>17</v>
      </c>
      <c r="B607" s="38" t="s">
        <v>717</v>
      </c>
      <c r="C607" s="37" t="s">
        <v>38</v>
      </c>
      <c r="D607" s="37">
        <v>1963</v>
      </c>
      <c r="E607" s="37">
        <v>2021</v>
      </c>
      <c r="F607" s="37" t="s">
        <v>60</v>
      </c>
      <c r="G607" s="39">
        <v>2</v>
      </c>
      <c r="H607" s="39">
        <v>2</v>
      </c>
      <c r="I607" s="40">
        <v>728.94</v>
      </c>
      <c r="J607" s="40">
        <v>634.72</v>
      </c>
      <c r="K607" s="40">
        <v>603.91999999999996</v>
      </c>
      <c r="L607" s="41">
        <v>23</v>
      </c>
      <c r="M607" s="40">
        <f t="shared" si="206"/>
        <v>121342.56</v>
      </c>
      <c r="N607" s="40">
        <v>0</v>
      </c>
      <c r="O607" s="40">
        <v>0</v>
      </c>
      <c r="P607" s="40">
        <v>0</v>
      </c>
      <c r="Q607" s="40">
        <f>'Таблица 3 '!C604</f>
        <v>121342.56</v>
      </c>
      <c r="R607" s="40">
        <f t="shared" si="207"/>
        <v>121342.56</v>
      </c>
      <c r="S607" s="40">
        <v>0</v>
      </c>
      <c r="T607" s="42">
        <f t="shared" si="208"/>
        <v>191.17494328207712</v>
      </c>
      <c r="U607" s="42">
        <v>1103.5795714645828</v>
      </c>
      <c r="V607" s="43" t="s">
        <v>489</v>
      </c>
      <c r="W607" s="45"/>
    </row>
    <row r="608" spans="1:23" s="36" customFormat="1" ht="45.75" customHeight="1" x14ac:dyDescent="0.25">
      <c r="A608" s="37">
        <v>18</v>
      </c>
      <c r="B608" s="38" t="s">
        <v>587</v>
      </c>
      <c r="C608" s="37" t="s">
        <v>38</v>
      </c>
      <c r="D608" s="37">
        <v>1963</v>
      </c>
      <c r="E608" s="37">
        <v>2019</v>
      </c>
      <c r="F608" s="37" t="s">
        <v>60</v>
      </c>
      <c r="G608" s="39">
        <v>2</v>
      </c>
      <c r="H608" s="39">
        <v>2</v>
      </c>
      <c r="I608" s="40">
        <v>667</v>
      </c>
      <c r="J608" s="40">
        <v>637.20000000000005</v>
      </c>
      <c r="K608" s="40">
        <v>637.20000000000005</v>
      </c>
      <c r="L608" s="41">
        <v>23</v>
      </c>
      <c r="M608" s="40">
        <f t="shared" si="206"/>
        <v>1346651.5499999998</v>
      </c>
      <c r="N608" s="40">
        <v>0</v>
      </c>
      <c r="O608" s="40">
        <v>0</v>
      </c>
      <c r="P608" s="40">
        <v>0</v>
      </c>
      <c r="Q608" s="40">
        <f>'Таблица 3 '!C605</f>
        <v>1346651.5499999998</v>
      </c>
      <c r="R608" s="40">
        <f t="shared" si="207"/>
        <v>1346651.5499999998</v>
      </c>
      <c r="S608" s="40">
        <v>0</v>
      </c>
      <c r="T608" s="42">
        <f t="shared" si="208"/>
        <v>2113.3891242937848</v>
      </c>
      <c r="U608" s="42">
        <v>2083.6799999999998</v>
      </c>
      <c r="V608" s="43" t="s">
        <v>489</v>
      </c>
      <c r="W608" s="45"/>
    </row>
    <row r="609" spans="1:23" s="36" customFormat="1" ht="45.75" customHeight="1" x14ac:dyDescent="0.25">
      <c r="A609" s="37">
        <v>19</v>
      </c>
      <c r="B609" s="38" t="s">
        <v>348</v>
      </c>
      <c r="C609" s="37" t="s">
        <v>38</v>
      </c>
      <c r="D609" s="37">
        <v>1961</v>
      </c>
      <c r="E609" s="37">
        <v>2018</v>
      </c>
      <c r="F609" s="37" t="s">
        <v>60</v>
      </c>
      <c r="G609" s="39">
        <v>2</v>
      </c>
      <c r="H609" s="39">
        <v>1</v>
      </c>
      <c r="I609" s="40">
        <v>319.89999999999998</v>
      </c>
      <c r="J609" s="40">
        <v>276</v>
      </c>
      <c r="K609" s="40">
        <v>244.8</v>
      </c>
      <c r="L609" s="41">
        <v>17</v>
      </c>
      <c r="M609" s="40">
        <f t="shared" si="206"/>
        <v>451892.4</v>
      </c>
      <c r="N609" s="40">
        <v>0</v>
      </c>
      <c r="O609" s="40">
        <v>0</v>
      </c>
      <c r="P609" s="40">
        <v>0</v>
      </c>
      <c r="Q609" s="40">
        <f>'Таблица 3 '!C606</f>
        <v>451892.4</v>
      </c>
      <c r="R609" s="40">
        <f t="shared" si="207"/>
        <v>451892.4</v>
      </c>
      <c r="S609" s="40">
        <v>0</v>
      </c>
      <c r="T609" s="42">
        <f t="shared" si="208"/>
        <v>1637.2913043478261</v>
      </c>
      <c r="U609" s="42">
        <v>1824.04</v>
      </c>
      <c r="V609" s="43" t="s">
        <v>489</v>
      </c>
      <c r="W609" s="45"/>
    </row>
    <row r="610" spans="1:23" s="36" customFormat="1" ht="45.75" customHeight="1" x14ac:dyDescent="0.25">
      <c r="A610" s="37">
        <v>20</v>
      </c>
      <c r="B610" s="38" t="s">
        <v>349</v>
      </c>
      <c r="C610" s="37" t="s">
        <v>38</v>
      </c>
      <c r="D610" s="37">
        <v>1961</v>
      </c>
      <c r="E610" s="37">
        <v>2021</v>
      </c>
      <c r="F610" s="37" t="s">
        <v>60</v>
      </c>
      <c r="G610" s="39">
        <v>2</v>
      </c>
      <c r="H610" s="39">
        <v>1</v>
      </c>
      <c r="I610" s="40">
        <v>314.10000000000002</v>
      </c>
      <c r="J610" s="40">
        <v>274.39999999999998</v>
      </c>
      <c r="K610" s="40">
        <v>206</v>
      </c>
      <c r="L610" s="41">
        <v>10</v>
      </c>
      <c r="M610" s="40">
        <f t="shared" si="206"/>
        <v>532606.80000000005</v>
      </c>
      <c r="N610" s="40">
        <v>0</v>
      </c>
      <c r="O610" s="40">
        <v>0</v>
      </c>
      <c r="P610" s="40">
        <v>0</v>
      </c>
      <c r="Q610" s="40">
        <f>'Таблица 3 '!C607</f>
        <v>532606.80000000005</v>
      </c>
      <c r="R610" s="40">
        <f t="shared" si="207"/>
        <v>532606.80000000005</v>
      </c>
      <c r="S610" s="40">
        <v>0</v>
      </c>
      <c r="T610" s="42">
        <f t="shared" si="208"/>
        <v>1940.9868804664727</v>
      </c>
      <c r="U610" s="42">
        <v>1824.04</v>
      </c>
      <c r="V610" s="43" t="s">
        <v>489</v>
      </c>
      <c r="W610" s="45"/>
    </row>
    <row r="611" spans="1:23" s="29" customFormat="1" ht="30" customHeight="1" x14ac:dyDescent="0.25">
      <c r="A611" s="162" t="s">
        <v>350</v>
      </c>
      <c r="B611" s="162"/>
      <c r="C611" s="30" t="s">
        <v>34</v>
      </c>
      <c r="D611" s="30" t="s">
        <v>34</v>
      </c>
      <c r="E611" s="30" t="s">
        <v>34</v>
      </c>
      <c r="F611" s="30" t="s">
        <v>34</v>
      </c>
      <c r="G611" s="31" t="s">
        <v>34</v>
      </c>
      <c r="H611" s="31" t="s">
        <v>34</v>
      </c>
      <c r="I611" s="32">
        <f>SUM(I612:I616)</f>
        <v>4077.1</v>
      </c>
      <c r="J611" s="32">
        <f t="shared" ref="J611:S611" si="209">SUM(J612:J616)</f>
        <v>3645.5</v>
      </c>
      <c r="K611" s="32">
        <f t="shared" si="209"/>
        <v>3455.3</v>
      </c>
      <c r="L611" s="33">
        <f t="shared" si="209"/>
        <v>171</v>
      </c>
      <c r="M611" s="32">
        <f t="shared" si="209"/>
        <v>11489498.949999999</v>
      </c>
      <c r="N611" s="32">
        <f t="shared" si="209"/>
        <v>0</v>
      </c>
      <c r="O611" s="32">
        <f t="shared" si="209"/>
        <v>0</v>
      </c>
      <c r="P611" s="32">
        <f t="shared" si="209"/>
        <v>0</v>
      </c>
      <c r="Q611" s="32">
        <f t="shared" si="209"/>
        <v>11489498.949999999</v>
      </c>
      <c r="R611" s="32">
        <f t="shared" si="209"/>
        <v>11489498.949999999</v>
      </c>
      <c r="S611" s="32">
        <f t="shared" si="209"/>
        <v>0</v>
      </c>
      <c r="T611" s="34" t="s">
        <v>35</v>
      </c>
      <c r="U611" s="34" t="s">
        <v>35</v>
      </c>
      <c r="V611" s="35" t="s">
        <v>35</v>
      </c>
      <c r="W611" s="181"/>
    </row>
    <row r="612" spans="1:23" s="36" customFormat="1" ht="49.5" customHeight="1" x14ac:dyDescent="0.25">
      <c r="A612" s="37">
        <v>1</v>
      </c>
      <c r="B612" s="38" t="s">
        <v>588</v>
      </c>
      <c r="C612" s="37" t="s">
        <v>38</v>
      </c>
      <c r="D612" s="37">
        <v>1963</v>
      </c>
      <c r="E612" s="37" t="s">
        <v>35</v>
      </c>
      <c r="F612" s="37" t="s">
        <v>306</v>
      </c>
      <c r="G612" s="39">
        <v>2</v>
      </c>
      <c r="H612" s="39">
        <v>2</v>
      </c>
      <c r="I612" s="40">
        <v>426.6</v>
      </c>
      <c r="J612" s="40">
        <v>382</v>
      </c>
      <c r="K612" s="40">
        <v>382</v>
      </c>
      <c r="L612" s="41">
        <v>17</v>
      </c>
      <c r="M612" s="40">
        <f t="shared" si="206"/>
        <v>1745954.4</v>
      </c>
      <c r="N612" s="40">
        <v>0</v>
      </c>
      <c r="O612" s="40">
        <v>0</v>
      </c>
      <c r="P612" s="40">
        <v>0</v>
      </c>
      <c r="Q612" s="40">
        <f>'Таблица 3 '!C609</f>
        <v>1745954.4</v>
      </c>
      <c r="R612" s="40">
        <f t="shared" si="207"/>
        <v>1745954.4</v>
      </c>
      <c r="S612" s="40">
        <v>0</v>
      </c>
      <c r="T612" s="42">
        <f t="shared" si="208"/>
        <v>4570.5612565445026</v>
      </c>
      <c r="U612" s="42">
        <v>3693.7562827225129</v>
      </c>
      <c r="V612" s="43" t="s">
        <v>489</v>
      </c>
      <c r="W612" s="45"/>
    </row>
    <row r="613" spans="1:23" s="36" customFormat="1" ht="49.5" customHeight="1" x14ac:dyDescent="0.25">
      <c r="A613" s="37">
        <v>2</v>
      </c>
      <c r="B613" s="38" t="s">
        <v>589</v>
      </c>
      <c r="C613" s="37" t="s">
        <v>38</v>
      </c>
      <c r="D613" s="37">
        <v>1983</v>
      </c>
      <c r="E613" s="37">
        <v>2024</v>
      </c>
      <c r="F613" s="37" t="s">
        <v>39</v>
      </c>
      <c r="G613" s="39">
        <v>3</v>
      </c>
      <c r="H613" s="39">
        <v>2</v>
      </c>
      <c r="I613" s="40">
        <v>1083.2</v>
      </c>
      <c r="J613" s="40">
        <v>999</v>
      </c>
      <c r="K613" s="40">
        <v>948.4</v>
      </c>
      <c r="L613" s="41">
        <v>45</v>
      </c>
      <c r="M613" s="40">
        <f t="shared" si="206"/>
        <v>225549.6</v>
      </c>
      <c r="N613" s="40">
        <v>0</v>
      </c>
      <c r="O613" s="40">
        <v>0</v>
      </c>
      <c r="P613" s="40">
        <v>0</v>
      </c>
      <c r="Q613" s="40">
        <f>'Таблица 3 '!C610</f>
        <v>225549.6</v>
      </c>
      <c r="R613" s="40">
        <f t="shared" si="207"/>
        <v>225549.6</v>
      </c>
      <c r="S613" s="40">
        <v>0</v>
      </c>
      <c r="T613" s="42">
        <f t="shared" si="208"/>
        <v>225.77537537537538</v>
      </c>
      <c r="U613" s="42">
        <v>821.72354354354354</v>
      </c>
      <c r="V613" s="43" t="s">
        <v>489</v>
      </c>
      <c r="W613" s="45"/>
    </row>
    <row r="614" spans="1:23" s="36" customFormat="1" ht="49.5" customHeight="1" x14ac:dyDescent="0.25">
      <c r="A614" s="37">
        <v>3</v>
      </c>
      <c r="B614" s="38" t="s">
        <v>590</v>
      </c>
      <c r="C614" s="37" t="s">
        <v>38</v>
      </c>
      <c r="D614" s="37">
        <v>1959</v>
      </c>
      <c r="E614" s="37" t="s">
        <v>35</v>
      </c>
      <c r="F614" s="37" t="s">
        <v>60</v>
      </c>
      <c r="G614" s="39">
        <v>2</v>
      </c>
      <c r="H614" s="39">
        <v>2</v>
      </c>
      <c r="I614" s="40">
        <v>510.5</v>
      </c>
      <c r="J614" s="40">
        <v>447.5</v>
      </c>
      <c r="K614" s="40">
        <v>447.5</v>
      </c>
      <c r="L614" s="41">
        <v>19</v>
      </c>
      <c r="M614" s="40">
        <f t="shared" si="206"/>
        <v>2912950.9800000004</v>
      </c>
      <c r="N614" s="40">
        <v>0</v>
      </c>
      <c r="O614" s="40">
        <v>0</v>
      </c>
      <c r="P614" s="40">
        <v>0</v>
      </c>
      <c r="Q614" s="40">
        <f>'Таблица 3 '!C611</f>
        <v>2912950.9800000004</v>
      </c>
      <c r="R614" s="40">
        <f t="shared" si="207"/>
        <v>2912950.9800000004</v>
      </c>
      <c r="S614" s="40">
        <v>0</v>
      </c>
      <c r="T614" s="42">
        <f t="shared" si="208"/>
        <v>6509.3876648044707</v>
      </c>
      <c r="U614" s="42">
        <v>6463.9473743016761</v>
      </c>
      <c r="V614" s="43" t="s">
        <v>489</v>
      </c>
      <c r="W614" s="45"/>
    </row>
    <row r="615" spans="1:23" s="36" customFormat="1" ht="49.5" customHeight="1" x14ac:dyDescent="0.25">
      <c r="A615" s="37">
        <v>4</v>
      </c>
      <c r="B615" s="38" t="s">
        <v>353</v>
      </c>
      <c r="C615" s="37" t="s">
        <v>38</v>
      </c>
      <c r="D615" s="37">
        <v>1983</v>
      </c>
      <c r="E615" s="37" t="s">
        <v>35</v>
      </c>
      <c r="F615" s="37" t="s">
        <v>60</v>
      </c>
      <c r="G615" s="39">
        <v>3</v>
      </c>
      <c r="H615" s="39">
        <v>2</v>
      </c>
      <c r="I615" s="40">
        <v>1083.2</v>
      </c>
      <c r="J615" s="40">
        <v>999</v>
      </c>
      <c r="K615" s="40">
        <v>948.4</v>
      </c>
      <c r="L615" s="41">
        <v>45</v>
      </c>
      <c r="M615" s="40">
        <f t="shared" si="206"/>
        <v>4096984.7</v>
      </c>
      <c r="N615" s="40">
        <v>0</v>
      </c>
      <c r="O615" s="40">
        <v>0</v>
      </c>
      <c r="P615" s="40">
        <v>0</v>
      </c>
      <c r="Q615" s="40">
        <f>'Таблица 3 '!C612</f>
        <v>4096984.7</v>
      </c>
      <c r="R615" s="40">
        <f t="shared" si="207"/>
        <v>4096984.7</v>
      </c>
      <c r="S615" s="40">
        <v>0</v>
      </c>
      <c r="T615" s="42">
        <f t="shared" si="208"/>
        <v>4101.0857857857864</v>
      </c>
      <c r="U615" s="42">
        <v>7689.0300000000007</v>
      </c>
      <c r="V615" s="43" t="s">
        <v>489</v>
      </c>
      <c r="W615" s="45"/>
    </row>
    <row r="616" spans="1:23" s="36" customFormat="1" ht="49.5" customHeight="1" x14ac:dyDescent="0.25">
      <c r="A616" s="37">
        <v>5</v>
      </c>
      <c r="B616" s="38" t="s">
        <v>354</v>
      </c>
      <c r="C616" s="37" t="s">
        <v>38</v>
      </c>
      <c r="D616" s="37">
        <v>1986</v>
      </c>
      <c r="E616" s="37">
        <v>2017</v>
      </c>
      <c r="F616" s="37" t="s">
        <v>60</v>
      </c>
      <c r="G616" s="39">
        <v>5</v>
      </c>
      <c r="H616" s="39">
        <v>1</v>
      </c>
      <c r="I616" s="40">
        <v>973.6</v>
      </c>
      <c r="J616" s="40">
        <v>818</v>
      </c>
      <c r="K616" s="40">
        <v>729</v>
      </c>
      <c r="L616" s="41">
        <v>45</v>
      </c>
      <c r="M616" s="40">
        <f t="shared" si="206"/>
        <v>2508059.27</v>
      </c>
      <c r="N616" s="40">
        <v>0</v>
      </c>
      <c r="O616" s="40">
        <v>0</v>
      </c>
      <c r="P616" s="40">
        <v>0</v>
      </c>
      <c r="Q616" s="40">
        <f>'Таблица 3 '!C613</f>
        <v>2508059.27</v>
      </c>
      <c r="R616" s="40">
        <f t="shared" si="207"/>
        <v>2508059.27</v>
      </c>
      <c r="S616" s="40">
        <v>0</v>
      </c>
      <c r="T616" s="42">
        <f t="shared" si="208"/>
        <v>3066.0871271393644</v>
      </c>
      <c r="U616" s="42">
        <v>3066.09</v>
      </c>
      <c r="V616" s="43" t="s">
        <v>40</v>
      </c>
      <c r="W616" s="45"/>
    </row>
    <row r="617" spans="1:23" s="29" customFormat="1" ht="34.5" customHeight="1" x14ac:dyDescent="0.25">
      <c r="A617" s="162" t="s">
        <v>356</v>
      </c>
      <c r="B617" s="162"/>
      <c r="C617" s="30" t="s">
        <v>34</v>
      </c>
      <c r="D617" s="30" t="s">
        <v>34</v>
      </c>
      <c r="E617" s="30" t="s">
        <v>34</v>
      </c>
      <c r="F617" s="30" t="s">
        <v>34</v>
      </c>
      <c r="G617" s="31" t="s">
        <v>34</v>
      </c>
      <c r="H617" s="31" t="s">
        <v>34</v>
      </c>
      <c r="I617" s="32">
        <f>I618</f>
        <v>430.3</v>
      </c>
      <c r="J617" s="32">
        <f t="shared" ref="J617:S618" si="210">J618</f>
        <v>380.39</v>
      </c>
      <c r="K617" s="32">
        <f t="shared" si="210"/>
        <v>336.64</v>
      </c>
      <c r="L617" s="33">
        <f t="shared" si="210"/>
        <v>25</v>
      </c>
      <c r="M617" s="32">
        <f t="shared" si="210"/>
        <v>632163.6</v>
      </c>
      <c r="N617" s="32">
        <f t="shared" si="210"/>
        <v>0</v>
      </c>
      <c r="O617" s="32">
        <f t="shared" si="210"/>
        <v>0</v>
      </c>
      <c r="P617" s="32">
        <f t="shared" si="210"/>
        <v>0</v>
      </c>
      <c r="Q617" s="32">
        <f t="shared" si="210"/>
        <v>632163.6</v>
      </c>
      <c r="R617" s="32">
        <f t="shared" si="210"/>
        <v>632163.6</v>
      </c>
      <c r="S617" s="32">
        <f t="shared" si="210"/>
        <v>0</v>
      </c>
      <c r="T617" s="34" t="s">
        <v>35</v>
      </c>
      <c r="U617" s="34" t="s">
        <v>35</v>
      </c>
      <c r="V617" s="35" t="s">
        <v>35</v>
      </c>
      <c r="W617" s="181"/>
    </row>
    <row r="618" spans="1:23" s="29" customFormat="1" ht="28.5" customHeight="1" x14ac:dyDescent="0.25">
      <c r="A618" s="162" t="s">
        <v>357</v>
      </c>
      <c r="B618" s="162"/>
      <c r="C618" s="30" t="s">
        <v>34</v>
      </c>
      <c r="D618" s="30" t="s">
        <v>34</v>
      </c>
      <c r="E618" s="30" t="s">
        <v>34</v>
      </c>
      <c r="F618" s="30" t="s">
        <v>34</v>
      </c>
      <c r="G618" s="31" t="s">
        <v>34</v>
      </c>
      <c r="H618" s="31" t="s">
        <v>34</v>
      </c>
      <c r="I618" s="32">
        <f>I619</f>
        <v>430.3</v>
      </c>
      <c r="J618" s="32">
        <f t="shared" si="210"/>
        <v>380.39</v>
      </c>
      <c r="K618" s="32">
        <f t="shared" si="210"/>
        <v>336.64</v>
      </c>
      <c r="L618" s="33">
        <f t="shared" si="210"/>
        <v>25</v>
      </c>
      <c r="M618" s="32">
        <f t="shared" si="210"/>
        <v>632163.6</v>
      </c>
      <c r="N618" s="32">
        <f t="shared" si="210"/>
        <v>0</v>
      </c>
      <c r="O618" s="32">
        <f t="shared" si="210"/>
        <v>0</v>
      </c>
      <c r="P618" s="32">
        <f t="shared" si="210"/>
        <v>0</v>
      </c>
      <c r="Q618" s="32">
        <f t="shared" si="210"/>
        <v>632163.6</v>
      </c>
      <c r="R618" s="32">
        <f t="shared" si="210"/>
        <v>632163.6</v>
      </c>
      <c r="S618" s="32">
        <f t="shared" si="210"/>
        <v>0</v>
      </c>
      <c r="T618" s="34" t="s">
        <v>35</v>
      </c>
      <c r="U618" s="34" t="s">
        <v>35</v>
      </c>
      <c r="V618" s="35" t="s">
        <v>35</v>
      </c>
      <c r="W618" s="181"/>
    </row>
    <row r="619" spans="1:23" s="36" customFormat="1" ht="49.5" customHeight="1" x14ac:dyDescent="0.25">
      <c r="A619" s="37">
        <v>1</v>
      </c>
      <c r="B619" s="38" t="s">
        <v>358</v>
      </c>
      <c r="C619" s="37" t="s">
        <v>38</v>
      </c>
      <c r="D619" s="37">
        <v>1964</v>
      </c>
      <c r="E619" s="37">
        <v>2022</v>
      </c>
      <c r="F619" s="37" t="s">
        <v>60</v>
      </c>
      <c r="G619" s="39">
        <v>2</v>
      </c>
      <c r="H619" s="39">
        <v>2</v>
      </c>
      <c r="I619" s="40">
        <v>430.3</v>
      </c>
      <c r="J619" s="40">
        <v>380.39</v>
      </c>
      <c r="K619" s="40">
        <v>336.64</v>
      </c>
      <c r="L619" s="41">
        <v>25</v>
      </c>
      <c r="M619" s="40">
        <f t="shared" si="206"/>
        <v>632163.6</v>
      </c>
      <c r="N619" s="40">
        <v>0</v>
      </c>
      <c r="O619" s="40">
        <v>0</v>
      </c>
      <c r="P619" s="40">
        <v>0</v>
      </c>
      <c r="Q619" s="40">
        <f>'Таблица 3 '!C616</f>
        <v>632163.6</v>
      </c>
      <c r="R619" s="40">
        <f t="shared" si="207"/>
        <v>632163.6</v>
      </c>
      <c r="S619" s="40">
        <v>0</v>
      </c>
      <c r="T619" s="42">
        <f t="shared" si="208"/>
        <v>1661.8828044901286</v>
      </c>
      <c r="U619" s="42">
        <v>689.30055995162854</v>
      </c>
      <c r="V619" s="43" t="s">
        <v>489</v>
      </c>
      <c r="W619" s="45"/>
    </row>
    <row r="620" spans="1:23" s="29" customFormat="1" ht="30" customHeight="1" x14ac:dyDescent="0.25">
      <c r="A620" s="162" t="s">
        <v>359</v>
      </c>
      <c r="B620" s="162"/>
      <c r="C620" s="30" t="s">
        <v>34</v>
      </c>
      <c r="D620" s="30" t="s">
        <v>34</v>
      </c>
      <c r="E620" s="30" t="s">
        <v>34</v>
      </c>
      <c r="F620" s="30" t="s">
        <v>34</v>
      </c>
      <c r="G620" s="31" t="s">
        <v>34</v>
      </c>
      <c r="H620" s="31" t="s">
        <v>34</v>
      </c>
      <c r="I620" s="32">
        <f>I621+I627+I636</f>
        <v>28240.1</v>
      </c>
      <c r="J620" s="32">
        <f t="shared" ref="J620:S620" si="211">J621+J627+J636</f>
        <v>23629.259999999995</v>
      </c>
      <c r="K620" s="32">
        <f t="shared" si="211"/>
        <v>21667.85</v>
      </c>
      <c r="L620" s="33">
        <f t="shared" si="211"/>
        <v>752</v>
      </c>
      <c r="M620" s="32">
        <f t="shared" si="211"/>
        <v>34706629.810000002</v>
      </c>
      <c r="N620" s="32">
        <f t="shared" si="211"/>
        <v>0</v>
      </c>
      <c r="O620" s="32">
        <f t="shared" si="211"/>
        <v>0</v>
      </c>
      <c r="P620" s="32">
        <f t="shared" si="211"/>
        <v>0</v>
      </c>
      <c r="Q620" s="32">
        <f t="shared" si="211"/>
        <v>34706629.810000002</v>
      </c>
      <c r="R620" s="32">
        <f t="shared" si="211"/>
        <v>34706629.810000002</v>
      </c>
      <c r="S620" s="32">
        <f t="shared" si="211"/>
        <v>0</v>
      </c>
      <c r="T620" s="34" t="s">
        <v>35</v>
      </c>
      <c r="U620" s="34" t="s">
        <v>35</v>
      </c>
      <c r="V620" s="35" t="s">
        <v>35</v>
      </c>
      <c r="W620" s="181"/>
    </row>
    <row r="621" spans="1:23" s="29" customFormat="1" ht="34.5" customHeight="1" x14ac:dyDescent="0.25">
      <c r="A621" s="162" t="s">
        <v>360</v>
      </c>
      <c r="B621" s="162"/>
      <c r="C621" s="30" t="s">
        <v>34</v>
      </c>
      <c r="D621" s="30" t="s">
        <v>34</v>
      </c>
      <c r="E621" s="30" t="s">
        <v>34</v>
      </c>
      <c r="F621" s="30" t="s">
        <v>34</v>
      </c>
      <c r="G621" s="31" t="s">
        <v>34</v>
      </c>
      <c r="H621" s="31" t="s">
        <v>34</v>
      </c>
      <c r="I621" s="32">
        <f>SUM(I622:I626)</f>
        <v>7994.33</v>
      </c>
      <c r="J621" s="32">
        <f t="shared" ref="J621:S621" si="212">SUM(J622:J626)</f>
        <v>6348.67</v>
      </c>
      <c r="K621" s="32">
        <f t="shared" si="212"/>
        <v>5348.9</v>
      </c>
      <c r="L621" s="33">
        <f t="shared" si="212"/>
        <v>242</v>
      </c>
      <c r="M621" s="32">
        <f t="shared" si="212"/>
        <v>6720521.7400000002</v>
      </c>
      <c r="N621" s="32">
        <f t="shared" si="212"/>
        <v>0</v>
      </c>
      <c r="O621" s="32">
        <f t="shared" si="212"/>
        <v>0</v>
      </c>
      <c r="P621" s="32">
        <f t="shared" si="212"/>
        <v>0</v>
      </c>
      <c r="Q621" s="32">
        <f t="shared" si="212"/>
        <v>6720521.7400000002</v>
      </c>
      <c r="R621" s="32">
        <f t="shared" si="212"/>
        <v>6720521.7400000002</v>
      </c>
      <c r="S621" s="32">
        <f t="shared" si="212"/>
        <v>0</v>
      </c>
      <c r="T621" s="34" t="s">
        <v>35</v>
      </c>
      <c r="U621" s="34" t="s">
        <v>35</v>
      </c>
      <c r="V621" s="35" t="s">
        <v>35</v>
      </c>
      <c r="W621" s="181"/>
    </row>
    <row r="622" spans="1:23" s="44" customFormat="1" ht="48" customHeight="1" x14ac:dyDescent="0.25">
      <c r="A622" s="37">
        <v>1</v>
      </c>
      <c r="B622" s="38" t="s">
        <v>722</v>
      </c>
      <c r="C622" s="37" t="s">
        <v>38</v>
      </c>
      <c r="D622" s="37" t="s">
        <v>566</v>
      </c>
      <c r="E622" s="37">
        <v>2021</v>
      </c>
      <c r="F622" s="37" t="s">
        <v>60</v>
      </c>
      <c r="G622" s="39">
        <v>3</v>
      </c>
      <c r="H622" s="39">
        <v>1</v>
      </c>
      <c r="I622" s="40">
        <v>903</v>
      </c>
      <c r="J622" s="40">
        <v>638.84</v>
      </c>
      <c r="K622" s="40">
        <v>537.6</v>
      </c>
      <c r="L622" s="41">
        <v>14</v>
      </c>
      <c r="M622" s="40">
        <f t="shared" ref="M622" si="213">SUM(N622:Q622)</f>
        <v>204792.33</v>
      </c>
      <c r="N622" s="40">
        <v>0</v>
      </c>
      <c r="O622" s="40">
        <v>0</v>
      </c>
      <c r="P622" s="40">
        <v>0</v>
      </c>
      <c r="Q622" s="40">
        <f>'Таблица 3 '!C619</f>
        <v>204792.33</v>
      </c>
      <c r="R622" s="40">
        <f t="shared" ref="R622" si="214">Q622</f>
        <v>204792.33</v>
      </c>
      <c r="S622" s="40">
        <v>0</v>
      </c>
      <c r="T622" s="42">
        <f t="shared" ref="T622" si="215">M622/J622</f>
        <v>320.56904702272868</v>
      </c>
      <c r="U622" s="42">
        <v>5170.3774347254403</v>
      </c>
      <c r="V622" s="43" t="s">
        <v>609</v>
      </c>
      <c r="W622" s="45"/>
    </row>
    <row r="623" spans="1:23" s="36" customFormat="1" ht="42.75" customHeight="1" x14ac:dyDescent="0.25">
      <c r="A623" s="37">
        <v>2</v>
      </c>
      <c r="B623" s="38" t="s">
        <v>361</v>
      </c>
      <c r="C623" s="37" t="s">
        <v>38</v>
      </c>
      <c r="D623" s="37" t="s">
        <v>362</v>
      </c>
      <c r="E623" s="37">
        <v>2017</v>
      </c>
      <c r="F623" s="37" t="s">
        <v>60</v>
      </c>
      <c r="G623" s="39">
        <v>2</v>
      </c>
      <c r="H623" s="39">
        <v>1</v>
      </c>
      <c r="I623" s="40">
        <v>566</v>
      </c>
      <c r="J623" s="40">
        <v>523.5</v>
      </c>
      <c r="K623" s="40">
        <v>523.5</v>
      </c>
      <c r="L623" s="41">
        <v>18</v>
      </c>
      <c r="M623" s="40">
        <f t="shared" si="206"/>
        <v>1739059.8</v>
      </c>
      <c r="N623" s="40">
        <v>0</v>
      </c>
      <c r="O623" s="40">
        <v>0</v>
      </c>
      <c r="P623" s="40">
        <v>0</v>
      </c>
      <c r="Q623" s="40">
        <f>'Таблица 3 '!C620</f>
        <v>1739059.8</v>
      </c>
      <c r="R623" s="40">
        <f t="shared" si="207"/>
        <v>1739059.8</v>
      </c>
      <c r="S623" s="40">
        <v>0</v>
      </c>
      <c r="T623" s="42">
        <f t="shared" si="208"/>
        <v>3321.9862464183384</v>
      </c>
      <c r="U623" s="42">
        <v>4253.3939350525307</v>
      </c>
      <c r="V623" s="43" t="s">
        <v>489</v>
      </c>
      <c r="W623" s="45"/>
    </row>
    <row r="624" spans="1:23" s="36" customFormat="1" ht="42.75" customHeight="1" x14ac:dyDescent="0.25">
      <c r="A624" s="37">
        <v>3</v>
      </c>
      <c r="B624" s="38" t="s">
        <v>363</v>
      </c>
      <c r="C624" s="37" t="s">
        <v>38</v>
      </c>
      <c r="D624" s="37" t="s">
        <v>362</v>
      </c>
      <c r="E624" s="37">
        <v>2017</v>
      </c>
      <c r="F624" s="37" t="s">
        <v>60</v>
      </c>
      <c r="G624" s="39">
        <v>2</v>
      </c>
      <c r="H624" s="39">
        <v>1</v>
      </c>
      <c r="I624" s="40">
        <v>581</v>
      </c>
      <c r="J624" s="40">
        <v>535.53</v>
      </c>
      <c r="K624" s="40">
        <v>454.6</v>
      </c>
      <c r="L624" s="41">
        <v>20</v>
      </c>
      <c r="M624" s="40">
        <f t="shared" si="206"/>
        <v>1451597.27</v>
      </c>
      <c r="N624" s="40">
        <v>0</v>
      </c>
      <c r="O624" s="40">
        <v>0</v>
      </c>
      <c r="P624" s="40">
        <v>0</v>
      </c>
      <c r="Q624" s="40">
        <f>'Таблица 3 '!C621</f>
        <v>1451597.27</v>
      </c>
      <c r="R624" s="40">
        <f t="shared" si="207"/>
        <v>1451597.27</v>
      </c>
      <c r="S624" s="40">
        <v>0</v>
      </c>
      <c r="T624" s="42">
        <f t="shared" si="208"/>
        <v>2710.5806770862514</v>
      </c>
      <c r="U624" s="42">
        <v>3871.35</v>
      </c>
      <c r="V624" s="43" t="s">
        <v>489</v>
      </c>
      <c r="W624" s="45"/>
    </row>
    <row r="625" spans="1:23" s="44" customFormat="1" ht="48" customHeight="1" x14ac:dyDescent="0.25">
      <c r="A625" s="37">
        <v>4</v>
      </c>
      <c r="B625" s="38" t="s">
        <v>727</v>
      </c>
      <c r="C625" s="37" t="s">
        <v>38</v>
      </c>
      <c r="D625" s="37" t="s">
        <v>706</v>
      </c>
      <c r="E625" s="37" t="s">
        <v>35</v>
      </c>
      <c r="F625" s="37" t="s">
        <v>60</v>
      </c>
      <c r="G625" s="39">
        <v>2</v>
      </c>
      <c r="H625" s="39">
        <v>1</v>
      </c>
      <c r="I625" s="40">
        <v>870.33</v>
      </c>
      <c r="J625" s="40">
        <v>726.3</v>
      </c>
      <c r="K625" s="40">
        <v>685.3</v>
      </c>
      <c r="L625" s="41">
        <v>34</v>
      </c>
      <c r="M625" s="40">
        <f t="shared" si="206"/>
        <v>140272.34</v>
      </c>
      <c r="N625" s="40">
        <v>0</v>
      </c>
      <c r="O625" s="40">
        <v>0</v>
      </c>
      <c r="P625" s="40">
        <v>0</v>
      </c>
      <c r="Q625" s="40">
        <f>'Таблица 3 '!C622</f>
        <v>140272.34</v>
      </c>
      <c r="R625" s="40">
        <f t="shared" si="207"/>
        <v>140272.34</v>
      </c>
      <c r="S625" s="40">
        <v>0</v>
      </c>
      <c r="T625" s="42">
        <f t="shared" si="208"/>
        <v>193.13278259672313</v>
      </c>
      <c r="U625" s="42">
        <v>3270.8500000000004</v>
      </c>
      <c r="V625" s="43" t="s">
        <v>489</v>
      </c>
      <c r="W625" s="45"/>
    </row>
    <row r="626" spans="1:23" s="36" customFormat="1" ht="42.75" customHeight="1" x14ac:dyDescent="0.25">
      <c r="A626" s="37">
        <v>5</v>
      </c>
      <c r="B626" s="38" t="s">
        <v>591</v>
      </c>
      <c r="C626" s="37" t="s">
        <v>38</v>
      </c>
      <c r="D626" s="37">
        <v>1988</v>
      </c>
      <c r="E626" s="37">
        <v>2022</v>
      </c>
      <c r="F626" s="37" t="s">
        <v>592</v>
      </c>
      <c r="G626" s="39">
        <v>6</v>
      </c>
      <c r="H626" s="39">
        <v>2</v>
      </c>
      <c r="I626" s="40">
        <v>5074</v>
      </c>
      <c r="J626" s="40">
        <v>3924.5</v>
      </c>
      <c r="K626" s="40">
        <v>3147.9</v>
      </c>
      <c r="L626" s="41">
        <v>156</v>
      </c>
      <c r="M626" s="40">
        <f t="shared" si="206"/>
        <v>3184800</v>
      </c>
      <c r="N626" s="40">
        <v>0</v>
      </c>
      <c r="O626" s="40">
        <v>0</v>
      </c>
      <c r="P626" s="40">
        <v>0</v>
      </c>
      <c r="Q626" s="40">
        <f>'Таблица 3 '!C623</f>
        <v>3184800</v>
      </c>
      <c r="R626" s="40">
        <f t="shared" si="207"/>
        <v>3184800</v>
      </c>
      <c r="S626" s="40">
        <v>0</v>
      </c>
      <c r="T626" s="42">
        <f t="shared" si="208"/>
        <v>811.51739075041405</v>
      </c>
      <c r="U626" s="42">
        <v>811.51739075041405</v>
      </c>
      <c r="V626" s="43" t="s">
        <v>489</v>
      </c>
      <c r="W626" s="45"/>
    </row>
    <row r="627" spans="1:23" s="29" customFormat="1" ht="27.75" customHeight="1" x14ac:dyDescent="0.25">
      <c r="A627" s="162" t="s">
        <v>364</v>
      </c>
      <c r="B627" s="162"/>
      <c r="C627" s="30" t="s">
        <v>34</v>
      </c>
      <c r="D627" s="30" t="s">
        <v>34</v>
      </c>
      <c r="E627" s="30" t="s">
        <v>34</v>
      </c>
      <c r="F627" s="30" t="s">
        <v>34</v>
      </c>
      <c r="G627" s="31" t="s">
        <v>34</v>
      </c>
      <c r="H627" s="31" t="s">
        <v>34</v>
      </c>
      <c r="I627" s="32">
        <f>SUM(I628:I635)</f>
        <v>19362.77</v>
      </c>
      <c r="J627" s="32">
        <f t="shared" ref="J627:S627" si="216">SUM(J628:J635)</f>
        <v>16678.239999999998</v>
      </c>
      <c r="K627" s="32">
        <f t="shared" si="216"/>
        <v>15716.599999999999</v>
      </c>
      <c r="L627" s="33">
        <f t="shared" si="216"/>
        <v>477</v>
      </c>
      <c r="M627" s="32">
        <f t="shared" si="216"/>
        <v>26996350.469999999</v>
      </c>
      <c r="N627" s="32">
        <f t="shared" si="216"/>
        <v>0</v>
      </c>
      <c r="O627" s="32">
        <f t="shared" si="216"/>
        <v>0</v>
      </c>
      <c r="P627" s="32">
        <f t="shared" si="216"/>
        <v>0</v>
      </c>
      <c r="Q627" s="32">
        <f t="shared" si="216"/>
        <v>26996350.469999999</v>
      </c>
      <c r="R627" s="32">
        <f t="shared" si="216"/>
        <v>26996350.469999999</v>
      </c>
      <c r="S627" s="32">
        <f t="shared" si="216"/>
        <v>0</v>
      </c>
      <c r="T627" s="34" t="s">
        <v>35</v>
      </c>
      <c r="U627" s="34" t="s">
        <v>35</v>
      </c>
      <c r="V627" s="35" t="s">
        <v>35</v>
      </c>
      <c r="W627" s="181"/>
    </row>
    <row r="628" spans="1:23" s="36" customFormat="1" ht="45.75" customHeight="1" x14ac:dyDescent="0.25">
      <c r="A628" s="37">
        <v>1</v>
      </c>
      <c r="B628" s="38" t="s">
        <v>593</v>
      </c>
      <c r="C628" s="37" t="s">
        <v>38</v>
      </c>
      <c r="D628" s="37">
        <v>1976</v>
      </c>
      <c r="E628" s="37" t="s">
        <v>34</v>
      </c>
      <c r="F628" s="37" t="s">
        <v>60</v>
      </c>
      <c r="G628" s="39">
        <v>2</v>
      </c>
      <c r="H628" s="39">
        <v>2</v>
      </c>
      <c r="I628" s="40">
        <v>747.5</v>
      </c>
      <c r="J628" s="40">
        <v>728.7</v>
      </c>
      <c r="K628" s="40">
        <v>687.7</v>
      </c>
      <c r="L628" s="41">
        <v>17</v>
      </c>
      <c r="M628" s="40">
        <f t="shared" si="206"/>
        <v>1703763.01</v>
      </c>
      <c r="N628" s="40">
        <v>0</v>
      </c>
      <c r="O628" s="40">
        <v>0</v>
      </c>
      <c r="P628" s="40">
        <v>0</v>
      </c>
      <c r="Q628" s="40">
        <f>'Таблица 3 '!C625</f>
        <v>1703763.01</v>
      </c>
      <c r="R628" s="40">
        <f t="shared" si="207"/>
        <v>1703763.01</v>
      </c>
      <c r="S628" s="40">
        <v>0</v>
      </c>
      <c r="T628" s="42">
        <f t="shared" si="208"/>
        <v>2338.0856456703718</v>
      </c>
      <c r="U628" s="42">
        <v>2501.7399999999998</v>
      </c>
      <c r="V628" s="43" t="s">
        <v>489</v>
      </c>
      <c r="W628" s="45"/>
    </row>
    <row r="629" spans="1:23" s="36" customFormat="1" ht="45.75" customHeight="1" x14ac:dyDescent="0.25">
      <c r="A629" s="37">
        <v>2</v>
      </c>
      <c r="B629" s="38" t="s">
        <v>365</v>
      </c>
      <c r="C629" s="37" t="s">
        <v>38</v>
      </c>
      <c r="D629" s="37">
        <v>1982</v>
      </c>
      <c r="E629" s="37" t="s">
        <v>35</v>
      </c>
      <c r="F629" s="37" t="s">
        <v>39</v>
      </c>
      <c r="G629" s="39">
        <v>5</v>
      </c>
      <c r="H629" s="39">
        <v>5</v>
      </c>
      <c r="I629" s="40">
        <v>3754</v>
      </c>
      <c r="J629" s="40">
        <v>3003.2</v>
      </c>
      <c r="K629" s="40">
        <v>3003.2</v>
      </c>
      <c r="L629" s="41">
        <v>170</v>
      </c>
      <c r="M629" s="40">
        <f t="shared" si="206"/>
        <v>12430397.91</v>
      </c>
      <c r="N629" s="40">
        <v>0</v>
      </c>
      <c r="O629" s="40">
        <v>0</v>
      </c>
      <c r="P629" s="40">
        <v>0</v>
      </c>
      <c r="Q629" s="40">
        <f>'Таблица 3 '!C626</f>
        <v>12430397.91</v>
      </c>
      <c r="R629" s="40">
        <f t="shared" si="207"/>
        <v>12430397.91</v>
      </c>
      <c r="S629" s="40">
        <v>0</v>
      </c>
      <c r="T629" s="42">
        <f t="shared" si="208"/>
        <v>4139.050982285562</v>
      </c>
      <c r="U629" s="42">
        <v>3604.28</v>
      </c>
      <c r="V629" s="43" t="s">
        <v>489</v>
      </c>
      <c r="W629" s="45"/>
    </row>
    <row r="630" spans="1:23" s="36" customFormat="1" ht="45.75" customHeight="1" x14ac:dyDescent="0.25">
      <c r="A630" s="37">
        <v>3</v>
      </c>
      <c r="B630" s="38" t="s">
        <v>594</v>
      </c>
      <c r="C630" s="37" t="s">
        <v>38</v>
      </c>
      <c r="D630" s="37">
        <v>1995</v>
      </c>
      <c r="E630" s="37" t="s">
        <v>34</v>
      </c>
      <c r="F630" s="37" t="s">
        <v>60</v>
      </c>
      <c r="G630" s="39">
        <v>5</v>
      </c>
      <c r="H630" s="39">
        <v>4</v>
      </c>
      <c r="I630" s="40">
        <v>4346.05</v>
      </c>
      <c r="J630" s="40">
        <v>4166.16</v>
      </c>
      <c r="K630" s="40">
        <v>4077.95</v>
      </c>
      <c r="L630" s="41">
        <v>80</v>
      </c>
      <c r="M630" s="40">
        <f t="shared" si="206"/>
        <v>3278531.38</v>
      </c>
      <c r="N630" s="40">
        <v>0</v>
      </c>
      <c r="O630" s="40">
        <v>0</v>
      </c>
      <c r="P630" s="40">
        <v>0</v>
      </c>
      <c r="Q630" s="40">
        <f>'Таблица 3 '!C627</f>
        <v>3278531.38</v>
      </c>
      <c r="R630" s="40">
        <f t="shared" si="207"/>
        <v>3278531.38</v>
      </c>
      <c r="S630" s="40">
        <v>0</v>
      </c>
      <c r="T630" s="42">
        <f t="shared" si="208"/>
        <v>786.94322349597712</v>
      </c>
      <c r="U630" s="42">
        <v>1071.7399979837548</v>
      </c>
      <c r="V630" s="43" t="s">
        <v>489</v>
      </c>
      <c r="W630" s="45"/>
    </row>
    <row r="631" spans="1:23" s="36" customFormat="1" ht="45.75" customHeight="1" x14ac:dyDescent="0.25">
      <c r="A631" s="37">
        <v>4</v>
      </c>
      <c r="B631" s="38" t="s">
        <v>595</v>
      </c>
      <c r="C631" s="37" t="s">
        <v>38</v>
      </c>
      <c r="D631" s="37">
        <v>1988</v>
      </c>
      <c r="E631" s="37" t="s">
        <v>34</v>
      </c>
      <c r="F631" s="37" t="s">
        <v>60</v>
      </c>
      <c r="G631" s="39">
        <v>5</v>
      </c>
      <c r="H631" s="39">
        <v>4</v>
      </c>
      <c r="I631" s="40">
        <v>3166.5</v>
      </c>
      <c r="J631" s="40">
        <v>2809.56</v>
      </c>
      <c r="K631" s="40">
        <v>2566.46</v>
      </c>
      <c r="L631" s="41">
        <v>58</v>
      </c>
      <c r="M631" s="40">
        <f t="shared" si="206"/>
        <v>2647731.2199999997</v>
      </c>
      <c r="N631" s="40">
        <v>0</v>
      </c>
      <c r="O631" s="40">
        <v>0</v>
      </c>
      <c r="P631" s="40">
        <v>0</v>
      </c>
      <c r="Q631" s="40">
        <f>'Таблица 3 '!C628</f>
        <v>2647731.2199999997</v>
      </c>
      <c r="R631" s="40">
        <f t="shared" si="207"/>
        <v>2647731.2199999997</v>
      </c>
      <c r="S631" s="40">
        <v>0</v>
      </c>
      <c r="T631" s="42">
        <f t="shared" si="208"/>
        <v>942.40066772021237</v>
      </c>
      <c r="U631" s="42">
        <v>1071.7399984339186</v>
      </c>
      <c r="V631" s="43" t="s">
        <v>489</v>
      </c>
      <c r="W631" s="45"/>
    </row>
    <row r="632" spans="1:23" s="36" customFormat="1" ht="45.75" customHeight="1" x14ac:dyDescent="0.25">
      <c r="A632" s="37">
        <v>5</v>
      </c>
      <c r="B632" s="38" t="s">
        <v>596</v>
      </c>
      <c r="C632" s="37" t="s">
        <v>38</v>
      </c>
      <c r="D632" s="37">
        <v>1973</v>
      </c>
      <c r="E632" s="37" t="s">
        <v>34</v>
      </c>
      <c r="F632" s="37" t="s">
        <v>60</v>
      </c>
      <c r="G632" s="39">
        <v>2</v>
      </c>
      <c r="H632" s="39">
        <v>2</v>
      </c>
      <c r="I632" s="40">
        <v>784.31</v>
      </c>
      <c r="J632" s="40">
        <v>681.39</v>
      </c>
      <c r="K632" s="40">
        <v>576.04</v>
      </c>
      <c r="L632" s="41">
        <v>16</v>
      </c>
      <c r="M632" s="40">
        <f t="shared" si="206"/>
        <v>4535131.8</v>
      </c>
      <c r="N632" s="40">
        <v>0</v>
      </c>
      <c r="O632" s="40">
        <v>0</v>
      </c>
      <c r="P632" s="40">
        <v>0</v>
      </c>
      <c r="Q632" s="40">
        <f>'Таблица 3 '!C629</f>
        <v>4535131.8</v>
      </c>
      <c r="R632" s="40">
        <f t="shared" si="207"/>
        <v>4535131.8</v>
      </c>
      <c r="S632" s="40">
        <v>0</v>
      </c>
      <c r="T632" s="42">
        <f t="shared" si="208"/>
        <v>6655.706423634042</v>
      </c>
      <c r="U632" s="42">
        <v>4442.4899983856531</v>
      </c>
      <c r="V632" s="43" t="s">
        <v>489</v>
      </c>
      <c r="W632" s="45"/>
    </row>
    <row r="633" spans="1:23" s="36" customFormat="1" ht="45.75" customHeight="1" x14ac:dyDescent="0.25">
      <c r="A633" s="37">
        <v>6</v>
      </c>
      <c r="B633" s="38" t="s">
        <v>597</v>
      </c>
      <c r="C633" s="37" t="s">
        <v>38</v>
      </c>
      <c r="D633" s="37">
        <v>1976</v>
      </c>
      <c r="E633" s="37" t="s">
        <v>34</v>
      </c>
      <c r="F633" s="37" t="s">
        <v>60</v>
      </c>
      <c r="G633" s="39">
        <v>5</v>
      </c>
      <c r="H633" s="39">
        <v>4</v>
      </c>
      <c r="I633" s="40">
        <v>4329.2</v>
      </c>
      <c r="J633" s="40">
        <v>3325.91</v>
      </c>
      <c r="K633" s="40">
        <v>3212.11</v>
      </c>
      <c r="L633" s="41">
        <v>72</v>
      </c>
      <c r="M633" s="40">
        <f>SUM(N633:Q633)</f>
        <v>2089280.4</v>
      </c>
      <c r="N633" s="40">
        <v>0</v>
      </c>
      <c r="O633" s="40">
        <v>0</v>
      </c>
      <c r="P633" s="40">
        <v>0</v>
      </c>
      <c r="Q633" s="40">
        <f>'Таблица 3 '!C630</f>
        <v>2089280.4</v>
      </c>
      <c r="R633" s="40">
        <f>Q633</f>
        <v>2089280.4</v>
      </c>
      <c r="S633" s="40">
        <v>0</v>
      </c>
      <c r="T633" s="42">
        <f>M633/J633</f>
        <v>628.18308372746105</v>
      </c>
      <c r="U633" s="42">
        <v>726.00000000000011</v>
      </c>
      <c r="V633" s="43" t="s">
        <v>489</v>
      </c>
      <c r="W633" s="45"/>
    </row>
    <row r="634" spans="1:23" s="44" customFormat="1" ht="47.25" customHeight="1" x14ac:dyDescent="0.25">
      <c r="A634" s="37">
        <v>7</v>
      </c>
      <c r="B634" s="38" t="s">
        <v>728</v>
      </c>
      <c r="C634" s="37" t="s">
        <v>38</v>
      </c>
      <c r="D634" s="37">
        <v>1997</v>
      </c>
      <c r="E634" s="37" t="s">
        <v>34</v>
      </c>
      <c r="F634" s="37" t="s">
        <v>60</v>
      </c>
      <c r="G634" s="39">
        <v>3</v>
      </c>
      <c r="H634" s="39">
        <v>2</v>
      </c>
      <c r="I634" s="40">
        <v>1538.9</v>
      </c>
      <c r="J634" s="40">
        <v>1337.1</v>
      </c>
      <c r="K634" s="40">
        <v>1007.5</v>
      </c>
      <c r="L634" s="41">
        <v>33</v>
      </c>
      <c r="M634" s="40">
        <f t="shared" si="206"/>
        <v>162668.17000000001</v>
      </c>
      <c r="N634" s="40">
        <v>0</v>
      </c>
      <c r="O634" s="40">
        <v>0</v>
      </c>
      <c r="P634" s="40">
        <v>0</v>
      </c>
      <c r="Q634" s="40">
        <f>'Таблица 3 '!C631</f>
        <v>162668.17000000001</v>
      </c>
      <c r="R634" s="40">
        <f t="shared" si="207"/>
        <v>162668.17000000001</v>
      </c>
      <c r="S634" s="40">
        <v>0</v>
      </c>
      <c r="T634" s="42">
        <f t="shared" si="208"/>
        <v>121.65744521726126</v>
      </c>
      <c r="U634" s="42">
        <v>2111.14</v>
      </c>
      <c r="V634" s="43" t="s">
        <v>489</v>
      </c>
      <c r="W634" s="45"/>
    </row>
    <row r="635" spans="1:23" s="44" customFormat="1" ht="47.25" customHeight="1" x14ac:dyDescent="0.25">
      <c r="A635" s="37">
        <v>8</v>
      </c>
      <c r="B635" s="38" t="s">
        <v>729</v>
      </c>
      <c r="C635" s="37" t="s">
        <v>38</v>
      </c>
      <c r="D635" s="37">
        <v>1966</v>
      </c>
      <c r="E635" s="37" t="s">
        <v>34</v>
      </c>
      <c r="F635" s="37" t="s">
        <v>60</v>
      </c>
      <c r="G635" s="39">
        <v>2</v>
      </c>
      <c r="H635" s="39">
        <v>2</v>
      </c>
      <c r="I635" s="40">
        <v>696.31</v>
      </c>
      <c r="J635" s="40">
        <v>626.22</v>
      </c>
      <c r="K635" s="40">
        <v>585.64</v>
      </c>
      <c r="L635" s="41">
        <v>31</v>
      </c>
      <c r="M635" s="40">
        <f t="shared" si="206"/>
        <v>148846.57999999999</v>
      </c>
      <c r="N635" s="40">
        <v>0</v>
      </c>
      <c r="O635" s="40">
        <v>0</v>
      </c>
      <c r="P635" s="40">
        <v>0</v>
      </c>
      <c r="Q635" s="40">
        <f>'Таблица 3 '!C632</f>
        <v>148846.57999999999</v>
      </c>
      <c r="R635" s="40">
        <f t="shared" si="207"/>
        <v>148846.57999999999</v>
      </c>
      <c r="S635" s="40">
        <v>0</v>
      </c>
      <c r="T635" s="42">
        <f t="shared" si="208"/>
        <v>237.69055603462039</v>
      </c>
      <c r="U635" s="42">
        <v>4442.49</v>
      </c>
      <c r="V635" s="43" t="s">
        <v>489</v>
      </c>
      <c r="W635" s="45"/>
    </row>
    <row r="636" spans="1:23" s="29" customFormat="1" ht="28.5" customHeight="1" x14ac:dyDescent="0.25">
      <c r="A636" s="162" t="s">
        <v>372</v>
      </c>
      <c r="B636" s="162"/>
      <c r="C636" s="30" t="s">
        <v>34</v>
      </c>
      <c r="D636" s="30" t="s">
        <v>34</v>
      </c>
      <c r="E636" s="30" t="s">
        <v>34</v>
      </c>
      <c r="F636" s="30" t="s">
        <v>34</v>
      </c>
      <c r="G636" s="31" t="s">
        <v>34</v>
      </c>
      <c r="H636" s="31" t="s">
        <v>34</v>
      </c>
      <c r="I636" s="32">
        <f>I637</f>
        <v>883</v>
      </c>
      <c r="J636" s="32">
        <f t="shared" ref="J636:S636" si="217">J637</f>
        <v>602.35</v>
      </c>
      <c r="K636" s="32">
        <f t="shared" si="217"/>
        <v>602.35</v>
      </c>
      <c r="L636" s="33">
        <f t="shared" si="217"/>
        <v>33</v>
      </c>
      <c r="M636" s="32">
        <f t="shared" si="217"/>
        <v>989757.6</v>
      </c>
      <c r="N636" s="32">
        <f t="shared" si="217"/>
        <v>0</v>
      </c>
      <c r="O636" s="32">
        <f t="shared" si="217"/>
        <v>0</v>
      </c>
      <c r="P636" s="32">
        <f t="shared" si="217"/>
        <v>0</v>
      </c>
      <c r="Q636" s="32">
        <f t="shared" si="217"/>
        <v>989757.6</v>
      </c>
      <c r="R636" s="32">
        <f t="shared" si="217"/>
        <v>989757.6</v>
      </c>
      <c r="S636" s="32">
        <f t="shared" si="217"/>
        <v>0</v>
      </c>
      <c r="T636" s="34" t="s">
        <v>35</v>
      </c>
      <c r="U636" s="34" t="s">
        <v>35</v>
      </c>
      <c r="V636" s="35" t="s">
        <v>35</v>
      </c>
      <c r="W636" s="181"/>
    </row>
    <row r="637" spans="1:23" s="36" customFormat="1" ht="45" x14ac:dyDescent="0.25">
      <c r="A637" s="37">
        <v>1</v>
      </c>
      <c r="B637" s="38" t="s">
        <v>373</v>
      </c>
      <c r="C637" s="37" t="s">
        <v>38</v>
      </c>
      <c r="D637" s="37">
        <v>1984</v>
      </c>
      <c r="E637" s="37">
        <v>2018</v>
      </c>
      <c r="F637" s="37" t="s">
        <v>45</v>
      </c>
      <c r="G637" s="39">
        <v>2</v>
      </c>
      <c r="H637" s="39">
        <v>2</v>
      </c>
      <c r="I637" s="40">
        <v>883</v>
      </c>
      <c r="J637" s="40">
        <v>602.35</v>
      </c>
      <c r="K637" s="40">
        <v>602.35</v>
      </c>
      <c r="L637" s="41">
        <v>33</v>
      </c>
      <c r="M637" s="40">
        <f t="shared" si="206"/>
        <v>989757.6</v>
      </c>
      <c r="N637" s="40">
        <v>0</v>
      </c>
      <c r="O637" s="40">
        <v>0</v>
      </c>
      <c r="P637" s="40">
        <v>0</v>
      </c>
      <c r="Q637" s="40">
        <f>'Таблица 3 '!C634</f>
        <v>989757.6</v>
      </c>
      <c r="R637" s="40">
        <f t="shared" si="207"/>
        <v>989757.6</v>
      </c>
      <c r="S637" s="40">
        <v>0</v>
      </c>
      <c r="T637" s="42">
        <f t="shared" si="208"/>
        <v>1643.1602888685979</v>
      </c>
      <c r="U637" s="42">
        <v>3871.3499999999995</v>
      </c>
      <c r="V637" s="43" t="s">
        <v>489</v>
      </c>
      <c r="W637" s="45"/>
    </row>
    <row r="638" spans="1:23" s="29" customFormat="1" ht="34.5" customHeight="1" x14ac:dyDescent="0.25">
      <c r="A638" s="162" t="s">
        <v>382</v>
      </c>
      <c r="B638" s="162"/>
      <c r="C638" s="30" t="s">
        <v>34</v>
      </c>
      <c r="D638" s="30" t="s">
        <v>34</v>
      </c>
      <c r="E638" s="30" t="s">
        <v>34</v>
      </c>
      <c r="F638" s="30" t="s">
        <v>34</v>
      </c>
      <c r="G638" s="31" t="s">
        <v>34</v>
      </c>
      <c r="H638" s="31" t="s">
        <v>34</v>
      </c>
      <c r="I638" s="32">
        <f>I639</f>
        <v>1220</v>
      </c>
      <c r="J638" s="32">
        <f t="shared" ref="J638:S639" si="218">J639</f>
        <v>989.2</v>
      </c>
      <c r="K638" s="32">
        <f t="shared" si="218"/>
        <v>888.75</v>
      </c>
      <c r="L638" s="33">
        <f t="shared" si="218"/>
        <v>46</v>
      </c>
      <c r="M638" s="32">
        <f t="shared" si="218"/>
        <v>155251.63</v>
      </c>
      <c r="N638" s="32">
        <f t="shared" si="218"/>
        <v>0</v>
      </c>
      <c r="O638" s="32">
        <f t="shared" si="218"/>
        <v>0</v>
      </c>
      <c r="P638" s="32">
        <f t="shared" si="218"/>
        <v>0</v>
      </c>
      <c r="Q638" s="32">
        <f t="shared" si="218"/>
        <v>155251.63</v>
      </c>
      <c r="R638" s="32">
        <f t="shared" si="218"/>
        <v>155251.63</v>
      </c>
      <c r="S638" s="32">
        <f t="shared" si="218"/>
        <v>0</v>
      </c>
      <c r="T638" s="34" t="s">
        <v>35</v>
      </c>
      <c r="U638" s="34" t="s">
        <v>35</v>
      </c>
      <c r="V638" s="35" t="s">
        <v>35</v>
      </c>
      <c r="W638" s="181"/>
    </row>
    <row r="639" spans="1:23" s="29" customFormat="1" ht="27" customHeight="1" x14ac:dyDescent="0.25">
      <c r="A639" s="162" t="s">
        <v>383</v>
      </c>
      <c r="B639" s="162"/>
      <c r="C639" s="30" t="s">
        <v>34</v>
      </c>
      <c r="D639" s="30" t="s">
        <v>34</v>
      </c>
      <c r="E639" s="30" t="s">
        <v>34</v>
      </c>
      <c r="F639" s="30" t="s">
        <v>34</v>
      </c>
      <c r="G639" s="31" t="s">
        <v>34</v>
      </c>
      <c r="H639" s="31" t="s">
        <v>34</v>
      </c>
      <c r="I639" s="32">
        <f>I640</f>
        <v>1220</v>
      </c>
      <c r="J639" s="32">
        <f t="shared" si="218"/>
        <v>989.2</v>
      </c>
      <c r="K639" s="32">
        <f t="shared" si="218"/>
        <v>888.75</v>
      </c>
      <c r="L639" s="33">
        <f t="shared" si="218"/>
        <v>46</v>
      </c>
      <c r="M639" s="32">
        <f t="shared" si="218"/>
        <v>155251.63</v>
      </c>
      <c r="N639" s="32">
        <f t="shared" si="218"/>
        <v>0</v>
      </c>
      <c r="O639" s="32">
        <f t="shared" si="218"/>
        <v>0</v>
      </c>
      <c r="P639" s="32">
        <f t="shared" si="218"/>
        <v>0</v>
      </c>
      <c r="Q639" s="32">
        <f t="shared" si="218"/>
        <v>155251.63</v>
      </c>
      <c r="R639" s="32">
        <f t="shared" si="218"/>
        <v>155251.63</v>
      </c>
      <c r="S639" s="32">
        <f t="shared" si="218"/>
        <v>0</v>
      </c>
      <c r="T639" s="34" t="s">
        <v>35</v>
      </c>
      <c r="U639" s="34" t="s">
        <v>35</v>
      </c>
      <c r="V639" s="35" t="s">
        <v>35</v>
      </c>
      <c r="W639" s="181"/>
    </row>
    <row r="640" spans="1:23" s="36" customFormat="1" ht="47.25" customHeight="1" x14ac:dyDescent="0.25">
      <c r="A640" s="37">
        <v>1</v>
      </c>
      <c r="B640" s="38" t="s">
        <v>384</v>
      </c>
      <c r="C640" s="37" t="s">
        <v>38</v>
      </c>
      <c r="D640" s="37" t="s">
        <v>320</v>
      </c>
      <c r="E640" s="37" t="s">
        <v>35</v>
      </c>
      <c r="F640" s="37" t="s">
        <v>60</v>
      </c>
      <c r="G640" s="39">
        <v>2</v>
      </c>
      <c r="H640" s="39">
        <v>3</v>
      </c>
      <c r="I640" s="40">
        <v>1220</v>
      </c>
      <c r="J640" s="40">
        <v>989.2</v>
      </c>
      <c r="K640" s="40">
        <v>888.75</v>
      </c>
      <c r="L640" s="41">
        <v>46</v>
      </c>
      <c r="M640" s="40">
        <f t="shared" ref="M640:M701" si="219">SUM(N640:Q640)</f>
        <v>155251.63</v>
      </c>
      <c r="N640" s="40">
        <v>0</v>
      </c>
      <c r="O640" s="40">
        <v>0</v>
      </c>
      <c r="P640" s="40">
        <v>0</v>
      </c>
      <c r="Q640" s="40">
        <f>'Таблица 3 '!C637</f>
        <v>155251.63</v>
      </c>
      <c r="R640" s="40">
        <f t="shared" ref="R640:R701" si="220">Q640</f>
        <v>155251.63</v>
      </c>
      <c r="S640" s="40">
        <v>0</v>
      </c>
      <c r="T640" s="42">
        <f t="shared" si="208"/>
        <v>156.94665386170644</v>
      </c>
      <c r="U640" s="42">
        <v>156.94665386170644</v>
      </c>
      <c r="V640" s="43" t="s">
        <v>489</v>
      </c>
      <c r="W640" s="45"/>
    </row>
    <row r="641" spans="1:23" s="29" customFormat="1" ht="32.25" customHeight="1" x14ac:dyDescent="0.25">
      <c r="A641" s="162" t="s">
        <v>385</v>
      </c>
      <c r="B641" s="162"/>
      <c r="C641" s="30" t="s">
        <v>34</v>
      </c>
      <c r="D641" s="30" t="s">
        <v>34</v>
      </c>
      <c r="E641" s="30" t="s">
        <v>34</v>
      </c>
      <c r="F641" s="30" t="s">
        <v>34</v>
      </c>
      <c r="G641" s="31" t="s">
        <v>34</v>
      </c>
      <c r="H641" s="31" t="s">
        <v>34</v>
      </c>
      <c r="I641" s="32">
        <f>I642</f>
        <v>3726.7</v>
      </c>
      <c r="J641" s="32">
        <f t="shared" ref="J641:S642" si="221">J642</f>
        <v>3198.6</v>
      </c>
      <c r="K641" s="32">
        <f t="shared" si="221"/>
        <v>2692.98</v>
      </c>
      <c r="L641" s="33">
        <f t="shared" si="221"/>
        <v>110</v>
      </c>
      <c r="M641" s="32">
        <f t="shared" si="221"/>
        <v>7546681.2000000002</v>
      </c>
      <c r="N641" s="32">
        <f t="shared" si="221"/>
        <v>0</v>
      </c>
      <c r="O641" s="32">
        <f t="shared" si="221"/>
        <v>0</v>
      </c>
      <c r="P641" s="32">
        <f t="shared" si="221"/>
        <v>0</v>
      </c>
      <c r="Q641" s="32">
        <f t="shared" si="221"/>
        <v>7546681.2000000002</v>
      </c>
      <c r="R641" s="32">
        <f t="shared" si="221"/>
        <v>7546681.2000000002</v>
      </c>
      <c r="S641" s="32">
        <f t="shared" si="221"/>
        <v>0</v>
      </c>
      <c r="T641" s="34" t="s">
        <v>35</v>
      </c>
      <c r="U641" s="34" t="s">
        <v>35</v>
      </c>
      <c r="V641" s="35" t="s">
        <v>35</v>
      </c>
      <c r="W641" s="181"/>
    </row>
    <row r="642" spans="1:23" s="29" customFormat="1" ht="30" customHeight="1" x14ac:dyDescent="0.25">
      <c r="A642" s="162" t="s">
        <v>386</v>
      </c>
      <c r="B642" s="162"/>
      <c r="C642" s="30" t="s">
        <v>34</v>
      </c>
      <c r="D642" s="30" t="s">
        <v>34</v>
      </c>
      <c r="E642" s="30" t="s">
        <v>34</v>
      </c>
      <c r="F642" s="30" t="s">
        <v>34</v>
      </c>
      <c r="G642" s="31" t="s">
        <v>34</v>
      </c>
      <c r="H642" s="31" t="s">
        <v>34</v>
      </c>
      <c r="I642" s="32">
        <f>I643</f>
        <v>3726.7</v>
      </c>
      <c r="J642" s="32">
        <f t="shared" si="221"/>
        <v>3198.6</v>
      </c>
      <c r="K642" s="32">
        <f t="shared" si="221"/>
        <v>2692.98</v>
      </c>
      <c r="L642" s="33">
        <f t="shared" si="221"/>
        <v>110</v>
      </c>
      <c r="M642" s="32">
        <f t="shared" si="221"/>
        <v>7546681.2000000002</v>
      </c>
      <c r="N642" s="32">
        <f t="shared" si="221"/>
        <v>0</v>
      </c>
      <c r="O642" s="32">
        <f t="shared" si="221"/>
        <v>0</v>
      </c>
      <c r="P642" s="32">
        <f t="shared" si="221"/>
        <v>0</v>
      </c>
      <c r="Q642" s="32">
        <f t="shared" si="221"/>
        <v>7546681.2000000002</v>
      </c>
      <c r="R642" s="32">
        <f t="shared" si="221"/>
        <v>7546681.2000000002</v>
      </c>
      <c r="S642" s="32">
        <f t="shared" si="221"/>
        <v>0</v>
      </c>
      <c r="T642" s="34" t="s">
        <v>35</v>
      </c>
      <c r="U642" s="34" t="s">
        <v>35</v>
      </c>
      <c r="V642" s="35" t="s">
        <v>35</v>
      </c>
      <c r="W642" s="181"/>
    </row>
    <row r="643" spans="1:23" s="36" customFormat="1" ht="45.75" customHeight="1" x14ac:dyDescent="0.25">
      <c r="A643" s="37">
        <v>1</v>
      </c>
      <c r="B643" s="38" t="s">
        <v>599</v>
      </c>
      <c r="C643" s="37" t="s">
        <v>38</v>
      </c>
      <c r="D643" s="37">
        <v>1992</v>
      </c>
      <c r="E643" s="37" t="s">
        <v>35</v>
      </c>
      <c r="F643" s="37" t="s">
        <v>49</v>
      </c>
      <c r="G643" s="39">
        <v>5</v>
      </c>
      <c r="H643" s="39">
        <v>3</v>
      </c>
      <c r="I643" s="40">
        <v>3726.7</v>
      </c>
      <c r="J643" s="40">
        <v>3198.6</v>
      </c>
      <c r="K643" s="40">
        <v>2692.98</v>
      </c>
      <c r="L643" s="41">
        <v>110</v>
      </c>
      <c r="M643" s="40">
        <f t="shared" si="219"/>
        <v>7546681.2000000002</v>
      </c>
      <c r="N643" s="40">
        <v>0</v>
      </c>
      <c r="O643" s="40">
        <v>0</v>
      </c>
      <c r="P643" s="40">
        <v>0</v>
      </c>
      <c r="Q643" s="40">
        <f>'Таблица 3 '!C640</f>
        <v>7546681.2000000002</v>
      </c>
      <c r="R643" s="40">
        <f t="shared" si="220"/>
        <v>7546681.2000000002</v>
      </c>
      <c r="S643" s="40">
        <v>0</v>
      </c>
      <c r="T643" s="42">
        <f t="shared" si="208"/>
        <v>2359.3700994184956</v>
      </c>
      <c r="U643" s="42">
        <v>2894.31</v>
      </c>
      <c r="V643" s="43" t="s">
        <v>489</v>
      </c>
      <c r="W643" s="45"/>
    </row>
    <row r="644" spans="1:23" s="29" customFormat="1" ht="36.75" customHeight="1" x14ac:dyDescent="0.25">
      <c r="A644" s="162" t="s">
        <v>391</v>
      </c>
      <c r="B644" s="162"/>
      <c r="C644" s="30" t="s">
        <v>34</v>
      </c>
      <c r="D644" s="30" t="s">
        <v>34</v>
      </c>
      <c r="E644" s="30" t="s">
        <v>34</v>
      </c>
      <c r="F644" s="30" t="s">
        <v>34</v>
      </c>
      <c r="G644" s="31" t="s">
        <v>34</v>
      </c>
      <c r="H644" s="31" t="s">
        <v>34</v>
      </c>
      <c r="I644" s="32">
        <f>I645+I656</f>
        <v>25783.97</v>
      </c>
      <c r="J644" s="32">
        <f t="shared" ref="J644:S644" si="222">J645+J656</f>
        <v>21188.5</v>
      </c>
      <c r="K644" s="32">
        <f t="shared" si="222"/>
        <v>20552.97</v>
      </c>
      <c r="L644" s="33">
        <f t="shared" si="222"/>
        <v>1076</v>
      </c>
      <c r="M644" s="32">
        <f t="shared" si="222"/>
        <v>30986401.130000003</v>
      </c>
      <c r="N644" s="32">
        <f t="shared" si="222"/>
        <v>0</v>
      </c>
      <c r="O644" s="32">
        <f t="shared" si="222"/>
        <v>0</v>
      </c>
      <c r="P644" s="32">
        <f t="shared" si="222"/>
        <v>0</v>
      </c>
      <c r="Q644" s="32">
        <f t="shared" si="222"/>
        <v>30986401.130000003</v>
      </c>
      <c r="R644" s="32">
        <f t="shared" si="222"/>
        <v>30986401.130000003</v>
      </c>
      <c r="S644" s="32">
        <f t="shared" si="222"/>
        <v>0</v>
      </c>
      <c r="T644" s="34" t="s">
        <v>35</v>
      </c>
      <c r="U644" s="34" t="s">
        <v>35</v>
      </c>
      <c r="V644" s="35" t="s">
        <v>35</v>
      </c>
      <c r="W644" s="181"/>
    </row>
    <row r="645" spans="1:23" s="29" customFormat="1" ht="30" customHeight="1" x14ac:dyDescent="0.25">
      <c r="A645" s="162" t="s">
        <v>392</v>
      </c>
      <c r="B645" s="162"/>
      <c r="C645" s="30" t="s">
        <v>34</v>
      </c>
      <c r="D645" s="30" t="s">
        <v>34</v>
      </c>
      <c r="E645" s="30" t="s">
        <v>34</v>
      </c>
      <c r="F645" s="30" t="s">
        <v>34</v>
      </c>
      <c r="G645" s="31" t="s">
        <v>34</v>
      </c>
      <c r="H645" s="31" t="s">
        <v>34</v>
      </c>
      <c r="I645" s="32">
        <f>SUM(I646:I655)</f>
        <v>10310.870000000001</v>
      </c>
      <c r="J645" s="32">
        <f t="shared" ref="J645:S645" si="223">SUM(J646:J655)</f>
        <v>9827.7999999999993</v>
      </c>
      <c r="K645" s="32">
        <f t="shared" si="223"/>
        <v>9290.4699999999993</v>
      </c>
      <c r="L645" s="33">
        <f t="shared" si="223"/>
        <v>562</v>
      </c>
      <c r="M645" s="32">
        <f t="shared" si="223"/>
        <v>16885922.73</v>
      </c>
      <c r="N645" s="32">
        <f t="shared" si="223"/>
        <v>0</v>
      </c>
      <c r="O645" s="32">
        <f t="shared" si="223"/>
        <v>0</v>
      </c>
      <c r="P645" s="32">
        <f t="shared" si="223"/>
        <v>0</v>
      </c>
      <c r="Q645" s="32">
        <f t="shared" si="223"/>
        <v>16885922.73</v>
      </c>
      <c r="R645" s="32">
        <f t="shared" si="223"/>
        <v>16885922.73</v>
      </c>
      <c r="S645" s="32">
        <f t="shared" si="223"/>
        <v>0</v>
      </c>
      <c r="T645" s="34" t="s">
        <v>35</v>
      </c>
      <c r="U645" s="34" t="s">
        <v>35</v>
      </c>
      <c r="V645" s="35" t="s">
        <v>35</v>
      </c>
      <c r="W645" s="181"/>
    </row>
    <row r="646" spans="1:23" s="44" customFormat="1" ht="43.5" customHeight="1" x14ac:dyDescent="0.25">
      <c r="A646" s="37">
        <v>1</v>
      </c>
      <c r="B646" s="38" t="s">
        <v>734</v>
      </c>
      <c r="C646" s="37" t="s">
        <v>38</v>
      </c>
      <c r="D646" s="37" t="s">
        <v>85</v>
      </c>
      <c r="E646" s="37">
        <v>2021</v>
      </c>
      <c r="F646" s="37" t="s">
        <v>60</v>
      </c>
      <c r="G646" s="39">
        <v>2</v>
      </c>
      <c r="H646" s="39">
        <v>2</v>
      </c>
      <c r="I646" s="40">
        <v>281.5</v>
      </c>
      <c r="J646" s="40">
        <v>281.5</v>
      </c>
      <c r="K646" s="40">
        <v>281.5</v>
      </c>
      <c r="L646" s="41">
        <v>38</v>
      </c>
      <c r="M646" s="40">
        <f t="shared" ref="M646" si="224">SUM(N646:Q646)</f>
        <v>6288.66</v>
      </c>
      <c r="N646" s="40">
        <v>0</v>
      </c>
      <c r="O646" s="40">
        <v>0</v>
      </c>
      <c r="P646" s="40">
        <v>0</v>
      </c>
      <c r="Q646" s="40">
        <f>'Таблица 3 '!C643</f>
        <v>6288.66</v>
      </c>
      <c r="R646" s="40">
        <f t="shared" ref="R646" si="225">Q646</f>
        <v>6288.66</v>
      </c>
      <c r="S646" s="40">
        <v>0</v>
      </c>
      <c r="T646" s="42">
        <f t="shared" ref="T646" si="226">M646/J646</f>
        <v>22.339822380106572</v>
      </c>
      <c r="U646" s="42">
        <v>997.57957371225586</v>
      </c>
      <c r="V646" s="43" t="s">
        <v>489</v>
      </c>
      <c r="W646" s="45"/>
    </row>
    <row r="647" spans="1:23" s="36" customFormat="1" ht="48" customHeight="1" x14ac:dyDescent="0.25">
      <c r="A647" s="37">
        <v>2</v>
      </c>
      <c r="B647" s="38" t="s">
        <v>600</v>
      </c>
      <c r="C647" s="37" t="s">
        <v>38</v>
      </c>
      <c r="D647" s="37">
        <v>1972</v>
      </c>
      <c r="E647" s="37" t="s">
        <v>35</v>
      </c>
      <c r="F647" s="37" t="s">
        <v>39</v>
      </c>
      <c r="G647" s="39">
        <v>2</v>
      </c>
      <c r="H647" s="39">
        <v>2</v>
      </c>
      <c r="I647" s="40">
        <v>816.56</v>
      </c>
      <c r="J647" s="40">
        <v>736</v>
      </c>
      <c r="K647" s="40">
        <v>734.9</v>
      </c>
      <c r="L647" s="41">
        <v>31</v>
      </c>
      <c r="M647" s="40">
        <f t="shared" si="219"/>
        <v>2995580.3</v>
      </c>
      <c r="N647" s="40">
        <v>0</v>
      </c>
      <c r="O647" s="40">
        <v>0</v>
      </c>
      <c r="P647" s="40">
        <v>0</v>
      </c>
      <c r="Q647" s="40">
        <f>'Таблица 3 '!C644</f>
        <v>2995580.3</v>
      </c>
      <c r="R647" s="40">
        <f t="shared" si="220"/>
        <v>2995580.3</v>
      </c>
      <c r="S647" s="40">
        <v>0</v>
      </c>
      <c r="T647" s="42">
        <f t="shared" si="208"/>
        <v>4070.0819293478257</v>
      </c>
      <c r="U647" s="42">
        <v>4737.1400000000003</v>
      </c>
      <c r="V647" s="43" t="s">
        <v>489</v>
      </c>
      <c r="W647" s="45"/>
    </row>
    <row r="648" spans="1:23" s="36" customFormat="1" ht="48" customHeight="1" x14ac:dyDescent="0.25">
      <c r="A648" s="37">
        <v>3</v>
      </c>
      <c r="B648" s="38" t="s">
        <v>601</v>
      </c>
      <c r="C648" s="37" t="s">
        <v>38</v>
      </c>
      <c r="D648" s="37">
        <v>1974</v>
      </c>
      <c r="E648" s="37" t="s">
        <v>35</v>
      </c>
      <c r="F648" s="37" t="s">
        <v>39</v>
      </c>
      <c r="G648" s="39">
        <v>2</v>
      </c>
      <c r="H648" s="39">
        <v>2</v>
      </c>
      <c r="I648" s="40">
        <v>809.03</v>
      </c>
      <c r="J648" s="40">
        <v>809.03</v>
      </c>
      <c r="K648" s="40">
        <v>484.3</v>
      </c>
      <c r="L648" s="41">
        <v>28</v>
      </c>
      <c r="M648" s="40">
        <f t="shared" si="219"/>
        <v>2666083.2000000002</v>
      </c>
      <c r="N648" s="40">
        <v>0</v>
      </c>
      <c r="O648" s="40">
        <v>0</v>
      </c>
      <c r="P648" s="40">
        <v>0</v>
      </c>
      <c r="Q648" s="40">
        <f>'Таблица 3 '!C645</f>
        <v>2666083.2000000002</v>
      </c>
      <c r="R648" s="40">
        <f t="shared" si="220"/>
        <v>2666083.2000000002</v>
      </c>
      <c r="S648" s="40">
        <v>0</v>
      </c>
      <c r="T648" s="42">
        <f t="shared" si="208"/>
        <v>3295.4070924440384</v>
      </c>
      <c r="U648" s="42">
        <v>4737.1399948085982</v>
      </c>
      <c r="V648" s="43" t="s">
        <v>489</v>
      </c>
      <c r="W648" s="45"/>
    </row>
    <row r="649" spans="1:23" s="36" customFormat="1" ht="48" customHeight="1" x14ac:dyDescent="0.25">
      <c r="A649" s="37">
        <v>4</v>
      </c>
      <c r="B649" s="38" t="s">
        <v>393</v>
      </c>
      <c r="C649" s="37" t="s">
        <v>38</v>
      </c>
      <c r="D649" s="37" t="s">
        <v>381</v>
      </c>
      <c r="E649" s="37">
        <v>2020</v>
      </c>
      <c r="F649" s="37" t="s">
        <v>60</v>
      </c>
      <c r="G649" s="39">
        <v>2</v>
      </c>
      <c r="H649" s="39">
        <v>2</v>
      </c>
      <c r="I649" s="40">
        <v>576</v>
      </c>
      <c r="J649" s="40">
        <v>779.3</v>
      </c>
      <c r="K649" s="40">
        <v>779.3</v>
      </c>
      <c r="L649" s="41">
        <v>24</v>
      </c>
      <c r="M649" s="40">
        <f t="shared" si="219"/>
        <v>683992.8</v>
      </c>
      <c r="N649" s="40">
        <v>0</v>
      </c>
      <c r="O649" s="40">
        <v>0</v>
      </c>
      <c r="P649" s="40">
        <v>0</v>
      </c>
      <c r="Q649" s="40">
        <f>'Таблица 3 '!C646</f>
        <v>683992.8</v>
      </c>
      <c r="R649" s="40">
        <f t="shared" si="220"/>
        <v>683992.8</v>
      </c>
      <c r="S649" s="40">
        <v>0</v>
      </c>
      <c r="T649" s="42">
        <f t="shared" si="208"/>
        <v>877.70152701142058</v>
      </c>
      <c r="U649" s="42">
        <v>6895.63</v>
      </c>
      <c r="V649" s="43" t="s">
        <v>489</v>
      </c>
      <c r="W649" s="45"/>
    </row>
    <row r="650" spans="1:23" s="36" customFormat="1" ht="48" customHeight="1" x14ac:dyDescent="0.25">
      <c r="A650" s="37">
        <v>5</v>
      </c>
      <c r="B650" s="38" t="s">
        <v>602</v>
      </c>
      <c r="C650" s="37" t="s">
        <v>38</v>
      </c>
      <c r="D650" s="37" t="s">
        <v>125</v>
      </c>
      <c r="E650" s="37">
        <v>2021</v>
      </c>
      <c r="F650" s="37" t="s">
        <v>60</v>
      </c>
      <c r="G650" s="39">
        <v>2</v>
      </c>
      <c r="H650" s="39">
        <v>2</v>
      </c>
      <c r="I650" s="40">
        <v>572.28</v>
      </c>
      <c r="J650" s="40">
        <v>639.38</v>
      </c>
      <c r="K650" s="40">
        <v>639.38</v>
      </c>
      <c r="L650" s="41">
        <v>29</v>
      </c>
      <c r="M650" s="40">
        <f t="shared" si="219"/>
        <v>2035146.47</v>
      </c>
      <c r="N650" s="40">
        <v>0</v>
      </c>
      <c r="O650" s="40">
        <v>0</v>
      </c>
      <c r="P650" s="40">
        <v>0</v>
      </c>
      <c r="Q650" s="40">
        <f>'Таблица 3 '!C647</f>
        <v>2035146.47</v>
      </c>
      <c r="R650" s="40">
        <f t="shared" si="220"/>
        <v>2035146.47</v>
      </c>
      <c r="S650" s="40">
        <v>0</v>
      </c>
      <c r="T650" s="42">
        <f t="shared" si="208"/>
        <v>3182.99989051894</v>
      </c>
      <c r="U650" s="42">
        <v>3148.59</v>
      </c>
      <c r="V650" s="43" t="s">
        <v>489</v>
      </c>
      <c r="W650" s="45"/>
    </row>
    <row r="651" spans="1:23" s="36" customFormat="1" ht="48" customHeight="1" x14ac:dyDescent="0.25">
      <c r="A651" s="37">
        <v>6</v>
      </c>
      <c r="B651" s="38" t="s">
        <v>394</v>
      </c>
      <c r="C651" s="37" t="s">
        <v>38</v>
      </c>
      <c r="D651" s="37" t="s">
        <v>311</v>
      </c>
      <c r="E651" s="37" t="s">
        <v>35</v>
      </c>
      <c r="F651" s="37" t="s">
        <v>60</v>
      </c>
      <c r="G651" s="39">
        <v>2</v>
      </c>
      <c r="H651" s="39">
        <v>3</v>
      </c>
      <c r="I651" s="40">
        <v>923</v>
      </c>
      <c r="J651" s="40">
        <v>906.9</v>
      </c>
      <c r="K651" s="40">
        <v>906.9</v>
      </c>
      <c r="L651" s="41">
        <v>51</v>
      </c>
      <c r="M651" s="40">
        <f t="shared" si="219"/>
        <v>6472256.9900000002</v>
      </c>
      <c r="N651" s="40">
        <v>0</v>
      </c>
      <c r="O651" s="40">
        <v>0</v>
      </c>
      <c r="P651" s="40">
        <v>0</v>
      </c>
      <c r="Q651" s="40">
        <f>'Таблица 3 '!C648</f>
        <v>6472256.9900000002</v>
      </c>
      <c r="R651" s="40">
        <f t="shared" si="220"/>
        <v>6472256.9900000002</v>
      </c>
      <c r="S651" s="40">
        <v>0</v>
      </c>
      <c r="T651" s="42">
        <f t="shared" si="208"/>
        <v>7136.6820928437537</v>
      </c>
      <c r="U651" s="42">
        <v>9226.9800000000014</v>
      </c>
      <c r="V651" s="43" t="s">
        <v>489</v>
      </c>
      <c r="W651" s="45"/>
    </row>
    <row r="652" spans="1:23" s="36" customFormat="1" ht="48" customHeight="1" x14ac:dyDescent="0.25">
      <c r="A652" s="37">
        <v>7</v>
      </c>
      <c r="B652" s="38" t="s">
        <v>395</v>
      </c>
      <c r="C652" s="37" t="s">
        <v>38</v>
      </c>
      <c r="D652" s="37" t="s">
        <v>52</v>
      </c>
      <c r="E652" s="37" t="s">
        <v>35</v>
      </c>
      <c r="F652" s="37" t="s">
        <v>45</v>
      </c>
      <c r="G652" s="39">
        <v>5</v>
      </c>
      <c r="H652" s="39">
        <v>6</v>
      </c>
      <c r="I652" s="40">
        <v>4723.3999999999996</v>
      </c>
      <c r="J652" s="40">
        <v>4385.3900000000003</v>
      </c>
      <c r="K652" s="40">
        <v>4173.8900000000003</v>
      </c>
      <c r="L652" s="41">
        <v>263</v>
      </c>
      <c r="M652" s="40">
        <f t="shared" si="219"/>
        <v>760460.79</v>
      </c>
      <c r="N652" s="40">
        <v>0</v>
      </c>
      <c r="O652" s="40">
        <v>0</v>
      </c>
      <c r="P652" s="40">
        <v>0</v>
      </c>
      <c r="Q652" s="40">
        <f>'Таблица 3 '!C649</f>
        <v>760460.79</v>
      </c>
      <c r="R652" s="40">
        <f t="shared" si="220"/>
        <v>760460.79</v>
      </c>
      <c r="S652" s="40">
        <v>0</v>
      </c>
      <c r="T652" s="42">
        <f t="shared" si="208"/>
        <v>173.40779041316736</v>
      </c>
      <c r="U652" s="42">
        <v>344.73884847185764</v>
      </c>
      <c r="V652" s="43" t="s">
        <v>489</v>
      </c>
      <c r="W652" s="45"/>
    </row>
    <row r="653" spans="1:23" s="36" customFormat="1" ht="48" customHeight="1" x14ac:dyDescent="0.25">
      <c r="A653" s="37">
        <v>8</v>
      </c>
      <c r="B653" s="38" t="s">
        <v>396</v>
      </c>
      <c r="C653" s="37" t="s">
        <v>38</v>
      </c>
      <c r="D653" s="37" t="s">
        <v>68</v>
      </c>
      <c r="E653" s="37">
        <v>2020</v>
      </c>
      <c r="F653" s="37" t="s">
        <v>45</v>
      </c>
      <c r="G653" s="39">
        <v>2</v>
      </c>
      <c r="H653" s="39">
        <v>3</v>
      </c>
      <c r="I653" s="40">
        <v>534.4</v>
      </c>
      <c r="J653" s="40">
        <v>495.3</v>
      </c>
      <c r="K653" s="40">
        <v>495.3</v>
      </c>
      <c r="L653" s="41">
        <v>36</v>
      </c>
      <c r="M653" s="40">
        <f t="shared" si="219"/>
        <v>1110204</v>
      </c>
      <c r="N653" s="40">
        <v>0</v>
      </c>
      <c r="O653" s="40">
        <v>0</v>
      </c>
      <c r="P653" s="40">
        <v>0</v>
      </c>
      <c r="Q653" s="40">
        <f>'Таблица 3 '!C650</f>
        <v>1110204</v>
      </c>
      <c r="R653" s="40">
        <f t="shared" si="220"/>
        <v>1110204</v>
      </c>
      <c r="S653" s="40">
        <v>0</v>
      </c>
      <c r="T653" s="42">
        <f t="shared" si="208"/>
        <v>2241.4778921865536</v>
      </c>
      <c r="U653" s="42">
        <v>5695.3899999999994</v>
      </c>
      <c r="V653" s="43" t="s">
        <v>489</v>
      </c>
      <c r="W653" s="45"/>
    </row>
    <row r="654" spans="1:23" s="45" customFormat="1" ht="48" customHeight="1" x14ac:dyDescent="0.25">
      <c r="A654" s="37">
        <v>9</v>
      </c>
      <c r="B654" s="38" t="s">
        <v>603</v>
      </c>
      <c r="C654" s="37" t="s">
        <v>38</v>
      </c>
      <c r="D654" s="37">
        <v>1963</v>
      </c>
      <c r="E654" s="37">
        <v>2021</v>
      </c>
      <c r="F654" s="37" t="s">
        <v>60</v>
      </c>
      <c r="G654" s="39">
        <v>2</v>
      </c>
      <c r="H654" s="39">
        <v>2</v>
      </c>
      <c r="I654" s="40">
        <v>536.6</v>
      </c>
      <c r="J654" s="40">
        <v>494.9</v>
      </c>
      <c r="K654" s="40">
        <v>494.9</v>
      </c>
      <c r="L654" s="41">
        <v>32</v>
      </c>
      <c r="M654" s="40">
        <f t="shared" si="219"/>
        <v>8870.9</v>
      </c>
      <c r="N654" s="40">
        <v>0</v>
      </c>
      <c r="O654" s="40">
        <v>0</v>
      </c>
      <c r="P654" s="40">
        <v>0</v>
      </c>
      <c r="Q654" s="40">
        <f>'Таблица 3 '!C651</f>
        <v>8870.9</v>
      </c>
      <c r="R654" s="40">
        <f t="shared" si="220"/>
        <v>8870.9</v>
      </c>
      <c r="S654" s="40">
        <v>0</v>
      </c>
      <c r="T654" s="42">
        <f t="shared" si="208"/>
        <v>17.924631238634067</v>
      </c>
      <c r="U654" s="42">
        <v>571.56999393816932</v>
      </c>
      <c r="V654" s="43" t="s">
        <v>489</v>
      </c>
    </row>
    <row r="655" spans="1:23" s="44" customFormat="1" ht="43.5" customHeight="1" x14ac:dyDescent="0.25">
      <c r="A655" s="37">
        <v>10</v>
      </c>
      <c r="B655" s="38" t="s">
        <v>735</v>
      </c>
      <c r="C655" s="37" t="s">
        <v>38</v>
      </c>
      <c r="D655" s="37">
        <v>1964</v>
      </c>
      <c r="E655" s="37" t="s">
        <v>34</v>
      </c>
      <c r="F655" s="37" t="s">
        <v>60</v>
      </c>
      <c r="G655" s="39">
        <v>2</v>
      </c>
      <c r="H655" s="39">
        <v>3</v>
      </c>
      <c r="I655" s="40">
        <v>538.1</v>
      </c>
      <c r="J655" s="40">
        <v>300.10000000000002</v>
      </c>
      <c r="K655" s="40">
        <v>300.10000000000002</v>
      </c>
      <c r="L655" s="41">
        <v>30</v>
      </c>
      <c r="M655" s="40">
        <f t="shared" si="219"/>
        <v>147038.62</v>
      </c>
      <c r="N655" s="40">
        <v>0</v>
      </c>
      <c r="O655" s="40">
        <v>0</v>
      </c>
      <c r="P655" s="40">
        <v>0</v>
      </c>
      <c r="Q655" s="40">
        <f>'Таблица 3 '!C652</f>
        <v>147038.62</v>
      </c>
      <c r="R655" s="40">
        <f t="shared" si="220"/>
        <v>147038.62</v>
      </c>
      <c r="S655" s="40">
        <v>0</v>
      </c>
      <c r="T655" s="42">
        <f t="shared" si="208"/>
        <v>489.9654115294901</v>
      </c>
      <c r="U655" s="42">
        <v>10724.64</v>
      </c>
      <c r="V655" s="43" t="s">
        <v>489</v>
      </c>
      <c r="W655" s="45"/>
    </row>
    <row r="656" spans="1:23" s="29" customFormat="1" ht="25.5" customHeight="1" x14ac:dyDescent="0.25">
      <c r="A656" s="162" t="s">
        <v>604</v>
      </c>
      <c r="B656" s="162"/>
      <c r="C656" s="30" t="s">
        <v>34</v>
      </c>
      <c r="D656" s="30" t="s">
        <v>34</v>
      </c>
      <c r="E656" s="30" t="s">
        <v>34</v>
      </c>
      <c r="F656" s="30" t="s">
        <v>34</v>
      </c>
      <c r="G656" s="31" t="s">
        <v>34</v>
      </c>
      <c r="H656" s="31" t="s">
        <v>34</v>
      </c>
      <c r="I656" s="32">
        <f>SUM(I657:I659)</f>
        <v>15473.099999999999</v>
      </c>
      <c r="J656" s="32">
        <f t="shared" ref="J656:S656" si="227">SUM(J657:J659)</f>
        <v>11360.7</v>
      </c>
      <c r="K656" s="32">
        <f t="shared" si="227"/>
        <v>11262.5</v>
      </c>
      <c r="L656" s="33">
        <f t="shared" si="227"/>
        <v>514</v>
      </c>
      <c r="M656" s="32">
        <f t="shared" si="227"/>
        <v>14100478.4</v>
      </c>
      <c r="N656" s="32">
        <f t="shared" si="227"/>
        <v>0</v>
      </c>
      <c r="O656" s="32">
        <f t="shared" si="227"/>
        <v>0</v>
      </c>
      <c r="P656" s="32">
        <f t="shared" si="227"/>
        <v>0</v>
      </c>
      <c r="Q656" s="32">
        <f t="shared" si="227"/>
        <v>14100478.4</v>
      </c>
      <c r="R656" s="32">
        <f t="shared" si="227"/>
        <v>14100478.4</v>
      </c>
      <c r="S656" s="32">
        <f t="shared" si="227"/>
        <v>0</v>
      </c>
      <c r="T656" s="34" t="s">
        <v>35</v>
      </c>
      <c r="U656" s="34" t="s">
        <v>35</v>
      </c>
      <c r="V656" s="35" t="s">
        <v>35</v>
      </c>
      <c r="W656" s="181"/>
    </row>
    <row r="657" spans="1:23" s="44" customFormat="1" ht="44.25" customHeight="1" x14ac:dyDescent="0.25">
      <c r="A657" s="37">
        <v>1</v>
      </c>
      <c r="B657" s="38" t="s">
        <v>736</v>
      </c>
      <c r="C657" s="37" t="s">
        <v>38</v>
      </c>
      <c r="D657" s="37">
        <v>1990</v>
      </c>
      <c r="E657" s="37" t="s">
        <v>34</v>
      </c>
      <c r="F657" s="37" t="s">
        <v>60</v>
      </c>
      <c r="G657" s="39">
        <v>5</v>
      </c>
      <c r="H657" s="39">
        <v>5</v>
      </c>
      <c r="I657" s="40">
        <v>5641.4</v>
      </c>
      <c r="J657" s="40">
        <v>4180.1000000000004</v>
      </c>
      <c r="K657" s="40">
        <v>4180.1000000000004</v>
      </c>
      <c r="L657" s="41">
        <v>188</v>
      </c>
      <c r="M657" s="40">
        <f t="shared" ref="M657" si="228">SUM(N657:Q657)</f>
        <v>304910.11</v>
      </c>
      <c r="N657" s="40">
        <v>0</v>
      </c>
      <c r="O657" s="40">
        <v>0</v>
      </c>
      <c r="P657" s="40">
        <v>0</v>
      </c>
      <c r="Q657" s="40">
        <f>'Таблица 3 '!C654</f>
        <v>304910.11</v>
      </c>
      <c r="R657" s="40">
        <f t="shared" ref="R657" si="229">Q657</f>
        <v>304910.11</v>
      </c>
      <c r="S657" s="40">
        <v>0</v>
      </c>
      <c r="T657" s="42">
        <f t="shared" ref="T657" si="230">M657/J657</f>
        <v>72.943257338341184</v>
      </c>
      <c r="U657" s="42">
        <v>3082.1784048228506</v>
      </c>
      <c r="V657" s="43" t="s">
        <v>489</v>
      </c>
      <c r="W657" s="45"/>
    </row>
    <row r="658" spans="1:23" s="36" customFormat="1" ht="45.75" customHeight="1" x14ac:dyDescent="0.25">
      <c r="A658" s="37">
        <v>2</v>
      </c>
      <c r="B658" s="38" t="s">
        <v>605</v>
      </c>
      <c r="C658" s="37" t="s">
        <v>38</v>
      </c>
      <c r="D658" s="37">
        <v>1982</v>
      </c>
      <c r="E658" s="37" t="s">
        <v>34</v>
      </c>
      <c r="F658" s="37" t="s">
        <v>49</v>
      </c>
      <c r="G658" s="39">
        <v>5</v>
      </c>
      <c r="H658" s="39">
        <v>4</v>
      </c>
      <c r="I658" s="40">
        <v>3583.7</v>
      </c>
      <c r="J658" s="40">
        <v>2685.3</v>
      </c>
      <c r="K658" s="40">
        <v>2685.3</v>
      </c>
      <c r="L658" s="41">
        <v>136</v>
      </c>
      <c r="M658" s="40">
        <f t="shared" si="219"/>
        <v>398648.5</v>
      </c>
      <c r="N658" s="40">
        <v>0</v>
      </c>
      <c r="O658" s="40">
        <v>0</v>
      </c>
      <c r="P658" s="40">
        <v>0</v>
      </c>
      <c r="Q658" s="40">
        <f>'Таблица 3 '!C655</f>
        <v>398648.5</v>
      </c>
      <c r="R658" s="40">
        <f t="shared" si="220"/>
        <v>398648.5</v>
      </c>
      <c r="S658" s="40">
        <v>0</v>
      </c>
      <c r="T658" s="42">
        <f t="shared" si="208"/>
        <v>148.45585223252522</v>
      </c>
      <c r="U658" s="42">
        <v>939.53</v>
      </c>
      <c r="V658" s="43" t="s">
        <v>489</v>
      </c>
      <c r="W658" s="45"/>
    </row>
    <row r="659" spans="1:23" s="36" customFormat="1" ht="45.75" customHeight="1" x14ac:dyDescent="0.25">
      <c r="A659" s="37">
        <v>3</v>
      </c>
      <c r="B659" s="38" t="s">
        <v>606</v>
      </c>
      <c r="C659" s="37" t="s">
        <v>38</v>
      </c>
      <c r="D659" s="37">
        <v>1984</v>
      </c>
      <c r="E659" s="37" t="s">
        <v>34</v>
      </c>
      <c r="F659" s="37" t="s">
        <v>49</v>
      </c>
      <c r="G659" s="39">
        <v>5</v>
      </c>
      <c r="H659" s="39">
        <v>6</v>
      </c>
      <c r="I659" s="40">
        <v>6248</v>
      </c>
      <c r="J659" s="40">
        <v>4495.3</v>
      </c>
      <c r="K659" s="40">
        <v>4397.1000000000004</v>
      </c>
      <c r="L659" s="41">
        <v>190</v>
      </c>
      <c r="M659" s="40">
        <f t="shared" si="219"/>
        <v>13396919.790000001</v>
      </c>
      <c r="N659" s="40">
        <v>0</v>
      </c>
      <c r="O659" s="40">
        <v>0</v>
      </c>
      <c r="P659" s="40">
        <v>0</v>
      </c>
      <c r="Q659" s="40">
        <f>'Таблица 3 '!C656</f>
        <v>13396919.790000001</v>
      </c>
      <c r="R659" s="40">
        <f t="shared" si="220"/>
        <v>13396919.790000001</v>
      </c>
      <c r="S659" s="40">
        <v>0</v>
      </c>
      <c r="T659" s="42">
        <f t="shared" si="208"/>
        <v>2980.2059462104867</v>
      </c>
      <c r="U659" s="42">
        <v>3083.5799991101817</v>
      </c>
      <c r="V659" s="43" t="s">
        <v>489</v>
      </c>
      <c r="W659" s="45"/>
    </row>
    <row r="660" spans="1:23" s="29" customFormat="1" ht="33" customHeight="1" x14ac:dyDescent="0.25">
      <c r="A660" s="162" t="s">
        <v>402</v>
      </c>
      <c r="B660" s="162"/>
      <c r="C660" s="30" t="s">
        <v>34</v>
      </c>
      <c r="D660" s="30" t="s">
        <v>34</v>
      </c>
      <c r="E660" s="30" t="s">
        <v>34</v>
      </c>
      <c r="F660" s="30" t="s">
        <v>34</v>
      </c>
      <c r="G660" s="31" t="s">
        <v>34</v>
      </c>
      <c r="H660" s="31" t="s">
        <v>34</v>
      </c>
      <c r="I660" s="32">
        <f>I661</f>
        <v>8079.7999999999993</v>
      </c>
      <c r="J660" s="32">
        <f t="shared" ref="J660:S660" si="231">J661</f>
        <v>6188.3</v>
      </c>
      <c r="K660" s="32">
        <f t="shared" si="231"/>
        <v>2171.3000000000002</v>
      </c>
      <c r="L660" s="33">
        <f t="shared" si="231"/>
        <v>156</v>
      </c>
      <c r="M660" s="32">
        <f t="shared" si="231"/>
        <v>6423395.2199999997</v>
      </c>
      <c r="N660" s="32">
        <f t="shared" si="231"/>
        <v>0</v>
      </c>
      <c r="O660" s="32">
        <f t="shared" si="231"/>
        <v>0</v>
      </c>
      <c r="P660" s="32">
        <f t="shared" si="231"/>
        <v>0</v>
      </c>
      <c r="Q660" s="32">
        <f t="shared" si="231"/>
        <v>6423395.2199999997</v>
      </c>
      <c r="R660" s="32">
        <f t="shared" si="231"/>
        <v>6423395.2199999997</v>
      </c>
      <c r="S660" s="32">
        <f t="shared" si="231"/>
        <v>0</v>
      </c>
      <c r="T660" s="34" t="s">
        <v>35</v>
      </c>
      <c r="U660" s="34" t="s">
        <v>35</v>
      </c>
      <c r="V660" s="35" t="s">
        <v>35</v>
      </c>
      <c r="W660" s="181"/>
    </row>
    <row r="661" spans="1:23" s="29" customFormat="1" ht="30.75" customHeight="1" x14ac:dyDescent="0.25">
      <c r="A661" s="162" t="s">
        <v>403</v>
      </c>
      <c r="B661" s="162"/>
      <c r="C661" s="30" t="s">
        <v>34</v>
      </c>
      <c r="D661" s="30" t="s">
        <v>34</v>
      </c>
      <c r="E661" s="30" t="s">
        <v>34</v>
      </c>
      <c r="F661" s="30" t="s">
        <v>34</v>
      </c>
      <c r="G661" s="31" t="s">
        <v>34</v>
      </c>
      <c r="H661" s="31" t="s">
        <v>34</v>
      </c>
      <c r="I661" s="32">
        <f>SUM(I662:I664)</f>
        <v>8079.7999999999993</v>
      </c>
      <c r="J661" s="32">
        <f t="shared" ref="J661:S661" si="232">SUM(J662:J664)</f>
        <v>6188.3</v>
      </c>
      <c r="K661" s="32">
        <f t="shared" si="232"/>
        <v>2171.3000000000002</v>
      </c>
      <c r="L661" s="33">
        <f t="shared" si="232"/>
        <v>156</v>
      </c>
      <c r="M661" s="32">
        <f t="shared" si="232"/>
        <v>6423395.2199999997</v>
      </c>
      <c r="N661" s="32">
        <f t="shared" si="232"/>
        <v>0</v>
      </c>
      <c r="O661" s="32">
        <f t="shared" si="232"/>
        <v>0</v>
      </c>
      <c r="P661" s="32">
        <f t="shared" si="232"/>
        <v>0</v>
      </c>
      <c r="Q661" s="32">
        <f t="shared" si="232"/>
        <v>6423395.2199999997</v>
      </c>
      <c r="R661" s="32">
        <f t="shared" si="232"/>
        <v>6423395.2199999997</v>
      </c>
      <c r="S661" s="32">
        <f t="shared" si="232"/>
        <v>0</v>
      </c>
      <c r="T661" s="34" t="s">
        <v>35</v>
      </c>
      <c r="U661" s="34" t="s">
        <v>35</v>
      </c>
      <c r="V661" s="35" t="s">
        <v>35</v>
      </c>
      <c r="W661" s="181"/>
    </row>
    <row r="662" spans="1:23" s="36" customFormat="1" ht="45.75" customHeight="1" x14ac:dyDescent="0.25">
      <c r="A662" s="37">
        <v>1</v>
      </c>
      <c r="B662" s="38" t="s">
        <v>607</v>
      </c>
      <c r="C662" s="37" t="s">
        <v>38</v>
      </c>
      <c r="D662" s="37">
        <v>1983</v>
      </c>
      <c r="E662" s="37" t="s">
        <v>35</v>
      </c>
      <c r="F662" s="37" t="s">
        <v>60</v>
      </c>
      <c r="G662" s="39">
        <v>5</v>
      </c>
      <c r="H662" s="39">
        <v>6</v>
      </c>
      <c r="I662" s="40">
        <v>5388</v>
      </c>
      <c r="J662" s="40">
        <v>4134.3</v>
      </c>
      <c r="K662" s="40">
        <v>333.1</v>
      </c>
      <c r="L662" s="41">
        <v>79</v>
      </c>
      <c r="M662" s="40">
        <f t="shared" si="219"/>
        <v>2329502.8200000003</v>
      </c>
      <c r="N662" s="40">
        <v>0</v>
      </c>
      <c r="O662" s="40">
        <v>0</v>
      </c>
      <c r="P662" s="40">
        <v>0</v>
      </c>
      <c r="Q662" s="40">
        <f>'Таблица 3 '!C659</f>
        <v>2329502.8200000003</v>
      </c>
      <c r="R662" s="40">
        <f t="shared" si="220"/>
        <v>2329502.8200000003</v>
      </c>
      <c r="S662" s="40">
        <v>0</v>
      </c>
      <c r="T662" s="42">
        <f t="shared" ref="T662:T722" si="233">M662/J662</f>
        <v>563.45761555765193</v>
      </c>
      <c r="U662" s="42">
        <v>812.90999927436326</v>
      </c>
      <c r="V662" s="43" t="s">
        <v>489</v>
      </c>
      <c r="W662" s="45"/>
    </row>
    <row r="663" spans="1:23" s="36" customFormat="1" ht="45.75" customHeight="1" x14ac:dyDescent="0.25">
      <c r="A663" s="37">
        <v>2</v>
      </c>
      <c r="B663" s="38" t="s">
        <v>407</v>
      </c>
      <c r="C663" s="37" t="s">
        <v>38</v>
      </c>
      <c r="D663" s="37">
        <v>1961</v>
      </c>
      <c r="E663" s="37" t="s">
        <v>34</v>
      </c>
      <c r="F663" s="37" t="s">
        <v>405</v>
      </c>
      <c r="G663" s="39">
        <v>3</v>
      </c>
      <c r="H663" s="39">
        <v>3</v>
      </c>
      <c r="I663" s="40">
        <v>2076.4</v>
      </c>
      <c r="J663" s="40">
        <v>1547.3</v>
      </c>
      <c r="K663" s="40">
        <v>1375.8</v>
      </c>
      <c r="L663" s="41">
        <v>54</v>
      </c>
      <c r="M663" s="40">
        <f t="shared" si="219"/>
        <v>3644037.6</v>
      </c>
      <c r="N663" s="40">
        <v>0</v>
      </c>
      <c r="O663" s="40">
        <v>0</v>
      </c>
      <c r="P663" s="40">
        <v>0</v>
      </c>
      <c r="Q663" s="40">
        <f>'Таблица 3 '!C660</f>
        <v>3644037.6</v>
      </c>
      <c r="R663" s="40">
        <f t="shared" si="220"/>
        <v>3644037.6</v>
      </c>
      <c r="S663" s="40">
        <v>0</v>
      </c>
      <c r="T663" s="42">
        <f t="shared" si="233"/>
        <v>2355.0944225424937</v>
      </c>
      <c r="U663" s="42">
        <v>4155.3900019388611</v>
      </c>
      <c r="V663" s="43" t="s">
        <v>489</v>
      </c>
      <c r="W663" s="45"/>
    </row>
    <row r="664" spans="1:23" s="36" customFormat="1" ht="45.75" customHeight="1" x14ac:dyDescent="0.25">
      <c r="A664" s="37">
        <v>3</v>
      </c>
      <c r="B664" s="38" t="s">
        <v>608</v>
      </c>
      <c r="C664" s="37" t="s">
        <v>38</v>
      </c>
      <c r="D664" s="37" t="s">
        <v>152</v>
      </c>
      <c r="E664" s="37">
        <v>2019</v>
      </c>
      <c r="F664" s="37" t="s">
        <v>60</v>
      </c>
      <c r="G664" s="39">
        <v>2</v>
      </c>
      <c r="H664" s="39">
        <v>2</v>
      </c>
      <c r="I664" s="40">
        <v>615.4</v>
      </c>
      <c r="J664" s="40">
        <v>506.7</v>
      </c>
      <c r="K664" s="40">
        <v>462.4</v>
      </c>
      <c r="L664" s="41">
        <v>23</v>
      </c>
      <c r="M664" s="40">
        <f t="shared" si="219"/>
        <v>449854.8</v>
      </c>
      <c r="N664" s="40">
        <v>0</v>
      </c>
      <c r="O664" s="40">
        <v>0</v>
      </c>
      <c r="P664" s="40">
        <v>0</v>
      </c>
      <c r="Q664" s="40">
        <f>'Таблица 3 '!C661</f>
        <v>449854.8</v>
      </c>
      <c r="R664" s="40">
        <f t="shared" si="220"/>
        <v>449854.8</v>
      </c>
      <c r="S664" s="40">
        <v>0</v>
      </c>
      <c r="T664" s="42">
        <f t="shared" si="233"/>
        <v>887.8129070455891</v>
      </c>
      <c r="U664" s="42">
        <v>1518.5309848036313</v>
      </c>
      <c r="V664" s="43" t="s">
        <v>609</v>
      </c>
      <c r="W664" s="45"/>
    </row>
    <row r="665" spans="1:23" s="29" customFormat="1" ht="31.5" customHeight="1" x14ac:dyDescent="0.25">
      <c r="A665" s="162" t="s">
        <v>418</v>
      </c>
      <c r="B665" s="162"/>
      <c r="C665" s="30" t="s">
        <v>34</v>
      </c>
      <c r="D665" s="30" t="s">
        <v>34</v>
      </c>
      <c r="E665" s="30" t="s">
        <v>34</v>
      </c>
      <c r="F665" s="30" t="s">
        <v>34</v>
      </c>
      <c r="G665" s="31" t="s">
        <v>34</v>
      </c>
      <c r="H665" s="31" t="s">
        <v>34</v>
      </c>
      <c r="I665" s="32">
        <f>I666+I671+I673</f>
        <v>8740.4</v>
      </c>
      <c r="J665" s="32">
        <f t="shared" ref="J665:S665" si="234">J666+J671+J673</f>
        <v>7442.9400000000005</v>
      </c>
      <c r="K665" s="32">
        <f t="shared" si="234"/>
        <v>6703.7400000000007</v>
      </c>
      <c r="L665" s="33">
        <f t="shared" si="234"/>
        <v>229</v>
      </c>
      <c r="M665" s="32">
        <f t="shared" si="234"/>
        <v>5124372.93</v>
      </c>
      <c r="N665" s="32">
        <f t="shared" si="234"/>
        <v>0</v>
      </c>
      <c r="O665" s="32">
        <f t="shared" si="234"/>
        <v>0</v>
      </c>
      <c r="P665" s="32">
        <f t="shared" si="234"/>
        <v>0</v>
      </c>
      <c r="Q665" s="32">
        <f t="shared" si="234"/>
        <v>5124372.93</v>
      </c>
      <c r="R665" s="32">
        <f t="shared" si="234"/>
        <v>5124372.93</v>
      </c>
      <c r="S665" s="32">
        <f t="shared" si="234"/>
        <v>0</v>
      </c>
      <c r="T665" s="34" t="s">
        <v>35</v>
      </c>
      <c r="U665" s="34" t="s">
        <v>35</v>
      </c>
      <c r="V665" s="35" t="s">
        <v>35</v>
      </c>
      <c r="W665" s="181"/>
    </row>
    <row r="666" spans="1:23" s="29" customFormat="1" ht="30.75" customHeight="1" x14ac:dyDescent="0.25">
      <c r="A666" s="162" t="s">
        <v>419</v>
      </c>
      <c r="B666" s="162"/>
      <c r="C666" s="30" t="s">
        <v>34</v>
      </c>
      <c r="D666" s="30" t="s">
        <v>34</v>
      </c>
      <c r="E666" s="30" t="s">
        <v>34</v>
      </c>
      <c r="F666" s="30" t="s">
        <v>34</v>
      </c>
      <c r="G666" s="31" t="s">
        <v>34</v>
      </c>
      <c r="H666" s="31" t="s">
        <v>34</v>
      </c>
      <c r="I666" s="32">
        <f>SUM(I667:I670)</f>
        <v>6816.5</v>
      </c>
      <c r="J666" s="32">
        <f t="shared" ref="J666:S666" si="235">SUM(J667:J670)</f>
        <v>6025.34</v>
      </c>
      <c r="K666" s="32">
        <f t="shared" si="235"/>
        <v>5315.4400000000005</v>
      </c>
      <c r="L666" s="33">
        <f t="shared" si="235"/>
        <v>177</v>
      </c>
      <c r="M666" s="32">
        <f t="shared" si="235"/>
        <v>4634766.84</v>
      </c>
      <c r="N666" s="32">
        <f t="shared" si="235"/>
        <v>0</v>
      </c>
      <c r="O666" s="32">
        <f t="shared" si="235"/>
        <v>0</v>
      </c>
      <c r="P666" s="32">
        <f t="shared" si="235"/>
        <v>0</v>
      </c>
      <c r="Q666" s="32">
        <f t="shared" si="235"/>
        <v>4634766.84</v>
      </c>
      <c r="R666" s="32">
        <f t="shared" si="235"/>
        <v>4634766.84</v>
      </c>
      <c r="S666" s="32">
        <f t="shared" si="235"/>
        <v>0</v>
      </c>
      <c r="T666" s="34" t="s">
        <v>35</v>
      </c>
      <c r="U666" s="34" t="s">
        <v>35</v>
      </c>
      <c r="V666" s="35" t="s">
        <v>35</v>
      </c>
      <c r="W666" s="181"/>
    </row>
    <row r="667" spans="1:23" s="44" customFormat="1" ht="45.75" customHeight="1" x14ac:dyDescent="0.25">
      <c r="A667" s="37">
        <v>1</v>
      </c>
      <c r="B667" s="38" t="s">
        <v>1281</v>
      </c>
      <c r="C667" s="37" t="s">
        <v>47</v>
      </c>
      <c r="D667" s="37">
        <v>1979</v>
      </c>
      <c r="E667" s="37" t="s">
        <v>35</v>
      </c>
      <c r="F667" s="37" t="s">
        <v>60</v>
      </c>
      <c r="G667" s="39">
        <v>5</v>
      </c>
      <c r="H667" s="39">
        <v>4</v>
      </c>
      <c r="I667" s="40">
        <v>4191.7</v>
      </c>
      <c r="J667" s="40">
        <v>3789.79</v>
      </c>
      <c r="K667" s="40">
        <v>3130.19</v>
      </c>
      <c r="L667" s="41">
        <v>99</v>
      </c>
      <c r="M667" s="40">
        <f t="shared" si="219"/>
        <v>3246771.8</v>
      </c>
      <c r="N667" s="40">
        <v>0</v>
      </c>
      <c r="O667" s="40">
        <v>0</v>
      </c>
      <c r="P667" s="40">
        <v>0</v>
      </c>
      <c r="Q667" s="40">
        <f>'Таблица 3 '!C664</f>
        <v>3246771.8</v>
      </c>
      <c r="R667" s="40">
        <f t="shared" si="220"/>
        <v>3246771.8</v>
      </c>
      <c r="S667" s="40">
        <v>0</v>
      </c>
      <c r="T667" s="42">
        <f t="shared" si="233"/>
        <v>856.71549083194577</v>
      </c>
      <c r="U667" s="42">
        <v>856.71549083194577</v>
      </c>
      <c r="V667" s="43" t="s">
        <v>489</v>
      </c>
      <c r="W667" s="45"/>
    </row>
    <row r="668" spans="1:23" s="44" customFormat="1" ht="48.75" customHeight="1" x14ac:dyDescent="0.25">
      <c r="A668" s="37">
        <v>2</v>
      </c>
      <c r="B668" s="38" t="s">
        <v>739</v>
      </c>
      <c r="C668" s="37" t="s">
        <v>38</v>
      </c>
      <c r="D668" s="37" t="s">
        <v>740</v>
      </c>
      <c r="E668" s="37" t="s">
        <v>35</v>
      </c>
      <c r="F668" s="37" t="s">
        <v>306</v>
      </c>
      <c r="G668" s="39">
        <v>2</v>
      </c>
      <c r="H668" s="39">
        <v>2</v>
      </c>
      <c r="I668" s="40">
        <v>527</v>
      </c>
      <c r="J668" s="40">
        <v>528.79999999999995</v>
      </c>
      <c r="K668" s="40">
        <v>478.5</v>
      </c>
      <c r="L668" s="41">
        <v>10</v>
      </c>
      <c r="M668" s="40">
        <f t="shared" si="219"/>
        <v>8568.9500000000007</v>
      </c>
      <c r="N668" s="40">
        <v>0</v>
      </c>
      <c r="O668" s="40">
        <v>0</v>
      </c>
      <c r="P668" s="40">
        <v>0</v>
      </c>
      <c r="Q668" s="40">
        <f>'Таблица 3 '!C665</f>
        <v>8568.9500000000007</v>
      </c>
      <c r="R668" s="40">
        <f t="shared" si="220"/>
        <v>8568.9500000000007</v>
      </c>
      <c r="S668" s="40">
        <v>0</v>
      </c>
      <c r="T668" s="42">
        <f t="shared" si="233"/>
        <v>16.204519667170956</v>
      </c>
      <c r="U668" s="42">
        <v>1323.6448184568837</v>
      </c>
      <c r="V668" s="43" t="s">
        <v>489</v>
      </c>
      <c r="W668" s="45"/>
    </row>
    <row r="669" spans="1:23" s="44" customFormat="1" ht="45.75" customHeight="1" x14ac:dyDescent="0.25">
      <c r="A669" s="37">
        <v>3</v>
      </c>
      <c r="B669" s="38" t="s">
        <v>1291</v>
      </c>
      <c r="C669" s="37" t="s">
        <v>47</v>
      </c>
      <c r="D669" s="37">
        <v>1982</v>
      </c>
      <c r="E669" s="37" t="s">
        <v>35</v>
      </c>
      <c r="F669" s="37" t="s">
        <v>60</v>
      </c>
      <c r="G669" s="39">
        <v>3</v>
      </c>
      <c r="H669" s="39">
        <v>3</v>
      </c>
      <c r="I669" s="40">
        <v>1313.8</v>
      </c>
      <c r="J669" s="40">
        <v>975.4</v>
      </c>
      <c r="K669" s="40">
        <v>975.4</v>
      </c>
      <c r="L669" s="41">
        <v>42</v>
      </c>
      <c r="M669" s="40">
        <f t="shared" ref="M669" si="236">SUM(N669:Q669)</f>
        <v>960871.96</v>
      </c>
      <c r="N669" s="40">
        <v>0</v>
      </c>
      <c r="O669" s="40">
        <v>0</v>
      </c>
      <c r="P669" s="40">
        <v>0</v>
      </c>
      <c r="Q669" s="40">
        <f>'Таблица 3 '!C666</f>
        <v>960871.96</v>
      </c>
      <c r="R669" s="40">
        <f t="shared" ref="R669" si="237">Q669</f>
        <v>960871.96</v>
      </c>
      <c r="S669" s="40">
        <v>0</v>
      </c>
      <c r="T669" s="42">
        <f t="shared" ref="T669" si="238">M669/J669</f>
        <v>985.10555669468931</v>
      </c>
      <c r="U669" s="42">
        <v>985.10555669468931</v>
      </c>
      <c r="V669" s="43" t="s">
        <v>489</v>
      </c>
      <c r="W669" s="45"/>
    </row>
    <row r="670" spans="1:23" s="36" customFormat="1" ht="45.75" customHeight="1" x14ac:dyDescent="0.25">
      <c r="A670" s="37">
        <v>4</v>
      </c>
      <c r="B670" s="38" t="s">
        <v>614</v>
      </c>
      <c r="C670" s="37" t="s">
        <v>38</v>
      </c>
      <c r="D670" s="37" t="s">
        <v>83</v>
      </c>
      <c r="E670" s="37">
        <v>2020</v>
      </c>
      <c r="F670" s="37" t="s">
        <v>60</v>
      </c>
      <c r="G670" s="39">
        <v>2</v>
      </c>
      <c r="H670" s="39">
        <v>2</v>
      </c>
      <c r="I670" s="40">
        <v>784</v>
      </c>
      <c r="J670" s="40">
        <v>731.35</v>
      </c>
      <c r="K670" s="40">
        <v>731.35</v>
      </c>
      <c r="L670" s="41">
        <v>26</v>
      </c>
      <c r="M670" s="40">
        <f t="shared" si="219"/>
        <v>418554.13</v>
      </c>
      <c r="N670" s="40">
        <v>0</v>
      </c>
      <c r="O670" s="40">
        <v>0</v>
      </c>
      <c r="P670" s="40">
        <v>0</v>
      </c>
      <c r="Q670" s="40">
        <f>'Таблица 3 '!C667</f>
        <v>418554.13</v>
      </c>
      <c r="R670" s="40">
        <f t="shared" si="220"/>
        <v>418554.13</v>
      </c>
      <c r="S670" s="40">
        <v>0</v>
      </c>
      <c r="T670" s="42">
        <f t="shared" si="233"/>
        <v>572.30345251931362</v>
      </c>
      <c r="U670" s="42">
        <v>2377.3124769262322</v>
      </c>
      <c r="V670" s="43" t="s">
        <v>489</v>
      </c>
      <c r="W670" s="45"/>
    </row>
    <row r="671" spans="1:23" s="29" customFormat="1" ht="26.25" customHeight="1" x14ac:dyDescent="0.25">
      <c r="A671" s="162" t="s">
        <v>425</v>
      </c>
      <c r="B671" s="162"/>
      <c r="C671" s="30" t="s">
        <v>34</v>
      </c>
      <c r="D671" s="30" t="s">
        <v>34</v>
      </c>
      <c r="E671" s="30" t="s">
        <v>34</v>
      </c>
      <c r="F671" s="30" t="s">
        <v>34</v>
      </c>
      <c r="G671" s="31" t="s">
        <v>34</v>
      </c>
      <c r="H671" s="31" t="s">
        <v>34</v>
      </c>
      <c r="I671" s="32">
        <f>I672</f>
        <v>1169.0999999999999</v>
      </c>
      <c r="J671" s="32">
        <f t="shared" ref="J671:S671" si="239">J672</f>
        <v>715.3</v>
      </c>
      <c r="K671" s="32">
        <f t="shared" si="239"/>
        <v>686</v>
      </c>
      <c r="L671" s="33">
        <f t="shared" si="239"/>
        <v>16</v>
      </c>
      <c r="M671" s="32">
        <f t="shared" si="239"/>
        <v>340326.97</v>
      </c>
      <c r="N671" s="32">
        <f t="shared" si="239"/>
        <v>0</v>
      </c>
      <c r="O671" s="32">
        <f t="shared" si="239"/>
        <v>0</v>
      </c>
      <c r="P671" s="32">
        <f t="shared" si="239"/>
        <v>0</v>
      </c>
      <c r="Q671" s="32">
        <f t="shared" si="239"/>
        <v>340326.97</v>
      </c>
      <c r="R671" s="32">
        <f t="shared" si="239"/>
        <v>340326.97</v>
      </c>
      <c r="S671" s="32">
        <f t="shared" si="239"/>
        <v>0</v>
      </c>
      <c r="T671" s="34" t="s">
        <v>35</v>
      </c>
      <c r="U671" s="34" t="s">
        <v>35</v>
      </c>
      <c r="V671" s="35" t="s">
        <v>35</v>
      </c>
      <c r="W671" s="181"/>
    </row>
    <row r="672" spans="1:23" s="36" customFormat="1" ht="45" x14ac:dyDescent="0.25">
      <c r="A672" s="37">
        <v>1</v>
      </c>
      <c r="B672" s="38" t="s">
        <v>615</v>
      </c>
      <c r="C672" s="37" t="s">
        <v>38</v>
      </c>
      <c r="D672" s="37" t="s">
        <v>83</v>
      </c>
      <c r="E672" s="37" t="s">
        <v>35</v>
      </c>
      <c r="F672" s="37" t="s">
        <v>60</v>
      </c>
      <c r="G672" s="39">
        <v>2</v>
      </c>
      <c r="H672" s="39">
        <v>2</v>
      </c>
      <c r="I672" s="40">
        <v>1169.0999999999999</v>
      </c>
      <c r="J672" s="40">
        <v>715.3</v>
      </c>
      <c r="K672" s="40">
        <v>686</v>
      </c>
      <c r="L672" s="41">
        <v>16</v>
      </c>
      <c r="M672" s="40">
        <f t="shared" si="219"/>
        <v>340326.97</v>
      </c>
      <c r="N672" s="40">
        <v>0</v>
      </c>
      <c r="O672" s="40">
        <v>0</v>
      </c>
      <c r="P672" s="40">
        <v>0</v>
      </c>
      <c r="Q672" s="40">
        <f>'Таблица 3 '!C669</f>
        <v>340326.97</v>
      </c>
      <c r="R672" s="40">
        <f t="shared" si="220"/>
        <v>340326.97</v>
      </c>
      <c r="S672" s="40">
        <v>0</v>
      </c>
      <c r="T672" s="42">
        <f t="shared" si="233"/>
        <v>475.78214735076193</v>
      </c>
      <c r="U672" s="42">
        <v>3871.35</v>
      </c>
      <c r="V672" s="43" t="s">
        <v>489</v>
      </c>
      <c r="W672" s="45"/>
    </row>
    <row r="673" spans="1:23" s="29" customFormat="1" ht="27.75" customHeight="1" x14ac:dyDescent="0.25">
      <c r="A673" s="162" t="s">
        <v>431</v>
      </c>
      <c r="B673" s="162"/>
      <c r="C673" s="30" t="s">
        <v>34</v>
      </c>
      <c r="D673" s="30" t="s">
        <v>34</v>
      </c>
      <c r="E673" s="30" t="s">
        <v>34</v>
      </c>
      <c r="F673" s="30" t="s">
        <v>34</v>
      </c>
      <c r="G673" s="31" t="s">
        <v>34</v>
      </c>
      <c r="H673" s="31" t="s">
        <v>34</v>
      </c>
      <c r="I673" s="32">
        <f>I674</f>
        <v>754.8</v>
      </c>
      <c r="J673" s="32">
        <f t="shared" ref="J673:S673" si="240">J674</f>
        <v>702.3</v>
      </c>
      <c r="K673" s="32">
        <f t="shared" si="240"/>
        <v>702.3</v>
      </c>
      <c r="L673" s="33">
        <f t="shared" si="240"/>
        <v>36</v>
      </c>
      <c r="M673" s="32">
        <f t="shared" si="240"/>
        <v>149279.12</v>
      </c>
      <c r="N673" s="32">
        <f t="shared" si="240"/>
        <v>0</v>
      </c>
      <c r="O673" s="32">
        <f t="shared" si="240"/>
        <v>0</v>
      </c>
      <c r="P673" s="32">
        <f t="shared" si="240"/>
        <v>0</v>
      </c>
      <c r="Q673" s="32">
        <f t="shared" si="240"/>
        <v>149279.12</v>
      </c>
      <c r="R673" s="32">
        <f t="shared" si="240"/>
        <v>149279.12</v>
      </c>
      <c r="S673" s="32">
        <f t="shared" si="240"/>
        <v>0</v>
      </c>
      <c r="T673" s="34" t="s">
        <v>35</v>
      </c>
      <c r="U673" s="34" t="s">
        <v>35</v>
      </c>
      <c r="V673" s="35" t="s">
        <v>35</v>
      </c>
      <c r="W673" s="181"/>
    </row>
    <row r="674" spans="1:23" s="36" customFormat="1" ht="45" x14ac:dyDescent="0.25">
      <c r="A674" s="37">
        <v>1</v>
      </c>
      <c r="B674" s="38" t="s">
        <v>616</v>
      </c>
      <c r="C674" s="37" t="s">
        <v>38</v>
      </c>
      <c r="D674" s="37" t="s">
        <v>119</v>
      </c>
      <c r="E674" s="37" t="s">
        <v>35</v>
      </c>
      <c r="F674" s="37" t="s">
        <v>60</v>
      </c>
      <c r="G674" s="39">
        <v>2</v>
      </c>
      <c r="H674" s="39">
        <v>2</v>
      </c>
      <c r="I674" s="40">
        <v>754.8</v>
      </c>
      <c r="J674" s="40">
        <v>702.3</v>
      </c>
      <c r="K674" s="40">
        <v>702.3</v>
      </c>
      <c r="L674" s="41">
        <v>36</v>
      </c>
      <c r="M674" s="40">
        <f t="shared" si="219"/>
        <v>149279.12</v>
      </c>
      <c r="N674" s="40">
        <v>0</v>
      </c>
      <c r="O674" s="40">
        <v>0</v>
      </c>
      <c r="P674" s="40">
        <v>0</v>
      </c>
      <c r="Q674" s="40">
        <f>'Таблица 3 '!C671</f>
        <v>149279.12</v>
      </c>
      <c r="R674" s="40">
        <f t="shared" si="220"/>
        <v>149279.12</v>
      </c>
      <c r="S674" s="40">
        <v>0</v>
      </c>
      <c r="T674" s="42">
        <f t="shared" si="233"/>
        <v>212.55748255731169</v>
      </c>
      <c r="U674" s="42">
        <v>287.10000000000002</v>
      </c>
      <c r="V674" s="43" t="s">
        <v>489</v>
      </c>
      <c r="W674" s="45"/>
    </row>
    <row r="675" spans="1:23" s="29" customFormat="1" ht="33.75" customHeight="1" x14ac:dyDescent="0.25">
      <c r="A675" s="162" t="s">
        <v>433</v>
      </c>
      <c r="B675" s="162"/>
      <c r="C675" s="30" t="s">
        <v>34</v>
      </c>
      <c r="D675" s="30" t="s">
        <v>34</v>
      </c>
      <c r="E675" s="30" t="s">
        <v>34</v>
      </c>
      <c r="F675" s="30" t="s">
        <v>34</v>
      </c>
      <c r="G675" s="31" t="s">
        <v>34</v>
      </c>
      <c r="H675" s="31" t="s">
        <v>34</v>
      </c>
      <c r="I675" s="32">
        <f>I676+I678</f>
        <v>2427.6</v>
      </c>
      <c r="J675" s="32">
        <f t="shared" ref="J675:S675" si="241">J676+J678</f>
        <v>2147.1000000000004</v>
      </c>
      <c r="K675" s="32">
        <f t="shared" si="241"/>
        <v>1977.2</v>
      </c>
      <c r="L675" s="33">
        <f t="shared" si="241"/>
        <v>87</v>
      </c>
      <c r="M675" s="32">
        <f t="shared" si="241"/>
        <v>11993152.489999998</v>
      </c>
      <c r="N675" s="32">
        <f t="shared" si="241"/>
        <v>0</v>
      </c>
      <c r="O675" s="32">
        <f t="shared" si="241"/>
        <v>0</v>
      </c>
      <c r="P675" s="32">
        <f t="shared" si="241"/>
        <v>0</v>
      </c>
      <c r="Q675" s="32">
        <f t="shared" si="241"/>
        <v>11993152.489999998</v>
      </c>
      <c r="R675" s="32">
        <f t="shared" si="241"/>
        <v>11993152.489999998</v>
      </c>
      <c r="S675" s="32">
        <f t="shared" si="241"/>
        <v>0</v>
      </c>
      <c r="T675" s="34" t="s">
        <v>35</v>
      </c>
      <c r="U675" s="34" t="s">
        <v>35</v>
      </c>
      <c r="V675" s="35" t="s">
        <v>35</v>
      </c>
      <c r="W675" s="181"/>
    </row>
    <row r="676" spans="1:23" s="29" customFormat="1" ht="34.5" customHeight="1" x14ac:dyDescent="0.25">
      <c r="A676" s="162" t="s">
        <v>617</v>
      </c>
      <c r="B676" s="162"/>
      <c r="C676" s="30" t="s">
        <v>34</v>
      </c>
      <c r="D676" s="30" t="s">
        <v>34</v>
      </c>
      <c r="E676" s="30" t="s">
        <v>34</v>
      </c>
      <c r="F676" s="30" t="s">
        <v>34</v>
      </c>
      <c r="G676" s="31" t="s">
        <v>34</v>
      </c>
      <c r="H676" s="31" t="s">
        <v>34</v>
      </c>
      <c r="I676" s="32">
        <f>I677</f>
        <v>1112.3</v>
      </c>
      <c r="J676" s="32">
        <f t="shared" ref="J676:S676" si="242">J677</f>
        <v>946.7</v>
      </c>
      <c r="K676" s="32">
        <f t="shared" si="242"/>
        <v>776.8</v>
      </c>
      <c r="L676" s="33">
        <f t="shared" si="242"/>
        <v>28</v>
      </c>
      <c r="M676" s="32">
        <f t="shared" si="242"/>
        <v>4895938.4899999993</v>
      </c>
      <c r="N676" s="32">
        <f t="shared" si="242"/>
        <v>0</v>
      </c>
      <c r="O676" s="32">
        <f t="shared" si="242"/>
        <v>0</v>
      </c>
      <c r="P676" s="32">
        <f t="shared" si="242"/>
        <v>0</v>
      </c>
      <c r="Q676" s="32">
        <f t="shared" si="242"/>
        <v>4895938.4899999993</v>
      </c>
      <c r="R676" s="32">
        <f t="shared" si="242"/>
        <v>4895938.4899999993</v>
      </c>
      <c r="S676" s="32">
        <f t="shared" si="242"/>
        <v>0</v>
      </c>
      <c r="T676" s="34" t="s">
        <v>35</v>
      </c>
      <c r="U676" s="34" t="s">
        <v>35</v>
      </c>
      <c r="V676" s="35" t="s">
        <v>35</v>
      </c>
      <c r="W676" s="181"/>
    </row>
    <row r="677" spans="1:23" s="36" customFormat="1" ht="45" x14ac:dyDescent="0.25">
      <c r="A677" s="37">
        <v>1</v>
      </c>
      <c r="B677" s="38" t="s">
        <v>618</v>
      </c>
      <c r="C677" s="37" t="s">
        <v>38</v>
      </c>
      <c r="D677" s="37" t="s">
        <v>66</v>
      </c>
      <c r="E677" s="37" t="s">
        <v>35</v>
      </c>
      <c r="F677" s="37" t="s">
        <v>45</v>
      </c>
      <c r="G677" s="39">
        <v>2</v>
      </c>
      <c r="H677" s="39">
        <v>2</v>
      </c>
      <c r="I677" s="40">
        <v>1112.3</v>
      </c>
      <c r="J677" s="40">
        <v>946.7</v>
      </c>
      <c r="K677" s="40">
        <v>776.8</v>
      </c>
      <c r="L677" s="41">
        <v>28</v>
      </c>
      <c r="M677" s="40">
        <f t="shared" si="219"/>
        <v>4895938.4899999993</v>
      </c>
      <c r="N677" s="40">
        <v>0</v>
      </c>
      <c r="O677" s="40">
        <v>0</v>
      </c>
      <c r="P677" s="40">
        <v>0</v>
      </c>
      <c r="Q677" s="40">
        <f>'Таблица 3 '!C674</f>
        <v>4895938.4899999993</v>
      </c>
      <c r="R677" s="40">
        <f t="shared" si="220"/>
        <v>4895938.4899999993</v>
      </c>
      <c r="S677" s="40">
        <v>0</v>
      </c>
      <c r="T677" s="42">
        <f t="shared" si="233"/>
        <v>5171.58391253829</v>
      </c>
      <c r="U677" s="42">
        <v>5171.58</v>
      </c>
      <c r="V677" s="43" t="s">
        <v>489</v>
      </c>
      <c r="W677" s="45"/>
    </row>
    <row r="678" spans="1:23" s="29" customFormat="1" ht="24" customHeight="1" x14ac:dyDescent="0.25">
      <c r="A678" s="162" t="s">
        <v>434</v>
      </c>
      <c r="B678" s="162"/>
      <c r="C678" s="30" t="s">
        <v>34</v>
      </c>
      <c r="D678" s="30" t="s">
        <v>34</v>
      </c>
      <c r="E678" s="30" t="s">
        <v>34</v>
      </c>
      <c r="F678" s="30" t="s">
        <v>34</v>
      </c>
      <c r="G678" s="31" t="s">
        <v>34</v>
      </c>
      <c r="H678" s="31" t="s">
        <v>34</v>
      </c>
      <c r="I678" s="32">
        <f>SUM(I679:I680)</f>
        <v>1315.3</v>
      </c>
      <c r="J678" s="32">
        <f t="shared" ref="J678:S678" si="243">SUM(J679:J680)</f>
        <v>1200.4000000000001</v>
      </c>
      <c r="K678" s="32">
        <f t="shared" si="243"/>
        <v>1200.4000000000001</v>
      </c>
      <c r="L678" s="33">
        <f t="shared" si="243"/>
        <v>59</v>
      </c>
      <c r="M678" s="32">
        <f t="shared" si="243"/>
        <v>7097213.9999999991</v>
      </c>
      <c r="N678" s="32">
        <f t="shared" si="243"/>
        <v>0</v>
      </c>
      <c r="O678" s="32">
        <f t="shared" si="243"/>
        <v>0</v>
      </c>
      <c r="P678" s="32">
        <f t="shared" si="243"/>
        <v>0</v>
      </c>
      <c r="Q678" s="32">
        <f t="shared" si="243"/>
        <v>7097213.9999999991</v>
      </c>
      <c r="R678" s="32">
        <f t="shared" si="243"/>
        <v>7097213.9999999991</v>
      </c>
      <c r="S678" s="32">
        <f t="shared" si="243"/>
        <v>0</v>
      </c>
      <c r="T678" s="34" t="s">
        <v>35</v>
      </c>
      <c r="U678" s="34" t="s">
        <v>35</v>
      </c>
      <c r="V678" s="35" t="s">
        <v>35</v>
      </c>
      <c r="W678" s="181"/>
    </row>
    <row r="679" spans="1:23" s="36" customFormat="1" ht="45" x14ac:dyDescent="0.25">
      <c r="A679" s="37">
        <v>1</v>
      </c>
      <c r="B679" s="38" t="s">
        <v>619</v>
      </c>
      <c r="C679" s="37" t="s">
        <v>38</v>
      </c>
      <c r="D679" s="37">
        <v>1961</v>
      </c>
      <c r="E679" s="37" t="s">
        <v>35</v>
      </c>
      <c r="F679" s="37" t="s">
        <v>60</v>
      </c>
      <c r="G679" s="39">
        <v>2</v>
      </c>
      <c r="H679" s="39">
        <v>2</v>
      </c>
      <c r="I679" s="40">
        <v>618.9</v>
      </c>
      <c r="J679" s="40">
        <v>556</v>
      </c>
      <c r="K679" s="40">
        <v>556</v>
      </c>
      <c r="L679" s="41">
        <v>26</v>
      </c>
      <c r="M679" s="40">
        <f t="shared" si="219"/>
        <v>1047010.8</v>
      </c>
      <c r="N679" s="40">
        <v>0</v>
      </c>
      <c r="O679" s="40">
        <v>0</v>
      </c>
      <c r="P679" s="40">
        <v>0</v>
      </c>
      <c r="Q679" s="40">
        <f>'Таблица 3 '!C676</f>
        <v>1047010.8</v>
      </c>
      <c r="R679" s="40">
        <f t="shared" si="220"/>
        <v>1047010.8</v>
      </c>
      <c r="S679" s="40">
        <v>0</v>
      </c>
      <c r="T679" s="42">
        <f t="shared" si="233"/>
        <v>1883.1129496402878</v>
      </c>
      <c r="U679" s="42">
        <v>1309.8800000000001</v>
      </c>
      <c r="V679" s="43" t="s">
        <v>489</v>
      </c>
      <c r="W679" s="45"/>
    </row>
    <row r="680" spans="1:23" s="36" customFormat="1" ht="45" x14ac:dyDescent="0.25">
      <c r="A680" s="37">
        <v>2</v>
      </c>
      <c r="B680" s="38" t="s">
        <v>435</v>
      </c>
      <c r="C680" s="37" t="s">
        <v>38</v>
      </c>
      <c r="D680" s="37" t="s">
        <v>91</v>
      </c>
      <c r="E680" s="37" t="s">
        <v>35</v>
      </c>
      <c r="F680" s="37" t="s">
        <v>60</v>
      </c>
      <c r="G680" s="39">
        <v>2</v>
      </c>
      <c r="H680" s="39">
        <v>2</v>
      </c>
      <c r="I680" s="40">
        <v>696.4</v>
      </c>
      <c r="J680" s="40">
        <v>644.4</v>
      </c>
      <c r="K680" s="40">
        <v>644.4</v>
      </c>
      <c r="L680" s="41">
        <v>33</v>
      </c>
      <c r="M680" s="40">
        <f t="shared" si="219"/>
        <v>6050203.1999999993</v>
      </c>
      <c r="N680" s="40">
        <v>0</v>
      </c>
      <c r="O680" s="40">
        <v>0</v>
      </c>
      <c r="P680" s="40">
        <v>0</v>
      </c>
      <c r="Q680" s="40">
        <f>'Таблица 3 '!C677</f>
        <v>6050203.1999999993</v>
      </c>
      <c r="R680" s="40">
        <f t="shared" si="220"/>
        <v>6050203.1999999993</v>
      </c>
      <c r="S680" s="40">
        <v>0</v>
      </c>
      <c r="T680" s="42">
        <f t="shared" si="233"/>
        <v>9388.8938547486032</v>
      </c>
      <c r="U680" s="42">
        <v>9959.19</v>
      </c>
      <c r="V680" s="43" t="s">
        <v>489</v>
      </c>
      <c r="W680" s="45"/>
    </row>
    <row r="681" spans="1:23" s="29" customFormat="1" ht="26.25" customHeight="1" x14ac:dyDescent="0.25">
      <c r="A681" s="162" t="s">
        <v>437</v>
      </c>
      <c r="B681" s="162"/>
      <c r="C681" s="30" t="s">
        <v>34</v>
      </c>
      <c r="D681" s="30" t="s">
        <v>34</v>
      </c>
      <c r="E681" s="30" t="s">
        <v>34</v>
      </c>
      <c r="F681" s="30" t="s">
        <v>34</v>
      </c>
      <c r="G681" s="31" t="s">
        <v>34</v>
      </c>
      <c r="H681" s="31" t="s">
        <v>34</v>
      </c>
      <c r="I681" s="32">
        <f>I682+I686+I690+I692</f>
        <v>27570.1</v>
      </c>
      <c r="J681" s="32">
        <f t="shared" ref="J681:S681" si="244">J682+J686+J690+J692</f>
        <v>20125.96</v>
      </c>
      <c r="K681" s="32">
        <f t="shared" si="244"/>
        <v>17634.66</v>
      </c>
      <c r="L681" s="33">
        <f t="shared" si="244"/>
        <v>816</v>
      </c>
      <c r="M681" s="32">
        <f t="shared" si="244"/>
        <v>25358067.199999999</v>
      </c>
      <c r="N681" s="32">
        <f t="shared" si="244"/>
        <v>0</v>
      </c>
      <c r="O681" s="32">
        <f t="shared" si="244"/>
        <v>0</v>
      </c>
      <c r="P681" s="32">
        <f t="shared" si="244"/>
        <v>0</v>
      </c>
      <c r="Q681" s="32">
        <f t="shared" si="244"/>
        <v>25358067.199999999</v>
      </c>
      <c r="R681" s="32">
        <f t="shared" si="244"/>
        <v>25358067.199999999</v>
      </c>
      <c r="S681" s="32">
        <f t="shared" si="244"/>
        <v>0</v>
      </c>
      <c r="T681" s="34" t="s">
        <v>35</v>
      </c>
      <c r="U681" s="34" t="s">
        <v>35</v>
      </c>
      <c r="V681" s="35" t="s">
        <v>35</v>
      </c>
      <c r="W681" s="181"/>
    </row>
    <row r="682" spans="1:23" s="29" customFormat="1" ht="28.5" customHeight="1" x14ac:dyDescent="0.25">
      <c r="A682" s="162" t="s">
        <v>438</v>
      </c>
      <c r="B682" s="162"/>
      <c r="C682" s="30" t="s">
        <v>34</v>
      </c>
      <c r="D682" s="30" t="s">
        <v>34</v>
      </c>
      <c r="E682" s="30" t="s">
        <v>34</v>
      </c>
      <c r="F682" s="30" t="s">
        <v>34</v>
      </c>
      <c r="G682" s="31" t="s">
        <v>34</v>
      </c>
      <c r="H682" s="31" t="s">
        <v>34</v>
      </c>
      <c r="I682" s="32">
        <f>SUM(I683:I685)</f>
        <v>9390.1</v>
      </c>
      <c r="J682" s="32">
        <f t="shared" ref="J682:S682" si="245">SUM(J683:J685)</f>
        <v>7823</v>
      </c>
      <c r="K682" s="32">
        <f t="shared" si="245"/>
        <v>6681.9</v>
      </c>
      <c r="L682" s="33">
        <f t="shared" si="245"/>
        <v>268</v>
      </c>
      <c r="M682" s="32">
        <f t="shared" si="245"/>
        <v>9849561.370000001</v>
      </c>
      <c r="N682" s="32">
        <f t="shared" si="245"/>
        <v>0</v>
      </c>
      <c r="O682" s="32">
        <f t="shared" si="245"/>
        <v>0</v>
      </c>
      <c r="P682" s="32">
        <f t="shared" si="245"/>
        <v>0</v>
      </c>
      <c r="Q682" s="32">
        <f t="shared" si="245"/>
        <v>9849561.370000001</v>
      </c>
      <c r="R682" s="32">
        <f t="shared" si="245"/>
        <v>9849561.370000001</v>
      </c>
      <c r="S682" s="32">
        <f t="shared" si="245"/>
        <v>0</v>
      </c>
      <c r="T682" s="34" t="s">
        <v>35</v>
      </c>
      <c r="U682" s="34" t="s">
        <v>35</v>
      </c>
      <c r="V682" s="35" t="s">
        <v>35</v>
      </c>
      <c r="W682" s="181"/>
    </row>
    <row r="683" spans="1:23" s="44" customFormat="1" ht="47.25" customHeight="1" x14ac:dyDescent="0.25">
      <c r="A683" s="37">
        <v>1</v>
      </c>
      <c r="B683" s="38" t="s">
        <v>869</v>
      </c>
      <c r="C683" s="37" t="s">
        <v>47</v>
      </c>
      <c r="D683" s="37">
        <v>1980</v>
      </c>
      <c r="E683" s="37">
        <v>2022</v>
      </c>
      <c r="F683" s="37" t="s">
        <v>1287</v>
      </c>
      <c r="G683" s="39">
        <v>5</v>
      </c>
      <c r="H683" s="39">
        <v>6</v>
      </c>
      <c r="I683" s="40">
        <v>4860.3999999999996</v>
      </c>
      <c r="J683" s="40">
        <v>4371.8999999999996</v>
      </c>
      <c r="K683" s="40">
        <v>3809.7</v>
      </c>
      <c r="L683" s="41">
        <v>130</v>
      </c>
      <c r="M683" s="40">
        <f t="shared" ref="M683" si="246">SUM(N683:Q683)</f>
        <v>1168745.74</v>
      </c>
      <c r="N683" s="40">
        <v>0</v>
      </c>
      <c r="O683" s="40">
        <v>0</v>
      </c>
      <c r="P683" s="40">
        <v>0</v>
      </c>
      <c r="Q683" s="40">
        <f>'Таблица 3 '!C680</f>
        <v>1168745.74</v>
      </c>
      <c r="R683" s="40">
        <f t="shared" ref="R683" si="247">Q683</f>
        <v>1168745.74</v>
      </c>
      <c r="S683" s="40">
        <v>0</v>
      </c>
      <c r="T683" s="42">
        <f t="shared" ref="T683" si="248">M683/J683</f>
        <v>267.33130675450036</v>
      </c>
      <c r="U683" s="42">
        <v>5108.1470551476332</v>
      </c>
      <c r="V683" s="43" t="s">
        <v>489</v>
      </c>
      <c r="W683" s="45"/>
    </row>
    <row r="684" spans="1:23" s="36" customFormat="1" ht="45" x14ac:dyDescent="0.25">
      <c r="A684" s="37">
        <v>2</v>
      </c>
      <c r="B684" s="38" t="s">
        <v>620</v>
      </c>
      <c r="C684" s="37" t="s">
        <v>38</v>
      </c>
      <c r="D684" s="37">
        <v>1969</v>
      </c>
      <c r="E684" s="37" t="s">
        <v>35</v>
      </c>
      <c r="F684" s="37" t="s">
        <v>39</v>
      </c>
      <c r="G684" s="39">
        <v>2</v>
      </c>
      <c r="H684" s="39">
        <v>2</v>
      </c>
      <c r="I684" s="40">
        <v>732.1</v>
      </c>
      <c r="J684" s="40">
        <v>640.1</v>
      </c>
      <c r="K684" s="40">
        <v>640.1</v>
      </c>
      <c r="L684" s="41">
        <v>24</v>
      </c>
      <c r="M684" s="40">
        <f t="shared" si="219"/>
        <v>2828682.05</v>
      </c>
      <c r="N684" s="40">
        <v>0</v>
      </c>
      <c r="O684" s="40">
        <v>0</v>
      </c>
      <c r="P684" s="40">
        <v>0</v>
      </c>
      <c r="Q684" s="40">
        <f>'Таблица 3 '!C681</f>
        <v>2828682.05</v>
      </c>
      <c r="R684" s="40">
        <f t="shared" si="220"/>
        <v>2828682.05</v>
      </c>
      <c r="S684" s="40">
        <v>0</v>
      </c>
      <c r="T684" s="42">
        <f t="shared" si="233"/>
        <v>4419.1252148101858</v>
      </c>
      <c r="U684" s="42">
        <v>5108.1470551476332</v>
      </c>
      <c r="V684" s="43" t="s">
        <v>489</v>
      </c>
      <c r="W684" s="45"/>
    </row>
    <row r="685" spans="1:23" s="36" customFormat="1" ht="45" x14ac:dyDescent="0.25">
      <c r="A685" s="37">
        <v>3</v>
      </c>
      <c r="B685" s="38" t="s">
        <v>621</v>
      </c>
      <c r="C685" s="37" t="s">
        <v>38</v>
      </c>
      <c r="D685" s="37" t="s">
        <v>66</v>
      </c>
      <c r="E685" s="37" t="s">
        <v>35</v>
      </c>
      <c r="F685" s="37" t="s">
        <v>45</v>
      </c>
      <c r="G685" s="39">
        <v>5</v>
      </c>
      <c r="H685" s="39">
        <v>5</v>
      </c>
      <c r="I685" s="40">
        <v>3797.6</v>
      </c>
      <c r="J685" s="40">
        <v>2811</v>
      </c>
      <c r="K685" s="40">
        <v>2232.1</v>
      </c>
      <c r="L685" s="41">
        <v>114</v>
      </c>
      <c r="M685" s="40">
        <f t="shared" si="219"/>
        <v>5852133.5800000001</v>
      </c>
      <c r="N685" s="40">
        <v>0</v>
      </c>
      <c r="O685" s="40">
        <v>0</v>
      </c>
      <c r="P685" s="40">
        <v>0</v>
      </c>
      <c r="Q685" s="40">
        <f>'Таблица 3 '!C682</f>
        <v>5852133.5800000001</v>
      </c>
      <c r="R685" s="40">
        <f t="shared" si="220"/>
        <v>5852133.5800000001</v>
      </c>
      <c r="S685" s="40">
        <v>0</v>
      </c>
      <c r="T685" s="42">
        <f t="shared" si="233"/>
        <v>2081.868936321594</v>
      </c>
      <c r="U685" s="42">
        <v>3145.1</v>
      </c>
      <c r="V685" s="43" t="s">
        <v>489</v>
      </c>
      <c r="W685" s="45"/>
    </row>
    <row r="686" spans="1:23" s="29" customFormat="1" ht="33" customHeight="1" x14ac:dyDescent="0.25">
      <c r="A686" s="162" t="s">
        <v>442</v>
      </c>
      <c r="B686" s="162"/>
      <c r="C686" s="30" t="s">
        <v>34</v>
      </c>
      <c r="D686" s="30" t="s">
        <v>34</v>
      </c>
      <c r="E686" s="30" t="s">
        <v>34</v>
      </c>
      <c r="F686" s="30" t="s">
        <v>34</v>
      </c>
      <c r="G686" s="31" t="s">
        <v>34</v>
      </c>
      <c r="H686" s="31" t="s">
        <v>34</v>
      </c>
      <c r="I686" s="32">
        <f>SUM(I687:I689)</f>
        <v>13391.599999999999</v>
      </c>
      <c r="J686" s="32">
        <f t="shared" ref="J686:S686" si="249">SUM(J687:J689)</f>
        <v>9754.7799999999988</v>
      </c>
      <c r="K686" s="32">
        <f t="shared" si="249"/>
        <v>8404.58</v>
      </c>
      <c r="L686" s="33">
        <f t="shared" si="249"/>
        <v>452</v>
      </c>
      <c r="M686" s="32">
        <f t="shared" si="249"/>
        <v>13951504.890000001</v>
      </c>
      <c r="N686" s="32">
        <f t="shared" si="249"/>
        <v>0</v>
      </c>
      <c r="O686" s="32">
        <f t="shared" si="249"/>
        <v>0</v>
      </c>
      <c r="P686" s="32">
        <f t="shared" si="249"/>
        <v>0</v>
      </c>
      <c r="Q686" s="32">
        <f t="shared" si="249"/>
        <v>13951504.890000001</v>
      </c>
      <c r="R686" s="32">
        <f t="shared" si="249"/>
        <v>13951504.890000001</v>
      </c>
      <c r="S686" s="32">
        <f t="shared" si="249"/>
        <v>0</v>
      </c>
      <c r="T686" s="34" t="s">
        <v>35</v>
      </c>
      <c r="U686" s="34" t="s">
        <v>35</v>
      </c>
      <c r="V686" s="35" t="s">
        <v>35</v>
      </c>
      <c r="W686" s="181"/>
    </row>
    <row r="687" spans="1:23" s="36" customFormat="1" ht="45" x14ac:dyDescent="0.25">
      <c r="A687" s="37">
        <v>1</v>
      </c>
      <c r="B687" s="38" t="s">
        <v>622</v>
      </c>
      <c r="C687" s="37" t="s">
        <v>38</v>
      </c>
      <c r="D687" s="37" t="s">
        <v>185</v>
      </c>
      <c r="E687" s="37" t="s">
        <v>35</v>
      </c>
      <c r="F687" s="37" t="s">
        <v>45</v>
      </c>
      <c r="G687" s="39">
        <v>5</v>
      </c>
      <c r="H687" s="39">
        <v>4</v>
      </c>
      <c r="I687" s="40">
        <v>4532</v>
      </c>
      <c r="J687" s="40">
        <v>3281.98</v>
      </c>
      <c r="K687" s="40">
        <v>2739.38</v>
      </c>
      <c r="L687" s="41">
        <v>159</v>
      </c>
      <c r="M687" s="40">
        <f t="shared" si="219"/>
        <v>10667854.890000001</v>
      </c>
      <c r="N687" s="40">
        <v>0</v>
      </c>
      <c r="O687" s="40">
        <v>0</v>
      </c>
      <c r="P687" s="40">
        <v>0</v>
      </c>
      <c r="Q687" s="40">
        <f>'Таблица 3 '!C684</f>
        <v>10667854.890000001</v>
      </c>
      <c r="R687" s="40">
        <f t="shared" si="220"/>
        <v>10667854.890000001</v>
      </c>
      <c r="S687" s="40">
        <v>0</v>
      </c>
      <c r="T687" s="42">
        <f t="shared" si="233"/>
        <v>3250.4326321306044</v>
      </c>
      <c r="U687" s="42">
        <v>4159.7299983546518</v>
      </c>
      <c r="V687" s="43" t="s">
        <v>489</v>
      </c>
      <c r="W687" s="45"/>
    </row>
    <row r="688" spans="1:23" s="44" customFormat="1" ht="49.5" customHeight="1" x14ac:dyDescent="0.25">
      <c r="A688" s="37">
        <v>2</v>
      </c>
      <c r="B688" s="38" t="s">
        <v>447</v>
      </c>
      <c r="C688" s="37" t="s">
        <v>47</v>
      </c>
      <c r="D688" s="37">
        <v>1994</v>
      </c>
      <c r="E688" s="37" t="s">
        <v>35</v>
      </c>
      <c r="F688" s="37" t="s">
        <v>45</v>
      </c>
      <c r="G688" s="39">
        <v>5</v>
      </c>
      <c r="H688" s="39">
        <v>4</v>
      </c>
      <c r="I688" s="40">
        <v>4479.3999999999996</v>
      </c>
      <c r="J688" s="40">
        <v>3234</v>
      </c>
      <c r="K688" s="40">
        <v>2701</v>
      </c>
      <c r="L688" s="41">
        <v>169</v>
      </c>
      <c r="M688" s="40">
        <f t="shared" ref="M688" si="250">SUM(N688:Q688)</f>
        <v>1198023.6000000001</v>
      </c>
      <c r="N688" s="40">
        <v>0</v>
      </c>
      <c r="O688" s="40">
        <v>0</v>
      </c>
      <c r="P688" s="40">
        <v>0</v>
      </c>
      <c r="Q688" s="40">
        <f>'Таблица 3 '!C685</f>
        <v>1198023.6000000001</v>
      </c>
      <c r="R688" s="40">
        <f t="shared" ref="R688" si="251">Q688</f>
        <v>1198023.6000000001</v>
      </c>
      <c r="S688" s="40">
        <v>0</v>
      </c>
      <c r="T688" s="42">
        <f t="shared" ref="T688" si="252">M688/J688</f>
        <v>370.44638218923939</v>
      </c>
      <c r="U688" s="42">
        <v>4159.7299983546518</v>
      </c>
      <c r="V688" s="43" t="s">
        <v>489</v>
      </c>
      <c r="W688" s="45"/>
    </row>
    <row r="689" spans="1:23" s="36" customFormat="1" ht="45.75" customHeight="1" x14ac:dyDescent="0.25">
      <c r="A689" s="37">
        <v>3</v>
      </c>
      <c r="B689" s="38" t="s">
        <v>448</v>
      </c>
      <c r="C689" s="37" t="s">
        <v>47</v>
      </c>
      <c r="D689" s="37" t="s">
        <v>449</v>
      </c>
      <c r="E689" s="37" t="s">
        <v>35</v>
      </c>
      <c r="F689" s="37" t="s">
        <v>45</v>
      </c>
      <c r="G689" s="39">
        <v>5</v>
      </c>
      <c r="H689" s="39">
        <v>4</v>
      </c>
      <c r="I689" s="40">
        <v>4380.2</v>
      </c>
      <c r="J689" s="40">
        <v>3238.8</v>
      </c>
      <c r="K689" s="40">
        <v>2964.2</v>
      </c>
      <c r="L689" s="41">
        <v>124</v>
      </c>
      <c r="M689" s="40">
        <f t="shared" si="219"/>
        <v>2085626.4</v>
      </c>
      <c r="N689" s="40">
        <v>0</v>
      </c>
      <c r="O689" s="40">
        <v>0</v>
      </c>
      <c r="P689" s="40">
        <v>0</v>
      </c>
      <c r="Q689" s="40">
        <f>'Таблица 3 '!C686</f>
        <v>2085626.4</v>
      </c>
      <c r="R689" s="40">
        <f t="shared" si="220"/>
        <v>2085626.4</v>
      </c>
      <c r="S689" s="40">
        <v>0</v>
      </c>
      <c r="T689" s="42">
        <f t="shared" si="233"/>
        <v>643.95035198221558</v>
      </c>
      <c r="U689" s="42">
        <v>316.14227491663576</v>
      </c>
      <c r="V689" s="43" t="s">
        <v>489</v>
      </c>
      <c r="W689" s="45"/>
    </row>
    <row r="690" spans="1:23" s="29" customFormat="1" ht="28.5" customHeight="1" x14ac:dyDescent="0.25">
      <c r="A690" s="162" t="s">
        <v>623</v>
      </c>
      <c r="B690" s="162"/>
      <c r="C690" s="30" t="s">
        <v>34</v>
      </c>
      <c r="D690" s="30" t="s">
        <v>34</v>
      </c>
      <c r="E690" s="30" t="s">
        <v>34</v>
      </c>
      <c r="F690" s="30" t="s">
        <v>34</v>
      </c>
      <c r="G690" s="31" t="s">
        <v>34</v>
      </c>
      <c r="H690" s="31" t="s">
        <v>34</v>
      </c>
      <c r="I690" s="32">
        <f>I691</f>
        <v>3959</v>
      </c>
      <c r="J690" s="32">
        <f t="shared" ref="J690:S690" si="253">J691</f>
        <v>1802.4</v>
      </c>
      <c r="K690" s="32">
        <f t="shared" si="253"/>
        <v>1802.4</v>
      </c>
      <c r="L690" s="33">
        <f t="shared" si="253"/>
        <v>51</v>
      </c>
      <c r="M690" s="32">
        <f t="shared" si="253"/>
        <v>249725.74</v>
      </c>
      <c r="N690" s="32">
        <f t="shared" si="253"/>
        <v>0</v>
      </c>
      <c r="O690" s="32">
        <f t="shared" si="253"/>
        <v>0</v>
      </c>
      <c r="P690" s="32">
        <f t="shared" si="253"/>
        <v>0</v>
      </c>
      <c r="Q690" s="32">
        <f t="shared" si="253"/>
        <v>249725.74</v>
      </c>
      <c r="R690" s="32">
        <f t="shared" si="253"/>
        <v>249725.74</v>
      </c>
      <c r="S690" s="32">
        <f t="shared" si="253"/>
        <v>0</v>
      </c>
      <c r="T690" s="34" t="s">
        <v>35</v>
      </c>
      <c r="U690" s="34" t="s">
        <v>35</v>
      </c>
      <c r="V690" s="35" t="s">
        <v>35</v>
      </c>
      <c r="W690" s="181"/>
    </row>
    <row r="691" spans="1:23" s="36" customFormat="1" ht="45" x14ac:dyDescent="0.25">
      <c r="A691" s="37">
        <v>1</v>
      </c>
      <c r="B691" s="38" t="s">
        <v>624</v>
      </c>
      <c r="C691" s="37" t="s">
        <v>38</v>
      </c>
      <c r="D691" s="37">
        <v>1980</v>
      </c>
      <c r="E691" s="37" t="s">
        <v>35</v>
      </c>
      <c r="F691" s="37" t="s">
        <v>39</v>
      </c>
      <c r="G691" s="39">
        <v>2</v>
      </c>
      <c r="H691" s="39">
        <v>3</v>
      </c>
      <c r="I691" s="40">
        <v>3959</v>
      </c>
      <c r="J691" s="40">
        <v>1802.4</v>
      </c>
      <c r="K691" s="40">
        <v>1802.4</v>
      </c>
      <c r="L691" s="41">
        <v>51</v>
      </c>
      <c r="M691" s="40">
        <f t="shared" si="219"/>
        <v>249725.74</v>
      </c>
      <c r="N691" s="40">
        <v>0</v>
      </c>
      <c r="O691" s="40">
        <v>0</v>
      </c>
      <c r="P691" s="40">
        <v>0</v>
      </c>
      <c r="Q691" s="40">
        <f>'Таблица 3 '!C688</f>
        <v>249725.74</v>
      </c>
      <c r="R691" s="40">
        <f t="shared" si="220"/>
        <v>249725.74</v>
      </c>
      <c r="S691" s="40">
        <v>0</v>
      </c>
      <c r="T691" s="42">
        <f t="shared" si="233"/>
        <v>138.55178650687969</v>
      </c>
      <c r="U691" s="42">
        <v>294.07000110963162</v>
      </c>
      <c r="V691" s="43" t="s">
        <v>489</v>
      </c>
      <c r="W691" s="45"/>
    </row>
    <row r="692" spans="1:23" s="29" customFormat="1" ht="30" customHeight="1" x14ac:dyDescent="0.25">
      <c r="A692" s="162" t="s">
        <v>625</v>
      </c>
      <c r="B692" s="162"/>
      <c r="C692" s="30" t="s">
        <v>34</v>
      </c>
      <c r="D692" s="30" t="s">
        <v>34</v>
      </c>
      <c r="E692" s="30" t="s">
        <v>34</v>
      </c>
      <c r="F692" s="30" t="s">
        <v>34</v>
      </c>
      <c r="G692" s="31" t="s">
        <v>34</v>
      </c>
      <c r="H692" s="31" t="s">
        <v>34</v>
      </c>
      <c r="I692" s="32">
        <f>I693</f>
        <v>829.4</v>
      </c>
      <c r="J692" s="32">
        <f t="shared" ref="J692:S692" si="254">J693</f>
        <v>745.78</v>
      </c>
      <c r="K692" s="32">
        <f t="shared" si="254"/>
        <v>745.78</v>
      </c>
      <c r="L692" s="33">
        <f t="shared" si="254"/>
        <v>45</v>
      </c>
      <c r="M692" s="32">
        <f t="shared" si="254"/>
        <v>1307275.2</v>
      </c>
      <c r="N692" s="32">
        <f t="shared" si="254"/>
        <v>0</v>
      </c>
      <c r="O692" s="32">
        <f t="shared" si="254"/>
        <v>0</v>
      </c>
      <c r="P692" s="32">
        <f t="shared" si="254"/>
        <v>0</v>
      </c>
      <c r="Q692" s="32">
        <f t="shared" si="254"/>
        <v>1307275.2</v>
      </c>
      <c r="R692" s="32">
        <f t="shared" si="254"/>
        <v>1307275.2</v>
      </c>
      <c r="S692" s="32">
        <f t="shared" si="254"/>
        <v>0</v>
      </c>
      <c r="T692" s="34" t="s">
        <v>35</v>
      </c>
      <c r="U692" s="34" t="s">
        <v>35</v>
      </c>
      <c r="V692" s="35" t="s">
        <v>35</v>
      </c>
      <c r="W692" s="181"/>
    </row>
    <row r="693" spans="1:23" s="36" customFormat="1" ht="45" x14ac:dyDescent="0.25">
      <c r="A693" s="37">
        <v>1</v>
      </c>
      <c r="B693" s="38" t="s">
        <v>626</v>
      </c>
      <c r="C693" s="37" t="s">
        <v>38</v>
      </c>
      <c r="D693" s="37">
        <v>1973</v>
      </c>
      <c r="E693" s="37" t="s">
        <v>35</v>
      </c>
      <c r="F693" s="37" t="s">
        <v>306</v>
      </c>
      <c r="G693" s="39">
        <v>2</v>
      </c>
      <c r="H693" s="39">
        <v>3</v>
      </c>
      <c r="I693" s="40">
        <v>829.4</v>
      </c>
      <c r="J693" s="40">
        <v>745.78</v>
      </c>
      <c r="K693" s="40">
        <v>745.78</v>
      </c>
      <c r="L693" s="41">
        <v>45</v>
      </c>
      <c r="M693" s="40">
        <f>SUM(N693:Q693)</f>
        <v>1307275.2</v>
      </c>
      <c r="N693" s="40">
        <v>0</v>
      </c>
      <c r="O693" s="40">
        <v>0</v>
      </c>
      <c r="P693" s="40">
        <v>0</v>
      </c>
      <c r="Q693" s="40">
        <f>'Таблица 3 '!C690</f>
        <v>1307275.2</v>
      </c>
      <c r="R693" s="40">
        <f>Q693</f>
        <v>1307275.2</v>
      </c>
      <c r="S693" s="40">
        <v>0</v>
      </c>
      <c r="T693" s="42">
        <f t="shared" si="233"/>
        <v>1752.8965646705462</v>
      </c>
      <c r="U693" s="42">
        <v>2743.9635549357722</v>
      </c>
      <c r="V693" s="43" t="s">
        <v>489</v>
      </c>
      <c r="W693" s="45"/>
    </row>
    <row r="694" spans="1:23" s="29" customFormat="1" ht="30.75" customHeight="1" x14ac:dyDescent="0.25">
      <c r="A694" s="162" t="s">
        <v>452</v>
      </c>
      <c r="B694" s="162"/>
      <c r="C694" s="30" t="s">
        <v>34</v>
      </c>
      <c r="D694" s="30" t="s">
        <v>34</v>
      </c>
      <c r="E694" s="30" t="s">
        <v>34</v>
      </c>
      <c r="F694" s="30" t="s">
        <v>34</v>
      </c>
      <c r="G694" s="31" t="s">
        <v>34</v>
      </c>
      <c r="H694" s="31" t="s">
        <v>34</v>
      </c>
      <c r="I694" s="32">
        <f>I695+I704+I711</f>
        <v>42338.7</v>
      </c>
      <c r="J694" s="32">
        <f t="shared" ref="J694:S694" si="255">J695+J704+J711</f>
        <v>36749.740000000005</v>
      </c>
      <c r="K694" s="32">
        <f t="shared" si="255"/>
        <v>36261.74</v>
      </c>
      <c r="L694" s="33">
        <f t="shared" si="255"/>
        <v>1242</v>
      </c>
      <c r="M694" s="32">
        <f t="shared" si="255"/>
        <v>53596240.199999996</v>
      </c>
      <c r="N694" s="32">
        <f t="shared" si="255"/>
        <v>0</v>
      </c>
      <c r="O694" s="32">
        <f t="shared" si="255"/>
        <v>0</v>
      </c>
      <c r="P694" s="32">
        <f t="shared" si="255"/>
        <v>0</v>
      </c>
      <c r="Q694" s="32">
        <f t="shared" si="255"/>
        <v>53596240.199999996</v>
      </c>
      <c r="R694" s="32">
        <f t="shared" si="255"/>
        <v>53596240.199999996</v>
      </c>
      <c r="S694" s="32">
        <f t="shared" si="255"/>
        <v>0</v>
      </c>
      <c r="T694" s="34" t="s">
        <v>35</v>
      </c>
      <c r="U694" s="34" t="s">
        <v>35</v>
      </c>
      <c r="V694" s="35" t="s">
        <v>35</v>
      </c>
      <c r="W694" s="181"/>
    </row>
    <row r="695" spans="1:23" s="29" customFormat="1" ht="30.75" customHeight="1" x14ac:dyDescent="0.25">
      <c r="A695" s="162" t="s">
        <v>453</v>
      </c>
      <c r="B695" s="162"/>
      <c r="C695" s="30" t="s">
        <v>34</v>
      </c>
      <c r="D695" s="30" t="s">
        <v>34</v>
      </c>
      <c r="E695" s="30" t="s">
        <v>34</v>
      </c>
      <c r="F695" s="30" t="s">
        <v>34</v>
      </c>
      <c r="G695" s="31" t="s">
        <v>34</v>
      </c>
      <c r="H695" s="31" t="s">
        <v>34</v>
      </c>
      <c r="I695" s="32">
        <f>SUM(I696:I703)</f>
        <v>21056.6</v>
      </c>
      <c r="J695" s="32">
        <f t="shared" ref="J695:S695" si="256">SUM(J696:J703)</f>
        <v>19008.3</v>
      </c>
      <c r="K695" s="32">
        <f t="shared" si="256"/>
        <v>18885.399999999998</v>
      </c>
      <c r="L695" s="33">
        <f t="shared" si="256"/>
        <v>697</v>
      </c>
      <c r="M695" s="32">
        <f t="shared" si="256"/>
        <v>37518801.259999998</v>
      </c>
      <c r="N695" s="32">
        <f t="shared" si="256"/>
        <v>0</v>
      </c>
      <c r="O695" s="32">
        <f t="shared" si="256"/>
        <v>0</v>
      </c>
      <c r="P695" s="32">
        <f t="shared" si="256"/>
        <v>0</v>
      </c>
      <c r="Q695" s="32">
        <f t="shared" si="256"/>
        <v>37518801.259999998</v>
      </c>
      <c r="R695" s="32">
        <f t="shared" si="256"/>
        <v>37518801.259999998</v>
      </c>
      <c r="S695" s="32">
        <f t="shared" si="256"/>
        <v>0</v>
      </c>
      <c r="T695" s="34" t="s">
        <v>35</v>
      </c>
      <c r="U695" s="34" t="s">
        <v>35</v>
      </c>
      <c r="V695" s="35" t="s">
        <v>35</v>
      </c>
      <c r="W695" s="181"/>
    </row>
    <row r="696" spans="1:23" s="36" customFormat="1" ht="43.5" customHeight="1" x14ac:dyDescent="0.25">
      <c r="A696" s="37">
        <v>1</v>
      </c>
      <c r="B696" s="38" t="s">
        <v>627</v>
      </c>
      <c r="C696" s="37" t="s">
        <v>38</v>
      </c>
      <c r="D696" s="37">
        <v>1969</v>
      </c>
      <c r="E696" s="37" t="s">
        <v>35</v>
      </c>
      <c r="F696" s="37" t="s">
        <v>60</v>
      </c>
      <c r="G696" s="39">
        <v>5</v>
      </c>
      <c r="H696" s="39">
        <v>5</v>
      </c>
      <c r="I696" s="40">
        <v>6465.3</v>
      </c>
      <c r="J696" s="40">
        <v>5945.3</v>
      </c>
      <c r="K696" s="40">
        <v>5945.3</v>
      </c>
      <c r="L696" s="41">
        <v>205</v>
      </c>
      <c r="M696" s="40">
        <f t="shared" si="219"/>
        <v>5576109.8899999997</v>
      </c>
      <c r="N696" s="40">
        <v>0</v>
      </c>
      <c r="O696" s="40">
        <v>0</v>
      </c>
      <c r="P696" s="40">
        <v>0</v>
      </c>
      <c r="Q696" s="40">
        <f>'Таблица 3 '!C693</f>
        <v>5576109.8899999997</v>
      </c>
      <c r="R696" s="40">
        <f t="shared" si="220"/>
        <v>5576109.8899999997</v>
      </c>
      <c r="S696" s="40">
        <v>0</v>
      </c>
      <c r="T696" s="42">
        <f t="shared" si="233"/>
        <v>937.90218996518252</v>
      </c>
      <c r="U696" s="42">
        <v>772.43665079979144</v>
      </c>
      <c r="V696" s="43" t="s">
        <v>489</v>
      </c>
      <c r="W696" s="45"/>
    </row>
    <row r="697" spans="1:23" s="44" customFormat="1" ht="45" customHeight="1" x14ac:dyDescent="0.25">
      <c r="A697" s="37">
        <v>2</v>
      </c>
      <c r="B697" s="38" t="s">
        <v>745</v>
      </c>
      <c r="C697" s="37" t="s">
        <v>38</v>
      </c>
      <c r="D697" s="37" t="s">
        <v>367</v>
      </c>
      <c r="E697" s="37" t="s">
        <v>35</v>
      </c>
      <c r="F697" s="37" t="s">
        <v>60</v>
      </c>
      <c r="G697" s="39">
        <v>5</v>
      </c>
      <c r="H697" s="39">
        <v>6</v>
      </c>
      <c r="I697" s="40">
        <v>4548.5</v>
      </c>
      <c r="J697" s="40">
        <v>4056.5</v>
      </c>
      <c r="K697" s="40">
        <v>4056.5</v>
      </c>
      <c r="L697" s="41">
        <v>150</v>
      </c>
      <c r="M697" s="40">
        <f t="shared" si="219"/>
        <v>8711428.2699999996</v>
      </c>
      <c r="N697" s="40">
        <v>0</v>
      </c>
      <c r="O697" s="40">
        <v>0</v>
      </c>
      <c r="P697" s="40">
        <v>0</v>
      </c>
      <c r="Q697" s="40">
        <f>'Таблица 3 '!C694</f>
        <v>8711428.2699999996</v>
      </c>
      <c r="R697" s="40">
        <f t="shared" si="220"/>
        <v>8711428.2699999996</v>
      </c>
      <c r="S697" s="40">
        <v>0</v>
      </c>
      <c r="T697" s="42">
        <f t="shared" si="233"/>
        <v>2147.5233008751384</v>
      </c>
      <c r="U697" s="42">
        <v>2894.3100012325895</v>
      </c>
      <c r="V697" s="43" t="s">
        <v>489</v>
      </c>
      <c r="W697" s="45"/>
    </row>
    <row r="698" spans="1:23" s="36" customFormat="1" ht="43.5" customHeight="1" x14ac:dyDescent="0.25">
      <c r="A698" s="37">
        <v>3</v>
      </c>
      <c r="B698" s="38" t="s">
        <v>459</v>
      </c>
      <c r="C698" s="37" t="s">
        <v>38</v>
      </c>
      <c r="D698" s="37" t="s">
        <v>77</v>
      </c>
      <c r="E698" s="37" t="s">
        <v>35</v>
      </c>
      <c r="F698" s="37" t="s">
        <v>60</v>
      </c>
      <c r="G698" s="39">
        <v>5</v>
      </c>
      <c r="H698" s="39">
        <v>6</v>
      </c>
      <c r="I698" s="40">
        <v>4546.3999999999996</v>
      </c>
      <c r="J698" s="40">
        <v>4054.5</v>
      </c>
      <c r="K698" s="40">
        <v>4054.5</v>
      </c>
      <c r="L698" s="41">
        <v>148</v>
      </c>
      <c r="M698" s="40">
        <f t="shared" si="219"/>
        <v>10193832</v>
      </c>
      <c r="N698" s="40">
        <v>0</v>
      </c>
      <c r="O698" s="40">
        <v>0</v>
      </c>
      <c r="P698" s="40">
        <v>0</v>
      </c>
      <c r="Q698" s="40">
        <f>'Таблица 3 '!C695</f>
        <v>10193832</v>
      </c>
      <c r="R698" s="40">
        <f t="shared" si="220"/>
        <v>10193832</v>
      </c>
      <c r="S698" s="40">
        <v>0</v>
      </c>
      <c r="T698" s="42">
        <f t="shared" si="233"/>
        <v>2514.2019977802443</v>
      </c>
      <c r="U698" s="42">
        <v>2514.1999999999998</v>
      </c>
      <c r="V698" s="43" t="s">
        <v>489</v>
      </c>
      <c r="W698" s="45"/>
    </row>
    <row r="699" spans="1:23" s="44" customFormat="1" ht="45" customHeight="1" x14ac:dyDescent="0.25">
      <c r="A699" s="37">
        <v>4</v>
      </c>
      <c r="B699" s="38" t="s">
        <v>460</v>
      </c>
      <c r="C699" s="37" t="s">
        <v>38</v>
      </c>
      <c r="D699" s="37" t="s">
        <v>158</v>
      </c>
      <c r="E699" s="37">
        <v>2017</v>
      </c>
      <c r="F699" s="37" t="s">
        <v>306</v>
      </c>
      <c r="G699" s="39">
        <v>2</v>
      </c>
      <c r="H699" s="39">
        <v>1</v>
      </c>
      <c r="I699" s="40">
        <v>562.6</v>
      </c>
      <c r="J699" s="40">
        <v>518.6</v>
      </c>
      <c r="K699" s="40">
        <v>518.6</v>
      </c>
      <c r="L699" s="41">
        <v>14</v>
      </c>
      <c r="M699" s="40">
        <f t="shared" si="219"/>
        <v>2154587.41</v>
      </c>
      <c r="N699" s="40">
        <v>0</v>
      </c>
      <c r="O699" s="40">
        <v>0</v>
      </c>
      <c r="P699" s="40">
        <v>0</v>
      </c>
      <c r="Q699" s="40">
        <f>'Таблица 3 '!C696</f>
        <v>2154587.41</v>
      </c>
      <c r="R699" s="40">
        <f t="shared" si="220"/>
        <v>2154587.41</v>
      </c>
      <c r="S699" s="40">
        <v>0</v>
      </c>
      <c r="T699" s="42">
        <f t="shared" si="233"/>
        <v>4154.6228499807175</v>
      </c>
      <c r="U699" s="42">
        <v>4155.3900000000003</v>
      </c>
      <c r="V699" s="43" t="s">
        <v>489</v>
      </c>
      <c r="W699" s="45"/>
    </row>
    <row r="700" spans="1:23" s="36" customFormat="1" ht="43.5" customHeight="1" x14ac:dyDescent="0.25">
      <c r="A700" s="37">
        <v>5</v>
      </c>
      <c r="B700" s="38" t="s">
        <v>628</v>
      </c>
      <c r="C700" s="37" t="s">
        <v>38</v>
      </c>
      <c r="D700" s="37" t="s">
        <v>68</v>
      </c>
      <c r="E700" s="37" t="s">
        <v>35</v>
      </c>
      <c r="F700" s="37" t="s">
        <v>60</v>
      </c>
      <c r="G700" s="39">
        <v>2</v>
      </c>
      <c r="H700" s="39">
        <v>2</v>
      </c>
      <c r="I700" s="40">
        <v>661</v>
      </c>
      <c r="J700" s="40">
        <v>572.5</v>
      </c>
      <c r="K700" s="40">
        <v>572.5</v>
      </c>
      <c r="L700" s="41">
        <v>28</v>
      </c>
      <c r="M700" s="40">
        <f>SUM(N700:Q700)</f>
        <v>1890425</v>
      </c>
      <c r="N700" s="40">
        <v>0</v>
      </c>
      <c r="O700" s="40">
        <v>0</v>
      </c>
      <c r="P700" s="40">
        <v>0</v>
      </c>
      <c r="Q700" s="40">
        <f>'Таблица 3 '!C697</f>
        <v>1890425</v>
      </c>
      <c r="R700" s="40">
        <f>Q700</f>
        <v>1890425</v>
      </c>
      <c r="S700" s="40">
        <v>0</v>
      </c>
      <c r="T700" s="42">
        <f>M700/J700</f>
        <v>3302.0524017467251</v>
      </c>
      <c r="U700" s="42">
        <v>4486.8100000000004</v>
      </c>
      <c r="V700" s="43" t="s">
        <v>489</v>
      </c>
      <c r="W700" s="45"/>
    </row>
    <row r="701" spans="1:23" s="44" customFormat="1" ht="45" customHeight="1" x14ac:dyDescent="0.25">
      <c r="A701" s="37">
        <v>6</v>
      </c>
      <c r="B701" s="38" t="s">
        <v>461</v>
      </c>
      <c r="C701" s="37" t="s">
        <v>38</v>
      </c>
      <c r="D701" s="37" t="s">
        <v>236</v>
      </c>
      <c r="E701" s="37" t="s">
        <v>35</v>
      </c>
      <c r="F701" s="37" t="s">
        <v>60</v>
      </c>
      <c r="G701" s="39">
        <v>5</v>
      </c>
      <c r="H701" s="39">
        <v>4</v>
      </c>
      <c r="I701" s="40">
        <v>3035.8</v>
      </c>
      <c r="J701" s="40">
        <v>2730.8</v>
      </c>
      <c r="K701" s="40">
        <v>2730.8</v>
      </c>
      <c r="L701" s="41">
        <v>110</v>
      </c>
      <c r="M701" s="40">
        <f t="shared" si="219"/>
        <v>6085782.5800000001</v>
      </c>
      <c r="N701" s="40">
        <v>0</v>
      </c>
      <c r="O701" s="40">
        <v>0</v>
      </c>
      <c r="P701" s="40">
        <v>0</v>
      </c>
      <c r="Q701" s="40">
        <f>'Таблица 3 '!C698</f>
        <v>6085782.5800000001</v>
      </c>
      <c r="R701" s="40">
        <f t="shared" si="220"/>
        <v>6085782.5800000001</v>
      </c>
      <c r="S701" s="40">
        <v>0</v>
      </c>
      <c r="T701" s="42">
        <f t="shared" si="233"/>
        <v>2228.5713270836382</v>
      </c>
      <c r="U701" s="42">
        <v>2894.310000732386</v>
      </c>
      <c r="V701" s="43" t="s">
        <v>489</v>
      </c>
      <c r="W701" s="45"/>
    </row>
    <row r="702" spans="1:23" s="44" customFormat="1" ht="45" customHeight="1" x14ac:dyDescent="0.25">
      <c r="A702" s="37">
        <v>7</v>
      </c>
      <c r="B702" s="38" t="s">
        <v>747</v>
      </c>
      <c r="C702" s="37" t="s">
        <v>38</v>
      </c>
      <c r="D702" s="37" t="s">
        <v>171</v>
      </c>
      <c r="E702" s="37">
        <v>2017</v>
      </c>
      <c r="F702" s="37" t="s">
        <v>306</v>
      </c>
      <c r="G702" s="39">
        <v>2</v>
      </c>
      <c r="H702" s="39">
        <v>1</v>
      </c>
      <c r="I702" s="40">
        <v>570.29999999999995</v>
      </c>
      <c r="J702" s="40">
        <v>525.29999999999995</v>
      </c>
      <c r="K702" s="40">
        <v>525.1</v>
      </c>
      <c r="L702" s="41">
        <v>20</v>
      </c>
      <c r="M702" s="40">
        <f t="shared" ref="M702:M703" si="257">SUM(N702:Q702)</f>
        <v>2657624.37</v>
      </c>
      <c r="N702" s="40">
        <v>0</v>
      </c>
      <c r="O702" s="40">
        <v>0</v>
      </c>
      <c r="P702" s="40">
        <v>0</v>
      </c>
      <c r="Q702" s="40">
        <f>'Таблица 3 '!C699</f>
        <v>2657624.37</v>
      </c>
      <c r="R702" s="40">
        <f t="shared" ref="R702:R703" si="258">Q702</f>
        <v>2657624.37</v>
      </c>
      <c r="S702" s="40">
        <v>0</v>
      </c>
      <c r="T702" s="42">
        <f t="shared" si="233"/>
        <v>5059.2506567675618</v>
      </c>
      <c r="U702" s="42">
        <v>4155.3900057110232</v>
      </c>
      <c r="V702" s="43" t="s">
        <v>489</v>
      </c>
      <c r="W702" s="45"/>
    </row>
    <row r="703" spans="1:23" s="44" customFormat="1" ht="45" customHeight="1" x14ac:dyDescent="0.25">
      <c r="A703" s="37">
        <v>8</v>
      </c>
      <c r="B703" s="38" t="s">
        <v>748</v>
      </c>
      <c r="C703" s="37" t="s">
        <v>38</v>
      </c>
      <c r="D703" s="37" t="s">
        <v>85</v>
      </c>
      <c r="E703" s="37" t="s">
        <v>35</v>
      </c>
      <c r="F703" s="37" t="s">
        <v>405</v>
      </c>
      <c r="G703" s="50">
        <v>2</v>
      </c>
      <c r="H703" s="50">
        <v>2</v>
      </c>
      <c r="I703" s="40">
        <v>666.7</v>
      </c>
      <c r="J703" s="40">
        <v>604.79999999999995</v>
      </c>
      <c r="K703" s="40">
        <v>482.1</v>
      </c>
      <c r="L703" s="41">
        <v>22</v>
      </c>
      <c r="M703" s="40">
        <f t="shared" si="257"/>
        <v>249011.74</v>
      </c>
      <c r="N703" s="40">
        <v>0</v>
      </c>
      <c r="O703" s="40">
        <v>0</v>
      </c>
      <c r="P703" s="40">
        <v>0</v>
      </c>
      <c r="Q703" s="40">
        <f>'Таблица 3 '!C700</f>
        <v>249011.74</v>
      </c>
      <c r="R703" s="40">
        <f t="shared" si="258"/>
        <v>249011.74</v>
      </c>
      <c r="S703" s="40">
        <v>0</v>
      </c>
      <c r="T703" s="42">
        <f t="shared" si="233"/>
        <v>411.72576058201059</v>
      </c>
      <c r="U703" s="42">
        <v>4810.01</v>
      </c>
      <c r="V703" s="43" t="s">
        <v>489</v>
      </c>
      <c r="W703" s="45"/>
    </row>
    <row r="704" spans="1:23" s="29" customFormat="1" ht="33" customHeight="1" x14ac:dyDescent="0.25">
      <c r="A704" s="162" t="s">
        <v>469</v>
      </c>
      <c r="B704" s="162"/>
      <c r="C704" s="30" t="s">
        <v>34</v>
      </c>
      <c r="D704" s="30" t="s">
        <v>34</v>
      </c>
      <c r="E704" s="30" t="s">
        <v>34</v>
      </c>
      <c r="F704" s="30" t="s">
        <v>34</v>
      </c>
      <c r="G704" s="31" t="s">
        <v>34</v>
      </c>
      <c r="H704" s="31" t="s">
        <v>34</v>
      </c>
      <c r="I704" s="32">
        <f>SUM(I705:I710)</f>
        <v>19225.100000000002</v>
      </c>
      <c r="J704" s="32">
        <f t="shared" ref="J704:S704" si="259">SUM(J705:J710)</f>
        <v>16517.330000000002</v>
      </c>
      <c r="K704" s="32">
        <f t="shared" si="259"/>
        <v>16186.130000000001</v>
      </c>
      <c r="L704" s="33">
        <f t="shared" si="259"/>
        <v>490</v>
      </c>
      <c r="M704" s="32">
        <f t="shared" si="259"/>
        <v>8998241.4000000004</v>
      </c>
      <c r="N704" s="32">
        <f t="shared" si="259"/>
        <v>0</v>
      </c>
      <c r="O704" s="32">
        <f t="shared" si="259"/>
        <v>0</v>
      </c>
      <c r="P704" s="32">
        <f t="shared" si="259"/>
        <v>0</v>
      </c>
      <c r="Q704" s="32">
        <f t="shared" si="259"/>
        <v>8998241.4000000004</v>
      </c>
      <c r="R704" s="32">
        <f t="shared" si="259"/>
        <v>8998241.4000000004</v>
      </c>
      <c r="S704" s="32">
        <f t="shared" si="259"/>
        <v>0</v>
      </c>
      <c r="T704" s="34" t="s">
        <v>35</v>
      </c>
      <c r="U704" s="34" t="s">
        <v>35</v>
      </c>
      <c r="V704" s="35" t="s">
        <v>35</v>
      </c>
      <c r="W704" s="181"/>
    </row>
    <row r="705" spans="1:23" s="44" customFormat="1" ht="43.5" customHeight="1" x14ac:dyDescent="0.25">
      <c r="A705" s="37">
        <v>1</v>
      </c>
      <c r="B705" s="38" t="s">
        <v>1333</v>
      </c>
      <c r="C705" s="37" t="s">
        <v>47</v>
      </c>
      <c r="D705" s="37">
        <v>1983</v>
      </c>
      <c r="E705" s="37" t="s">
        <v>35</v>
      </c>
      <c r="F705" s="37" t="s">
        <v>60</v>
      </c>
      <c r="G705" s="39">
        <v>5</v>
      </c>
      <c r="H705" s="39">
        <v>3</v>
      </c>
      <c r="I705" s="40">
        <v>4255</v>
      </c>
      <c r="J705" s="40">
        <v>3000.23</v>
      </c>
      <c r="K705" s="40">
        <v>3000.23</v>
      </c>
      <c r="L705" s="41">
        <v>112</v>
      </c>
      <c r="M705" s="40">
        <f t="shared" ref="M705:M706" si="260">SUM(N705:Q705)</f>
        <v>2230111</v>
      </c>
      <c r="N705" s="40">
        <v>0</v>
      </c>
      <c r="O705" s="40">
        <v>0</v>
      </c>
      <c r="P705" s="40">
        <v>0</v>
      </c>
      <c r="Q705" s="40">
        <f>'Таблица 3 '!C702</f>
        <v>2230111</v>
      </c>
      <c r="R705" s="40">
        <f t="shared" ref="R705:R706" si="261">Q705</f>
        <v>2230111</v>
      </c>
      <c r="S705" s="40">
        <v>0</v>
      </c>
      <c r="T705" s="42">
        <f t="shared" ref="T705:T706" si="262">M705/J705</f>
        <v>743.31334597680848</v>
      </c>
      <c r="U705" s="42">
        <v>743.31</v>
      </c>
      <c r="V705" s="43" t="s">
        <v>489</v>
      </c>
      <c r="W705" s="45"/>
    </row>
    <row r="706" spans="1:23" s="36" customFormat="1" ht="43.5" customHeight="1" x14ac:dyDescent="0.25">
      <c r="A706" s="37">
        <v>2</v>
      </c>
      <c r="B706" s="38" t="s">
        <v>629</v>
      </c>
      <c r="C706" s="37" t="s">
        <v>38</v>
      </c>
      <c r="D706" s="37">
        <v>1979</v>
      </c>
      <c r="E706" s="37" t="s">
        <v>35</v>
      </c>
      <c r="F706" s="37" t="s">
        <v>60</v>
      </c>
      <c r="G706" s="39">
        <v>5</v>
      </c>
      <c r="H706" s="39">
        <v>6</v>
      </c>
      <c r="I706" s="40">
        <v>4651.6000000000004</v>
      </c>
      <c r="J706" s="40">
        <v>4037.4</v>
      </c>
      <c r="K706" s="40">
        <v>4037.4</v>
      </c>
      <c r="L706" s="41">
        <v>120</v>
      </c>
      <c r="M706" s="40">
        <f t="shared" si="260"/>
        <v>2236670.2000000002</v>
      </c>
      <c r="N706" s="40">
        <v>0</v>
      </c>
      <c r="O706" s="40">
        <v>0</v>
      </c>
      <c r="P706" s="40">
        <v>0</v>
      </c>
      <c r="Q706" s="40">
        <f>'Таблица 3 '!C703</f>
        <v>2236670.2000000002</v>
      </c>
      <c r="R706" s="40">
        <f t="shared" si="261"/>
        <v>2236670.2000000002</v>
      </c>
      <c r="S706" s="40">
        <v>0</v>
      </c>
      <c r="T706" s="42">
        <f t="shared" si="262"/>
        <v>553.98776440283359</v>
      </c>
      <c r="U706" s="42">
        <v>553.99</v>
      </c>
      <c r="V706" s="43" t="s">
        <v>489</v>
      </c>
      <c r="W706" s="45"/>
    </row>
    <row r="707" spans="1:23" s="44" customFormat="1" ht="43.5" customHeight="1" x14ac:dyDescent="0.25">
      <c r="A707" s="37">
        <v>3</v>
      </c>
      <c r="B707" s="38" t="s">
        <v>1334</v>
      </c>
      <c r="C707" s="37" t="s">
        <v>47</v>
      </c>
      <c r="D707" s="37">
        <v>1972</v>
      </c>
      <c r="E707" s="37" t="s">
        <v>35</v>
      </c>
      <c r="F707" s="37" t="s">
        <v>60</v>
      </c>
      <c r="G707" s="39">
        <v>5</v>
      </c>
      <c r="H707" s="39">
        <v>5</v>
      </c>
      <c r="I707" s="40">
        <v>3316</v>
      </c>
      <c r="J707" s="40">
        <v>2987.4</v>
      </c>
      <c r="K707" s="40">
        <v>2713.3</v>
      </c>
      <c r="L707" s="41">
        <v>98</v>
      </c>
      <c r="M707" s="40">
        <f t="shared" ref="M707:M713" si="263">SUM(N707:Q707)</f>
        <v>1284229</v>
      </c>
      <c r="N707" s="40">
        <v>0</v>
      </c>
      <c r="O707" s="40">
        <v>0</v>
      </c>
      <c r="P707" s="40">
        <v>0</v>
      </c>
      <c r="Q707" s="40">
        <f>'Таблица 3 '!C704</f>
        <v>1284229</v>
      </c>
      <c r="R707" s="40">
        <f t="shared" ref="R707:R713" si="264">Q707</f>
        <v>1284229</v>
      </c>
      <c r="S707" s="40">
        <v>0</v>
      </c>
      <c r="T707" s="42">
        <f t="shared" si="233"/>
        <v>429.88183704893885</v>
      </c>
      <c r="U707" s="42">
        <v>553.99</v>
      </c>
      <c r="V707" s="43" t="s">
        <v>489</v>
      </c>
      <c r="W707" s="45"/>
    </row>
    <row r="708" spans="1:23" s="36" customFormat="1" ht="43.5" customHeight="1" x14ac:dyDescent="0.25">
      <c r="A708" s="37">
        <v>4</v>
      </c>
      <c r="B708" s="38" t="s">
        <v>630</v>
      </c>
      <c r="C708" s="37" t="s">
        <v>38</v>
      </c>
      <c r="D708" s="37">
        <v>1990</v>
      </c>
      <c r="E708" s="37" t="s">
        <v>35</v>
      </c>
      <c r="F708" s="37" t="s">
        <v>60</v>
      </c>
      <c r="G708" s="39">
        <v>5</v>
      </c>
      <c r="H708" s="39">
        <v>4</v>
      </c>
      <c r="I708" s="40">
        <v>2995.6</v>
      </c>
      <c r="J708" s="40">
        <v>2845.6</v>
      </c>
      <c r="K708" s="40">
        <v>2845.6</v>
      </c>
      <c r="L708" s="41">
        <v>67</v>
      </c>
      <c r="M708" s="40">
        <f t="shared" si="263"/>
        <v>712475</v>
      </c>
      <c r="N708" s="40">
        <v>0</v>
      </c>
      <c r="O708" s="40">
        <v>0</v>
      </c>
      <c r="P708" s="40">
        <v>0</v>
      </c>
      <c r="Q708" s="40">
        <f>'Таблица 3 '!C705</f>
        <v>712475</v>
      </c>
      <c r="R708" s="40">
        <f t="shared" si="264"/>
        <v>712475</v>
      </c>
      <c r="S708" s="40">
        <v>0</v>
      </c>
      <c r="T708" s="42">
        <f t="shared" si="233"/>
        <v>250.37777621591229</v>
      </c>
      <c r="U708" s="42">
        <v>250.38</v>
      </c>
      <c r="V708" s="43" t="s">
        <v>489</v>
      </c>
      <c r="W708" s="45"/>
    </row>
    <row r="709" spans="1:23" s="36" customFormat="1" ht="43.5" customHeight="1" x14ac:dyDescent="0.25">
      <c r="A709" s="37">
        <v>5</v>
      </c>
      <c r="B709" s="38" t="s">
        <v>478</v>
      </c>
      <c r="C709" s="37" t="s">
        <v>38</v>
      </c>
      <c r="D709" s="37" t="s">
        <v>305</v>
      </c>
      <c r="E709" s="37">
        <v>2022</v>
      </c>
      <c r="F709" s="37" t="s">
        <v>60</v>
      </c>
      <c r="G709" s="39">
        <v>2</v>
      </c>
      <c r="H709" s="39">
        <v>2</v>
      </c>
      <c r="I709" s="40">
        <v>517.1</v>
      </c>
      <c r="J709" s="40">
        <v>466.8</v>
      </c>
      <c r="K709" s="40">
        <v>409.7</v>
      </c>
      <c r="L709" s="41">
        <v>13</v>
      </c>
      <c r="M709" s="40">
        <f t="shared" si="263"/>
        <v>541401.59999999998</v>
      </c>
      <c r="N709" s="40">
        <v>0</v>
      </c>
      <c r="O709" s="40">
        <v>0</v>
      </c>
      <c r="P709" s="40">
        <v>0</v>
      </c>
      <c r="Q709" s="40">
        <f>'Таблица 3 '!C706</f>
        <v>541401.59999999998</v>
      </c>
      <c r="R709" s="40">
        <f t="shared" si="264"/>
        <v>541401.59999999998</v>
      </c>
      <c r="S709" s="40">
        <v>0</v>
      </c>
      <c r="T709" s="42">
        <f t="shared" si="233"/>
        <v>1159.8149100257069</v>
      </c>
      <c r="U709" s="42">
        <v>1425.99</v>
      </c>
      <c r="V709" s="43" t="s">
        <v>489</v>
      </c>
      <c r="W709" s="45"/>
    </row>
    <row r="710" spans="1:23" s="36" customFormat="1" ht="43.5" customHeight="1" x14ac:dyDescent="0.25">
      <c r="A710" s="37">
        <v>6</v>
      </c>
      <c r="B710" s="38" t="s">
        <v>631</v>
      </c>
      <c r="C710" s="37" t="s">
        <v>38</v>
      </c>
      <c r="D710" s="37">
        <v>1995</v>
      </c>
      <c r="E710" s="37" t="s">
        <v>35</v>
      </c>
      <c r="F710" s="37" t="s">
        <v>60</v>
      </c>
      <c r="G710" s="39">
        <v>5</v>
      </c>
      <c r="H710" s="39">
        <v>3</v>
      </c>
      <c r="I710" s="40">
        <v>3489.8</v>
      </c>
      <c r="J710" s="40">
        <v>3179.9</v>
      </c>
      <c r="K710" s="40">
        <v>3179.9</v>
      </c>
      <c r="L710" s="41">
        <v>80</v>
      </c>
      <c r="M710" s="40">
        <f t="shared" si="263"/>
        <v>1993354.6</v>
      </c>
      <c r="N710" s="40">
        <v>0</v>
      </c>
      <c r="O710" s="40">
        <v>0</v>
      </c>
      <c r="P710" s="40">
        <v>0</v>
      </c>
      <c r="Q710" s="40">
        <f>'Таблица 3 '!C707</f>
        <v>1993354.6</v>
      </c>
      <c r="R710" s="40">
        <f t="shared" si="264"/>
        <v>1993354.6</v>
      </c>
      <c r="S710" s="40">
        <v>0</v>
      </c>
      <c r="T710" s="42">
        <f t="shared" si="233"/>
        <v>626.8607817855908</v>
      </c>
      <c r="U710" s="42">
        <v>626.86</v>
      </c>
      <c r="V710" s="43" t="s">
        <v>489</v>
      </c>
      <c r="W710" s="45"/>
    </row>
    <row r="711" spans="1:23" s="29" customFormat="1" ht="30" customHeight="1" x14ac:dyDescent="0.25">
      <c r="A711" s="162" t="s">
        <v>482</v>
      </c>
      <c r="B711" s="162"/>
      <c r="C711" s="30" t="s">
        <v>34</v>
      </c>
      <c r="D711" s="30" t="s">
        <v>34</v>
      </c>
      <c r="E711" s="30" t="s">
        <v>34</v>
      </c>
      <c r="F711" s="30" t="s">
        <v>34</v>
      </c>
      <c r="G711" s="31" t="s">
        <v>34</v>
      </c>
      <c r="H711" s="31" t="s">
        <v>34</v>
      </c>
      <c r="I711" s="32">
        <f>SUM(I712:I713)</f>
        <v>2057</v>
      </c>
      <c r="J711" s="32">
        <f t="shared" ref="J711:S711" si="265">SUM(J712:J713)</f>
        <v>1224.1100000000001</v>
      </c>
      <c r="K711" s="32">
        <f t="shared" si="265"/>
        <v>1190.21</v>
      </c>
      <c r="L711" s="33">
        <f t="shared" si="265"/>
        <v>55</v>
      </c>
      <c r="M711" s="32">
        <f t="shared" si="265"/>
        <v>7079197.5399999991</v>
      </c>
      <c r="N711" s="32">
        <f t="shared" si="265"/>
        <v>0</v>
      </c>
      <c r="O711" s="32">
        <f t="shared" si="265"/>
        <v>0</v>
      </c>
      <c r="P711" s="32">
        <f t="shared" si="265"/>
        <v>0</v>
      </c>
      <c r="Q711" s="32">
        <f t="shared" si="265"/>
        <v>7079197.5399999991</v>
      </c>
      <c r="R711" s="32">
        <f t="shared" si="265"/>
        <v>7079197.5399999991</v>
      </c>
      <c r="S711" s="32">
        <f t="shared" si="265"/>
        <v>0</v>
      </c>
      <c r="T711" s="34" t="s">
        <v>35</v>
      </c>
      <c r="U711" s="34" t="s">
        <v>35</v>
      </c>
      <c r="V711" s="35" t="s">
        <v>35</v>
      </c>
      <c r="W711" s="181"/>
    </row>
    <row r="712" spans="1:23" s="36" customFormat="1" ht="43.5" customHeight="1" x14ac:dyDescent="0.25">
      <c r="A712" s="37">
        <v>1</v>
      </c>
      <c r="B712" s="38" t="s">
        <v>632</v>
      </c>
      <c r="C712" s="37" t="s">
        <v>38</v>
      </c>
      <c r="D712" s="37" t="s">
        <v>185</v>
      </c>
      <c r="E712" s="37" t="s">
        <v>35</v>
      </c>
      <c r="F712" s="37" t="s">
        <v>45</v>
      </c>
      <c r="G712" s="39">
        <v>2</v>
      </c>
      <c r="H712" s="39">
        <v>2</v>
      </c>
      <c r="I712" s="40">
        <v>1027</v>
      </c>
      <c r="J712" s="40">
        <v>611.51</v>
      </c>
      <c r="K712" s="40">
        <v>611.51</v>
      </c>
      <c r="L712" s="41">
        <v>29</v>
      </c>
      <c r="M712" s="40">
        <f t="shared" si="263"/>
        <v>3583296.5</v>
      </c>
      <c r="N712" s="40">
        <v>0</v>
      </c>
      <c r="O712" s="40">
        <v>0</v>
      </c>
      <c r="P712" s="40">
        <v>0</v>
      </c>
      <c r="Q712" s="40">
        <f>'Таблица 3 '!C709</f>
        <v>3583296.5</v>
      </c>
      <c r="R712" s="40">
        <f t="shared" si="264"/>
        <v>3583296.5</v>
      </c>
      <c r="S712" s="40">
        <v>0</v>
      </c>
      <c r="T712" s="42">
        <f t="shared" si="233"/>
        <v>5859.7512714428221</v>
      </c>
      <c r="U712" s="42">
        <v>4778.62</v>
      </c>
      <c r="V712" s="43" t="s">
        <v>489</v>
      </c>
      <c r="W712" s="45"/>
    </row>
    <row r="713" spans="1:23" s="36" customFormat="1" ht="43.5" customHeight="1" x14ac:dyDescent="0.25">
      <c r="A713" s="37">
        <v>2</v>
      </c>
      <c r="B713" s="38" t="s">
        <v>633</v>
      </c>
      <c r="C713" s="37" t="s">
        <v>38</v>
      </c>
      <c r="D713" s="37" t="s">
        <v>185</v>
      </c>
      <c r="E713" s="37" t="s">
        <v>35</v>
      </c>
      <c r="F713" s="37" t="s">
        <v>45</v>
      </c>
      <c r="G713" s="39">
        <v>2</v>
      </c>
      <c r="H713" s="39">
        <v>2</v>
      </c>
      <c r="I713" s="40">
        <v>1030</v>
      </c>
      <c r="J713" s="40">
        <v>612.6</v>
      </c>
      <c r="K713" s="40">
        <v>578.70000000000005</v>
      </c>
      <c r="L713" s="41">
        <v>26</v>
      </c>
      <c r="M713" s="40">
        <f t="shared" si="263"/>
        <v>3495901.0399999996</v>
      </c>
      <c r="N713" s="40">
        <v>0</v>
      </c>
      <c r="O713" s="40">
        <v>0</v>
      </c>
      <c r="P713" s="40">
        <v>0</v>
      </c>
      <c r="Q713" s="40">
        <f>'Таблица 3 '!C710</f>
        <v>3495901.0399999996</v>
      </c>
      <c r="R713" s="40">
        <f t="shared" si="264"/>
        <v>3495901.0399999996</v>
      </c>
      <c r="S713" s="40">
        <v>0</v>
      </c>
      <c r="T713" s="42">
        <f t="shared" si="233"/>
        <v>5706.6618348024804</v>
      </c>
      <c r="U713" s="42">
        <v>4739.8</v>
      </c>
      <c r="V713" s="43" t="s">
        <v>489</v>
      </c>
      <c r="W713" s="45"/>
    </row>
    <row r="714" spans="1:23" s="23" customFormat="1" ht="27.75" customHeight="1" x14ac:dyDescent="0.25">
      <c r="A714" s="163" t="s">
        <v>634</v>
      </c>
      <c r="B714" s="163"/>
      <c r="C714" s="154"/>
      <c r="D714" s="154"/>
      <c r="E714" s="154"/>
      <c r="F714" s="154"/>
      <c r="G714" s="24"/>
      <c r="H714" s="24"/>
      <c r="I714" s="25"/>
      <c r="J714" s="25"/>
      <c r="K714" s="25"/>
      <c r="L714" s="26"/>
      <c r="M714" s="25"/>
      <c r="N714" s="25"/>
      <c r="O714" s="25"/>
      <c r="P714" s="25"/>
      <c r="Q714" s="25"/>
      <c r="R714" s="25"/>
      <c r="S714" s="25"/>
      <c r="T714" s="27"/>
      <c r="U714" s="27"/>
      <c r="V714" s="28"/>
      <c r="W714" s="180"/>
    </row>
    <row r="715" spans="1:23" s="8" customFormat="1" ht="28.5" customHeight="1" x14ac:dyDescent="0.25">
      <c r="A715" s="157" t="s">
        <v>33</v>
      </c>
      <c r="B715" s="157"/>
      <c r="C715" s="9" t="s">
        <v>35</v>
      </c>
      <c r="D715" s="9" t="s">
        <v>35</v>
      </c>
      <c r="E715" s="9" t="s">
        <v>35</v>
      </c>
      <c r="F715" s="9" t="s">
        <v>35</v>
      </c>
      <c r="G715" s="10" t="s">
        <v>35</v>
      </c>
      <c r="H715" s="10" t="s">
        <v>35</v>
      </c>
      <c r="I715" s="11">
        <f>I716+I797+I804+I808+I811+I814+I819+I821+I823+I831+I833+I838+I843+I845+I850+I868+I879+I884+I888+I899+I905+I912+I919+I929</f>
        <v>523041.35000000015</v>
      </c>
      <c r="J715" s="11">
        <f t="shared" ref="J715:S715" si="266">J716+J797+J804+J808+J811+J814+J819+J821+J823+J831+J833+J838+J843+J845+J850+J868+J879+J884+J888+J899+J905+J912+J919+J929</f>
        <v>437645.58999999985</v>
      </c>
      <c r="K715" s="11">
        <f t="shared" si="266"/>
        <v>398145.25000000006</v>
      </c>
      <c r="L715" s="12">
        <f t="shared" si="266"/>
        <v>14952</v>
      </c>
      <c r="M715" s="11">
        <f t="shared" si="266"/>
        <v>884963998.38810027</v>
      </c>
      <c r="N715" s="11">
        <f t="shared" si="266"/>
        <v>0</v>
      </c>
      <c r="O715" s="11">
        <f t="shared" si="266"/>
        <v>0</v>
      </c>
      <c r="P715" s="11">
        <f t="shared" si="266"/>
        <v>0</v>
      </c>
      <c r="Q715" s="11">
        <f t="shared" si="266"/>
        <v>884963998.38810027</v>
      </c>
      <c r="R715" s="11">
        <f t="shared" si="266"/>
        <v>884963998.38810027</v>
      </c>
      <c r="S715" s="11">
        <f t="shared" si="266"/>
        <v>0</v>
      </c>
      <c r="T715" s="21" t="s">
        <v>35</v>
      </c>
      <c r="U715" s="21" t="s">
        <v>35</v>
      </c>
      <c r="V715" s="13" t="s">
        <v>35</v>
      </c>
      <c r="W715" s="179"/>
    </row>
    <row r="716" spans="1:23" s="29" customFormat="1" ht="29.25" customHeight="1" x14ac:dyDescent="0.25">
      <c r="A716" s="162" t="s">
        <v>487</v>
      </c>
      <c r="B716" s="162"/>
      <c r="C716" s="30" t="s">
        <v>34</v>
      </c>
      <c r="D716" s="30" t="s">
        <v>35</v>
      </c>
      <c r="E716" s="30" t="s">
        <v>35</v>
      </c>
      <c r="F716" s="30" t="s">
        <v>35</v>
      </c>
      <c r="G716" s="31" t="s">
        <v>35</v>
      </c>
      <c r="H716" s="31" t="s">
        <v>35</v>
      </c>
      <c r="I716" s="32">
        <f>SUM(I717:I796)</f>
        <v>360601.85000000009</v>
      </c>
      <c r="J716" s="32">
        <f t="shared" ref="J716:S716" si="267">SUM(J717:J796)</f>
        <v>309339.2099999999</v>
      </c>
      <c r="K716" s="32">
        <f t="shared" si="267"/>
        <v>290995.61</v>
      </c>
      <c r="L716" s="33">
        <f t="shared" si="267"/>
        <v>10118</v>
      </c>
      <c r="M716" s="32">
        <f t="shared" si="267"/>
        <v>621808288.92000008</v>
      </c>
      <c r="N716" s="32">
        <f t="shared" si="267"/>
        <v>0</v>
      </c>
      <c r="O716" s="32">
        <f t="shared" si="267"/>
        <v>0</v>
      </c>
      <c r="P716" s="32">
        <f t="shared" si="267"/>
        <v>0</v>
      </c>
      <c r="Q716" s="32">
        <f t="shared" si="267"/>
        <v>621808288.92000008</v>
      </c>
      <c r="R716" s="32">
        <f t="shared" si="267"/>
        <v>621808288.92000008</v>
      </c>
      <c r="S716" s="32">
        <f t="shared" si="267"/>
        <v>0</v>
      </c>
      <c r="T716" s="34" t="s">
        <v>35</v>
      </c>
      <c r="U716" s="34" t="s">
        <v>35</v>
      </c>
      <c r="V716" s="35" t="s">
        <v>35</v>
      </c>
      <c r="W716" s="181"/>
    </row>
    <row r="717" spans="1:23" s="36" customFormat="1" ht="45" customHeight="1" x14ac:dyDescent="0.25">
      <c r="A717" s="37">
        <v>1</v>
      </c>
      <c r="B717" s="38" t="s">
        <v>635</v>
      </c>
      <c r="C717" s="37" t="s">
        <v>38</v>
      </c>
      <c r="D717" s="37">
        <v>1967</v>
      </c>
      <c r="E717" s="37">
        <v>2019</v>
      </c>
      <c r="F717" s="37" t="s">
        <v>45</v>
      </c>
      <c r="G717" s="39">
        <v>5</v>
      </c>
      <c r="H717" s="39">
        <v>4</v>
      </c>
      <c r="I717" s="40">
        <v>4825.38</v>
      </c>
      <c r="J717" s="40">
        <v>3831.8</v>
      </c>
      <c r="K717" s="40">
        <v>3686.8</v>
      </c>
      <c r="L717" s="41">
        <v>128</v>
      </c>
      <c r="M717" s="40">
        <f t="shared" ref="M717:M795" si="268">SUM(N717:Q717)</f>
        <v>686696.87800000003</v>
      </c>
      <c r="N717" s="40">
        <v>0</v>
      </c>
      <c r="O717" s="40">
        <v>0</v>
      </c>
      <c r="P717" s="40">
        <v>0</v>
      </c>
      <c r="Q717" s="40">
        <f>'Таблица 3 '!C714</f>
        <v>686696.87800000003</v>
      </c>
      <c r="R717" s="40">
        <f t="shared" ref="R717:R795" si="269">Q717</f>
        <v>686696.87800000003</v>
      </c>
      <c r="S717" s="40">
        <v>0</v>
      </c>
      <c r="T717" s="42">
        <f t="shared" si="233"/>
        <v>179.21</v>
      </c>
      <c r="U717" s="42">
        <v>179.21</v>
      </c>
      <c r="V717" s="43" t="s">
        <v>609</v>
      </c>
      <c r="W717" s="45"/>
    </row>
    <row r="718" spans="1:23" s="36" customFormat="1" ht="45" customHeight="1" x14ac:dyDescent="0.25">
      <c r="A718" s="37">
        <v>2</v>
      </c>
      <c r="B718" s="38" t="s">
        <v>636</v>
      </c>
      <c r="C718" s="37" t="s">
        <v>38</v>
      </c>
      <c r="D718" s="37">
        <v>2009</v>
      </c>
      <c r="E718" s="37" t="s">
        <v>35</v>
      </c>
      <c r="F718" s="37" t="s">
        <v>60</v>
      </c>
      <c r="G718" s="39">
        <v>12</v>
      </c>
      <c r="H718" s="39">
        <v>1</v>
      </c>
      <c r="I718" s="40">
        <v>3166.5</v>
      </c>
      <c r="J718" s="40">
        <v>3166.5</v>
      </c>
      <c r="K718" s="40">
        <v>2841.9</v>
      </c>
      <c r="L718" s="41">
        <v>76</v>
      </c>
      <c r="M718" s="40">
        <f t="shared" si="268"/>
        <v>903497.44499999995</v>
      </c>
      <c r="N718" s="40">
        <v>0</v>
      </c>
      <c r="O718" s="40">
        <v>0</v>
      </c>
      <c r="P718" s="40">
        <v>0</v>
      </c>
      <c r="Q718" s="40">
        <f>'Таблица 3 '!C715</f>
        <v>903497.44499999995</v>
      </c>
      <c r="R718" s="40">
        <f t="shared" si="269"/>
        <v>903497.44499999995</v>
      </c>
      <c r="S718" s="40">
        <v>0</v>
      </c>
      <c r="T718" s="42">
        <f t="shared" si="233"/>
        <v>285.33</v>
      </c>
      <c r="U718" s="42">
        <v>285.33</v>
      </c>
      <c r="V718" s="43" t="s">
        <v>609</v>
      </c>
      <c r="W718" s="45"/>
    </row>
    <row r="719" spans="1:23" s="36" customFormat="1" ht="45" customHeight="1" x14ac:dyDescent="0.25">
      <c r="A719" s="37">
        <v>3</v>
      </c>
      <c r="B719" s="38" t="s">
        <v>48</v>
      </c>
      <c r="C719" s="37" t="s">
        <v>38</v>
      </c>
      <c r="D719" s="37">
        <v>1986</v>
      </c>
      <c r="E719" s="37">
        <v>2020</v>
      </c>
      <c r="F719" s="37" t="s">
        <v>45</v>
      </c>
      <c r="G719" s="39">
        <v>5</v>
      </c>
      <c r="H719" s="39">
        <v>4</v>
      </c>
      <c r="I719" s="40">
        <v>2953.6</v>
      </c>
      <c r="J719" s="40">
        <v>2934.1</v>
      </c>
      <c r="K719" s="40">
        <v>2751.4</v>
      </c>
      <c r="L719" s="41">
        <v>107</v>
      </c>
      <c r="M719" s="40">
        <f t="shared" si="268"/>
        <v>4654128.102</v>
      </c>
      <c r="N719" s="40">
        <v>0</v>
      </c>
      <c r="O719" s="40">
        <v>0</v>
      </c>
      <c r="P719" s="40">
        <v>0</v>
      </c>
      <c r="Q719" s="40">
        <f>'Таблица 3 '!C716</f>
        <v>4654128.102</v>
      </c>
      <c r="R719" s="40">
        <f t="shared" si="269"/>
        <v>4654128.102</v>
      </c>
      <c r="S719" s="40">
        <v>0</v>
      </c>
      <c r="T719" s="42">
        <f t="shared" si="233"/>
        <v>1586.22</v>
      </c>
      <c r="U719" s="42">
        <v>1871.55</v>
      </c>
      <c r="V719" s="43" t="s">
        <v>609</v>
      </c>
      <c r="W719" s="45"/>
    </row>
    <row r="720" spans="1:23" s="36" customFormat="1" ht="45" customHeight="1" x14ac:dyDescent="0.25">
      <c r="A720" s="37">
        <v>4</v>
      </c>
      <c r="B720" s="38" t="s">
        <v>637</v>
      </c>
      <c r="C720" s="37" t="s">
        <v>38</v>
      </c>
      <c r="D720" s="37">
        <v>1988</v>
      </c>
      <c r="E720" s="37">
        <v>2021</v>
      </c>
      <c r="F720" s="37" t="s">
        <v>45</v>
      </c>
      <c r="G720" s="39">
        <v>5</v>
      </c>
      <c r="H720" s="39">
        <v>4</v>
      </c>
      <c r="I720" s="40">
        <v>3338.3</v>
      </c>
      <c r="J720" s="40">
        <v>3009.5</v>
      </c>
      <c r="K720" s="40">
        <v>2940.7</v>
      </c>
      <c r="L720" s="41">
        <v>117</v>
      </c>
      <c r="M720" s="40">
        <f t="shared" si="268"/>
        <v>2264990.4250000003</v>
      </c>
      <c r="N720" s="40">
        <v>0</v>
      </c>
      <c r="O720" s="40">
        <v>0</v>
      </c>
      <c r="P720" s="40">
        <v>0</v>
      </c>
      <c r="Q720" s="40">
        <f>'Таблица 3 '!C717</f>
        <v>2264990.4250000003</v>
      </c>
      <c r="R720" s="40">
        <f t="shared" si="269"/>
        <v>2264990.4250000003</v>
      </c>
      <c r="S720" s="40">
        <v>0</v>
      </c>
      <c r="T720" s="42">
        <f t="shared" si="233"/>
        <v>752.61353214819746</v>
      </c>
      <c r="U720" s="42">
        <v>860.22000000000014</v>
      </c>
      <c r="V720" s="43" t="s">
        <v>609</v>
      </c>
      <c r="W720" s="45"/>
    </row>
    <row r="721" spans="1:23" s="36" customFormat="1" ht="45" customHeight="1" x14ac:dyDescent="0.25">
      <c r="A721" s="37">
        <v>5</v>
      </c>
      <c r="B721" s="38" t="s">
        <v>638</v>
      </c>
      <c r="C721" s="37" t="s">
        <v>38</v>
      </c>
      <c r="D721" s="37">
        <v>1993</v>
      </c>
      <c r="E721" s="37">
        <v>2019</v>
      </c>
      <c r="F721" s="37" t="s">
        <v>45</v>
      </c>
      <c r="G721" s="39">
        <v>10</v>
      </c>
      <c r="H721" s="39">
        <v>2</v>
      </c>
      <c r="I721" s="40">
        <v>5790.4</v>
      </c>
      <c r="J721" s="40">
        <v>4773.1000000000004</v>
      </c>
      <c r="K721" s="40">
        <v>4507.1000000000004</v>
      </c>
      <c r="L721" s="41">
        <v>183</v>
      </c>
      <c r="M721" s="40">
        <f t="shared" si="268"/>
        <v>8238370.6000000006</v>
      </c>
      <c r="N721" s="40">
        <v>0</v>
      </c>
      <c r="O721" s="40">
        <v>0</v>
      </c>
      <c r="P721" s="40">
        <v>0</v>
      </c>
      <c r="Q721" s="40">
        <f>'Таблица 3 '!C718</f>
        <v>8238370.6000000006</v>
      </c>
      <c r="R721" s="40">
        <f t="shared" si="269"/>
        <v>8238370.6000000006</v>
      </c>
      <c r="S721" s="40">
        <v>0</v>
      </c>
      <c r="T721" s="42">
        <f t="shared" si="233"/>
        <v>1726</v>
      </c>
      <c r="U721" s="42">
        <v>1915.2699999999998</v>
      </c>
      <c r="V721" s="43" t="s">
        <v>609</v>
      </c>
      <c r="W721" s="45"/>
    </row>
    <row r="722" spans="1:23" s="36" customFormat="1" ht="45" customHeight="1" x14ac:dyDescent="0.25">
      <c r="A722" s="37">
        <v>6</v>
      </c>
      <c r="B722" s="38" t="s">
        <v>639</v>
      </c>
      <c r="C722" s="37" t="s">
        <v>38</v>
      </c>
      <c r="D722" s="37">
        <v>1991</v>
      </c>
      <c r="E722" s="37">
        <v>2019</v>
      </c>
      <c r="F722" s="37" t="s">
        <v>45</v>
      </c>
      <c r="G722" s="39">
        <v>5</v>
      </c>
      <c r="H722" s="39">
        <v>6</v>
      </c>
      <c r="I722" s="40">
        <v>4665.3</v>
      </c>
      <c r="J722" s="40">
        <v>4593.1000000000004</v>
      </c>
      <c r="K722" s="40">
        <v>4512.8999999999996</v>
      </c>
      <c r="L722" s="41">
        <v>218</v>
      </c>
      <c r="M722" s="40">
        <f t="shared" si="268"/>
        <v>13424369.600000001</v>
      </c>
      <c r="N722" s="40">
        <v>0</v>
      </c>
      <c r="O722" s="40">
        <v>0</v>
      </c>
      <c r="P722" s="40">
        <v>0</v>
      </c>
      <c r="Q722" s="40">
        <f>'Таблица 3 '!C719</f>
        <v>13424369.600000001</v>
      </c>
      <c r="R722" s="40">
        <f t="shared" si="269"/>
        <v>13424369.600000001</v>
      </c>
      <c r="S722" s="40">
        <v>0</v>
      </c>
      <c r="T722" s="42">
        <f t="shared" si="233"/>
        <v>2922.7253053493282</v>
      </c>
      <c r="U722" s="42">
        <v>3047.27</v>
      </c>
      <c r="V722" s="43" t="s">
        <v>609</v>
      </c>
      <c r="W722" s="45"/>
    </row>
    <row r="723" spans="1:23" s="36" customFormat="1" ht="45" customHeight="1" x14ac:dyDescent="0.25">
      <c r="A723" s="37">
        <v>7</v>
      </c>
      <c r="B723" s="38" t="s">
        <v>641</v>
      </c>
      <c r="C723" s="37" t="s">
        <v>38</v>
      </c>
      <c r="D723" s="37">
        <v>2008</v>
      </c>
      <c r="E723" s="37" t="s">
        <v>35</v>
      </c>
      <c r="F723" s="37" t="s">
        <v>45</v>
      </c>
      <c r="G723" s="39">
        <v>5</v>
      </c>
      <c r="H723" s="39">
        <v>2</v>
      </c>
      <c r="I723" s="40">
        <v>3467.5</v>
      </c>
      <c r="J723" s="40">
        <v>2681.6</v>
      </c>
      <c r="K723" s="40">
        <v>2228.5</v>
      </c>
      <c r="L723" s="41">
        <v>148</v>
      </c>
      <c r="M723" s="40">
        <f t="shared" si="268"/>
        <v>765140.92799999996</v>
      </c>
      <c r="N723" s="40">
        <v>0</v>
      </c>
      <c r="O723" s="40">
        <v>0</v>
      </c>
      <c r="P723" s="40">
        <v>0</v>
      </c>
      <c r="Q723" s="40">
        <f>'Таблица 3 '!C720</f>
        <v>765140.92799999996</v>
      </c>
      <c r="R723" s="40">
        <f t="shared" si="269"/>
        <v>765140.92799999996</v>
      </c>
      <c r="S723" s="40">
        <v>0</v>
      </c>
      <c r="T723" s="42">
        <f t="shared" ref="T723:T803" si="270">M723/J723</f>
        <v>285.33</v>
      </c>
      <c r="U723" s="42">
        <v>285.33</v>
      </c>
      <c r="V723" s="43" t="s">
        <v>609</v>
      </c>
      <c r="W723" s="45"/>
    </row>
    <row r="724" spans="1:23" s="36" customFormat="1" ht="45" customHeight="1" x14ac:dyDescent="0.25">
      <c r="A724" s="37">
        <v>8</v>
      </c>
      <c r="B724" s="38" t="s">
        <v>642</v>
      </c>
      <c r="C724" s="37" t="s">
        <v>38</v>
      </c>
      <c r="D724" s="37">
        <v>1993</v>
      </c>
      <c r="E724" s="37" t="s">
        <v>35</v>
      </c>
      <c r="F724" s="37" t="s">
        <v>45</v>
      </c>
      <c r="G724" s="39">
        <v>5</v>
      </c>
      <c r="H724" s="39">
        <v>4</v>
      </c>
      <c r="I724" s="40">
        <v>6560.5</v>
      </c>
      <c r="J724" s="40">
        <v>4538.6000000000004</v>
      </c>
      <c r="K724" s="40">
        <v>4048.8</v>
      </c>
      <c r="L724" s="41">
        <v>183</v>
      </c>
      <c r="M724" s="40">
        <f t="shared" si="268"/>
        <v>10558714.799999999</v>
      </c>
      <c r="N724" s="40">
        <v>0</v>
      </c>
      <c r="O724" s="40">
        <v>0</v>
      </c>
      <c r="P724" s="40">
        <v>0</v>
      </c>
      <c r="Q724" s="40">
        <f>'Таблица 3 '!C721</f>
        <v>10558714.799999999</v>
      </c>
      <c r="R724" s="40">
        <f t="shared" si="269"/>
        <v>10558714.799999999</v>
      </c>
      <c r="S724" s="40">
        <v>0</v>
      </c>
      <c r="T724" s="42">
        <f t="shared" si="270"/>
        <v>2326.4255056625389</v>
      </c>
      <c r="U724" s="42">
        <v>1915.27</v>
      </c>
      <c r="V724" s="43" t="s">
        <v>609</v>
      </c>
      <c r="W724" s="45"/>
    </row>
    <row r="725" spans="1:23" s="36" customFormat="1" ht="45" customHeight="1" x14ac:dyDescent="0.25">
      <c r="A725" s="37">
        <v>9</v>
      </c>
      <c r="B725" s="38" t="s">
        <v>643</v>
      </c>
      <c r="C725" s="37" t="s">
        <v>38</v>
      </c>
      <c r="D725" s="37">
        <v>1978</v>
      </c>
      <c r="E725" s="37" t="s">
        <v>35</v>
      </c>
      <c r="F725" s="37" t="s">
        <v>45</v>
      </c>
      <c r="G725" s="39">
        <v>5</v>
      </c>
      <c r="H725" s="39">
        <v>0</v>
      </c>
      <c r="I725" s="40">
        <v>3673.1</v>
      </c>
      <c r="J725" s="40">
        <v>3673.1</v>
      </c>
      <c r="K725" s="40">
        <v>2871.1</v>
      </c>
      <c r="L725" s="41">
        <v>81</v>
      </c>
      <c r="M725" s="40">
        <f t="shared" si="268"/>
        <v>1048045.6229999999</v>
      </c>
      <c r="N725" s="40">
        <v>0</v>
      </c>
      <c r="O725" s="40">
        <v>0</v>
      </c>
      <c r="P725" s="40">
        <v>0</v>
      </c>
      <c r="Q725" s="40">
        <f>'Таблица 3 '!C722</f>
        <v>1048045.6229999999</v>
      </c>
      <c r="R725" s="40">
        <f t="shared" si="269"/>
        <v>1048045.6229999999</v>
      </c>
      <c r="S725" s="40">
        <v>0</v>
      </c>
      <c r="T725" s="42">
        <f t="shared" si="270"/>
        <v>285.33</v>
      </c>
      <c r="U725" s="42">
        <v>285.33</v>
      </c>
      <c r="V725" s="43" t="s">
        <v>609</v>
      </c>
      <c r="W725" s="45"/>
    </row>
    <row r="726" spans="1:23" s="44" customFormat="1" ht="45.75" customHeight="1" x14ac:dyDescent="0.25">
      <c r="A726" s="37">
        <v>10</v>
      </c>
      <c r="B726" s="38" t="s">
        <v>494</v>
      </c>
      <c r="C726" s="37" t="s">
        <v>38</v>
      </c>
      <c r="D726" s="37">
        <v>1980</v>
      </c>
      <c r="E726" s="37" t="s">
        <v>34</v>
      </c>
      <c r="F726" s="37" t="s">
        <v>45</v>
      </c>
      <c r="G726" s="39">
        <v>6</v>
      </c>
      <c r="H726" s="39">
        <v>4</v>
      </c>
      <c r="I726" s="40">
        <v>3677.2</v>
      </c>
      <c r="J726" s="40">
        <v>3677.2</v>
      </c>
      <c r="K726" s="40">
        <v>3677.2</v>
      </c>
      <c r="L726" s="41">
        <v>80</v>
      </c>
      <c r="M726" s="40">
        <f t="shared" si="268"/>
        <v>21669883.650000002</v>
      </c>
      <c r="N726" s="40">
        <v>0</v>
      </c>
      <c r="O726" s="40">
        <v>0</v>
      </c>
      <c r="P726" s="40">
        <v>0</v>
      </c>
      <c r="Q726" s="40">
        <f>'Таблица 3 '!C723</f>
        <v>21669883.650000002</v>
      </c>
      <c r="R726" s="40">
        <f t="shared" si="269"/>
        <v>21669883.650000002</v>
      </c>
      <c r="S726" s="40">
        <v>0</v>
      </c>
      <c r="T726" s="42">
        <f t="shared" si="270"/>
        <v>5893.0391738279131</v>
      </c>
      <c r="U726" s="42">
        <v>3475.5975225715215</v>
      </c>
      <c r="V726" s="43" t="s">
        <v>609</v>
      </c>
      <c r="W726" s="45"/>
    </row>
    <row r="727" spans="1:23" s="36" customFormat="1" ht="45" customHeight="1" x14ac:dyDescent="0.25">
      <c r="A727" s="37">
        <v>11</v>
      </c>
      <c r="B727" s="38" t="s">
        <v>63</v>
      </c>
      <c r="C727" s="37" t="s">
        <v>38</v>
      </c>
      <c r="D727" s="37">
        <v>1984</v>
      </c>
      <c r="E727" s="37">
        <v>2021</v>
      </c>
      <c r="F727" s="37" t="s">
        <v>45</v>
      </c>
      <c r="G727" s="39">
        <v>5</v>
      </c>
      <c r="H727" s="39">
        <v>6</v>
      </c>
      <c r="I727" s="40">
        <v>6094.94</v>
      </c>
      <c r="J727" s="40">
        <v>4472.3999999999996</v>
      </c>
      <c r="K727" s="40">
        <v>4403.8999999999996</v>
      </c>
      <c r="L727" s="41">
        <v>201</v>
      </c>
      <c r="M727" s="40">
        <f t="shared" si="268"/>
        <v>1731847.452</v>
      </c>
      <c r="N727" s="40">
        <v>0</v>
      </c>
      <c r="O727" s="40">
        <v>0</v>
      </c>
      <c r="P727" s="40">
        <v>0</v>
      </c>
      <c r="Q727" s="40">
        <f>'Таблица 3 '!C724</f>
        <v>1731847.452</v>
      </c>
      <c r="R727" s="40">
        <f t="shared" si="269"/>
        <v>1731847.452</v>
      </c>
      <c r="S727" s="40">
        <v>0</v>
      </c>
      <c r="T727" s="42">
        <f t="shared" si="270"/>
        <v>387.23</v>
      </c>
      <c r="U727" s="42">
        <v>387.23</v>
      </c>
      <c r="V727" s="43" t="s">
        <v>609</v>
      </c>
      <c r="W727" s="45"/>
    </row>
    <row r="728" spans="1:23" s="36" customFormat="1" ht="45" customHeight="1" x14ac:dyDescent="0.25">
      <c r="A728" s="37">
        <v>12</v>
      </c>
      <c r="B728" s="38" t="s">
        <v>644</v>
      </c>
      <c r="C728" s="37" t="s">
        <v>38</v>
      </c>
      <c r="D728" s="37">
        <v>1988</v>
      </c>
      <c r="E728" s="37">
        <v>2020</v>
      </c>
      <c r="F728" s="37" t="s">
        <v>45</v>
      </c>
      <c r="G728" s="39">
        <v>9</v>
      </c>
      <c r="H728" s="39">
        <v>4</v>
      </c>
      <c r="I728" s="40">
        <v>11706</v>
      </c>
      <c r="J728" s="40">
        <v>11648.1</v>
      </c>
      <c r="K728" s="40">
        <v>11448.1</v>
      </c>
      <c r="L728" s="41">
        <v>181</v>
      </c>
      <c r="M728" s="40">
        <f t="shared" si="268"/>
        <v>3323552.3730000001</v>
      </c>
      <c r="N728" s="40">
        <v>0</v>
      </c>
      <c r="O728" s="40">
        <v>0</v>
      </c>
      <c r="P728" s="40">
        <v>0</v>
      </c>
      <c r="Q728" s="40">
        <f>'Таблица 3 '!C725</f>
        <v>3323552.3730000001</v>
      </c>
      <c r="R728" s="40">
        <f t="shared" si="269"/>
        <v>3323552.3730000001</v>
      </c>
      <c r="S728" s="40">
        <v>0</v>
      </c>
      <c r="T728" s="42">
        <f t="shared" si="270"/>
        <v>285.33</v>
      </c>
      <c r="U728" s="42">
        <v>285.33</v>
      </c>
      <c r="V728" s="43" t="s">
        <v>609</v>
      </c>
      <c r="W728" s="45"/>
    </row>
    <row r="729" spans="1:23" s="44" customFormat="1" ht="45.75" customHeight="1" x14ac:dyDescent="0.25">
      <c r="A729" s="37">
        <v>13</v>
      </c>
      <c r="B729" s="38" t="s">
        <v>65</v>
      </c>
      <c r="C729" s="37" t="s">
        <v>38</v>
      </c>
      <c r="D729" s="37">
        <v>1990</v>
      </c>
      <c r="E729" s="37">
        <v>2021</v>
      </c>
      <c r="F729" s="37" t="s">
        <v>60</v>
      </c>
      <c r="G729" s="39">
        <v>2</v>
      </c>
      <c r="H729" s="39">
        <v>1</v>
      </c>
      <c r="I729" s="40">
        <v>575.79999999999995</v>
      </c>
      <c r="J729" s="40">
        <v>516.4</v>
      </c>
      <c r="K729" s="40">
        <v>516.4</v>
      </c>
      <c r="L729" s="41">
        <v>25</v>
      </c>
      <c r="M729" s="40">
        <f t="shared" si="268"/>
        <v>674998.18</v>
      </c>
      <c r="N729" s="40">
        <v>0</v>
      </c>
      <c r="O729" s="40">
        <v>0</v>
      </c>
      <c r="P729" s="40">
        <v>0</v>
      </c>
      <c r="Q729" s="40">
        <f>'Таблица 3 '!C726</f>
        <v>674998.18</v>
      </c>
      <c r="R729" s="40">
        <f t="shared" si="269"/>
        <v>674998.18</v>
      </c>
      <c r="S729" s="40">
        <v>0</v>
      </c>
      <c r="T729" s="42">
        <f t="shared" si="270"/>
        <v>1307.1227343144851</v>
      </c>
      <c r="U729" s="42">
        <v>1307.1199999999999</v>
      </c>
      <c r="V729" s="43" t="s">
        <v>609</v>
      </c>
      <c r="W729" s="45"/>
    </row>
    <row r="730" spans="1:23" s="44" customFormat="1" ht="45.75" customHeight="1" x14ac:dyDescent="0.25">
      <c r="A730" s="37">
        <v>14</v>
      </c>
      <c r="B730" s="38" t="s">
        <v>499</v>
      </c>
      <c r="C730" s="37" t="s">
        <v>38</v>
      </c>
      <c r="D730" s="37">
        <v>1989</v>
      </c>
      <c r="E730" s="37" t="s">
        <v>35</v>
      </c>
      <c r="F730" s="37" t="s">
        <v>45</v>
      </c>
      <c r="G730" s="39">
        <v>5</v>
      </c>
      <c r="H730" s="39">
        <v>6</v>
      </c>
      <c r="I730" s="40">
        <v>4797.8</v>
      </c>
      <c r="J730" s="40">
        <v>4301.1000000000004</v>
      </c>
      <c r="K730" s="40">
        <v>4301.1000000000004</v>
      </c>
      <c r="L730" s="41">
        <v>198</v>
      </c>
      <c r="M730" s="40">
        <f t="shared" si="268"/>
        <v>10566330.6</v>
      </c>
      <c r="N730" s="40">
        <v>0</v>
      </c>
      <c r="O730" s="40">
        <v>0</v>
      </c>
      <c r="P730" s="40">
        <v>0</v>
      </c>
      <c r="Q730" s="40">
        <f>'Таблица 3 '!C727</f>
        <v>10566330.6</v>
      </c>
      <c r="R730" s="40">
        <f t="shared" si="269"/>
        <v>10566330.6</v>
      </c>
      <c r="S730" s="40">
        <v>0</v>
      </c>
      <c r="T730" s="42">
        <f t="shared" si="270"/>
        <v>2456.6577387180023</v>
      </c>
      <c r="U730" s="42">
        <v>2456.66</v>
      </c>
      <c r="V730" s="43" t="s">
        <v>609</v>
      </c>
      <c r="W730" s="45"/>
    </row>
    <row r="731" spans="1:23" s="44" customFormat="1" ht="45.75" customHeight="1" x14ac:dyDescent="0.25">
      <c r="A731" s="37">
        <v>15</v>
      </c>
      <c r="B731" s="38" t="s">
        <v>500</v>
      </c>
      <c r="C731" s="37" t="s">
        <v>38</v>
      </c>
      <c r="D731" s="37">
        <v>1991</v>
      </c>
      <c r="E731" s="37">
        <v>2019</v>
      </c>
      <c r="F731" s="37" t="s">
        <v>60</v>
      </c>
      <c r="G731" s="39">
        <v>10</v>
      </c>
      <c r="H731" s="39">
        <v>1</v>
      </c>
      <c r="I731" s="40">
        <v>3798.6</v>
      </c>
      <c r="J731" s="40">
        <v>2956.7</v>
      </c>
      <c r="K731" s="40">
        <v>2956.7</v>
      </c>
      <c r="L731" s="41">
        <v>65</v>
      </c>
      <c r="M731" s="40">
        <f t="shared" si="268"/>
        <v>25198725</v>
      </c>
      <c r="N731" s="40">
        <v>0</v>
      </c>
      <c r="O731" s="40">
        <v>0</v>
      </c>
      <c r="P731" s="40">
        <v>0</v>
      </c>
      <c r="Q731" s="40">
        <f>'Таблица 3 '!C728</f>
        <v>25198725</v>
      </c>
      <c r="R731" s="40">
        <f t="shared" si="269"/>
        <v>25198725</v>
      </c>
      <c r="S731" s="40">
        <v>0</v>
      </c>
      <c r="T731" s="42">
        <f t="shared" si="270"/>
        <v>8522.5843000642617</v>
      </c>
      <c r="U731" s="42">
        <v>9723.7307504988676</v>
      </c>
      <c r="V731" s="43" t="s">
        <v>609</v>
      </c>
      <c r="W731" s="45"/>
    </row>
    <row r="732" spans="1:23" s="36" customFormat="1" ht="45" customHeight="1" x14ac:dyDescent="0.25">
      <c r="A732" s="37">
        <v>16</v>
      </c>
      <c r="B732" s="38" t="s">
        <v>645</v>
      </c>
      <c r="C732" s="37" t="s">
        <v>38</v>
      </c>
      <c r="D732" s="37">
        <v>1959</v>
      </c>
      <c r="E732" s="37" t="s">
        <v>35</v>
      </c>
      <c r="F732" s="37" t="s">
        <v>39</v>
      </c>
      <c r="G732" s="39">
        <v>2</v>
      </c>
      <c r="H732" s="39">
        <v>0</v>
      </c>
      <c r="I732" s="40">
        <v>286.2</v>
      </c>
      <c r="J732" s="40">
        <v>276.2</v>
      </c>
      <c r="K732" s="40">
        <v>276.2</v>
      </c>
      <c r="L732" s="41">
        <v>12</v>
      </c>
      <c r="M732" s="40">
        <f t="shared" si="268"/>
        <v>1098571.2</v>
      </c>
      <c r="N732" s="40">
        <v>0</v>
      </c>
      <c r="O732" s="40">
        <v>0</v>
      </c>
      <c r="P732" s="40">
        <v>0</v>
      </c>
      <c r="Q732" s="40">
        <f>'Таблица 3 '!C729</f>
        <v>1098571.2</v>
      </c>
      <c r="R732" s="40">
        <f t="shared" si="269"/>
        <v>1098571.2</v>
      </c>
      <c r="S732" s="40">
        <v>0</v>
      </c>
      <c r="T732" s="42">
        <f t="shared" si="270"/>
        <v>3977.4482259232441</v>
      </c>
      <c r="U732" s="42">
        <v>3977.4482259232441</v>
      </c>
      <c r="V732" s="43" t="s">
        <v>609</v>
      </c>
      <c r="W732" s="45"/>
    </row>
    <row r="733" spans="1:23" s="44" customFormat="1" ht="45.75" customHeight="1" x14ac:dyDescent="0.25">
      <c r="A733" s="37">
        <v>17</v>
      </c>
      <c r="B733" s="38" t="s">
        <v>81</v>
      </c>
      <c r="C733" s="37" t="s">
        <v>38</v>
      </c>
      <c r="D733" s="37">
        <v>1958</v>
      </c>
      <c r="E733" s="37" t="s">
        <v>35</v>
      </c>
      <c r="F733" s="37" t="s">
        <v>60</v>
      </c>
      <c r="G733" s="39">
        <v>2</v>
      </c>
      <c r="H733" s="39">
        <v>1</v>
      </c>
      <c r="I733" s="40">
        <v>279.39999999999998</v>
      </c>
      <c r="J733" s="40">
        <v>279.39999999999998</v>
      </c>
      <c r="K733" s="40">
        <v>172.4</v>
      </c>
      <c r="L733" s="41">
        <v>18</v>
      </c>
      <c r="M733" s="40">
        <f t="shared" si="268"/>
        <v>1500000</v>
      </c>
      <c r="N733" s="40">
        <v>0</v>
      </c>
      <c r="O733" s="40">
        <v>0</v>
      </c>
      <c r="P733" s="40">
        <v>0</v>
      </c>
      <c r="Q733" s="40">
        <f>'Таблица 3 '!C730</f>
        <v>1500000</v>
      </c>
      <c r="R733" s="40">
        <f t="shared" si="269"/>
        <v>1500000</v>
      </c>
      <c r="S733" s="40">
        <v>0</v>
      </c>
      <c r="T733" s="42">
        <f t="shared" si="270"/>
        <v>5368.647100930566</v>
      </c>
      <c r="U733" s="42">
        <v>5368.65</v>
      </c>
      <c r="V733" s="43" t="s">
        <v>609</v>
      </c>
      <c r="W733" s="45"/>
    </row>
    <row r="734" spans="1:23" s="44" customFormat="1" ht="45.75" customHeight="1" x14ac:dyDescent="0.25">
      <c r="A734" s="37">
        <v>18</v>
      </c>
      <c r="B734" s="38" t="s">
        <v>84</v>
      </c>
      <c r="C734" s="37" t="s">
        <v>38</v>
      </c>
      <c r="D734" s="37">
        <v>1963</v>
      </c>
      <c r="E734" s="37">
        <v>2019</v>
      </c>
      <c r="F734" s="37" t="s">
        <v>60</v>
      </c>
      <c r="G734" s="39">
        <v>3</v>
      </c>
      <c r="H734" s="39">
        <v>2</v>
      </c>
      <c r="I734" s="40">
        <v>682</v>
      </c>
      <c r="J734" s="40">
        <v>619.9</v>
      </c>
      <c r="K734" s="40">
        <v>619.9</v>
      </c>
      <c r="L734" s="41">
        <v>22</v>
      </c>
      <c r="M734" s="40">
        <f t="shared" si="268"/>
        <v>2399849.8649999998</v>
      </c>
      <c r="N734" s="40">
        <v>0</v>
      </c>
      <c r="O734" s="40">
        <v>0</v>
      </c>
      <c r="P734" s="40">
        <v>0</v>
      </c>
      <c r="Q734" s="40">
        <f>'Таблица 3 '!C731</f>
        <v>2399849.8649999998</v>
      </c>
      <c r="R734" s="40">
        <f t="shared" si="269"/>
        <v>2399849.8649999998</v>
      </c>
      <c r="S734" s="40">
        <v>0</v>
      </c>
      <c r="T734" s="42">
        <f t="shared" si="270"/>
        <v>3871.35</v>
      </c>
      <c r="U734" s="42">
        <v>3871.35</v>
      </c>
      <c r="V734" s="43" t="s">
        <v>609</v>
      </c>
      <c r="W734" s="45"/>
    </row>
    <row r="735" spans="1:23" s="36" customFormat="1" ht="45" customHeight="1" x14ac:dyDescent="0.25">
      <c r="A735" s="37">
        <v>19</v>
      </c>
      <c r="B735" s="38" t="s">
        <v>646</v>
      </c>
      <c r="C735" s="37" t="s">
        <v>38</v>
      </c>
      <c r="D735" s="37">
        <v>1962</v>
      </c>
      <c r="E735" s="37" t="s">
        <v>35</v>
      </c>
      <c r="F735" s="37" t="s">
        <v>60</v>
      </c>
      <c r="G735" s="39">
        <v>2</v>
      </c>
      <c r="H735" s="39">
        <v>2</v>
      </c>
      <c r="I735" s="40">
        <v>775.9</v>
      </c>
      <c r="J735" s="40">
        <v>699.3</v>
      </c>
      <c r="K735" s="40">
        <v>77.2</v>
      </c>
      <c r="L735" s="41">
        <v>49</v>
      </c>
      <c r="M735" s="40">
        <f t="shared" si="268"/>
        <v>8943942.1049999986</v>
      </c>
      <c r="N735" s="40">
        <v>0</v>
      </c>
      <c r="O735" s="40">
        <v>0</v>
      </c>
      <c r="P735" s="40">
        <v>0</v>
      </c>
      <c r="Q735" s="40">
        <f>'Таблица 3 '!C732</f>
        <v>8943942.1049999986</v>
      </c>
      <c r="R735" s="40">
        <f t="shared" si="269"/>
        <v>8943942.1049999986</v>
      </c>
      <c r="S735" s="40">
        <v>0</v>
      </c>
      <c r="T735" s="42">
        <f t="shared" si="270"/>
        <v>12789.849999999999</v>
      </c>
      <c r="U735" s="42">
        <v>12789.849999999999</v>
      </c>
      <c r="V735" s="43" t="s">
        <v>609</v>
      </c>
      <c r="W735" s="45"/>
    </row>
    <row r="736" spans="1:23" s="44" customFormat="1" ht="45.75" customHeight="1" x14ac:dyDescent="0.25">
      <c r="A736" s="37">
        <v>20</v>
      </c>
      <c r="B736" s="38" t="s">
        <v>505</v>
      </c>
      <c r="C736" s="37" t="s">
        <v>38</v>
      </c>
      <c r="D736" s="37">
        <v>1940</v>
      </c>
      <c r="E736" s="37" t="s">
        <v>34</v>
      </c>
      <c r="F736" s="37" t="s">
        <v>45</v>
      </c>
      <c r="G736" s="39">
        <v>4</v>
      </c>
      <c r="H736" s="39">
        <v>4</v>
      </c>
      <c r="I736" s="40">
        <v>3945.5</v>
      </c>
      <c r="J736" s="40">
        <v>3945.5</v>
      </c>
      <c r="K736" s="40">
        <v>3945.5</v>
      </c>
      <c r="L736" s="41">
        <v>67</v>
      </c>
      <c r="M736" s="40">
        <f t="shared" si="268"/>
        <v>2354675.3199999998</v>
      </c>
      <c r="N736" s="40">
        <v>0</v>
      </c>
      <c r="O736" s="40">
        <v>0</v>
      </c>
      <c r="P736" s="40">
        <v>0</v>
      </c>
      <c r="Q736" s="40">
        <f>'Таблица 3 '!C733</f>
        <v>2354675.3199999998</v>
      </c>
      <c r="R736" s="40">
        <f t="shared" si="269"/>
        <v>2354675.3199999998</v>
      </c>
      <c r="S736" s="40">
        <v>0</v>
      </c>
      <c r="T736" s="42">
        <f t="shared" si="270"/>
        <v>596.80023317703706</v>
      </c>
      <c r="U736" s="42">
        <v>662.31082499049546</v>
      </c>
      <c r="V736" s="43" t="s">
        <v>609</v>
      </c>
      <c r="W736" s="45"/>
    </row>
    <row r="737" spans="1:23" s="44" customFormat="1" ht="45" customHeight="1" x14ac:dyDescent="0.25">
      <c r="A737" s="37">
        <v>21</v>
      </c>
      <c r="B737" s="38" t="s">
        <v>647</v>
      </c>
      <c r="C737" s="37" t="s">
        <v>38</v>
      </c>
      <c r="D737" s="37">
        <v>1996</v>
      </c>
      <c r="E737" s="37">
        <v>2020</v>
      </c>
      <c r="F737" s="37" t="s">
        <v>60</v>
      </c>
      <c r="G737" s="39">
        <v>9</v>
      </c>
      <c r="H737" s="39">
        <v>2</v>
      </c>
      <c r="I737" s="40">
        <v>3577.1</v>
      </c>
      <c r="J737" s="40">
        <v>3574.4</v>
      </c>
      <c r="K737" s="40">
        <v>3574.4</v>
      </c>
      <c r="L737" s="41">
        <v>38</v>
      </c>
      <c r="M737" s="40">
        <f t="shared" si="268"/>
        <v>9692439.6999999993</v>
      </c>
      <c r="N737" s="40">
        <v>0</v>
      </c>
      <c r="O737" s="40">
        <v>0</v>
      </c>
      <c r="P737" s="40">
        <v>0</v>
      </c>
      <c r="Q737" s="40">
        <f>'Таблица 3 '!C734</f>
        <v>9692439.6999999993</v>
      </c>
      <c r="R737" s="40">
        <f t="shared" si="269"/>
        <v>9692439.6999999993</v>
      </c>
      <c r="S737" s="40">
        <v>0</v>
      </c>
      <c r="T737" s="42">
        <f t="shared" si="270"/>
        <v>2711.6270423008054</v>
      </c>
      <c r="U737" s="42">
        <v>2711.63</v>
      </c>
      <c r="V737" s="43" t="s">
        <v>609</v>
      </c>
      <c r="W737" s="45"/>
    </row>
    <row r="738" spans="1:23" s="36" customFormat="1" ht="45" customHeight="1" x14ac:dyDescent="0.25">
      <c r="A738" s="37">
        <v>22</v>
      </c>
      <c r="B738" s="38" t="s">
        <v>648</v>
      </c>
      <c r="C738" s="37" t="s">
        <v>38</v>
      </c>
      <c r="D738" s="37">
        <v>1968</v>
      </c>
      <c r="E738" s="37">
        <v>2021</v>
      </c>
      <c r="F738" s="37" t="s">
        <v>60</v>
      </c>
      <c r="G738" s="39">
        <v>5</v>
      </c>
      <c r="H738" s="39">
        <v>4</v>
      </c>
      <c r="I738" s="40">
        <v>4886.8999999999996</v>
      </c>
      <c r="J738" s="40">
        <v>3433.6</v>
      </c>
      <c r="K738" s="40">
        <v>3414.5</v>
      </c>
      <c r="L738" s="41">
        <v>113</v>
      </c>
      <c r="M738" s="40">
        <f t="shared" si="268"/>
        <v>3472502.6880000001</v>
      </c>
      <c r="N738" s="40">
        <v>0</v>
      </c>
      <c r="O738" s="40">
        <v>0</v>
      </c>
      <c r="P738" s="40">
        <v>0</v>
      </c>
      <c r="Q738" s="40">
        <f>'Таблица 3 '!C735</f>
        <v>3472502.6880000001</v>
      </c>
      <c r="R738" s="40">
        <f t="shared" si="269"/>
        <v>3472502.6880000001</v>
      </c>
      <c r="S738" s="40">
        <v>0</v>
      </c>
      <c r="T738" s="42">
        <f t="shared" si="270"/>
        <v>1011.33</v>
      </c>
      <c r="U738" s="42">
        <v>1011.33</v>
      </c>
      <c r="V738" s="43" t="s">
        <v>609</v>
      </c>
      <c r="W738" s="45"/>
    </row>
    <row r="739" spans="1:23" s="36" customFormat="1" ht="45" customHeight="1" x14ac:dyDescent="0.25">
      <c r="A739" s="37">
        <v>23</v>
      </c>
      <c r="B739" s="38" t="s">
        <v>649</v>
      </c>
      <c r="C739" s="37" t="s">
        <v>38</v>
      </c>
      <c r="D739" s="37">
        <v>1986</v>
      </c>
      <c r="E739" s="37">
        <v>2021</v>
      </c>
      <c r="F739" s="37" t="s">
        <v>60</v>
      </c>
      <c r="G739" s="39">
        <v>9</v>
      </c>
      <c r="H739" s="39">
        <v>2</v>
      </c>
      <c r="I739" s="40">
        <v>4570.5</v>
      </c>
      <c r="J739" s="40">
        <v>3349.2</v>
      </c>
      <c r="K739" s="40">
        <v>3349.2</v>
      </c>
      <c r="L739" s="41">
        <v>93</v>
      </c>
      <c r="M739" s="40">
        <f t="shared" si="268"/>
        <v>21373723.607999995</v>
      </c>
      <c r="N739" s="40">
        <v>0</v>
      </c>
      <c r="O739" s="40">
        <v>0</v>
      </c>
      <c r="P739" s="40">
        <v>0</v>
      </c>
      <c r="Q739" s="40">
        <f>'Таблица 3 '!C736</f>
        <v>21373723.607999995</v>
      </c>
      <c r="R739" s="40">
        <f t="shared" si="269"/>
        <v>21373723.607999995</v>
      </c>
      <c r="S739" s="40">
        <v>0</v>
      </c>
      <c r="T739" s="42">
        <f t="shared" si="270"/>
        <v>6381.7399999999989</v>
      </c>
      <c r="U739" s="42">
        <v>6381.7399999999989</v>
      </c>
      <c r="V739" s="43" t="s">
        <v>609</v>
      </c>
      <c r="W739" s="45"/>
    </row>
    <row r="740" spans="1:23" s="44" customFormat="1" ht="45.75" customHeight="1" x14ac:dyDescent="0.25">
      <c r="A740" s="37">
        <v>24</v>
      </c>
      <c r="B740" s="38" t="s">
        <v>506</v>
      </c>
      <c r="C740" s="37" t="s">
        <v>38</v>
      </c>
      <c r="D740" s="37">
        <v>1961</v>
      </c>
      <c r="E740" s="37">
        <v>2019</v>
      </c>
      <c r="F740" s="37" t="s">
        <v>60</v>
      </c>
      <c r="G740" s="39">
        <v>4</v>
      </c>
      <c r="H740" s="39">
        <v>2</v>
      </c>
      <c r="I740" s="40">
        <v>1679.4</v>
      </c>
      <c r="J740" s="40">
        <v>1187.8</v>
      </c>
      <c r="K740" s="40">
        <v>880.2</v>
      </c>
      <c r="L740" s="41">
        <v>51</v>
      </c>
      <c r="M740" s="40">
        <f t="shared" si="268"/>
        <v>2130903</v>
      </c>
      <c r="N740" s="40">
        <v>0</v>
      </c>
      <c r="O740" s="40">
        <v>0</v>
      </c>
      <c r="P740" s="40">
        <v>0</v>
      </c>
      <c r="Q740" s="40">
        <f>'Таблица 3 '!C737</f>
        <v>2130903</v>
      </c>
      <c r="R740" s="40">
        <f t="shared" si="269"/>
        <v>2130903</v>
      </c>
      <c r="S740" s="40">
        <v>0</v>
      </c>
      <c r="T740" s="42">
        <f t="shared" si="270"/>
        <v>1793.9914126957401</v>
      </c>
      <c r="U740" s="42">
        <v>1793.99</v>
      </c>
      <c r="V740" s="43" t="s">
        <v>609</v>
      </c>
      <c r="W740" s="45"/>
    </row>
    <row r="741" spans="1:23" s="36" customFormat="1" ht="45" customHeight="1" x14ac:dyDescent="0.25">
      <c r="A741" s="37">
        <v>25</v>
      </c>
      <c r="B741" s="38" t="s">
        <v>650</v>
      </c>
      <c r="C741" s="37" t="s">
        <v>38</v>
      </c>
      <c r="D741" s="37">
        <v>1997</v>
      </c>
      <c r="E741" s="37" t="s">
        <v>34</v>
      </c>
      <c r="F741" s="37" t="s">
        <v>45</v>
      </c>
      <c r="G741" s="39">
        <v>9</v>
      </c>
      <c r="H741" s="39">
        <v>9</v>
      </c>
      <c r="I741" s="40">
        <v>12589</v>
      </c>
      <c r="J741" s="40">
        <v>12589</v>
      </c>
      <c r="K741" s="40">
        <v>12589</v>
      </c>
      <c r="L741" s="41">
        <v>138</v>
      </c>
      <c r="M741" s="40">
        <f t="shared" si="268"/>
        <v>2716328.53</v>
      </c>
      <c r="N741" s="40">
        <v>0</v>
      </c>
      <c r="O741" s="40">
        <v>0</v>
      </c>
      <c r="P741" s="40">
        <v>0</v>
      </c>
      <c r="Q741" s="40">
        <f>'Таблица 3 '!C738</f>
        <v>2716328.53</v>
      </c>
      <c r="R741" s="40">
        <f t="shared" si="269"/>
        <v>2716328.53</v>
      </c>
      <c r="S741" s="40">
        <v>0</v>
      </c>
      <c r="T741" s="42">
        <f t="shared" si="270"/>
        <v>215.76999999999998</v>
      </c>
      <c r="U741" s="42">
        <v>215.76999999999998</v>
      </c>
      <c r="V741" s="43" t="s">
        <v>609</v>
      </c>
      <c r="W741" s="45"/>
    </row>
    <row r="742" spans="1:23" s="36" customFormat="1" ht="45" customHeight="1" x14ac:dyDescent="0.25">
      <c r="A742" s="37">
        <v>26</v>
      </c>
      <c r="B742" s="38" t="s">
        <v>651</v>
      </c>
      <c r="C742" s="37" t="s">
        <v>38</v>
      </c>
      <c r="D742" s="37">
        <v>1976</v>
      </c>
      <c r="E742" s="37">
        <v>2021</v>
      </c>
      <c r="F742" s="37" t="s">
        <v>45</v>
      </c>
      <c r="G742" s="39">
        <v>5</v>
      </c>
      <c r="H742" s="39">
        <v>5</v>
      </c>
      <c r="I742" s="40">
        <v>3859.1</v>
      </c>
      <c r="J742" s="40">
        <v>3087.28</v>
      </c>
      <c r="K742" s="40">
        <v>2087.2800000000002</v>
      </c>
      <c r="L742" s="41">
        <v>177</v>
      </c>
      <c r="M742" s="40">
        <f t="shared" si="268"/>
        <v>3387834.42</v>
      </c>
      <c r="N742" s="40">
        <v>0</v>
      </c>
      <c r="O742" s="40">
        <v>0</v>
      </c>
      <c r="P742" s="40">
        <v>0</v>
      </c>
      <c r="Q742" s="40">
        <f>'Таблица 3 '!C739</f>
        <v>3387834.42</v>
      </c>
      <c r="R742" s="40">
        <f t="shared" si="269"/>
        <v>3387834.42</v>
      </c>
      <c r="S742" s="40">
        <v>0</v>
      </c>
      <c r="T742" s="42">
        <f t="shared" si="270"/>
        <v>1097.3524979917597</v>
      </c>
      <c r="U742" s="42">
        <v>1097.3524979917597</v>
      </c>
      <c r="V742" s="43" t="s">
        <v>609</v>
      </c>
      <c r="W742" s="45"/>
    </row>
    <row r="743" spans="1:23" s="44" customFormat="1" ht="45" customHeight="1" x14ac:dyDescent="0.25">
      <c r="A743" s="37">
        <v>27</v>
      </c>
      <c r="B743" s="38" t="s">
        <v>652</v>
      </c>
      <c r="C743" s="37" t="s">
        <v>38</v>
      </c>
      <c r="D743" s="37">
        <v>1983</v>
      </c>
      <c r="E743" s="37" t="s">
        <v>34</v>
      </c>
      <c r="F743" s="37" t="s">
        <v>60</v>
      </c>
      <c r="G743" s="39">
        <v>5</v>
      </c>
      <c r="H743" s="39">
        <v>1</v>
      </c>
      <c r="I743" s="40">
        <v>2402.6</v>
      </c>
      <c r="J743" s="40">
        <v>2111.1999999999998</v>
      </c>
      <c r="K743" s="40">
        <v>2111.1999999999998</v>
      </c>
      <c r="L743" s="41">
        <v>32</v>
      </c>
      <c r="M743" s="40">
        <f t="shared" si="268"/>
        <v>563690.4</v>
      </c>
      <c r="N743" s="40">
        <v>0</v>
      </c>
      <c r="O743" s="40">
        <v>0</v>
      </c>
      <c r="P743" s="40">
        <v>0</v>
      </c>
      <c r="Q743" s="40">
        <f>'Таблица 3 '!C740</f>
        <v>563690.4</v>
      </c>
      <c r="R743" s="40">
        <f t="shared" si="269"/>
        <v>563690.4</v>
      </c>
      <c r="S743" s="40">
        <v>0</v>
      </c>
      <c r="T743" s="42">
        <f t="shared" si="270"/>
        <v>267.00000000000006</v>
      </c>
      <c r="U743" s="42">
        <v>267</v>
      </c>
      <c r="V743" s="43" t="s">
        <v>609</v>
      </c>
      <c r="W743" s="45"/>
    </row>
    <row r="744" spans="1:23" s="36" customFormat="1" ht="45" customHeight="1" x14ac:dyDescent="0.25">
      <c r="A744" s="37">
        <v>28</v>
      </c>
      <c r="B744" s="38" t="s">
        <v>104</v>
      </c>
      <c r="C744" s="37" t="s">
        <v>38</v>
      </c>
      <c r="D744" s="37">
        <v>1979</v>
      </c>
      <c r="E744" s="37">
        <v>2019</v>
      </c>
      <c r="F744" s="37" t="s">
        <v>45</v>
      </c>
      <c r="G744" s="39">
        <v>5</v>
      </c>
      <c r="H744" s="39">
        <v>5</v>
      </c>
      <c r="I744" s="40">
        <v>5140.6000000000004</v>
      </c>
      <c r="J744" s="40">
        <v>4623.7</v>
      </c>
      <c r="K744" s="40">
        <v>4538</v>
      </c>
      <c r="L744" s="41">
        <v>205</v>
      </c>
      <c r="M744" s="40">
        <f t="shared" si="268"/>
        <v>6735114.5249999994</v>
      </c>
      <c r="N744" s="40">
        <v>0</v>
      </c>
      <c r="O744" s="40">
        <v>0</v>
      </c>
      <c r="P744" s="40">
        <v>0</v>
      </c>
      <c r="Q744" s="40">
        <f>'Таблица 3 '!C741</f>
        <v>6735114.5249999994</v>
      </c>
      <c r="R744" s="40">
        <f t="shared" si="269"/>
        <v>6735114.5249999994</v>
      </c>
      <c r="S744" s="40">
        <v>0</v>
      </c>
      <c r="T744" s="42">
        <f t="shared" si="270"/>
        <v>1456.6504152518546</v>
      </c>
      <c r="U744" s="42">
        <v>1586.22</v>
      </c>
      <c r="V744" s="43" t="s">
        <v>609</v>
      </c>
      <c r="W744" s="45"/>
    </row>
    <row r="745" spans="1:23" s="36" customFormat="1" ht="45" customHeight="1" x14ac:dyDescent="0.25">
      <c r="A745" s="37">
        <v>29</v>
      </c>
      <c r="B745" s="38" t="s">
        <v>653</v>
      </c>
      <c r="C745" s="37" t="s">
        <v>38</v>
      </c>
      <c r="D745" s="37">
        <v>1987</v>
      </c>
      <c r="E745" s="37" t="s">
        <v>35</v>
      </c>
      <c r="F745" s="37" t="s">
        <v>60</v>
      </c>
      <c r="G745" s="39">
        <v>4</v>
      </c>
      <c r="H745" s="39">
        <v>1</v>
      </c>
      <c r="I745" s="40">
        <v>1084.3</v>
      </c>
      <c r="J745" s="40">
        <v>751.1</v>
      </c>
      <c r="K745" s="40">
        <v>751.1</v>
      </c>
      <c r="L745" s="41">
        <v>40</v>
      </c>
      <c r="M745" s="40">
        <f t="shared" si="268"/>
        <v>2288804.4970000004</v>
      </c>
      <c r="N745" s="40">
        <v>0</v>
      </c>
      <c r="O745" s="40">
        <v>0</v>
      </c>
      <c r="P745" s="40">
        <v>0</v>
      </c>
      <c r="Q745" s="40">
        <f>'Таблица 3 '!C742</f>
        <v>2288804.4970000004</v>
      </c>
      <c r="R745" s="40">
        <f t="shared" si="269"/>
        <v>2288804.4970000004</v>
      </c>
      <c r="S745" s="40">
        <v>0</v>
      </c>
      <c r="T745" s="42">
        <f t="shared" si="270"/>
        <v>3047.2700000000004</v>
      </c>
      <c r="U745" s="42">
        <v>3047.2700000000004</v>
      </c>
      <c r="V745" s="43" t="s">
        <v>609</v>
      </c>
      <c r="W745" s="45"/>
    </row>
    <row r="746" spans="1:23" s="36" customFormat="1" ht="45" customHeight="1" x14ac:dyDescent="0.25">
      <c r="A746" s="37">
        <v>30</v>
      </c>
      <c r="B746" s="38" t="s">
        <v>107</v>
      </c>
      <c r="C746" s="37" t="s">
        <v>38</v>
      </c>
      <c r="D746" s="37">
        <v>1992</v>
      </c>
      <c r="E746" s="37" t="s">
        <v>35</v>
      </c>
      <c r="F746" s="37" t="s">
        <v>60</v>
      </c>
      <c r="G746" s="39">
        <v>9</v>
      </c>
      <c r="H746" s="39">
        <v>9</v>
      </c>
      <c r="I746" s="40">
        <v>9994.5</v>
      </c>
      <c r="J746" s="40">
        <v>9994.5</v>
      </c>
      <c r="K746" s="40">
        <v>9994.5</v>
      </c>
      <c r="L746" s="41">
        <v>274</v>
      </c>
      <c r="M746" s="40">
        <f t="shared" si="268"/>
        <v>18161693.740000002</v>
      </c>
      <c r="N746" s="40">
        <v>0</v>
      </c>
      <c r="O746" s="40">
        <v>0</v>
      </c>
      <c r="P746" s="40">
        <v>0</v>
      </c>
      <c r="Q746" s="40">
        <f>'Таблица 3 '!C743</f>
        <v>18161693.740000002</v>
      </c>
      <c r="R746" s="40">
        <f t="shared" si="269"/>
        <v>18161693.740000002</v>
      </c>
      <c r="S746" s="40">
        <v>0</v>
      </c>
      <c r="T746" s="42">
        <f t="shared" si="270"/>
        <v>1817.1688168492674</v>
      </c>
      <c r="U746" s="42">
        <v>1817.1688168492674</v>
      </c>
      <c r="V746" s="43" t="s">
        <v>609</v>
      </c>
      <c r="W746" s="45"/>
    </row>
    <row r="747" spans="1:23" s="36" customFormat="1" ht="45" customHeight="1" x14ac:dyDescent="0.25">
      <c r="A747" s="37">
        <v>31</v>
      </c>
      <c r="B747" s="38" t="s">
        <v>654</v>
      </c>
      <c r="C747" s="37" t="s">
        <v>38</v>
      </c>
      <c r="D747" s="37">
        <v>1936</v>
      </c>
      <c r="E747" s="37">
        <v>2021</v>
      </c>
      <c r="F747" s="37" t="s">
        <v>60</v>
      </c>
      <c r="G747" s="39">
        <v>3</v>
      </c>
      <c r="H747" s="39">
        <v>7</v>
      </c>
      <c r="I747" s="40">
        <v>4239.6000000000004</v>
      </c>
      <c r="J747" s="40">
        <v>3459</v>
      </c>
      <c r="K747" s="40">
        <v>3459</v>
      </c>
      <c r="L747" s="41">
        <v>68</v>
      </c>
      <c r="M747" s="40">
        <f t="shared" si="268"/>
        <v>2417356.7400000002</v>
      </c>
      <c r="N747" s="40">
        <v>0</v>
      </c>
      <c r="O747" s="40">
        <v>0</v>
      </c>
      <c r="P747" s="40">
        <v>0</v>
      </c>
      <c r="Q747" s="40">
        <f>'Таблица 3 '!C744</f>
        <v>2417356.7400000002</v>
      </c>
      <c r="R747" s="40">
        <f t="shared" si="269"/>
        <v>2417356.7400000002</v>
      </c>
      <c r="S747" s="40">
        <v>0</v>
      </c>
      <c r="T747" s="42">
        <f t="shared" si="270"/>
        <v>698.86</v>
      </c>
      <c r="U747" s="42">
        <v>698.86</v>
      </c>
      <c r="V747" s="43" t="s">
        <v>609</v>
      </c>
      <c r="W747" s="45"/>
    </row>
    <row r="748" spans="1:23" s="36" customFormat="1" ht="45" customHeight="1" x14ac:dyDescent="0.25">
      <c r="A748" s="37">
        <v>32</v>
      </c>
      <c r="B748" s="38" t="s">
        <v>655</v>
      </c>
      <c r="C748" s="37" t="s">
        <v>38</v>
      </c>
      <c r="D748" s="37">
        <v>1987</v>
      </c>
      <c r="E748" s="37" t="s">
        <v>35</v>
      </c>
      <c r="F748" s="37" t="s">
        <v>60</v>
      </c>
      <c r="G748" s="39">
        <v>9</v>
      </c>
      <c r="H748" s="39">
        <v>8</v>
      </c>
      <c r="I748" s="40">
        <v>7645.1</v>
      </c>
      <c r="J748" s="40">
        <v>7645.1</v>
      </c>
      <c r="K748" s="40">
        <v>6908.4</v>
      </c>
      <c r="L748" s="41">
        <v>243</v>
      </c>
      <c r="M748" s="40">
        <f t="shared" si="268"/>
        <v>26939344.674000002</v>
      </c>
      <c r="N748" s="40">
        <v>0</v>
      </c>
      <c r="O748" s="40">
        <v>0</v>
      </c>
      <c r="P748" s="40">
        <v>0</v>
      </c>
      <c r="Q748" s="40">
        <f>'Таблица 3 '!C745</f>
        <v>26939344.674000002</v>
      </c>
      <c r="R748" s="40">
        <f t="shared" si="269"/>
        <v>26939344.674000002</v>
      </c>
      <c r="S748" s="40">
        <v>0</v>
      </c>
      <c r="T748" s="42">
        <f t="shared" si="270"/>
        <v>3523.7400000000002</v>
      </c>
      <c r="U748" s="42">
        <v>3523.7400000000002</v>
      </c>
      <c r="V748" s="43" t="s">
        <v>609</v>
      </c>
      <c r="W748" s="45"/>
    </row>
    <row r="749" spans="1:23" s="36" customFormat="1" ht="45" customHeight="1" x14ac:dyDescent="0.25">
      <c r="A749" s="37">
        <v>33</v>
      </c>
      <c r="B749" s="38" t="s">
        <v>656</v>
      </c>
      <c r="C749" s="37" t="s">
        <v>38</v>
      </c>
      <c r="D749" s="37">
        <v>1968</v>
      </c>
      <c r="E749" s="37">
        <v>2021</v>
      </c>
      <c r="F749" s="37" t="s">
        <v>45</v>
      </c>
      <c r="G749" s="39">
        <v>5</v>
      </c>
      <c r="H749" s="39">
        <v>6</v>
      </c>
      <c r="I749" s="40">
        <v>7273.75</v>
      </c>
      <c r="J749" s="40">
        <v>5683.9</v>
      </c>
      <c r="K749" s="40">
        <v>5329.1</v>
      </c>
      <c r="L749" s="41">
        <v>265</v>
      </c>
      <c r="M749" s="40">
        <f t="shared" si="268"/>
        <v>1018611.7189999999</v>
      </c>
      <c r="N749" s="40">
        <v>0</v>
      </c>
      <c r="O749" s="40">
        <v>0</v>
      </c>
      <c r="P749" s="40">
        <v>0</v>
      </c>
      <c r="Q749" s="40">
        <f>'Таблица 3 '!C746</f>
        <v>1018611.7189999999</v>
      </c>
      <c r="R749" s="40">
        <f t="shared" si="269"/>
        <v>1018611.7189999999</v>
      </c>
      <c r="S749" s="40">
        <v>0</v>
      </c>
      <c r="T749" s="42">
        <f t="shared" si="270"/>
        <v>179.21</v>
      </c>
      <c r="U749" s="42">
        <v>179.21</v>
      </c>
      <c r="V749" s="43" t="s">
        <v>609</v>
      </c>
      <c r="W749" s="45"/>
    </row>
    <row r="750" spans="1:23" s="36" customFormat="1" ht="45" customHeight="1" x14ac:dyDescent="0.25">
      <c r="A750" s="37">
        <v>34</v>
      </c>
      <c r="B750" s="38" t="s">
        <v>657</v>
      </c>
      <c r="C750" s="37" t="s">
        <v>38</v>
      </c>
      <c r="D750" s="37">
        <v>1983</v>
      </c>
      <c r="E750" s="37">
        <v>2019</v>
      </c>
      <c r="F750" s="37" t="s">
        <v>45</v>
      </c>
      <c r="G750" s="39">
        <v>5</v>
      </c>
      <c r="H750" s="39">
        <v>6</v>
      </c>
      <c r="I750" s="40">
        <v>5788.9</v>
      </c>
      <c r="J750" s="40">
        <v>5789.7</v>
      </c>
      <c r="K750" s="40">
        <v>5551.7</v>
      </c>
      <c r="L750" s="41">
        <v>248</v>
      </c>
      <c r="M750" s="40">
        <f t="shared" si="268"/>
        <v>26222336.645</v>
      </c>
      <c r="N750" s="40">
        <v>0</v>
      </c>
      <c r="O750" s="40">
        <v>0</v>
      </c>
      <c r="P750" s="40">
        <v>0</v>
      </c>
      <c r="Q750" s="40">
        <f>'Таблица 3 '!C747</f>
        <v>26222336.645</v>
      </c>
      <c r="R750" s="40">
        <f t="shared" si="269"/>
        <v>26222336.645</v>
      </c>
      <c r="S750" s="40">
        <v>0</v>
      </c>
      <c r="T750" s="42">
        <f t="shared" si="270"/>
        <v>4529.1356451975062</v>
      </c>
      <c r="U750" s="42">
        <v>4581.92</v>
      </c>
      <c r="V750" s="43" t="s">
        <v>609</v>
      </c>
      <c r="W750" s="45"/>
    </row>
    <row r="751" spans="1:23" s="36" customFormat="1" ht="45" customHeight="1" x14ac:dyDescent="0.25">
      <c r="A751" s="37">
        <v>35</v>
      </c>
      <c r="B751" s="38" t="s">
        <v>658</v>
      </c>
      <c r="C751" s="37" t="s">
        <v>38</v>
      </c>
      <c r="D751" s="37">
        <v>1969</v>
      </c>
      <c r="E751" s="37">
        <v>2020</v>
      </c>
      <c r="F751" s="37" t="s">
        <v>45</v>
      </c>
      <c r="G751" s="39">
        <v>5</v>
      </c>
      <c r="H751" s="39">
        <v>6</v>
      </c>
      <c r="I751" s="40">
        <v>7681.3</v>
      </c>
      <c r="J751" s="40">
        <v>5748.1</v>
      </c>
      <c r="K751" s="40">
        <v>5468.1</v>
      </c>
      <c r="L751" s="41">
        <v>229</v>
      </c>
      <c r="M751" s="40">
        <f t="shared" si="268"/>
        <v>1640105.3729999999</v>
      </c>
      <c r="N751" s="40">
        <v>0</v>
      </c>
      <c r="O751" s="40">
        <v>0</v>
      </c>
      <c r="P751" s="40">
        <v>0</v>
      </c>
      <c r="Q751" s="40">
        <f>'Таблица 3 '!C748</f>
        <v>1640105.3729999999</v>
      </c>
      <c r="R751" s="40">
        <f t="shared" si="269"/>
        <v>1640105.3729999999</v>
      </c>
      <c r="S751" s="40">
        <v>0</v>
      </c>
      <c r="T751" s="42">
        <f t="shared" si="270"/>
        <v>285.33</v>
      </c>
      <c r="U751" s="42">
        <v>285.33</v>
      </c>
      <c r="V751" s="43" t="s">
        <v>609</v>
      </c>
      <c r="W751" s="45"/>
    </row>
    <row r="752" spans="1:23" s="36" customFormat="1" ht="45" customHeight="1" x14ac:dyDescent="0.25">
      <c r="A752" s="37">
        <v>36</v>
      </c>
      <c r="B752" s="38" t="s">
        <v>659</v>
      </c>
      <c r="C752" s="37" t="s">
        <v>38</v>
      </c>
      <c r="D752" s="37">
        <v>1969</v>
      </c>
      <c r="E752" s="37" t="s">
        <v>35</v>
      </c>
      <c r="F752" s="37" t="s">
        <v>45</v>
      </c>
      <c r="G752" s="39">
        <v>5</v>
      </c>
      <c r="H752" s="39">
        <v>6</v>
      </c>
      <c r="I752" s="40">
        <v>7657.1</v>
      </c>
      <c r="J752" s="40">
        <v>5796.8</v>
      </c>
      <c r="K752" s="40">
        <v>5382.5</v>
      </c>
      <c r="L752" s="41">
        <v>253</v>
      </c>
      <c r="M752" s="40">
        <f t="shared" si="268"/>
        <v>17365473.760000002</v>
      </c>
      <c r="N752" s="40">
        <v>0</v>
      </c>
      <c r="O752" s="40">
        <v>0</v>
      </c>
      <c r="P752" s="40">
        <v>0</v>
      </c>
      <c r="Q752" s="40">
        <f>'Таблица 3 '!C749</f>
        <v>17365473.760000002</v>
      </c>
      <c r="R752" s="40">
        <f t="shared" si="269"/>
        <v>17365473.760000002</v>
      </c>
      <c r="S752" s="40">
        <v>0</v>
      </c>
      <c r="T752" s="42">
        <f t="shared" si="270"/>
        <v>2995.7000000000003</v>
      </c>
      <c r="U752" s="42">
        <v>3184.97</v>
      </c>
      <c r="V752" s="43" t="s">
        <v>609</v>
      </c>
      <c r="W752" s="45"/>
    </row>
    <row r="753" spans="1:23" s="36" customFormat="1" ht="45" customHeight="1" x14ac:dyDescent="0.25">
      <c r="A753" s="37">
        <v>37</v>
      </c>
      <c r="B753" s="38" t="s">
        <v>660</v>
      </c>
      <c r="C753" s="37" t="s">
        <v>38</v>
      </c>
      <c r="D753" s="37">
        <v>1978</v>
      </c>
      <c r="E753" s="37" t="s">
        <v>35</v>
      </c>
      <c r="F753" s="37" t="s">
        <v>60</v>
      </c>
      <c r="G753" s="39">
        <v>5</v>
      </c>
      <c r="H753" s="39">
        <v>4</v>
      </c>
      <c r="I753" s="40">
        <v>4525.3</v>
      </c>
      <c r="J753" s="40">
        <v>3372.3</v>
      </c>
      <c r="K753" s="40">
        <v>3158.7</v>
      </c>
      <c r="L753" s="41">
        <v>124</v>
      </c>
      <c r="M753" s="40">
        <f t="shared" si="268"/>
        <v>19306612.989999998</v>
      </c>
      <c r="N753" s="40">
        <v>0</v>
      </c>
      <c r="O753" s="40">
        <v>0</v>
      </c>
      <c r="P753" s="40">
        <v>0</v>
      </c>
      <c r="Q753" s="40">
        <f>'Таблица 3 '!C750</f>
        <v>19306612.989999998</v>
      </c>
      <c r="R753" s="40">
        <f t="shared" si="269"/>
        <v>19306612.989999998</v>
      </c>
      <c r="S753" s="40">
        <v>0</v>
      </c>
      <c r="T753" s="42">
        <f t="shared" si="270"/>
        <v>5725.0579693384325</v>
      </c>
      <c r="U753" s="42">
        <v>5823.11</v>
      </c>
      <c r="V753" s="43" t="s">
        <v>609</v>
      </c>
      <c r="W753" s="45"/>
    </row>
    <row r="754" spans="1:23" s="44" customFormat="1" ht="45.75" customHeight="1" x14ac:dyDescent="0.25">
      <c r="A754" s="37">
        <v>38</v>
      </c>
      <c r="B754" s="38" t="s">
        <v>511</v>
      </c>
      <c r="C754" s="37" t="s">
        <v>38</v>
      </c>
      <c r="D754" s="37">
        <v>1969</v>
      </c>
      <c r="E754" s="37">
        <v>2020</v>
      </c>
      <c r="F754" s="37" t="s">
        <v>45</v>
      </c>
      <c r="G754" s="39">
        <v>5</v>
      </c>
      <c r="H754" s="39">
        <v>2</v>
      </c>
      <c r="I754" s="40">
        <v>2116.1999999999998</v>
      </c>
      <c r="J754" s="40">
        <v>1646.7</v>
      </c>
      <c r="K754" s="40">
        <v>1600.4</v>
      </c>
      <c r="L754" s="41">
        <v>70</v>
      </c>
      <c r="M754" s="40">
        <f t="shared" si="268"/>
        <v>2782472.4</v>
      </c>
      <c r="N754" s="40">
        <v>0</v>
      </c>
      <c r="O754" s="40">
        <v>0</v>
      </c>
      <c r="P754" s="40">
        <v>0</v>
      </c>
      <c r="Q754" s="40">
        <f>'Таблица 3 '!C751</f>
        <v>2782472.4</v>
      </c>
      <c r="R754" s="40">
        <f t="shared" si="269"/>
        <v>2782472.4</v>
      </c>
      <c r="S754" s="40">
        <v>0</v>
      </c>
      <c r="T754" s="42">
        <f t="shared" si="270"/>
        <v>1689.726361814538</v>
      </c>
      <c r="U754" s="42">
        <v>2816.4052316754724</v>
      </c>
      <c r="V754" s="43" t="s">
        <v>609</v>
      </c>
      <c r="W754" s="45"/>
    </row>
    <row r="755" spans="1:23" s="45" customFormat="1" ht="45.75" customHeight="1" x14ac:dyDescent="0.25">
      <c r="A755" s="37">
        <v>39</v>
      </c>
      <c r="B755" s="38" t="s">
        <v>118</v>
      </c>
      <c r="C755" s="37" t="s">
        <v>38</v>
      </c>
      <c r="D755" s="37">
        <v>1968</v>
      </c>
      <c r="E755" s="37">
        <v>2018</v>
      </c>
      <c r="F755" s="37" t="s">
        <v>45</v>
      </c>
      <c r="G755" s="39">
        <v>5</v>
      </c>
      <c r="H755" s="39">
        <v>2</v>
      </c>
      <c r="I755" s="40">
        <v>2219.4</v>
      </c>
      <c r="J755" s="40">
        <v>1662.8</v>
      </c>
      <c r="K755" s="40">
        <v>1620.5</v>
      </c>
      <c r="L755" s="41">
        <v>67</v>
      </c>
      <c r="M755" s="40">
        <f t="shared" si="268"/>
        <v>6580491</v>
      </c>
      <c r="N755" s="40">
        <v>0</v>
      </c>
      <c r="O755" s="40">
        <v>0</v>
      </c>
      <c r="P755" s="40">
        <v>0</v>
      </c>
      <c r="Q755" s="40">
        <f>'Таблица 3 '!C752</f>
        <v>6580491</v>
      </c>
      <c r="R755" s="40">
        <f t="shared" si="269"/>
        <v>6580491</v>
      </c>
      <c r="S755" s="40">
        <v>0</v>
      </c>
      <c r="T755" s="42">
        <f t="shared" si="270"/>
        <v>3957.4759441905221</v>
      </c>
      <c r="U755" s="42">
        <v>3957.48</v>
      </c>
      <c r="V755" s="43" t="s">
        <v>609</v>
      </c>
    </row>
    <row r="756" spans="1:23" s="48" customFormat="1" ht="45" x14ac:dyDescent="0.25">
      <c r="A756" s="37">
        <v>40</v>
      </c>
      <c r="B756" s="38" t="s">
        <v>512</v>
      </c>
      <c r="C756" s="37" t="s">
        <v>38</v>
      </c>
      <c r="D756" s="39">
        <v>1995</v>
      </c>
      <c r="E756" s="39" t="s">
        <v>35</v>
      </c>
      <c r="F756" s="37" t="s">
        <v>45</v>
      </c>
      <c r="G756" s="49">
        <v>5</v>
      </c>
      <c r="H756" s="39">
        <v>4</v>
      </c>
      <c r="I756" s="40">
        <v>5872.4</v>
      </c>
      <c r="J756" s="40">
        <v>4246.3999999999996</v>
      </c>
      <c r="K756" s="40">
        <v>2465.6999999999998</v>
      </c>
      <c r="L756" s="41">
        <v>208</v>
      </c>
      <c r="M756" s="40">
        <f t="shared" si="268"/>
        <v>20106151.199999999</v>
      </c>
      <c r="N756" s="40">
        <v>0</v>
      </c>
      <c r="O756" s="40">
        <v>0</v>
      </c>
      <c r="P756" s="40">
        <v>0</v>
      </c>
      <c r="Q756" s="40">
        <f>'Таблица 3 '!C753</f>
        <v>20106151.199999999</v>
      </c>
      <c r="R756" s="40">
        <f t="shared" si="269"/>
        <v>20106151.199999999</v>
      </c>
      <c r="S756" s="40">
        <v>0</v>
      </c>
      <c r="T756" s="42">
        <f t="shared" si="270"/>
        <v>4734.8698191409194</v>
      </c>
      <c r="U756" s="42">
        <f t="shared" ref="U756:U757" si="271">T756</f>
        <v>4734.8698191409194</v>
      </c>
      <c r="V756" s="46" t="s">
        <v>609</v>
      </c>
      <c r="W756" s="65"/>
    </row>
    <row r="757" spans="1:23" s="48" customFormat="1" ht="45" x14ac:dyDescent="0.25">
      <c r="A757" s="37">
        <v>41</v>
      </c>
      <c r="B757" s="38" t="s">
        <v>513</v>
      </c>
      <c r="C757" s="37" t="s">
        <v>38</v>
      </c>
      <c r="D757" s="39">
        <v>1992</v>
      </c>
      <c r="E757" s="39" t="s">
        <v>34</v>
      </c>
      <c r="F757" s="37" t="s">
        <v>45</v>
      </c>
      <c r="G757" s="49">
        <v>5</v>
      </c>
      <c r="H757" s="39">
        <v>2</v>
      </c>
      <c r="I757" s="40">
        <v>3205.6</v>
      </c>
      <c r="J757" s="40">
        <v>2416.4</v>
      </c>
      <c r="K757" s="40">
        <v>2416.4</v>
      </c>
      <c r="L757" s="41">
        <v>40</v>
      </c>
      <c r="M757" s="40">
        <f t="shared" si="268"/>
        <v>10280643.599999998</v>
      </c>
      <c r="N757" s="40">
        <v>0</v>
      </c>
      <c r="O757" s="40">
        <v>0</v>
      </c>
      <c r="P757" s="40">
        <v>0</v>
      </c>
      <c r="Q757" s="40">
        <f>'Таблица 3 '!C754</f>
        <v>10280643.599999998</v>
      </c>
      <c r="R757" s="40">
        <f t="shared" si="269"/>
        <v>10280643.599999998</v>
      </c>
      <c r="S757" s="40">
        <v>0</v>
      </c>
      <c r="T757" s="42">
        <f t="shared" si="270"/>
        <v>4254.5288859460343</v>
      </c>
      <c r="U757" s="42">
        <f t="shared" si="271"/>
        <v>4254.5288859460343</v>
      </c>
      <c r="V757" s="46" t="s">
        <v>609</v>
      </c>
      <c r="W757" s="65"/>
    </row>
    <row r="758" spans="1:23" s="36" customFormat="1" ht="45" customHeight="1" x14ac:dyDescent="0.25">
      <c r="A758" s="37">
        <v>42</v>
      </c>
      <c r="B758" s="38" t="s">
        <v>121</v>
      </c>
      <c r="C758" s="37" t="s">
        <v>38</v>
      </c>
      <c r="D758" s="37">
        <v>1990</v>
      </c>
      <c r="E758" s="37">
        <v>2020</v>
      </c>
      <c r="F758" s="37" t="s">
        <v>45</v>
      </c>
      <c r="G758" s="39">
        <v>5</v>
      </c>
      <c r="H758" s="39">
        <v>3</v>
      </c>
      <c r="I758" s="40">
        <v>3034.2</v>
      </c>
      <c r="J758" s="40">
        <v>2187.8000000000002</v>
      </c>
      <c r="K758" s="40">
        <v>2036.4</v>
      </c>
      <c r="L758" s="41">
        <v>73</v>
      </c>
      <c r="M758" s="40">
        <f t="shared" si="268"/>
        <v>3470332.1159999999</v>
      </c>
      <c r="N758" s="40">
        <v>0</v>
      </c>
      <c r="O758" s="40">
        <v>0</v>
      </c>
      <c r="P758" s="40">
        <v>0</v>
      </c>
      <c r="Q758" s="40">
        <f>'Таблица 3 '!C755</f>
        <v>3470332.1159999999</v>
      </c>
      <c r="R758" s="40">
        <f t="shared" si="269"/>
        <v>3470332.1159999999</v>
      </c>
      <c r="S758" s="40">
        <v>0</v>
      </c>
      <c r="T758" s="42">
        <f t="shared" si="270"/>
        <v>1586.2199999999998</v>
      </c>
      <c r="U758" s="42">
        <v>1586.2199999999998</v>
      </c>
      <c r="V758" s="43" t="s">
        <v>609</v>
      </c>
      <c r="W758" s="45"/>
    </row>
    <row r="759" spans="1:23" s="36" customFormat="1" ht="45" customHeight="1" x14ac:dyDescent="0.25">
      <c r="A759" s="37">
        <v>43</v>
      </c>
      <c r="B759" s="38" t="s">
        <v>123</v>
      </c>
      <c r="C759" s="37" t="s">
        <v>38</v>
      </c>
      <c r="D759" s="37">
        <v>1971</v>
      </c>
      <c r="E759" s="37">
        <v>2019</v>
      </c>
      <c r="F759" s="37" t="s">
        <v>45</v>
      </c>
      <c r="G759" s="39">
        <v>5</v>
      </c>
      <c r="H759" s="39">
        <v>4</v>
      </c>
      <c r="I759" s="40">
        <v>3553.1</v>
      </c>
      <c r="J759" s="40">
        <v>3288.2</v>
      </c>
      <c r="K759" s="40">
        <v>3156.6</v>
      </c>
      <c r="L759" s="41">
        <v>155</v>
      </c>
      <c r="M759" s="40">
        <f t="shared" si="268"/>
        <v>6297790.8100000005</v>
      </c>
      <c r="N759" s="40">
        <v>0</v>
      </c>
      <c r="O759" s="40">
        <v>0</v>
      </c>
      <c r="P759" s="40">
        <v>0</v>
      </c>
      <c r="Q759" s="40">
        <f>'Таблица 3 '!C756</f>
        <v>6297790.8100000005</v>
      </c>
      <c r="R759" s="40">
        <f t="shared" si="269"/>
        <v>6297790.8100000005</v>
      </c>
      <c r="S759" s="40">
        <v>0</v>
      </c>
      <c r="T759" s="42">
        <f t="shared" si="270"/>
        <v>1915.2699987835292</v>
      </c>
      <c r="U759" s="42">
        <v>1915.2699987835292</v>
      </c>
      <c r="V759" s="43" t="s">
        <v>609</v>
      </c>
      <c r="W759" s="45"/>
    </row>
    <row r="760" spans="1:23" s="36" customFormat="1" ht="45" customHeight="1" x14ac:dyDescent="0.25">
      <c r="A760" s="37">
        <v>44</v>
      </c>
      <c r="B760" s="38" t="s">
        <v>127</v>
      </c>
      <c r="C760" s="37" t="s">
        <v>38</v>
      </c>
      <c r="D760" s="37">
        <v>1990</v>
      </c>
      <c r="E760" s="37">
        <v>2021</v>
      </c>
      <c r="F760" s="37" t="s">
        <v>60</v>
      </c>
      <c r="G760" s="39">
        <v>5</v>
      </c>
      <c r="H760" s="39">
        <v>6</v>
      </c>
      <c r="I760" s="40">
        <v>6403.3</v>
      </c>
      <c r="J760" s="40">
        <v>4071.3</v>
      </c>
      <c r="K760" s="40">
        <v>4013.4</v>
      </c>
      <c r="L760" s="41">
        <v>213</v>
      </c>
      <c r="M760" s="40">
        <f t="shared" si="268"/>
        <v>10828233.045</v>
      </c>
      <c r="N760" s="40">
        <v>0</v>
      </c>
      <c r="O760" s="40">
        <v>0</v>
      </c>
      <c r="P760" s="40">
        <v>0</v>
      </c>
      <c r="Q760" s="40">
        <f>'Таблица 3 '!C757</f>
        <v>10828233.045</v>
      </c>
      <c r="R760" s="40">
        <f t="shared" si="269"/>
        <v>10828233.045</v>
      </c>
      <c r="S760" s="40">
        <v>0</v>
      </c>
      <c r="T760" s="42">
        <f t="shared" si="270"/>
        <v>2659.6499999999996</v>
      </c>
      <c r="U760" s="42">
        <v>2848.9199999999996</v>
      </c>
      <c r="V760" s="43" t="s">
        <v>609</v>
      </c>
      <c r="W760" s="45"/>
    </row>
    <row r="761" spans="1:23" s="44" customFormat="1" ht="45.75" customHeight="1" x14ac:dyDescent="0.25">
      <c r="A761" s="37">
        <v>45</v>
      </c>
      <c r="B761" s="38" t="s">
        <v>128</v>
      </c>
      <c r="C761" s="37" t="s">
        <v>38</v>
      </c>
      <c r="D761" s="37">
        <v>1993</v>
      </c>
      <c r="E761" s="37" t="s">
        <v>35</v>
      </c>
      <c r="F761" s="37" t="s">
        <v>45</v>
      </c>
      <c r="G761" s="39">
        <v>7</v>
      </c>
      <c r="H761" s="39">
        <v>2</v>
      </c>
      <c r="I761" s="40">
        <v>3265.3</v>
      </c>
      <c r="J761" s="40">
        <v>2601.6999999999998</v>
      </c>
      <c r="K761" s="40">
        <v>2543.6999999999998</v>
      </c>
      <c r="L761" s="41">
        <v>68</v>
      </c>
      <c r="M761" s="40">
        <f t="shared" si="268"/>
        <v>8584355.1699999999</v>
      </c>
      <c r="N761" s="40">
        <v>0</v>
      </c>
      <c r="O761" s="40">
        <v>0</v>
      </c>
      <c r="P761" s="40">
        <v>0</v>
      </c>
      <c r="Q761" s="40">
        <f>'Таблица 3 '!C758</f>
        <v>8584355.1699999999</v>
      </c>
      <c r="R761" s="40">
        <f t="shared" si="269"/>
        <v>8584355.1699999999</v>
      </c>
      <c r="S761" s="40">
        <v>0</v>
      </c>
      <c r="T761" s="42">
        <f t="shared" si="270"/>
        <v>3299.5176884344855</v>
      </c>
      <c r="U761" s="42">
        <v>3515.2876888188498</v>
      </c>
      <c r="V761" s="43" t="s">
        <v>609</v>
      </c>
      <c r="W761" s="45"/>
    </row>
    <row r="762" spans="1:23" s="36" customFormat="1" ht="45" customHeight="1" x14ac:dyDescent="0.25">
      <c r="A762" s="37">
        <v>46</v>
      </c>
      <c r="B762" s="38" t="s">
        <v>130</v>
      </c>
      <c r="C762" s="37" t="s">
        <v>38</v>
      </c>
      <c r="D762" s="37">
        <v>1984</v>
      </c>
      <c r="E762" s="37" t="s">
        <v>35</v>
      </c>
      <c r="F762" s="37" t="s">
        <v>60</v>
      </c>
      <c r="G762" s="39">
        <v>5</v>
      </c>
      <c r="H762" s="39">
        <v>6</v>
      </c>
      <c r="I762" s="40">
        <v>4791.3</v>
      </c>
      <c r="J762" s="40">
        <v>3756.9</v>
      </c>
      <c r="K762" s="40">
        <v>3573.8</v>
      </c>
      <c r="L762" s="41">
        <v>81</v>
      </c>
      <c r="M762" s="40">
        <f t="shared" si="268"/>
        <v>1454784.3870000001</v>
      </c>
      <c r="N762" s="40">
        <v>0</v>
      </c>
      <c r="O762" s="40">
        <v>0</v>
      </c>
      <c r="P762" s="40">
        <v>0</v>
      </c>
      <c r="Q762" s="40">
        <f>'Таблица 3 '!C759</f>
        <v>1454784.3870000001</v>
      </c>
      <c r="R762" s="40">
        <f t="shared" si="269"/>
        <v>1454784.3870000001</v>
      </c>
      <c r="S762" s="40">
        <v>0</v>
      </c>
      <c r="T762" s="42">
        <f t="shared" si="270"/>
        <v>387.23</v>
      </c>
      <c r="U762" s="42">
        <v>387.23</v>
      </c>
      <c r="V762" s="43" t="s">
        <v>609</v>
      </c>
      <c r="W762" s="45"/>
    </row>
    <row r="763" spans="1:23" s="36" customFormat="1" ht="45" customHeight="1" x14ac:dyDescent="0.25">
      <c r="A763" s="37">
        <v>47</v>
      </c>
      <c r="B763" s="38" t="s">
        <v>661</v>
      </c>
      <c r="C763" s="37" t="s">
        <v>38</v>
      </c>
      <c r="D763" s="37">
        <v>1988</v>
      </c>
      <c r="E763" s="37">
        <v>2020</v>
      </c>
      <c r="F763" s="37" t="s">
        <v>45</v>
      </c>
      <c r="G763" s="39">
        <v>5</v>
      </c>
      <c r="H763" s="39">
        <v>6</v>
      </c>
      <c r="I763" s="40">
        <v>4511.8999999999996</v>
      </c>
      <c r="J763" s="40">
        <v>4511.8999999999996</v>
      </c>
      <c r="K763" s="40">
        <v>3973</v>
      </c>
      <c r="L763" s="41">
        <v>87</v>
      </c>
      <c r="M763" s="40">
        <f t="shared" si="268"/>
        <v>12895010.199999999</v>
      </c>
      <c r="N763" s="40">
        <v>0</v>
      </c>
      <c r="O763" s="40">
        <v>0</v>
      </c>
      <c r="P763" s="40">
        <v>0</v>
      </c>
      <c r="Q763" s="40">
        <f>'Таблица 3 '!C760</f>
        <v>12895010.199999999</v>
      </c>
      <c r="R763" s="40">
        <f t="shared" si="269"/>
        <v>12895010.199999999</v>
      </c>
      <c r="S763" s="40">
        <v>0</v>
      </c>
      <c r="T763" s="42">
        <f t="shared" si="270"/>
        <v>2858</v>
      </c>
      <c r="U763" s="42">
        <v>3047.27</v>
      </c>
      <c r="V763" s="43" t="s">
        <v>609</v>
      </c>
      <c r="W763" s="45"/>
    </row>
    <row r="764" spans="1:23" s="36" customFormat="1" ht="45" customHeight="1" x14ac:dyDescent="0.25">
      <c r="A764" s="37">
        <v>48</v>
      </c>
      <c r="B764" s="38" t="s">
        <v>662</v>
      </c>
      <c r="C764" s="37" t="s">
        <v>38</v>
      </c>
      <c r="D764" s="37">
        <v>1984</v>
      </c>
      <c r="E764" s="37" t="s">
        <v>35</v>
      </c>
      <c r="F764" s="37" t="s">
        <v>45</v>
      </c>
      <c r="G764" s="39">
        <v>5</v>
      </c>
      <c r="H764" s="39">
        <v>4</v>
      </c>
      <c r="I764" s="40">
        <v>4006</v>
      </c>
      <c r="J764" s="40">
        <v>2932</v>
      </c>
      <c r="K764" s="40">
        <v>2831.3</v>
      </c>
      <c r="L764" s="41">
        <v>118</v>
      </c>
      <c r="M764" s="40">
        <f t="shared" si="268"/>
        <v>5786155.4000000004</v>
      </c>
      <c r="N764" s="40">
        <v>0</v>
      </c>
      <c r="O764" s="40">
        <v>0</v>
      </c>
      <c r="P764" s="40">
        <v>0</v>
      </c>
      <c r="Q764" s="40">
        <f>'Таблица 3 '!C761</f>
        <v>5786155.4000000004</v>
      </c>
      <c r="R764" s="40">
        <f t="shared" si="269"/>
        <v>5786155.4000000004</v>
      </c>
      <c r="S764" s="40">
        <v>0</v>
      </c>
      <c r="T764" s="42">
        <f t="shared" si="270"/>
        <v>1973.45</v>
      </c>
      <c r="U764" s="42">
        <v>1973.45</v>
      </c>
      <c r="V764" s="43" t="s">
        <v>609</v>
      </c>
      <c r="W764" s="45"/>
    </row>
    <row r="765" spans="1:23" s="36" customFormat="1" ht="45" customHeight="1" x14ac:dyDescent="0.25">
      <c r="A765" s="37">
        <v>49</v>
      </c>
      <c r="B765" s="38" t="s">
        <v>663</v>
      </c>
      <c r="C765" s="37" t="s">
        <v>38</v>
      </c>
      <c r="D765" s="37">
        <v>1973</v>
      </c>
      <c r="E765" s="37">
        <v>2018</v>
      </c>
      <c r="F765" s="37" t="s">
        <v>45</v>
      </c>
      <c r="G765" s="39">
        <v>5</v>
      </c>
      <c r="H765" s="39">
        <v>6</v>
      </c>
      <c r="I765" s="40">
        <v>4797</v>
      </c>
      <c r="J765" s="40">
        <v>4712.3</v>
      </c>
      <c r="K765" s="40">
        <v>4392</v>
      </c>
      <c r="L765" s="41">
        <v>236</v>
      </c>
      <c r="M765" s="40">
        <f t="shared" si="268"/>
        <v>3421129.8</v>
      </c>
      <c r="N765" s="40">
        <v>0</v>
      </c>
      <c r="O765" s="40">
        <v>0</v>
      </c>
      <c r="P765" s="40">
        <v>0</v>
      </c>
      <c r="Q765" s="40">
        <f>'Таблица 3 '!C762</f>
        <v>3421129.8</v>
      </c>
      <c r="R765" s="40">
        <f t="shared" si="269"/>
        <v>3421129.8</v>
      </c>
      <c r="S765" s="40">
        <v>0</v>
      </c>
      <c r="T765" s="42">
        <f t="shared" si="270"/>
        <v>725.99999999999989</v>
      </c>
      <c r="U765" s="42">
        <v>725.99999999999989</v>
      </c>
      <c r="V765" s="43" t="s">
        <v>609</v>
      </c>
      <c r="W765" s="45"/>
    </row>
    <row r="766" spans="1:23" s="44" customFormat="1" ht="45.75" customHeight="1" x14ac:dyDescent="0.25">
      <c r="A766" s="37">
        <v>50</v>
      </c>
      <c r="B766" s="38" t="s">
        <v>143</v>
      </c>
      <c r="C766" s="37" t="s">
        <v>38</v>
      </c>
      <c r="D766" s="37">
        <v>1975</v>
      </c>
      <c r="E766" s="37" t="s">
        <v>35</v>
      </c>
      <c r="F766" s="37" t="s">
        <v>60</v>
      </c>
      <c r="G766" s="39">
        <v>9</v>
      </c>
      <c r="H766" s="39">
        <v>1</v>
      </c>
      <c r="I766" s="40">
        <v>2577.9</v>
      </c>
      <c r="J766" s="40">
        <v>2577.9</v>
      </c>
      <c r="K766" s="40">
        <v>1962.7</v>
      </c>
      <c r="L766" s="41">
        <v>90</v>
      </c>
      <c r="M766" s="40">
        <f t="shared" si="268"/>
        <v>4365903.59</v>
      </c>
      <c r="N766" s="40">
        <v>0</v>
      </c>
      <c r="O766" s="40">
        <v>0</v>
      </c>
      <c r="P766" s="40">
        <v>0</v>
      </c>
      <c r="Q766" s="40">
        <f>'Таблица 3 '!C763</f>
        <v>4365903.59</v>
      </c>
      <c r="R766" s="40">
        <f t="shared" si="269"/>
        <v>4365903.59</v>
      </c>
      <c r="S766" s="40">
        <v>0</v>
      </c>
      <c r="T766" s="42">
        <f t="shared" si="270"/>
        <v>1693.5891966329182</v>
      </c>
      <c r="U766" s="42">
        <v>1693.59</v>
      </c>
      <c r="V766" s="43" t="s">
        <v>609</v>
      </c>
      <c r="W766" s="45"/>
    </row>
    <row r="767" spans="1:23" s="36" customFormat="1" ht="45" customHeight="1" x14ac:dyDescent="0.25">
      <c r="A767" s="37">
        <v>51</v>
      </c>
      <c r="B767" s="38" t="s">
        <v>664</v>
      </c>
      <c r="C767" s="37" t="s">
        <v>38</v>
      </c>
      <c r="D767" s="37">
        <v>1984</v>
      </c>
      <c r="E767" s="37">
        <v>2021</v>
      </c>
      <c r="F767" s="37" t="s">
        <v>45</v>
      </c>
      <c r="G767" s="39">
        <v>5</v>
      </c>
      <c r="H767" s="39">
        <v>3</v>
      </c>
      <c r="I767" s="40">
        <v>4908.6000000000004</v>
      </c>
      <c r="J767" s="40">
        <v>3389.9</v>
      </c>
      <c r="K767" s="40">
        <v>3216.4</v>
      </c>
      <c r="L767" s="41">
        <v>111</v>
      </c>
      <c r="M767" s="40">
        <f t="shared" si="268"/>
        <v>2916059.7780000004</v>
      </c>
      <c r="N767" s="40">
        <v>0</v>
      </c>
      <c r="O767" s="40">
        <v>0</v>
      </c>
      <c r="P767" s="40">
        <v>0</v>
      </c>
      <c r="Q767" s="40">
        <f>'Таблица 3 '!C764</f>
        <v>2916059.7780000004</v>
      </c>
      <c r="R767" s="40">
        <f t="shared" si="269"/>
        <v>2916059.7780000004</v>
      </c>
      <c r="S767" s="40">
        <v>0</v>
      </c>
      <c r="T767" s="42">
        <f t="shared" si="270"/>
        <v>860.22000000000014</v>
      </c>
      <c r="U767" s="42">
        <v>860.22000000000014</v>
      </c>
      <c r="V767" s="43" t="s">
        <v>609</v>
      </c>
      <c r="W767" s="45"/>
    </row>
    <row r="768" spans="1:23" s="36" customFormat="1" ht="45" customHeight="1" x14ac:dyDescent="0.25">
      <c r="A768" s="37">
        <v>52</v>
      </c>
      <c r="B768" s="38" t="s">
        <v>665</v>
      </c>
      <c r="C768" s="37" t="s">
        <v>38</v>
      </c>
      <c r="D768" s="37">
        <v>1969</v>
      </c>
      <c r="E768" s="37" t="s">
        <v>35</v>
      </c>
      <c r="F768" s="37" t="s">
        <v>60</v>
      </c>
      <c r="G768" s="39">
        <v>5</v>
      </c>
      <c r="H768" s="39">
        <v>4</v>
      </c>
      <c r="I768" s="40">
        <v>5518.8</v>
      </c>
      <c r="J768" s="40">
        <v>3360.6</v>
      </c>
      <c r="K768" s="40">
        <v>3271</v>
      </c>
      <c r="L768" s="41">
        <v>146</v>
      </c>
      <c r="M768" s="40">
        <f t="shared" si="268"/>
        <v>10240655.561999999</v>
      </c>
      <c r="N768" s="40">
        <v>0</v>
      </c>
      <c r="O768" s="40">
        <v>0</v>
      </c>
      <c r="P768" s="40">
        <v>0</v>
      </c>
      <c r="Q768" s="40">
        <f>'Таблица 3 '!C765</f>
        <v>10240655.561999999</v>
      </c>
      <c r="R768" s="40">
        <f t="shared" si="269"/>
        <v>10240655.561999999</v>
      </c>
      <c r="S768" s="40">
        <v>0</v>
      </c>
      <c r="T768" s="42">
        <f t="shared" si="270"/>
        <v>3047.27</v>
      </c>
      <c r="U768" s="42">
        <v>3047.27</v>
      </c>
      <c r="V768" s="43" t="s">
        <v>609</v>
      </c>
      <c r="W768" s="45"/>
    </row>
    <row r="769" spans="1:23" s="36" customFormat="1" ht="45" customHeight="1" x14ac:dyDescent="0.25">
      <c r="A769" s="37">
        <v>53</v>
      </c>
      <c r="B769" s="38" t="s">
        <v>666</v>
      </c>
      <c r="C769" s="37" t="s">
        <v>38</v>
      </c>
      <c r="D769" s="37">
        <v>1962</v>
      </c>
      <c r="E769" s="37">
        <v>2017</v>
      </c>
      <c r="F769" s="37" t="s">
        <v>60</v>
      </c>
      <c r="G769" s="39">
        <v>5</v>
      </c>
      <c r="H769" s="39">
        <v>4</v>
      </c>
      <c r="I769" s="40">
        <v>4773.3</v>
      </c>
      <c r="J769" s="40">
        <v>3639.6</v>
      </c>
      <c r="K769" s="40">
        <v>3609.2</v>
      </c>
      <c r="L769" s="41">
        <v>103</v>
      </c>
      <c r="M769" s="40">
        <f t="shared" si="268"/>
        <v>3900704.9040000001</v>
      </c>
      <c r="N769" s="40">
        <v>0</v>
      </c>
      <c r="O769" s="40">
        <v>0</v>
      </c>
      <c r="P769" s="40">
        <v>0</v>
      </c>
      <c r="Q769" s="40">
        <f>'Таблица 3 '!C766</f>
        <v>3900704.9040000001</v>
      </c>
      <c r="R769" s="40">
        <f t="shared" si="269"/>
        <v>3900704.9040000001</v>
      </c>
      <c r="S769" s="40">
        <v>0</v>
      </c>
      <c r="T769" s="42">
        <f t="shared" si="270"/>
        <v>1071.74</v>
      </c>
      <c r="U769" s="42">
        <v>1071.74</v>
      </c>
      <c r="V769" s="43" t="s">
        <v>609</v>
      </c>
      <c r="W769" s="45"/>
    </row>
    <row r="770" spans="1:23" s="44" customFormat="1" ht="45.75" customHeight="1" x14ac:dyDescent="0.25">
      <c r="A770" s="37">
        <v>54</v>
      </c>
      <c r="B770" s="38" t="s">
        <v>151</v>
      </c>
      <c r="C770" s="37" t="s">
        <v>38</v>
      </c>
      <c r="D770" s="37">
        <v>1948</v>
      </c>
      <c r="E770" s="37" t="s">
        <v>35</v>
      </c>
      <c r="F770" s="37" t="s">
        <v>60</v>
      </c>
      <c r="G770" s="39">
        <v>4</v>
      </c>
      <c r="H770" s="39">
        <v>9</v>
      </c>
      <c r="I770" s="40">
        <v>7379.8</v>
      </c>
      <c r="J770" s="40">
        <v>7379.8</v>
      </c>
      <c r="K770" s="40">
        <v>4293.2</v>
      </c>
      <c r="L770" s="41">
        <v>124</v>
      </c>
      <c r="M770" s="40">
        <f t="shared" si="268"/>
        <v>29498759.82</v>
      </c>
      <c r="N770" s="40">
        <v>0</v>
      </c>
      <c r="O770" s="40">
        <v>0</v>
      </c>
      <c r="P770" s="40">
        <v>0</v>
      </c>
      <c r="Q770" s="40">
        <f>'Таблица 3 '!C767</f>
        <v>29498759.82</v>
      </c>
      <c r="R770" s="40">
        <f t="shared" si="269"/>
        <v>29498759.82</v>
      </c>
      <c r="S770" s="40">
        <v>0</v>
      </c>
      <c r="T770" s="42">
        <f t="shared" si="270"/>
        <v>3997.2302528523805</v>
      </c>
      <c r="U770" s="42">
        <v>4254.6474050787283</v>
      </c>
      <c r="V770" s="43" t="s">
        <v>609</v>
      </c>
      <c r="W770" s="45"/>
    </row>
    <row r="771" spans="1:23" s="36" customFormat="1" ht="45" customHeight="1" x14ac:dyDescent="0.25">
      <c r="A771" s="37">
        <v>55</v>
      </c>
      <c r="B771" s="38" t="s">
        <v>520</v>
      </c>
      <c r="C771" s="37" t="s">
        <v>38</v>
      </c>
      <c r="D771" s="37">
        <v>1950</v>
      </c>
      <c r="E771" s="37" t="s">
        <v>35</v>
      </c>
      <c r="F771" s="37" t="s">
        <v>60</v>
      </c>
      <c r="G771" s="39">
        <v>4</v>
      </c>
      <c r="H771" s="39">
        <v>5</v>
      </c>
      <c r="I771" s="40">
        <v>5039.1000000000004</v>
      </c>
      <c r="J771" s="40">
        <v>4386.1000000000004</v>
      </c>
      <c r="K771" s="40">
        <v>3121.6</v>
      </c>
      <c r="L771" s="41">
        <v>47</v>
      </c>
      <c r="M771" s="40">
        <f t="shared" si="268"/>
        <v>12137486.35</v>
      </c>
      <c r="N771" s="40">
        <v>0</v>
      </c>
      <c r="O771" s="40">
        <v>0</v>
      </c>
      <c r="P771" s="40">
        <v>0</v>
      </c>
      <c r="Q771" s="40">
        <f>'Таблица 3 '!C768</f>
        <v>12137486.35</v>
      </c>
      <c r="R771" s="40">
        <f t="shared" si="269"/>
        <v>12137486.35</v>
      </c>
      <c r="S771" s="40">
        <v>0</v>
      </c>
      <c r="T771" s="42">
        <f t="shared" si="270"/>
        <v>2767.2616561409905</v>
      </c>
      <c r="U771" s="42">
        <v>2683.2450377328378</v>
      </c>
      <c r="V771" s="43" t="s">
        <v>609</v>
      </c>
      <c r="W771" s="45"/>
    </row>
    <row r="772" spans="1:23" s="44" customFormat="1" ht="45.75" customHeight="1" x14ac:dyDescent="0.25">
      <c r="A772" s="37">
        <v>56</v>
      </c>
      <c r="B772" s="38" t="s">
        <v>521</v>
      </c>
      <c r="C772" s="37" t="s">
        <v>38</v>
      </c>
      <c r="D772" s="37">
        <v>1955</v>
      </c>
      <c r="E772" s="37">
        <v>2019</v>
      </c>
      <c r="F772" s="37" t="s">
        <v>39</v>
      </c>
      <c r="G772" s="39">
        <v>5</v>
      </c>
      <c r="H772" s="39">
        <v>5</v>
      </c>
      <c r="I772" s="40">
        <v>5103.2</v>
      </c>
      <c r="J772" s="40">
        <v>4002.6</v>
      </c>
      <c r="K772" s="40">
        <v>4002.6</v>
      </c>
      <c r="L772" s="41">
        <v>113</v>
      </c>
      <c r="M772" s="40">
        <f t="shared" si="268"/>
        <v>2026382.4</v>
      </c>
      <c r="N772" s="40">
        <v>0</v>
      </c>
      <c r="O772" s="40">
        <v>0</v>
      </c>
      <c r="P772" s="40">
        <v>0</v>
      </c>
      <c r="Q772" s="40">
        <f>'Таблица 3 '!C769</f>
        <v>2026382.4</v>
      </c>
      <c r="R772" s="40">
        <f t="shared" si="269"/>
        <v>2026382.4</v>
      </c>
      <c r="S772" s="40">
        <v>0</v>
      </c>
      <c r="T772" s="42">
        <f t="shared" si="270"/>
        <v>506.26652675760755</v>
      </c>
      <c r="U772" s="42">
        <v>506.27</v>
      </c>
      <c r="V772" s="43" t="s">
        <v>609</v>
      </c>
      <c r="W772" s="45"/>
    </row>
    <row r="773" spans="1:23" s="44" customFormat="1" ht="45.75" customHeight="1" x14ac:dyDescent="0.25">
      <c r="A773" s="37">
        <v>57</v>
      </c>
      <c r="B773" s="38" t="s">
        <v>159</v>
      </c>
      <c r="C773" s="37" t="s">
        <v>38</v>
      </c>
      <c r="D773" s="37">
        <v>1957</v>
      </c>
      <c r="E773" s="37">
        <v>2019</v>
      </c>
      <c r="F773" s="37" t="s">
        <v>60</v>
      </c>
      <c r="G773" s="39">
        <v>3</v>
      </c>
      <c r="H773" s="39">
        <v>3</v>
      </c>
      <c r="I773" s="40">
        <v>1484.3</v>
      </c>
      <c r="J773" s="40">
        <v>1089</v>
      </c>
      <c r="K773" s="40">
        <v>1089</v>
      </c>
      <c r="L773" s="41">
        <v>36</v>
      </c>
      <c r="M773" s="40">
        <f t="shared" si="268"/>
        <v>2381629.2999999998</v>
      </c>
      <c r="N773" s="40">
        <v>0</v>
      </c>
      <c r="O773" s="40">
        <v>0</v>
      </c>
      <c r="P773" s="40">
        <v>0</v>
      </c>
      <c r="Q773" s="40">
        <f>'Таблица 3 '!C770</f>
        <v>2381629.2999999998</v>
      </c>
      <c r="R773" s="40">
        <f t="shared" si="269"/>
        <v>2381629.2999999998</v>
      </c>
      <c r="S773" s="40">
        <v>0</v>
      </c>
      <c r="T773" s="42">
        <f t="shared" si="270"/>
        <v>2186.9874196510559</v>
      </c>
      <c r="U773" s="42">
        <v>2186.9899999999998</v>
      </c>
      <c r="V773" s="43" t="s">
        <v>609</v>
      </c>
      <c r="W773" s="45"/>
    </row>
    <row r="774" spans="1:23" s="44" customFormat="1" ht="45.75" customHeight="1" x14ac:dyDescent="0.25">
      <c r="A774" s="37">
        <v>58</v>
      </c>
      <c r="B774" s="38" t="s">
        <v>161</v>
      </c>
      <c r="C774" s="37" t="s">
        <v>38</v>
      </c>
      <c r="D774" s="37">
        <v>1959</v>
      </c>
      <c r="E774" s="37" t="s">
        <v>35</v>
      </c>
      <c r="F774" s="37" t="s">
        <v>60</v>
      </c>
      <c r="G774" s="39">
        <v>2</v>
      </c>
      <c r="H774" s="39">
        <v>1</v>
      </c>
      <c r="I774" s="40">
        <v>476.95</v>
      </c>
      <c r="J774" s="40">
        <v>260.39999999999998</v>
      </c>
      <c r="K774" s="40">
        <v>224.9</v>
      </c>
      <c r="L774" s="41">
        <v>8</v>
      </c>
      <c r="M774" s="40">
        <f t="shared" si="268"/>
        <v>2058996.92</v>
      </c>
      <c r="N774" s="40">
        <v>0</v>
      </c>
      <c r="O774" s="40">
        <v>0</v>
      </c>
      <c r="P774" s="40">
        <v>0</v>
      </c>
      <c r="Q774" s="40">
        <f>'Таблица 3 '!C771</f>
        <v>2058996.92</v>
      </c>
      <c r="R774" s="40">
        <f t="shared" si="269"/>
        <v>2058996.92</v>
      </c>
      <c r="S774" s="40">
        <v>0</v>
      </c>
      <c r="T774" s="42">
        <f t="shared" si="270"/>
        <v>7907.0542242703541</v>
      </c>
      <c r="U774" s="42">
        <v>7907.05</v>
      </c>
      <c r="V774" s="43" t="s">
        <v>609</v>
      </c>
      <c r="W774" s="45"/>
    </row>
    <row r="775" spans="1:23" s="44" customFormat="1" ht="45.75" customHeight="1" x14ac:dyDescent="0.25">
      <c r="A775" s="37">
        <v>59</v>
      </c>
      <c r="B775" s="38" t="s">
        <v>164</v>
      </c>
      <c r="C775" s="37" t="s">
        <v>38</v>
      </c>
      <c r="D775" s="37">
        <v>1958</v>
      </c>
      <c r="E775" s="37" t="s">
        <v>35</v>
      </c>
      <c r="F775" s="37" t="s">
        <v>60</v>
      </c>
      <c r="G775" s="39">
        <v>2</v>
      </c>
      <c r="H775" s="39">
        <v>2</v>
      </c>
      <c r="I775" s="40">
        <v>761</v>
      </c>
      <c r="J775" s="40">
        <v>633.29999999999995</v>
      </c>
      <c r="K775" s="40">
        <v>633.29999999999995</v>
      </c>
      <c r="L775" s="41">
        <v>32</v>
      </c>
      <c r="M775" s="40">
        <f t="shared" si="268"/>
        <v>986469.6</v>
      </c>
      <c r="N775" s="40">
        <v>0</v>
      </c>
      <c r="O775" s="40">
        <v>0</v>
      </c>
      <c r="P775" s="40">
        <v>0</v>
      </c>
      <c r="Q775" s="40">
        <f>'Таблица 3 '!C772</f>
        <v>986469.6</v>
      </c>
      <c r="R775" s="40">
        <f t="shared" si="269"/>
        <v>986469.6</v>
      </c>
      <c r="S775" s="40">
        <v>0</v>
      </c>
      <c r="T775" s="42">
        <f t="shared" si="270"/>
        <v>1557.665561345334</v>
      </c>
      <c r="U775" s="42">
        <v>1557.67</v>
      </c>
      <c r="V775" s="43" t="s">
        <v>609</v>
      </c>
      <c r="W775" s="45"/>
    </row>
    <row r="776" spans="1:23" s="44" customFormat="1" ht="45.75" customHeight="1" x14ac:dyDescent="0.25">
      <c r="A776" s="37">
        <v>60</v>
      </c>
      <c r="B776" s="38" t="s">
        <v>523</v>
      </c>
      <c r="C776" s="37" t="s">
        <v>38</v>
      </c>
      <c r="D776" s="37">
        <v>1960</v>
      </c>
      <c r="E776" s="37" t="s">
        <v>35</v>
      </c>
      <c r="F776" s="37" t="s">
        <v>282</v>
      </c>
      <c r="G776" s="39">
        <v>2</v>
      </c>
      <c r="H776" s="39">
        <v>2</v>
      </c>
      <c r="I776" s="40">
        <v>676</v>
      </c>
      <c r="J776" s="40">
        <v>634</v>
      </c>
      <c r="K776" s="40">
        <v>634</v>
      </c>
      <c r="L776" s="41">
        <v>29</v>
      </c>
      <c r="M776" s="40">
        <f t="shared" si="268"/>
        <v>832099.64</v>
      </c>
      <c r="N776" s="40">
        <v>0</v>
      </c>
      <c r="O776" s="40">
        <v>0</v>
      </c>
      <c r="P776" s="40">
        <v>0</v>
      </c>
      <c r="Q776" s="40">
        <f>'Таблица 3 '!C773</f>
        <v>832099.64</v>
      </c>
      <c r="R776" s="40">
        <f t="shared" si="269"/>
        <v>832099.64</v>
      </c>
      <c r="S776" s="40">
        <v>0</v>
      </c>
      <c r="T776" s="42">
        <f t="shared" si="270"/>
        <v>1312.46</v>
      </c>
      <c r="U776" s="42">
        <v>1312.46</v>
      </c>
      <c r="V776" s="43" t="s">
        <v>609</v>
      </c>
      <c r="W776" s="45"/>
    </row>
    <row r="777" spans="1:23" s="36" customFormat="1" ht="45" customHeight="1" x14ac:dyDescent="0.25">
      <c r="A777" s="37">
        <v>61</v>
      </c>
      <c r="B777" s="38" t="s">
        <v>667</v>
      </c>
      <c r="C777" s="37" t="s">
        <v>38</v>
      </c>
      <c r="D777" s="37">
        <v>1935</v>
      </c>
      <c r="E777" s="37">
        <v>2019</v>
      </c>
      <c r="F777" s="37" t="s">
        <v>306</v>
      </c>
      <c r="G777" s="39">
        <v>2</v>
      </c>
      <c r="H777" s="39">
        <v>2</v>
      </c>
      <c r="I777" s="40">
        <v>555</v>
      </c>
      <c r="J777" s="40">
        <v>499.5</v>
      </c>
      <c r="K777" s="40">
        <v>499.5</v>
      </c>
      <c r="L777" s="41">
        <v>20</v>
      </c>
      <c r="M777" s="40">
        <f t="shared" si="268"/>
        <v>166833</v>
      </c>
      <c r="N777" s="40">
        <v>0</v>
      </c>
      <c r="O777" s="40">
        <v>0</v>
      </c>
      <c r="P777" s="40">
        <v>0</v>
      </c>
      <c r="Q777" s="40">
        <f>'Таблица 3 '!C774</f>
        <v>166833</v>
      </c>
      <c r="R777" s="40">
        <f t="shared" si="269"/>
        <v>166833</v>
      </c>
      <c r="S777" s="40">
        <v>0</v>
      </c>
      <c r="T777" s="42">
        <f t="shared" si="270"/>
        <v>334</v>
      </c>
      <c r="U777" s="42">
        <v>334</v>
      </c>
      <c r="V777" s="43" t="s">
        <v>609</v>
      </c>
      <c r="W777" s="45"/>
    </row>
    <row r="778" spans="1:23" s="36" customFormat="1" ht="45" customHeight="1" x14ac:dyDescent="0.25">
      <c r="A778" s="37">
        <v>62</v>
      </c>
      <c r="B778" s="38" t="s">
        <v>668</v>
      </c>
      <c r="C778" s="37" t="s">
        <v>38</v>
      </c>
      <c r="D778" s="37">
        <v>1965</v>
      </c>
      <c r="E778" s="37" t="s">
        <v>35</v>
      </c>
      <c r="F778" s="37" t="s">
        <v>60</v>
      </c>
      <c r="G778" s="39">
        <v>5</v>
      </c>
      <c r="H778" s="39">
        <v>9</v>
      </c>
      <c r="I778" s="40">
        <v>9373.9</v>
      </c>
      <c r="J778" s="40">
        <v>7883.5</v>
      </c>
      <c r="K778" s="40">
        <v>7581.4</v>
      </c>
      <c r="L778" s="41">
        <v>315</v>
      </c>
      <c r="M778" s="40">
        <f t="shared" si="268"/>
        <v>1992110.0450000002</v>
      </c>
      <c r="N778" s="40">
        <v>0</v>
      </c>
      <c r="O778" s="40">
        <v>0</v>
      </c>
      <c r="P778" s="40">
        <v>0</v>
      </c>
      <c r="Q778" s="40">
        <f>'Таблица 3 '!C775</f>
        <v>1992110.0450000002</v>
      </c>
      <c r="R778" s="40">
        <f t="shared" si="269"/>
        <v>1992110.0450000002</v>
      </c>
      <c r="S778" s="40">
        <v>0</v>
      </c>
      <c r="T778" s="42">
        <f t="shared" si="270"/>
        <v>252.69360626625232</v>
      </c>
      <c r="U778" s="42">
        <v>252.69360626625232</v>
      </c>
      <c r="V778" s="43" t="s">
        <v>609</v>
      </c>
      <c r="W778" s="45"/>
    </row>
    <row r="779" spans="1:23" s="44" customFormat="1" ht="45.75" customHeight="1" x14ac:dyDescent="0.25">
      <c r="A779" s="37">
        <v>63</v>
      </c>
      <c r="B779" s="38" t="s">
        <v>526</v>
      </c>
      <c r="C779" s="37" t="s">
        <v>38</v>
      </c>
      <c r="D779" s="37">
        <v>1957</v>
      </c>
      <c r="E779" s="37" t="s">
        <v>35</v>
      </c>
      <c r="F779" s="37" t="s">
        <v>60</v>
      </c>
      <c r="G779" s="39">
        <v>2</v>
      </c>
      <c r="H779" s="39">
        <v>3</v>
      </c>
      <c r="I779" s="40">
        <v>1410</v>
      </c>
      <c r="J779" s="40">
        <v>1410</v>
      </c>
      <c r="K779" s="40">
        <v>1410</v>
      </c>
      <c r="L779" s="41">
        <v>39</v>
      </c>
      <c r="M779" s="40">
        <f t="shared" si="268"/>
        <v>1825950</v>
      </c>
      <c r="N779" s="40">
        <v>0</v>
      </c>
      <c r="O779" s="40">
        <v>0</v>
      </c>
      <c r="P779" s="40">
        <v>0</v>
      </c>
      <c r="Q779" s="40">
        <f>'Таблица 3 '!C776</f>
        <v>1825950</v>
      </c>
      <c r="R779" s="40">
        <f t="shared" si="269"/>
        <v>1825950</v>
      </c>
      <c r="S779" s="40">
        <v>0</v>
      </c>
      <c r="T779" s="42">
        <f t="shared" si="270"/>
        <v>1295</v>
      </c>
      <c r="U779" s="42">
        <v>1295</v>
      </c>
      <c r="V779" s="43" t="s">
        <v>609</v>
      </c>
      <c r="W779" s="45"/>
    </row>
    <row r="780" spans="1:23" s="36" customFormat="1" ht="45" customHeight="1" x14ac:dyDescent="0.25">
      <c r="A780" s="37">
        <v>64</v>
      </c>
      <c r="B780" s="38" t="s">
        <v>669</v>
      </c>
      <c r="C780" s="37" t="s">
        <v>38</v>
      </c>
      <c r="D780" s="37">
        <v>1994</v>
      </c>
      <c r="E780" s="37" t="s">
        <v>35</v>
      </c>
      <c r="F780" s="37" t="s">
        <v>60</v>
      </c>
      <c r="G780" s="39">
        <v>5</v>
      </c>
      <c r="H780" s="39">
        <v>5</v>
      </c>
      <c r="I780" s="40">
        <v>4752.3</v>
      </c>
      <c r="J780" s="40">
        <v>3409.2</v>
      </c>
      <c r="K780" s="40">
        <v>3337.9</v>
      </c>
      <c r="L780" s="41">
        <v>168</v>
      </c>
      <c r="M780" s="40">
        <f t="shared" si="268"/>
        <v>5884279.1999999993</v>
      </c>
      <c r="N780" s="40">
        <v>0</v>
      </c>
      <c r="O780" s="40">
        <v>0</v>
      </c>
      <c r="P780" s="40">
        <v>0</v>
      </c>
      <c r="Q780" s="40">
        <f>'Таблица 3 '!C777</f>
        <v>5884279.1999999993</v>
      </c>
      <c r="R780" s="40">
        <f t="shared" si="269"/>
        <v>5884279.1999999993</v>
      </c>
      <c r="S780" s="40">
        <v>0</v>
      </c>
      <c r="T780" s="42">
        <f t="shared" si="270"/>
        <v>1725.9999999999998</v>
      </c>
      <c r="U780" s="42">
        <v>1915.27</v>
      </c>
      <c r="V780" s="43" t="s">
        <v>609</v>
      </c>
      <c r="W780" s="45"/>
    </row>
    <row r="781" spans="1:23" s="36" customFormat="1" ht="45" customHeight="1" x14ac:dyDescent="0.25">
      <c r="A781" s="37">
        <v>65</v>
      </c>
      <c r="B781" s="38" t="s">
        <v>670</v>
      </c>
      <c r="C781" s="37" t="s">
        <v>38</v>
      </c>
      <c r="D781" s="37">
        <v>1994</v>
      </c>
      <c r="E781" s="37" t="s">
        <v>35</v>
      </c>
      <c r="F781" s="37" t="s">
        <v>49</v>
      </c>
      <c r="G781" s="39">
        <v>9</v>
      </c>
      <c r="H781" s="39">
        <v>9</v>
      </c>
      <c r="I781" s="40">
        <v>8752</v>
      </c>
      <c r="J781" s="40">
        <v>8752</v>
      </c>
      <c r="K781" s="40">
        <v>8752</v>
      </c>
      <c r="L781" s="41">
        <v>153</v>
      </c>
      <c r="M781" s="40">
        <f t="shared" si="268"/>
        <v>12003885.359999999</v>
      </c>
      <c r="N781" s="40">
        <v>0</v>
      </c>
      <c r="O781" s="40">
        <v>0</v>
      </c>
      <c r="P781" s="40">
        <v>0</v>
      </c>
      <c r="Q781" s="40">
        <f>'Таблица 3 '!C778</f>
        <v>12003885.359999999</v>
      </c>
      <c r="R781" s="40">
        <f t="shared" si="269"/>
        <v>12003885.359999999</v>
      </c>
      <c r="S781" s="40">
        <v>0</v>
      </c>
      <c r="T781" s="42">
        <f t="shared" si="270"/>
        <v>1371.5591133455209</v>
      </c>
      <c r="U781" s="42">
        <v>1586.8720749542961</v>
      </c>
      <c r="V781" s="43" t="s">
        <v>609</v>
      </c>
      <c r="W781" s="45"/>
    </row>
    <row r="782" spans="1:23" s="36" customFormat="1" ht="45" customHeight="1" x14ac:dyDescent="0.25">
      <c r="A782" s="37">
        <v>66</v>
      </c>
      <c r="B782" s="38" t="s">
        <v>671</v>
      </c>
      <c r="C782" s="37" t="s">
        <v>38</v>
      </c>
      <c r="D782" s="37">
        <v>1984</v>
      </c>
      <c r="E782" s="37" t="s">
        <v>35</v>
      </c>
      <c r="F782" s="37" t="s">
        <v>45</v>
      </c>
      <c r="G782" s="39">
        <v>5</v>
      </c>
      <c r="H782" s="39">
        <v>4</v>
      </c>
      <c r="I782" s="40">
        <v>4013.12</v>
      </c>
      <c r="J782" s="40">
        <v>2895.1</v>
      </c>
      <c r="K782" s="40">
        <v>2850.7</v>
      </c>
      <c r="L782" s="41">
        <v>111</v>
      </c>
      <c r="M782" s="40">
        <f t="shared" si="268"/>
        <v>1121069.5730000001</v>
      </c>
      <c r="N782" s="40">
        <v>0</v>
      </c>
      <c r="O782" s="40">
        <v>0</v>
      </c>
      <c r="P782" s="40">
        <v>0</v>
      </c>
      <c r="Q782" s="40">
        <f>'Таблица 3 '!C779</f>
        <v>1121069.5730000001</v>
      </c>
      <c r="R782" s="40">
        <f t="shared" si="269"/>
        <v>1121069.5730000001</v>
      </c>
      <c r="S782" s="40">
        <v>0</v>
      </c>
      <c r="T782" s="42">
        <f t="shared" si="270"/>
        <v>387.23</v>
      </c>
      <c r="U782" s="42">
        <v>387.23</v>
      </c>
      <c r="V782" s="43" t="s">
        <v>609</v>
      </c>
      <c r="W782" s="45"/>
    </row>
    <row r="783" spans="1:23" s="36" customFormat="1" ht="45" customHeight="1" x14ac:dyDescent="0.25">
      <c r="A783" s="37">
        <v>67</v>
      </c>
      <c r="B783" s="38" t="s">
        <v>672</v>
      </c>
      <c r="C783" s="37" t="s">
        <v>38</v>
      </c>
      <c r="D783" s="37">
        <v>1989</v>
      </c>
      <c r="E783" s="37" t="s">
        <v>35</v>
      </c>
      <c r="F783" s="37" t="s">
        <v>49</v>
      </c>
      <c r="G783" s="39">
        <v>10</v>
      </c>
      <c r="H783" s="39">
        <v>10</v>
      </c>
      <c r="I783" s="40">
        <v>3862.3</v>
      </c>
      <c r="J783" s="40">
        <v>3862.3</v>
      </c>
      <c r="K783" s="40">
        <v>3862.3</v>
      </c>
      <c r="L783" s="41">
        <v>145</v>
      </c>
      <c r="M783" s="40">
        <f t="shared" si="268"/>
        <v>8002590.2400000002</v>
      </c>
      <c r="N783" s="40">
        <v>0</v>
      </c>
      <c r="O783" s="40">
        <v>0</v>
      </c>
      <c r="P783" s="40">
        <v>0</v>
      </c>
      <c r="Q783" s="40">
        <f>'Таблица 3 '!C780</f>
        <v>8002590.2400000002</v>
      </c>
      <c r="R783" s="40">
        <f t="shared" si="269"/>
        <v>8002590.2400000002</v>
      </c>
      <c r="S783" s="40">
        <v>0</v>
      </c>
      <c r="T783" s="42">
        <f t="shared" si="270"/>
        <v>2071.9753100484168</v>
      </c>
      <c r="U783" s="42">
        <v>2287.7453097895036</v>
      </c>
      <c r="V783" s="43" t="s">
        <v>609</v>
      </c>
      <c r="W783" s="45"/>
    </row>
    <row r="784" spans="1:23" s="36" customFormat="1" ht="45" customHeight="1" x14ac:dyDescent="0.25">
      <c r="A784" s="37">
        <v>68</v>
      </c>
      <c r="B784" s="38" t="s">
        <v>673</v>
      </c>
      <c r="C784" s="37" t="s">
        <v>38</v>
      </c>
      <c r="D784" s="37">
        <v>1993</v>
      </c>
      <c r="E784" s="37">
        <v>2020</v>
      </c>
      <c r="F784" s="37" t="s">
        <v>60</v>
      </c>
      <c r="G784" s="39">
        <v>5</v>
      </c>
      <c r="H784" s="39">
        <v>3</v>
      </c>
      <c r="I784" s="40">
        <v>2839.4</v>
      </c>
      <c r="J784" s="40">
        <v>2679.6</v>
      </c>
      <c r="K784" s="40">
        <v>1931.4</v>
      </c>
      <c r="L784" s="41">
        <v>120</v>
      </c>
      <c r="M784" s="40">
        <f t="shared" si="268"/>
        <v>4624989.5999999996</v>
      </c>
      <c r="N784" s="40">
        <v>0</v>
      </c>
      <c r="O784" s="40">
        <v>0</v>
      </c>
      <c r="P784" s="40">
        <v>0</v>
      </c>
      <c r="Q784" s="40">
        <f>'Таблица 3 '!C781</f>
        <v>4624989.5999999996</v>
      </c>
      <c r="R784" s="40">
        <f t="shared" si="269"/>
        <v>4624989.5999999996</v>
      </c>
      <c r="S784" s="40">
        <v>0</v>
      </c>
      <c r="T784" s="42">
        <f t="shared" si="270"/>
        <v>1726</v>
      </c>
      <c r="U784" s="42">
        <v>1915.27</v>
      </c>
      <c r="V784" s="43" t="s">
        <v>609</v>
      </c>
      <c r="W784" s="45"/>
    </row>
    <row r="785" spans="1:23" s="36" customFormat="1" ht="45" customHeight="1" x14ac:dyDescent="0.25">
      <c r="A785" s="37">
        <v>69</v>
      </c>
      <c r="B785" s="38" t="s">
        <v>674</v>
      </c>
      <c r="C785" s="37" t="s">
        <v>38</v>
      </c>
      <c r="D785" s="37">
        <v>1973</v>
      </c>
      <c r="E785" s="37" t="s">
        <v>35</v>
      </c>
      <c r="F785" s="37" t="s">
        <v>45</v>
      </c>
      <c r="G785" s="39">
        <v>5</v>
      </c>
      <c r="H785" s="39">
        <v>5</v>
      </c>
      <c r="I785" s="40">
        <v>4485.3999999999996</v>
      </c>
      <c r="J785" s="40">
        <v>4431.7</v>
      </c>
      <c r="K785" s="40">
        <v>4236.6000000000004</v>
      </c>
      <c r="L785" s="41">
        <v>199</v>
      </c>
      <c r="M785" s="40">
        <f t="shared" si="268"/>
        <v>1264496.9609999999</v>
      </c>
      <c r="N785" s="40">
        <v>0</v>
      </c>
      <c r="O785" s="40">
        <v>0</v>
      </c>
      <c r="P785" s="40">
        <v>0</v>
      </c>
      <c r="Q785" s="40">
        <f>'Таблица 3 '!C782</f>
        <v>1264496.9609999999</v>
      </c>
      <c r="R785" s="40">
        <f t="shared" si="269"/>
        <v>1264496.9609999999</v>
      </c>
      <c r="S785" s="40">
        <v>0</v>
      </c>
      <c r="T785" s="42">
        <f t="shared" si="270"/>
        <v>285.33</v>
      </c>
      <c r="U785" s="42">
        <v>285.33</v>
      </c>
      <c r="V785" s="43" t="s">
        <v>609</v>
      </c>
      <c r="W785" s="45"/>
    </row>
    <row r="786" spans="1:23" s="36" customFormat="1" ht="45" customHeight="1" x14ac:dyDescent="0.25">
      <c r="A786" s="37">
        <v>70</v>
      </c>
      <c r="B786" s="38" t="s">
        <v>675</v>
      </c>
      <c r="C786" s="37" t="s">
        <v>38</v>
      </c>
      <c r="D786" s="37">
        <v>1976</v>
      </c>
      <c r="E786" s="37" t="s">
        <v>35</v>
      </c>
      <c r="F786" s="37" t="s">
        <v>60</v>
      </c>
      <c r="G786" s="39">
        <v>5</v>
      </c>
      <c r="H786" s="39">
        <v>8</v>
      </c>
      <c r="I786" s="40">
        <v>8222.18</v>
      </c>
      <c r="J786" s="40">
        <v>6003.9</v>
      </c>
      <c r="K786" s="40">
        <v>5960.8</v>
      </c>
      <c r="L786" s="41">
        <v>235</v>
      </c>
      <c r="M786" s="40">
        <f t="shared" si="268"/>
        <v>20581547.484999999</v>
      </c>
      <c r="N786" s="40">
        <v>0</v>
      </c>
      <c r="O786" s="40">
        <v>0</v>
      </c>
      <c r="P786" s="40">
        <v>0</v>
      </c>
      <c r="Q786" s="40">
        <f>'Таблица 3 '!C783</f>
        <v>20581547.484999999</v>
      </c>
      <c r="R786" s="40">
        <f t="shared" si="269"/>
        <v>20581547.484999999</v>
      </c>
      <c r="S786" s="40">
        <v>0</v>
      </c>
      <c r="T786" s="42">
        <f t="shared" si="270"/>
        <v>3428.0296948650043</v>
      </c>
      <c r="U786" s="42">
        <v>3860.25</v>
      </c>
      <c r="V786" s="43" t="s">
        <v>609</v>
      </c>
      <c r="W786" s="45"/>
    </row>
    <row r="787" spans="1:23" s="36" customFormat="1" ht="45" customHeight="1" x14ac:dyDescent="0.25">
      <c r="A787" s="37">
        <v>71</v>
      </c>
      <c r="B787" s="38" t="s">
        <v>203</v>
      </c>
      <c r="C787" s="37" t="s">
        <v>38</v>
      </c>
      <c r="D787" s="37">
        <v>1994</v>
      </c>
      <c r="E787" s="37" t="s">
        <v>35</v>
      </c>
      <c r="F787" s="37" t="s">
        <v>49</v>
      </c>
      <c r="G787" s="39">
        <v>10</v>
      </c>
      <c r="H787" s="39">
        <v>10</v>
      </c>
      <c r="I787" s="40">
        <v>11741.83</v>
      </c>
      <c r="J787" s="40">
        <v>11085.53</v>
      </c>
      <c r="K787" s="40">
        <v>11085.53</v>
      </c>
      <c r="L787" s="41">
        <v>322</v>
      </c>
      <c r="M787" s="40">
        <f t="shared" si="268"/>
        <v>24007770.719999999</v>
      </c>
      <c r="N787" s="40">
        <v>0</v>
      </c>
      <c r="O787" s="40">
        <v>0</v>
      </c>
      <c r="P787" s="40">
        <v>0</v>
      </c>
      <c r="Q787" s="40">
        <f>'Таблица 3 '!C784</f>
        <v>24007770.719999999</v>
      </c>
      <c r="R787" s="40">
        <f t="shared" si="269"/>
        <v>24007770.719999999</v>
      </c>
      <c r="S787" s="40">
        <v>0</v>
      </c>
      <c r="T787" s="42">
        <f t="shared" si="270"/>
        <v>2165.6854223478713</v>
      </c>
      <c r="U787" s="42">
        <v>2403.0930916248476</v>
      </c>
      <c r="V787" s="43" t="s">
        <v>609</v>
      </c>
      <c r="W787" s="45"/>
    </row>
    <row r="788" spans="1:23" s="44" customFormat="1" ht="45" customHeight="1" x14ac:dyDescent="0.25">
      <c r="A788" s="37">
        <v>72</v>
      </c>
      <c r="B788" s="38" t="s">
        <v>676</v>
      </c>
      <c r="C788" s="37" t="s">
        <v>38</v>
      </c>
      <c r="D788" s="37">
        <v>1987</v>
      </c>
      <c r="E788" s="37">
        <v>2019</v>
      </c>
      <c r="F788" s="37" t="s">
        <v>60</v>
      </c>
      <c r="G788" s="39">
        <v>5</v>
      </c>
      <c r="H788" s="39">
        <v>6</v>
      </c>
      <c r="I788" s="40">
        <v>7436</v>
      </c>
      <c r="J788" s="40">
        <v>4115</v>
      </c>
      <c r="K788" s="40">
        <v>4115</v>
      </c>
      <c r="L788" s="41">
        <v>78</v>
      </c>
      <c r="M788" s="40">
        <f t="shared" si="268"/>
        <v>1985412</v>
      </c>
      <c r="N788" s="40">
        <v>0</v>
      </c>
      <c r="O788" s="40">
        <v>0</v>
      </c>
      <c r="P788" s="40">
        <v>0</v>
      </c>
      <c r="Q788" s="40">
        <f>'Таблица 3 '!C785</f>
        <v>1985412</v>
      </c>
      <c r="R788" s="40">
        <f t="shared" si="269"/>
        <v>1985412</v>
      </c>
      <c r="S788" s="40">
        <v>0</v>
      </c>
      <c r="T788" s="42">
        <f t="shared" si="270"/>
        <v>482.48165249088697</v>
      </c>
      <c r="U788" s="42">
        <v>482.48</v>
      </c>
      <c r="V788" s="43" t="s">
        <v>609</v>
      </c>
      <c r="W788" s="45"/>
    </row>
    <row r="789" spans="1:23" s="36" customFormat="1" ht="45" customHeight="1" x14ac:dyDescent="0.25">
      <c r="A789" s="37">
        <v>73</v>
      </c>
      <c r="B789" s="38" t="s">
        <v>677</v>
      </c>
      <c r="C789" s="37" t="s">
        <v>38</v>
      </c>
      <c r="D789" s="37">
        <v>1996</v>
      </c>
      <c r="E789" s="37" t="s">
        <v>35</v>
      </c>
      <c r="F789" s="37" t="s">
        <v>60</v>
      </c>
      <c r="G789" s="39">
        <v>10</v>
      </c>
      <c r="H789" s="39">
        <v>10</v>
      </c>
      <c r="I789" s="40">
        <v>9895.2999999999993</v>
      </c>
      <c r="J789" s="40">
        <v>9895.2999999999993</v>
      </c>
      <c r="K789" s="40">
        <v>9895.2999999999993</v>
      </c>
      <c r="L789" s="41">
        <v>478</v>
      </c>
      <c r="M789" s="40">
        <f t="shared" si="268"/>
        <v>2135108.88</v>
      </c>
      <c r="N789" s="40">
        <v>0</v>
      </c>
      <c r="O789" s="40">
        <v>0</v>
      </c>
      <c r="P789" s="40">
        <v>0</v>
      </c>
      <c r="Q789" s="40">
        <f>'Таблица 3 '!C786</f>
        <v>2135108.88</v>
      </c>
      <c r="R789" s="40">
        <f t="shared" si="269"/>
        <v>2135108.88</v>
      </c>
      <c r="S789" s="40">
        <v>0</v>
      </c>
      <c r="T789" s="42">
        <f t="shared" si="270"/>
        <v>215.76999989894193</v>
      </c>
      <c r="U789" s="42">
        <v>215.76999989894193</v>
      </c>
      <c r="V789" s="43" t="s">
        <v>609</v>
      </c>
      <c r="W789" s="45"/>
    </row>
    <row r="790" spans="1:23" s="36" customFormat="1" ht="45" customHeight="1" x14ac:dyDescent="0.25">
      <c r="A790" s="37">
        <v>74</v>
      </c>
      <c r="B790" s="38" t="s">
        <v>678</v>
      </c>
      <c r="C790" s="37" t="s">
        <v>38</v>
      </c>
      <c r="D790" s="37">
        <v>1994</v>
      </c>
      <c r="E790" s="37">
        <v>2020</v>
      </c>
      <c r="F790" s="37" t="s">
        <v>45</v>
      </c>
      <c r="G790" s="39">
        <v>10</v>
      </c>
      <c r="H790" s="39">
        <v>1</v>
      </c>
      <c r="I790" s="40">
        <v>3621.9</v>
      </c>
      <c r="J790" s="40">
        <v>2672</v>
      </c>
      <c r="K790" s="40">
        <v>2672</v>
      </c>
      <c r="L790" s="41">
        <v>89</v>
      </c>
      <c r="M790" s="40">
        <f t="shared" si="268"/>
        <v>18844787.68</v>
      </c>
      <c r="N790" s="40">
        <v>0</v>
      </c>
      <c r="O790" s="40">
        <v>0</v>
      </c>
      <c r="P790" s="40">
        <v>0</v>
      </c>
      <c r="Q790" s="40">
        <f>'Таблица 3 '!C787</f>
        <v>18844787.68</v>
      </c>
      <c r="R790" s="40">
        <f t="shared" si="269"/>
        <v>18844787.68</v>
      </c>
      <c r="S790" s="40">
        <v>0</v>
      </c>
      <c r="T790" s="42">
        <f t="shared" si="270"/>
        <v>7052.69</v>
      </c>
      <c r="U790" s="42">
        <v>7052.69</v>
      </c>
      <c r="V790" s="43" t="s">
        <v>609</v>
      </c>
      <c r="W790" s="45"/>
    </row>
    <row r="791" spans="1:23" s="36" customFormat="1" ht="45" customHeight="1" x14ac:dyDescent="0.25">
      <c r="A791" s="37">
        <v>75</v>
      </c>
      <c r="B791" s="38" t="s">
        <v>205</v>
      </c>
      <c r="C791" s="37" t="s">
        <v>38</v>
      </c>
      <c r="D791" s="37" t="s">
        <v>171</v>
      </c>
      <c r="E791" s="37" t="s">
        <v>35</v>
      </c>
      <c r="F791" s="37" t="s">
        <v>60</v>
      </c>
      <c r="G791" s="39">
        <v>2</v>
      </c>
      <c r="H791" s="39">
        <v>1</v>
      </c>
      <c r="I791" s="40">
        <v>508.9</v>
      </c>
      <c r="J791" s="40">
        <v>279</v>
      </c>
      <c r="K791" s="40">
        <v>242.4</v>
      </c>
      <c r="L791" s="41">
        <v>11</v>
      </c>
      <c r="M791" s="40">
        <f t="shared" si="268"/>
        <v>1783995.75</v>
      </c>
      <c r="N791" s="40">
        <v>0</v>
      </c>
      <c r="O791" s="40">
        <v>0</v>
      </c>
      <c r="P791" s="40">
        <v>0</v>
      </c>
      <c r="Q791" s="40">
        <f>'Таблица 3 '!C788</f>
        <v>1783995.75</v>
      </c>
      <c r="R791" s="40">
        <f t="shared" si="269"/>
        <v>1783995.75</v>
      </c>
      <c r="S791" s="40">
        <v>0</v>
      </c>
      <c r="T791" s="42">
        <f t="shared" si="270"/>
        <v>6394.25</v>
      </c>
      <c r="U791" s="42">
        <v>698.86</v>
      </c>
      <c r="V791" s="43" t="s">
        <v>609</v>
      </c>
      <c r="W791" s="45"/>
    </row>
    <row r="792" spans="1:23" s="36" customFormat="1" ht="45" customHeight="1" x14ac:dyDescent="0.25">
      <c r="A792" s="37">
        <v>76</v>
      </c>
      <c r="B792" s="38" t="s">
        <v>679</v>
      </c>
      <c r="C792" s="37" t="s">
        <v>38</v>
      </c>
      <c r="D792" s="37">
        <v>1994</v>
      </c>
      <c r="E792" s="37" t="s">
        <v>35</v>
      </c>
      <c r="F792" s="37" t="s">
        <v>60</v>
      </c>
      <c r="G792" s="39">
        <v>2</v>
      </c>
      <c r="H792" s="39">
        <v>1</v>
      </c>
      <c r="I792" s="40">
        <v>9550.9</v>
      </c>
      <c r="J792" s="40">
        <v>8094.3</v>
      </c>
      <c r="K792" s="40">
        <v>8024.5</v>
      </c>
      <c r="L792" s="41">
        <v>243</v>
      </c>
      <c r="M792" s="40">
        <f t="shared" si="268"/>
        <v>16005180.48</v>
      </c>
      <c r="N792" s="40">
        <v>0</v>
      </c>
      <c r="O792" s="40">
        <v>0</v>
      </c>
      <c r="P792" s="40">
        <v>0</v>
      </c>
      <c r="Q792" s="40">
        <f>'Таблица 3 '!C789</f>
        <v>16005180.48</v>
      </c>
      <c r="R792" s="40">
        <f t="shared" si="269"/>
        <v>16005180.48</v>
      </c>
      <c r="S792" s="40">
        <v>0</v>
      </c>
      <c r="T792" s="42">
        <f t="shared" si="270"/>
        <v>1977.3396686557207</v>
      </c>
      <c r="U792" s="42">
        <v>2231.9382985557741</v>
      </c>
      <c r="V792" s="43" t="s">
        <v>609</v>
      </c>
      <c r="W792" s="45"/>
    </row>
    <row r="793" spans="1:23" s="36" customFormat="1" ht="45" customHeight="1" x14ac:dyDescent="0.25">
      <c r="A793" s="37">
        <v>77</v>
      </c>
      <c r="B793" s="38" t="s">
        <v>216</v>
      </c>
      <c r="C793" s="37" t="s">
        <v>38</v>
      </c>
      <c r="D793" s="37">
        <v>1968</v>
      </c>
      <c r="E793" s="37">
        <v>2021</v>
      </c>
      <c r="F793" s="37" t="s">
        <v>60</v>
      </c>
      <c r="G793" s="39">
        <v>5</v>
      </c>
      <c r="H793" s="39">
        <v>4</v>
      </c>
      <c r="I793" s="40">
        <v>4187.2</v>
      </c>
      <c r="J793" s="40">
        <v>4083.7</v>
      </c>
      <c r="K793" s="40">
        <v>3665.7</v>
      </c>
      <c r="L793" s="41">
        <v>108</v>
      </c>
      <c r="M793" s="40">
        <f t="shared" si="268"/>
        <v>11094413.285</v>
      </c>
      <c r="N793" s="40">
        <v>0</v>
      </c>
      <c r="O793" s="40">
        <v>0</v>
      </c>
      <c r="P793" s="40">
        <v>0</v>
      </c>
      <c r="Q793" s="40">
        <f>'Таблица 3 '!C790</f>
        <v>11094413.285</v>
      </c>
      <c r="R793" s="40">
        <f t="shared" si="269"/>
        <v>11094413.285</v>
      </c>
      <c r="S793" s="40">
        <v>0</v>
      </c>
      <c r="T793" s="42">
        <f t="shared" si="270"/>
        <v>2716.7552183069279</v>
      </c>
      <c r="U793" s="42">
        <v>3236.1500000000005</v>
      </c>
      <c r="V793" s="43" t="s">
        <v>609</v>
      </c>
      <c r="W793" s="45"/>
    </row>
    <row r="794" spans="1:23" s="44" customFormat="1" ht="45.75" customHeight="1" x14ac:dyDescent="0.25">
      <c r="A794" s="37">
        <v>78</v>
      </c>
      <c r="B794" s="38" t="s">
        <v>218</v>
      </c>
      <c r="C794" s="37" t="s">
        <v>38</v>
      </c>
      <c r="D794" s="37">
        <v>1979</v>
      </c>
      <c r="E794" s="37" t="s">
        <v>35</v>
      </c>
      <c r="F794" s="37" t="s">
        <v>39</v>
      </c>
      <c r="G794" s="39">
        <v>2</v>
      </c>
      <c r="H794" s="39">
        <v>1</v>
      </c>
      <c r="I794" s="40">
        <v>493.9</v>
      </c>
      <c r="J794" s="40">
        <v>485.8</v>
      </c>
      <c r="K794" s="40">
        <v>424.9</v>
      </c>
      <c r="L794" s="41">
        <v>10</v>
      </c>
      <c r="M794" s="40">
        <f t="shared" si="268"/>
        <v>1791144.6</v>
      </c>
      <c r="N794" s="40">
        <v>0</v>
      </c>
      <c r="O794" s="40">
        <v>0</v>
      </c>
      <c r="P794" s="40">
        <v>0</v>
      </c>
      <c r="Q794" s="40">
        <f>'Таблица 3 '!C791</f>
        <v>1791144.6</v>
      </c>
      <c r="R794" s="40">
        <f t="shared" si="269"/>
        <v>1791144.6</v>
      </c>
      <c r="S794" s="40">
        <v>0</v>
      </c>
      <c r="T794" s="42">
        <f t="shared" si="270"/>
        <v>3687</v>
      </c>
      <c r="U794" s="42">
        <v>3687</v>
      </c>
      <c r="V794" s="43" t="s">
        <v>609</v>
      </c>
      <c r="W794" s="45"/>
    </row>
    <row r="795" spans="1:23" s="36" customFormat="1" ht="45" customHeight="1" x14ac:dyDescent="0.25">
      <c r="A795" s="37">
        <v>79</v>
      </c>
      <c r="B795" s="38" t="s">
        <v>680</v>
      </c>
      <c r="C795" s="37" t="s">
        <v>38</v>
      </c>
      <c r="D795" s="37">
        <v>1991</v>
      </c>
      <c r="E795" s="37" t="s">
        <v>35</v>
      </c>
      <c r="F795" s="37" t="s">
        <v>45</v>
      </c>
      <c r="G795" s="39">
        <v>10</v>
      </c>
      <c r="H795" s="39">
        <v>2</v>
      </c>
      <c r="I795" s="40">
        <v>5027.3999999999996</v>
      </c>
      <c r="J795" s="40">
        <v>4880.6000000000004</v>
      </c>
      <c r="K795" s="40">
        <v>4692.6000000000004</v>
      </c>
      <c r="L795" s="41">
        <v>189</v>
      </c>
      <c r="M795" s="40">
        <f t="shared" si="268"/>
        <v>34421358.814000003</v>
      </c>
      <c r="N795" s="40">
        <v>0</v>
      </c>
      <c r="O795" s="40">
        <v>0</v>
      </c>
      <c r="P795" s="40">
        <v>0</v>
      </c>
      <c r="Q795" s="40">
        <f>'Таблица 3 '!C792</f>
        <v>34421358.814000003</v>
      </c>
      <c r="R795" s="40">
        <f t="shared" si="269"/>
        <v>34421358.814000003</v>
      </c>
      <c r="S795" s="40">
        <v>0</v>
      </c>
      <c r="T795" s="42">
        <f t="shared" si="270"/>
        <v>7052.6900000000005</v>
      </c>
      <c r="U795" s="42">
        <v>7052.6900000000005</v>
      </c>
      <c r="V795" s="43" t="s">
        <v>609</v>
      </c>
      <c r="W795" s="45"/>
    </row>
    <row r="796" spans="1:23" s="44" customFormat="1" ht="45" customHeight="1" x14ac:dyDescent="0.25">
      <c r="A796" s="37">
        <v>80</v>
      </c>
      <c r="B796" s="38" t="s">
        <v>681</v>
      </c>
      <c r="C796" s="37" t="s">
        <v>38</v>
      </c>
      <c r="D796" s="37">
        <v>1979</v>
      </c>
      <c r="E796" s="37">
        <v>2021</v>
      </c>
      <c r="F796" s="37" t="s">
        <v>45</v>
      </c>
      <c r="G796" s="39">
        <v>5</v>
      </c>
      <c r="H796" s="39">
        <v>4</v>
      </c>
      <c r="I796" s="40">
        <v>3743.3</v>
      </c>
      <c r="J796" s="40">
        <v>3743.3</v>
      </c>
      <c r="K796" s="40">
        <v>3743.3</v>
      </c>
      <c r="L796" s="41">
        <v>80</v>
      </c>
      <c r="M796" s="40">
        <f t="shared" ref="M796" si="272">SUM(N796:Q796)</f>
        <v>999461.1</v>
      </c>
      <c r="N796" s="40">
        <v>0</v>
      </c>
      <c r="O796" s="40">
        <v>0</v>
      </c>
      <c r="P796" s="40">
        <v>0</v>
      </c>
      <c r="Q796" s="40">
        <f>'Таблица 3 '!C793</f>
        <v>999461.1</v>
      </c>
      <c r="R796" s="40">
        <f t="shared" ref="R796" si="273">Q796</f>
        <v>999461.1</v>
      </c>
      <c r="S796" s="40">
        <v>0</v>
      </c>
      <c r="T796" s="42">
        <f t="shared" si="270"/>
        <v>267</v>
      </c>
      <c r="U796" s="42">
        <v>267</v>
      </c>
      <c r="V796" s="43" t="s">
        <v>609</v>
      </c>
      <c r="W796" s="45"/>
    </row>
    <row r="797" spans="1:23" s="29" customFormat="1" ht="29.25" customHeight="1" x14ac:dyDescent="0.25">
      <c r="A797" s="162" t="s">
        <v>232</v>
      </c>
      <c r="B797" s="162"/>
      <c r="C797" s="30" t="s">
        <v>34</v>
      </c>
      <c r="D797" s="30" t="s">
        <v>34</v>
      </c>
      <c r="E797" s="30" t="s">
        <v>34</v>
      </c>
      <c r="F797" s="30" t="s">
        <v>34</v>
      </c>
      <c r="G797" s="31" t="s">
        <v>34</v>
      </c>
      <c r="H797" s="31" t="s">
        <v>34</v>
      </c>
      <c r="I797" s="32">
        <f>SUM(I798:I803)</f>
        <v>5493.18</v>
      </c>
      <c r="J797" s="32">
        <f t="shared" ref="J797:S797" si="274">SUM(J798:J803)</f>
        <v>4875.4699999999993</v>
      </c>
      <c r="K797" s="32">
        <f t="shared" si="274"/>
        <v>4257</v>
      </c>
      <c r="L797" s="33">
        <f t="shared" si="274"/>
        <v>191</v>
      </c>
      <c r="M797" s="32">
        <f t="shared" si="274"/>
        <v>3462438.4926</v>
      </c>
      <c r="N797" s="32">
        <f t="shared" si="274"/>
        <v>0</v>
      </c>
      <c r="O797" s="32">
        <f t="shared" si="274"/>
        <v>0</v>
      </c>
      <c r="P797" s="32">
        <f t="shared" si="274"/>
        <v>0</v>
      </c>
      <c r="Q797" s="32">
        <f t="shared" si="274"/>
        <v>3462438.4926</v>
      </c>
      <c r="R797" s="32">
        <f t="shared" si="274"/>
        <v>3462438.4926</v>
      </c>
      <c r="S797" s="32">
        <f t="shared" si="274"/>
        <v>0</v>
      </c>
      <c r="T797" s="34" t="s">
        <v>35</v>
      </c>
      <c r="U797" s="34" t="s">
        <v>35</v>
      </c>
      <c r="V797" s="35" t="s">
        <v>35</v>
      </c>
      <c r="W797" s="181"/>
    </row>
    <row r="798" spans="1:23" s="36" customFormat="1" ht="48" customHeight="1" x14ac:dyDescent="0.25">
      <c r="A798" s="37">
        <v>1</v>
      </c>
      <c r="B798" s="38" t="s">
        <v>682</v>
      </c>
      <c r="C798" s="37" t="s">
        <v>38</v>
      </c>
      <c r="D798" s="37" t="s">
        <v>683</v>
      </c>
      <c r="E798" s="37" t="s">
        <v>35</v>
      </c>
      <c r="F798" s="37" t="s">
        <v>60</v>
      </c>
      <c r="G798" s="39">
        <v>3</v>
      </c>
      <c r="H798" s="39">
        <v>1</v>
      </c>
      <c r="I798" s="40">
        <v>760.81</v>
      </c>
      <c r="J798" s="40">
        <v>727.02</v>
      </c>
      <c r="K798" s="40">
        <v>616.72</v>
      </c>
      <c r="L798" s="41">
        <v>22</v>
      </c>
      <c r="M798" s="40">
        <f t="shared" ref="M798:M803" si="275">SUM(N798:Q798)</f>
        <v>364513.28759999998</v>
      </c>
      <c r="N798" s="40">
        <v>0</v>
      </c>
      <c r="O798" s="40">
        <v>0</v>
      </c>
      <c r="P798" s="40">
        <v>0</v>
      </c>
      <c r="Q798" s="40">
        <f>'Таблица 3 '!C795</f>
        <v>364513.28759999998</v>
      </c>
      <c r="R798" s="40">
        <f t="shared" ref="R798:R803" si="276">Q798</f>
        <v>364513.28759999998</v>
      </c>
      <c r="S798" s="40">
        <v>0</v>
      </c>
      <c r="T798" s="42">
        <f t="shared" si="270"/>
        <v>501.38</v>
      </c>
      <c r="U798" s="42">
        <v>501.38</v>
      </c>
      <c r="V798" s="43" t="s">
        <v>609</v>
      </c>
      <c r="W798" s="45"/>
    </row>
    <row r="799" spans="1:23" s="36" customFormat="1" ht="48" customHeight="1" x14ac:dyDescent="0.25">
      <c r="A799" s="37">
        <v>2</v>
      </c>
      <c r="B799" s="38" t="s">
        <v>684</v>
      </c>
      <c r="C799" s="37" t="s">
        <v>38</v>
      </c>
      <c r="D799" s="37" t="s">
        <v>125</v>
      </c>
      <c r="E799" s="37" t="s">
        <v>35</v>
      </c>
      <c r="F799" s="37" t="s">
        <v>60</v>
      </c>
      <c r="G799" s="39">
        <v>2</v>
      </c>
      <c r="H799" s="39">
        <v>2</v>
      </c>
      <c r="I799" s="40">
        <v>474.12</v>
      </c>
      <c r="J799" s="40">
        <v>410.39</v>
      </c>
      <c r="K799" s="40">
        <v>410.39</v>
      </c>
      <c r="L799" s="41">
        <v>16</v>
      </c>
      <c r="M799" s="40">
        <f t="shared" si="275"/>
        <v>1066126.3289999999</v>
      </c>
      <c r="N799" s="40">
        <v>0</v>
      </c>
      <c r="O799" s="40">
        <v>0</v>
      </c>
      <c r="P799" s="40">
        <v>0</v>
      </c>
      <c r="Q799" s="40">
        <f>'Таблица 3 '!C796</f>
        <v>1066126.3289999999</v>
      </c>
      <c r="R799" s="40">
        <f t="shared" si="276"/>
        <v>1066126.3289999999</v>
      </c>
      <c r="S799" s="40">
        <v>0</v>
      </c>
      <c r="T799" s="42">
        <f t="shared" si="270"/>
        <v>2597.8370062623358</v>
      </c>
      <c r="U799" s="42">
        <v>2597.8370062623358</v>
      </c>
      <c r="V799" s="43" t="s">
        <v>609</v>
      </c>
      <c r="W799" s="45"/>
    </row>
    <row r="800" spans="1:23" s="44" customFormat="1" ht="45.75" customHeight="1" x14ac:dyDescent="0.25">
      <c r="A800" s="37">
        <v>3</v>
      </c>
      <c r="B800" s="38" t="s">
        <v>534</v>
      </c>
      <c r="C800" s="37" t="s">
        <v>38</v>
      </c>
      <c r="D800" s="37">
        <v>1979</v>
      </c>
      <c r="E800" s="37">
        <v>2019</v>
      </c>
      <c r="F800" s="37" t="s">
        <v>60</v>
      </c>
      <c r="G800" s="39">
        <v>2</v>
      </c>
      <c r="H800" s="39">
        <v>2</v>
      </c>
      <c r="I800" s="40">
        <v>663.72</v>
      </c>
      <c r="J800" s="40">
        <v>515.88</v>
      </c>
      <c r="K800" s="40">
        <v>428.88</v>
      </c>
      <c r="L800" s="41">
        <v>23</v>
      </c>
      <c r="M800" s="40">
        <f t="shared" si="275"/>
        <v>628341.84</v>
      </c>
      <c r="N800" s="40">
        <v>0</v>
      </c>
      <c r="O800" s="40">
        <v>0</v>
      </c>
      <c r="P800" s="40">
        <v>0</v>
      </c>
      <c r="Q800" s="40">
        <f>'Таблица 3 '!C797</f>
        <v>628341.84</v>
      </c>
      <c r="R800" s="40">
        <f t="shared" si="276"/>
        <v>628341.84</v>
      </c>
      <c r="S800" s="40">
        <v>0</v>
      </c>
      <c r="T800" s="42">
        <f t="shared" si="270"/>
        <v>1218</v>
      </c>
      <c r="U800" s="42">
        <v>1218</v>
      </c>
      <c r="V800" s="43" t="s">
        <v>609</v>
      </c>
      <c r="W800" s="45"/>
    </row>
    <row r="801" spans="1:23" s="44" customFormat="1" ht="45.75" customHeight="1" x14ac:dyDescent="0.25">
      <c r="A801" s="37">
        <v>4</v>
      </c>
      <c r="B801" s="38" t="s">
        <v>535</v>
      </c>
      <c r="C801" s="37" t="s">
        <v>38</v>
      </c>
      <c r="D801" s="37">
        <v>1972</v>
      </c>
      <c r="E801" s="37" t="s">
        <v>35</v>
      </c>
      <c r="F801" s="37" t="s">
        <v>60</v>
      </c>
      <c r="G801" s="39">
        <v>2</v>
      </c>
      <c r="H801" s="39">
        <v>2</v>
      </c>
      <c r="I801" s="40">
        <v>774.4</v>
      </c>
      <c r="J801" s="40">
        <v>730.98</v>
      </c>
      <c r="K801" s="40">
        <v>730.98</v>
      </c>
      <c r="L801" s="41">
        <v>28</v>
      </c>
      <c r="M801" s="40">
        <f t="shared" si="275"/>
        <v>154419.18</v>
      </c>
      <c r="N801" s="40">
        <v>0</v>
      </c>
      <c r="O801" s="40">
        <v>0</v>
      </c>
      <c r="P801" s="40">
        <v>0</v>
      </c>
      <c r="Q801" s="40">
        <f>'Таблица 3 '!C798</f>
        <v>154419.18</v>
      </c>
      <c r="R801" s="40">
        <f>Q801</f>
        <v>154419.18</v>
      </c>
      <c r="S801" s="40">
        <v>0</v>
      </c>
      <c r="T801" s="42">
        <f t="shared" si="270"/>
        <v>211.24952803086265</v>
      </c>
      <c r="U801" s="42">
        <v>211.25</v>
      </c>
      <c r="V801" s="43" t="s">
        <v>609</v>
      </c>
      <c r="W801" s="45"/>
    </row>
    <row r="802" spans="1:23" s="36" customFormat="1" ht="48" customHeight="1" x14ac:dyDescent="0.25">
      <c r="A802" s="37">
        <v>5</v>
      </c>
      <c r="B802" s="38" t="s">
        <v>685</v>
      </c>
      <c r="C802" s="37" t="s">
        <v>38</v>
      </c>
      <c r="D802" s="37" t="s">
        <v>99</v>
      </c>
      <c r="E802" s="37" t="s">
        <v>35</v>
      </c>
      <c r="F802" s="37" t="s">
        <v>60</v>
      </c>
      <c r="G802" s="39">
        <v>2</v>
      </c>
      <c r="H802" s="39">
        <v>3</v>
      </c>
      <c r="I802" s="40">
        <v>1106.2</v>
      </c>
      <c r="J802" s="40">
        <v>925.64</v>
      </c>
      <c r="K802" s="40">
        <v>727.51</v>
      </c>
      <c r="L802" s="41">
        <v>40</v>
      </c>
      <c r="M802" s="40">
        <f t="shared" si="275"/>
        <v>464097.38319999998</v>
      </c>
      <c r="N802" s="40">
        <v>0</v>
      </c>
      <c r="O802" s="40">
        <v>0</v>
      </c>
      <c r="P802" s="40">
        <v>0</v>
      </c>
      <c r="Q802" s="40">
        <f>'Таблица 3 '!C799</f>
        <v>464097.38319999998</v>
      </c>
      <c r="R802" s="40">
        <f t="shared" si="276"/>
        <v>464097.38319999998</v>
      </c>
      <c r="S802" s="40">
        <v>0</v>
      </c>
      <c r="T802" s="42">
        <f t="shared" si="270"/>
        <v>501.38</v>
      </c>
      <c r="U802" s="42">
        <v>501.38</v>
      </c>
      <c r="V802" s="43" t="s">
        <v>609</v>
      </c>
      <c r="W802" s="45"/>
    </row>
    <row r="803" spans="1:23" s="36" customFormat="1" ht="48" customHeight="1" x14ac:dyDescent="0.25">
      <c r="A803" s="37">
        <v>6</v>
      </c>
      <c r="B803" s="38" t="s">
        <v>686</v>
      </c>
      <c r="C803" s="37" t="s">
        <v>38</v>
      </c>
      <c r="D803" s="37" t="s">
        <v>683</v>
      </c>
      <c r="E803" s="37" t="s">
        <v>35</v>
      </c>
      <c r="F803" s="37" t="s">
        <v>60</v>
      </c>
      <c r="G803" s="39">
        <v>3</v>
      </c>
      <c r="H803" s="39">
        <v>3</v>
      </c>
      <c r="I803" s="40">
        <v>1713.93</v>
      </c>
      <c r="J803" s="40">
        <v>1565.56</v>
      </c>
      <c r="K803" s="40">
        <v>1342.52</v>
      </c>
      <c r="L803" s="41">
        <v>62</v>
      </c>
      <c r="M803" s="40">
        <f t="shared" si="275"/>
        <v>784940.47279999999</v>
      </c>
      <c r="N803" s="40">
        <v>0</v>
      </c>
      <c r="O803" s="40">
        <v>0</v>
      </c>
      <c r="P803" s="40">
        <v>0</v>
      </c>
      <c r="Q803" s="40">
        <f>'Таблица 3 '!C800</f>
        <v>784940.47279999999</v>
      </c>
      <c r="R803" s="40">
        <f t="shared" si="276"/>
        <v>784940.47279999999</v>
      </c>
      <c r="S803" s="40">
        <v>0</v>
      </c>
      <c r="T803" s="42">
        <f t="shared" si="270"/>
        <v>501.38</v>
      </c>
      <c r="U803" s="42">
        <v>501.38</v>
      </c>
      <c r="V803" s="43" t="s">
        <v>609</v>
      </c>
      <c r="W803" s="45"/>
    </row>
    <row r="804" spans="1:23" s="29" customFormat="1" ht="32.25" customHeight="1" x14ac:dyDescent="0.25">
      <c r="A804" s="162" t="s">
        <v>234</v>
      </c>
      <c r="B804" s="162"/>
      <c r="C804" s="30" t="s">
        <v>34</v>
      </c>
      <c r="D804" s="30" t="s">
        <v>34</v>
      </c>
      <c r="E804" s="30" t="s">
        <v>34</v>
      </c>
      <c r="F804" s="30" t="s">
        <v>34</v>
      </c>
      <c r="G804" s="31" t="s">
        <v>34</v>
      </c>
      <c r="H804" s="31" t="s">
        <v>34</v>
      </c>
      <c r="I804" s="32">
        <f>SUM(I805:I807)</f>
        <v>2751.12</v>
      </c>
      <c r="J804" s="32">
        <f t="shared" ref="J804:S804" si="277">SUM(J805:J807)</f>
        <v>2751.12</v>
      </c>
      <c r="K804" s="32">
        <f t="shared" si="277"/>
        <v>2440.5100000000002</v>
      </c>
      <c r="L804" s="33">
        <f t="shared" si="277"/>
        <v>93</v>
      </c>
      <c r="M804" s="32">
        <f t="shared" si="277"/>
        <v>6888242.2583000008</v>
      </c>
      <c r="N804" s="32">
        <f t="shared" si="277"/>
        <v>0</v>
      </c>
      <c r="O804" s="32">
        <f t="shared" si="277"/>
        <v>0</v>
      </c>
      <c r="P804" s="32">
        <f t="shared" si="277"/>
        <v>0</v>
      </c>
      <c r="Q804" s="32">
        <f t="shared" si="277"/>
        <v>6888242.2583000008</v>
      </c>
      <c r="R804" s="32">
        <f t="shared" si="277"/>
        <v>6888242.2583000008</v>
      </c>
      <c r="S804" s="32">
        <f t="shared" si="277"/>
        <v>0</v>
      </c>
      <c r="T804" s="34" t="s">
        <v>35</v>
      </c>
      <c r="U804" s="34" t="s">
        <v>35</v>
      </c>
      <c r="V804" s="35" t="s">
        <v>35</v>
      </c>
      <c r="W804" s="181"/>
    </row>
    <row r="805" spans="1:23" s="36" customFormat="1" ht="47.25" customHeight="1" x14ac:dyDescent="0.25">
      <c r="A805" s="37">
        <v>1</v>
      </c>
      <c r="B805" s="38" t="s">
        <v>687</v>
      </c>
      <c r="C805" s="37" t="s">
        <v>38</v>
      </c>
      <c r="D805" s="37" t="s">
        <v>305</v>
      </c>
      <c r="E805" s="37" t="s">
        <v>35</v>
      </c>
      <c r="F805" s="37" t="s">
        <v>35</v>
      </c>
      <c r="G805" s="39">
        <v>2</v>
      </c>
      <c r="H805" s="39">
        <v>2</v>
      </c>
      <c r="I805" s="40">
        <v>791.68</v>
      </c>
      <c r="J805" s="40">
        <v>791.68</v>
      </c>
      <c r="K805" s="40">
        <v>637.98</v>
      </c>
      <c r="L805" s="41">
        <v>24</v>
      </c>
      <c r="M805" s="40">
        <f t="shared" ref="M805:M807" si="278">SUM(N805:Q805)</f>
        <v>3289739.1551999999</v>
      </c>
      <c r="N805" s="40">
        <v>0</v>
      </c>
      <c r="O805" s="40">
        <v>0</v>
      </c>
      <c r="P805" s="40">
        <v>0</v>
      </c>
      <c r="Q805" s="40">
        <f>'Таблица 3 '!C802</f>
        <v>3289739.1551999999</v>
      </c>
      <c r="R805" s="40">
        <f t="shared" ref="R805:R807" si="279">Q805</f>
        <v>3289739.1551999999</v>
      </c>
      <c r="S805" s="40">
        <v>0</v>
      </c>
      <c r="T805" s="42">
        <f t="shared" ref="T805:T874" si="280">M805/J805</f>
        <v>4155.3900000000003</v>
      </c>
      <c r="U805" s="42">
        <v>4442.4900000000007</v>
      </c>
      <c r="V805" s="43" t="s">
        <v>609</v>
      </c>
      <c r="W805" s="45"/>
    </row>
    <row r="806" spans="1:23" s="36" customFormat="1" ht="47.25" customHeight="1" x14ac:dyDescent="0.25">
      <c r="A806" s="37">
        <v>2</v>
      </c>
      <c r="B806" s="38" t="s">
        <v>688</v>
      </c>
      <c r="C806" s="37" t="s">
        <v>38</v>
      </c>
      <c r="D806" s="37">
        <v>1976</v>
      </c>
      <c r="E806" s="37" t="s">
        <v>35</v>
      </c>
      <c r="F806" s="37" t="s">
        <v>35</v>
      </c>
      <c r="G806" s="39">
        <v>2</v>
      </c>
      <c r="H806" s="39">
        <v>2</v>
      </c>
      <c r="I806" s="40">
        <v>1146.1500000000001</v>
      </c>
      <c r="J806" s="40">
        <v>1146.1500000000001</v>
      </c>
      <c r="K806" s="40">
        <v>1096.6400000000001</v>
      </c>
      <c r="L806" s="41">
        <v>49</v>
      </c>
      <c r="M806" s="40">
        <f t="shared" si="278"/>
        <v>218965.97</v>
      </c>
      <c r="N806" s="40">
        <v>0</v>
      </c>
      <c r="O806" s="40">
        <v>0</v>
      </c>
      <c r="P806" s="40">
        <v>0</v>
      </c>
      <c r="Q806" s="40">
        <f>'Таблица 3 '!C803</f>
        <v>218965.97</v>
      </c>
      <c r="R806" s="40">
        <f t="shared" si="279"/>
        <v>218965.97</v>
      </c>
      <c r="S806" s="40">
        <v>0</v>
      </c>
      <c r="T806" s="42">
        <f t="shared" si="280"/>
        <v>191.04477598918115</v>
      </c>
      <c r="U806" s="42">
        <v>319.57</v>
      </c>
      <c r="V806" s="43" t="s">
        <v>609</v>
      </c>
      <c r="W806" s="45"/>
    </row>
    <row r="807" spans="1:23" s="36" customFormat="1" ht="47.25" customHeight="1" x14ac:dyDescent="0.25">
      <c r="A807" s="37">
        <v>3</v>
      </c>
      <c r="B807" s="38" t="s">
        <v>537</v>
      </c>
      <c r="C807" s="37" t="s">
        <v>38</v>
      </c>
      <c r="D807" s="37" t="s">
        <v>689</v>
      </c>
      <c r="E807" s="37" t="s">
        <v>35</v>
      </c>
      <c r="F807" s="37" t="s">
        <v>35</v>
      </c>
      <c r="G807" s="39">
        <v>2</v>
      </c>
      <c r="H807" s="39">
        <v>2</v>
      </c>
      <c r="I807" s="40">
        <v>813.29</v>
      </c>
      <c r="J807" s="40">
        <v>813.29</v>
      </c>
      <c r="K807" s="40">
        <v>705.89</v>
      </c>
      <c r="L807" s="41">
        <v>20</v>
      </c>
      <c r="M807" s="40">
        <f t="shared" si="278"/>
        <v>3379537.1331000002</v>
      </c>
      <c r="N807" s="40">
        <v>0</v>
      </c>
      <c r="O807" s="40">
        <v>0</v>
      </c>
      <c r="P807" s="40">
        <v>0</v>
      </c>
      <c r="Q807" s="40">
        <f>'Таблица 3 '!C804</f>
        <v>3379537.1331000002</v>
      </c>
      <c r="R807" s="40">
        <f t="shared" si="279"/>
        <v>3379537.1331000002</v>
      </c>
      <c r="S807" s="40">
        <v>0</v>
      </c>
      <c r="T807" s="42">
        <f t="shared" si="280"/>
        <v>4155.3900000000003</v>
      </c>
      <c r="U807" s="42">
        <v>4155.3900000000003</v>
      </c>
      <c r="V807" s="43" t="s">
        <v>609</v>
      </c>
      <c r="W807" s="45"/>
    </row>
    <row r="808" spans="1:23" s="29" customFormat="1" ht="35.25" customHeight="1" x14ac:dyDescent="0.25">
      <c r="A808" s="162" t="s">
        <v>237</v>
      </c>
      <c r="B808" s="162"/>
      <c r="C808" s="30" t="s">
        <v>34</v>
      </c>
      <c r="D808" s="30" t="s">
        <v>34</v>
      </c>
      <c r="E808" s="30" t="s">
        <v>34</v>
      </c>
      <c r="F808" s="30" t="s">
        <v>34</v>
      </c>
      <c r="G808" s="31" t="s">
        <v>34</v>
      </c>
      <c r="H808" s="31" t="s">
        <v>34</v>
      </c>
      <c r="I808" s="32">
        <f>SUM(I809:I810)</f>
        <v>1219</v>
      </c>
      <c r="J808" s="32">
        <f t="shared" ref="J808:S808" si="281">SUM(J809:J810)</f>
        <v>1070.5</v>
      </c>
      <c r="K808" s="32">
        <f t="shared" si="281"/>
        <v>1070.5</v>
      </c>
      <c r="L808" s="33">
        <f t="shared" si="281"/>
        <v>51</v>
      </c>
      <c r="M808" s="32">
        <f t="shared" si="281"/>
        <v>1308686.45</v>
      </c>
      <c r="N808" s="32">
        <f t="shared" si="281"/>
        <v>0</v>
      </c>
      <c r="O808" s="32">
        <f t="shared" si="281"/>
        <v>0</v>
      </c>
      <c r="P808" s="32">
        <f t="shared" si="281"/>
        <v>0</v>
      </c>
      <c r="Q808" s="32">
        <f t="shared" si="281"/>
        <v>1308686.45</v>
      </c>
      <c r="R808" s="32">
        <f t="shared" si="281"/>
        <v>1308686.45</v>
      </c>
      <c r="S808" s="32">
        <f t="shared" si="281"/>
        <v>0</v>
      </c>
      <c r="T808" s="34" t="s">
        <v>35</v>
      </c>
      <c r="U808" s="34" t="s">
        <v>35</v>
      </c>
      <c r="V808" s="35" t="s">
        <v>35</v>
      </c>
      <c r="W808" s="181"/>
    </row>
    <row r="809" spans="1:23" s="132" customFormat="1" ht="45" x14ac:dyDescent="0.25">
      <c r="A809" s="37">
        <v>1</v>
      </c>
      <c r="B809" s="38" t="s">
        <v>539</v>
      </c>
      <c r="C809" s="37" t="s">
        <v>38</v>
      </c>
      <c r="D809" s="37">
        <v>1975</v>
      </c>
      <c r="E809" s="37" t="s">
        <v>35</v>
      </c>
      <c r="F809" s="37" t="s">
        <v>39</v>
      </c>
      <c r="G809" s="39">
        <v>2</v>
      </c>
      <c r="H809" s="39">
        <v>2</v>
      </c>
      <c r="I809" s="40">
        <v>555.1</v>
      </c>
      <c r="J809" s="40">
        <v>498</v>
      </c>
      <c r="K809" s="40">
        <v>498</v>
      </c>
      <c r="L809" s="41">
        <v>24</v>
      </c>
      <c r="M809" s="40">
        <f>SUM(N809:Q809)</f>
        <v>1021646.4</v>
      </c>
      <c r="N809" s="40">
        <v>0</v>
      </c>
      <c r="O809" s="40">
        <v>0</v>
      </c>
      <c r="P809" s="40">
        <v>0</v>
      </c>
      <c r="Q809" s="40">
        <f>'Таблица 3 '!C806</f>
        <v>1021646.4</v>
      </c>
      <c r="R809" s="40">
        <f>Q809</f>
        <v>1021646.4</v>
      </c>
      <c r="S809" s="40">
        <v>0</v>
      </c>
      <c r="T809" s="42">
        <f t="shared" ref="T809" si="282">M809/J809</f>
        <v>2051.4987951807229</v>
      </c>
      <c r="U809" s="42">
        <v>2051.4987951807229</v>
      </c>
      <c r="V809" s="43" t="s">
        <v>609</v>
      </c>
      <c r="W809" s="45"/>
    </row>
    <row r="810" spans="1:23" s="36" customFormat="1" ht="48" customHeight="1" x14ac:dyDescent="0.25">
      <c r="A810" s="37">
        <v>2</v>
      </c>
      <c r="B810" s="38" t="s">
        <v>690</v>
      </c>
      <c r="C810" s="37" t="s">
        <v>38</v>
      </c>
      <c r="D810" s="37" t="s">
        <v>227</v>
      </c>
      <c r="E810" s="37" t="s">
        <v>35</v>
      </c>
      <c r="F810" s="37" t="s">
        <v>60</v>
      </c>
      <c r="G810" s="39">
        <v>2</v>
      </c>
      <c r="H810" s="39">
        <v>2</v>
      </c>
      <c r="I810" s="40">
        <v>663.9</v>
      </c>
      <c r="J810" s="40">
        <v>572.49999999999989</v>
      </c>
      <c r="K810" s="40">
        <v>572.5</v>
      </c>
      <c r="L810" s="41">
        <v>27</v>
      </c>
      <c r="M810" s="40">
        <f>SUM(N810:Q810)</f>
        <v>287040.04999999993</v>
      </c>
      <c r="N810" s="40">
        <v>0</v>
      </c>
      <c r="O810" s="40">
        <v>0</v>
      </c>
      <c r="P810" s="40">
        <v>0</v>
      </c>
      <c r="Q810" s="40">
        <f>'Таблица 3 '!C807</f>
        <v>287040.04999999993</v>
      </c>
      <c r="R810" s="40">
        <f>Q810</f>
        <v>287040.04999999993</v>
      </c>
      <c r="S810" s="40">
        <v>0</v>
      </c>
      <c r="T810" s="42">
        <f t="shared" si="280"/>
        <v>501.38</v>
      </c>
      <c r="U810" s="42">
        <v>501.38</v>
      </c>
      <c r="V810" s="43" t="s">
        <v>609</v>
      </c>
      <c r="W810" s="45"/>
    </row>
    <row r="811" spans="1:23" s="29" customFormat="1" ht="32.25" customHeight="1" x14ac:dyDescent="0.25">
      <c r="A811" s="162" t="s">
        <v>239</v>
      </c>
      <c r="B811" s="162"/>
      <c r="C811" s="30" t="s">
        <v>34</v>
      </c>
      <c r="D811" s="30" t="s">
        <v>34</v>
      </c>
      <c r="E811" s="30" t="s">
        <v>34</v>
      </c>
      <c r="F811" s="30" t="s">
        <v>34</v>
      </c>
      <c r="G811" s="31" t="s">
        <v>34</v>
      </c>
      <c r="H811" s="31" t="s">
        <v>34</v>
      </c>
      <c r="I811" s="32">
        <f>SUM(I812:I813)</f>
        <v>2636.4</v>
      </c>
      <c r="J811" s="32">
        <f t="shared" ref="J811:S811" si="283">SUM(J812:J813)</f>
        <v>2045.1</v>
      </c>
      <c r="K811" s="32">
        <f t="shared" si="283"/>
        <v>1978.3</v>
      </c>
      <c r="L811" s="33">
        <f t="shared" si="283"/>
        <v>90</v>
      </c>
      <c r="M811" s="32">
        <f t="shared" si="283"/>
        <v>3658513.52</v>
      </c>
      <c r="N811" s="32">
        <f t="shared" si="283"/>
        <v>0</v>
      </c>
      <c r="O811" s="32">
        <f t="shared" si="283"/>
        <v>0</v>
      </c>
      <c r="P811" s="32">
        <f t="shared" si="283"/>
        <v>0</v>
      </c>
      <c r="Q811" s="32">
        <f t="shared" si="283"/>
        <v>3658513.52</v>
      </c>
      <c r="R811" s="32">
        <f t="shared" si="283"/>
        <v>3658513.52</v>
      </c>
      <c r="S811" s="32">
        <f t="shared" si="283"/>
        <v>0</v>
      </c>
      <c r="T811" s="34" t="s">
        <v>35</v>
      </c>
      <c r="U811" s="34" t="s">
        <v>35</v>
      </c>
      <c r="V811" s="35" t="s">
        <v>35</v>
      </c>
      <c r="W811" s="181"/>
    </row>
    <row r="812" spans="1:23" s="36" customFormat="1" ht="47.25" customHeight="1" x14ac:dyDescent="0.25">
      <c r="A812" s="37">
        <v>1</v>
      </c>
      <c r="B812" s="38" t="s">
        <v>691</v>
      </c>
      <c r="C812" s="37" t="s">
        <v>38</v>
      </c>
      <c r="D812" s="37" t="s">
        <v>320</v>
      </c>
      <c r="E812" s="37" t="s">
        <v>35</v>
      </c>
      <c r="F812" s="37" t="s">
        <v>60</v>
      </c>
      <c r="G812" s="39">
        <v>2</v>
      </c>
      <c r="H812" s="39">
        <v>2</v>
      </c>
      <c r="I812" s="40">
        <v>792.5</v>
      </c>
      <c r="J812" s="40">
        <v>728.1</v>
      </c>
      <c r="K812" s="40">
        <v>661.3</v>
      </c>
      <c r="L812" s="41">
        <v>44</v>
      </c>
      <c r="M812" s="40">
        <f t="shared" ref="M812:M813" si="284">SUM(N812:Q812)</f>
        <v>1571068.52</v>
      </c>
      <c r="N812" s="40">
        <v>0</v>
      </c>
      <c r="O812" s="40">
        <v>0</v>
      </c>
      <c r="P812" s="40">
        <v>0</v>
      </c>
      <c r="Q812" s="40">
        <f>'Таблица 3 '!C809</f>
        <v>1571068.52</v>
      </c>
      <c r="R812" s="40">
        <f t="shared" ref="R812:R813" si="285">Q812</f>
        <v>1571068.52</v>
      </c>
      <c r="S812" s="40">
        <v>0</v>
      </c>
      <c r="T812" s="42">
        <f t="shared" si="280"/>
        <v>2157.7647575882434</v>
      </c>
      <c r="U812" s="42">
        <v>2157.7647575882434</v>
      </c>
      <c r="V812" s="43" t="s">
        <v>609</v>
      </c>
      <c r="W812" s="45"/>
    </row>
    <row r="813" spans="1:23" s="36" customFormat="1" ht="47.25" customHeight="1" x14ac:dyDescent="0.25">
      <c r="A813" s="37">
        <v>2</v>
      </c>
      <c r="B813" s="38" t="s">
        <v>692</v>
      </c>
      <c r="C813" s="37" t="s">
        <v>38</v>
      </c>
      <c r="D813" s="37" t="s">
        <v>362</v>
      </c>
      <c r="E813" s="37" t="s">
        <v>35</v>
      </c>
      <c r="F813" s="37" t="s">
        <v>60</v>
      </c>
      <c r="G813" s="39">
        <v>5</v>
      </c>
      <c r="H813" s="39">
        <v>5</v>
      </c>
      <c r="I813" s="40">
        <v>1843.9</v>
      </c>
      <c r="J813" s="40">
        <v>1317</v>
      </c>
      <c r="K813" s="40">
        <v>1317</v>
      </c>
      <c r="L813" s="41">
        <v>46</v>
      </c>
      <c r="M813" s="40">
        <f t="shared" si="284"/>
        <v>2087445</v>
      </c>
      <c r="N813" s="40">
        <v>0</v>
      </c>
      <c r="O813" s="40">
        <v>0</v>
      </c>
      <c r="P813" s="40">
        <v>0</v>
      </c>
      <c r="Q813" s="40">
        <f>'Таблица 3 '!C810</f>
        <v>2087445</v>
      </c>
      <c r="R813" s="40">
        <f t="shared" si="285"/>
        <v>2087445</v>
      </c>
      <c r="S813" s="40">
        <v>0</v>
      </c>
      <c r="T813" s="42">
        <f t="shared" si="280"/>
        <v>1585</v>
      </c>
      <c r="U813" s="42">
        <v>1585</v>
      </c>
      <c r="V813" s="43" t="s">
        <v>609</v>
      </c>
      <c r="W813" s="45"/>
    </row>
    <row r="814" spans="1:23" s="29" customFormat="1" ht="34.5" customHeight="1" x14ac:dyDescent="0.25">
      <c r="A814" s="162" t="s">
        <v>541</v>
      </c>
      <c r="B814" s="162"/>
      <c r="C814" s="30" t="s">
        <v>34</v>
      </c>
      <c r="D814" s="30" t="s">
        <v>34</v>
      </c>
      <c r="E814" s="30" t="s">
        <v>34</v>
      </c>
      <c r="F814" s="30" t="s">
        <v>34</v>
      </c>
      <c r="G814" s="31" t="s">
        <v>34</v>
      </c>
      <c r="H814" s="31" t="s">
        <v>34</v>
      </c>
      <c r="I814" s="32">
        <f>SUM(I815:I818)</f>
        <v>14636.6</v>
      </c>
      <c r="J814" s="32">
        <f t="shared" ref="J814:S814" si="286">SUM(J815:J818)</f>
        <v>10436.099999999999</v>
      </c>
      <c r="K814" s="32">
        <f t="shared" si="286"/>
        <v>9949.0999999999985</v>
      </c>
      <c r="L814" s="33">
        <f t="shared" si="286"/>
        <v>292</v>
      </c>
      <c r="M814" s="32">
        <f t="shared" si="286"/>
        <v>32696999.234999996</v>
      </c>
      <c r="N814" s="32">
        <f t="shared" si="286"/>
        <v>0</v>
      </c>
      <c r="O814" s="32">
        <f t="shared" si="286"/>
        <v>0</v>
      </c>
      <c r="P814" s="32">
        <f t="shared" si="286"/>
        <v>0</v>
      </c>
      <c r="Q814" s="32">
        <f t="shared" si="286"/>
        <v>32696999.234999996</v>
      </c>
      <c r="R814" s="32">
        <f t="shared" si="286"/>
        <v>32696999.234999996</v>
      </c>
      <c r="S814" s="32">
        <f t="shared" si="286"/>
        <v>0</v>
      </c>
      <c r="T814" s="34" t="s">
        <v>35</v>
      </c>
      <c r="U814" s="34" t="s">
        <v>35</v>
      </c>
      <c r="V814" s="35" t="s">
        <v>35</v>
      </c>
      <c r="W814" s="181"/>
    </row>
    <row r="815" spans="1:23" s="36" customFormat="1" ht="45" x14ac:dyDescent="0.25">
      <c r="A815" s="37">
        <v>1</v>
      </c>
      <c r="B815" s="38" t="s">
        <v>693</v>
      </c>
      <c r="C815" s="37" t="s">
        <v>38</v>
      </c>
      <c r="D815" s="37" t="s">
        <v>179</v>
      </c>
      <c r="E815" s="37">
        <v>2018</v>
      </c>
      <c r="F815" s="37" t="s">
        <v>45</v>
      </c>
      <c r="G815" s="39">
        <v>5</v>
      </c>
      <c r="H815" s="39">
        <v>4</v>
      </c>
      <c r="I815" s="40">
        <v>6099</v>
      </c>
      <c r="J815" s="40">
        <v>4558.6999999999989</v>
      </c>
      <c r="K815" s="40">
        <v>4367.8999999999996</v>
      </c>
      <c r="L815" s="41">
        <v>120</v>
      </c>
      <c r="M815" s="40">
        <f t="shared" ref="M815:M818" si="287">SUM(N815:Q815)</f>
        <v>9652041.4849999975</v>
      </c>
      <c r="N815" s="40">
        <v>0</v>
      </c>
      <c r="O815" s="40">
        <v>0</v>
      </c>
      <c r="P815" s="40">
        <v>0</v>
      </c>
      <c r="Q815" s="40">
        <f>'Таблица 3 '!C812</f>
        <v>9652041.4849999975</v>
      </c>
      <c r="R815" s="40">
        <f t="shared" ref="R815:R818" si="288">Q815</f>
        <v>9652041.4849999975</v>
      </c>
      <c r="S815" s="40">
        <v>0</v>
      </c>
      <c r="T815" s="42">
        <f t="shared" si="280"/>
        <v>2117.2793746024086</v>
      </c>
      <c r="U815" s="42">
        <v>2129.92</v>
      </c>
      <c r="V815" s="43" t="s">
        <v>609</v>
      </c>
      <c r="W815" s="45"/>
    </row>
    <row r="816" spans="1:23" s="44" customFormat="1" ht="45" customHeight="1" x14ac:dyDescent="0.25">
      <c r="A816" s="37">
        <v>2</v>
      </c>
      <c r="B816" s="38" t="s">
        <v>543</v>
      </c>
      <c r="C816" s="37" t="s">
        <v>38</v>
      </c>
      <c r="D816" s="37" t="s">
        <v>179</v>
      </c>
      <c r="E816" s="37">
        <v>2021</v>
      </c>
      <c r="F816" s="37" t="s">
        <v>45</v>
      </c>
      <c r="G816" s="39">
        <v>5</v>
      </c>
      <c r="H816" s="39">
        <v>1</v>
      </c>
      <c r="I816" s="40">
        <v>2217</v>
      </c>
      <c r="J816" s="40">
        <v>1160.8999999999999</v>
      </c>
      <c r="K816" s="40">
        <v>1160.9000000000001</v>
      </c>
      <c r="L816" s="41">
        <v>31</v>
      </c>
      <c r="M816" s="40">
        <f t="shared" si="287"/>
        <v>1473994.7299999997</v>
      </c>
      <c r="N816" s="40">
        <v>0</v>
      </c>
      <c r="O816" s="40">
        <v>0</v>
      </c>
      <c r="P816" s="40">
        <v>0</v>
      </c>
      <c r="Q816" s="40">
        <f>'Таблица 3 '!C813</f>
        <v>1473994.7299999997</v>
      </c>
      <c r="R816" s="40">
        <f t="shared" si="288"/>
        <v>1473994.7299999997</v>
      </c>
      <c r="S816" s="40">
        <v>0</v>
      </c>
      <c r="T816" s="42">
        <f t="shared" si="280"/>
        <v>1269.7</v>
      </c>
      <c r="U816" s="42">
        <v>2210.4177276251185</v>
      </c>
      <c r="V816" s="43" t="s">
        <v>609</v>
      </c>
      <c r="W816" s="45"/>
    </row>
    <row r="817" spans="1:23" s="44" customFormat="1" ht="45" x14ac:dyDescent="0.25">
      <c r="A817" s="37">
        <v>3</v>
      </c>
      <c r="B817" s="38" t="s">
        <v>694</v>
      </c>
      <c r="C817" s="37" t="s">
        <v>38</v>
      </c>
      <c r="D817" s="37" t="s">
        <v>179</v>
      </c>
      <c r="E817" s="37" t="s">
        <v>34</v>
      </c>
      <c r="F817" s="37" t="s">
        <v>45</v>
      </c>
      <c r="G817" s="39">
        <v>5</v>
      </c>
      <c r="H817" s="39">
        <v>5</v>
      </c>
      <c r="I817" s="40">
        <v>5834</v>
      </c>
      <c r="J817" s="40">
        <v>4312</v>
      </c>
      <c r="K817" s="40">
        <v>4051.5</v>
      </c>
      <c r="L817" s="41">
        <v>122</v>
      </c>
      <c r="M817" s="40">
        <f t="shared" si="287"/>
        <v>17062584</v>
      </c>
      <c r="N817" s="40">
        <v>0</v>
      </c>
      <c r="O817" s="40">
        <v>0</v>
      </c>
      <c r="P817" s="40">
        <v>0</v>
      </c>
      <c r="Q817" s="40">
        <f>'Таблица 3 '!C814</f>
        <v>17062584</v>
      </c>
      <c r="R817" s="40">
        <f t="shared" si="288"/>
        <v>17062584</v>
      </c>
      <c r="S817" s="40">
        <v>0</v>
      </c>
      <c r="T817" s="42">
        <f t="shared" si="280"/>
        <v>3957</v>
      </c>
      <c r="U817" s="42">
        <v>3957</v>
      </c>
      <c r="V817" s="43" t="s">
        <v>609</v>
      </c>
      <c r="W817" s="45"/>
    </row>
    <row r="818" spans="1:23" s="44" customFormat="1" ht="45" customHeight="1" x14ac:dyDescent="0.25">
      <c r="A818" s="37">
        <v>4</v>
      </c>
      <c r="B818" s="38" t="s">
        <v>547</v>
      </c>
      <c r="C818" s="37" t="s">
        <v>38</v>
      </c>
      <c r="D818" s="37" t="s">
        <v>185</v>
      </c>
      <c r="E818" s="37" t="s">
        <v>35</v>
      </c>
      <c r="F818" s="37" t="s">
        <v>306</v>
      </c>
      <c r="G818" s="39">
        <v>2</v>
      </c>
      <c r="H818" s="39">
        <v>2</v>
      </c>
      <c r="I818" s="40">
        <v>486.6</v>
      </c>
      <c r="J818" s="40">
        <v>404.49999999999994</v>
      </c>
      <c r="K818" s="40">
        <v>368.8</v>
      </c>
      <c r="L818" s="41">
        <v>19</v>
      </c>
      <c r="M818" s="40">
        <f t="shared" si="287"/>
        <v>4508379.0199999996</v>
      </c>
      <c r="N818" s="40">
        <v>0</v>
      </c>
      <c r="O818" s="40">
        <v>0</v>
      </c>
      <c r="P818" s="40">
        <v>0</v>
      </c>
      <c r="Q818" s="40">
        <f>'Таблица 3 '!C815</f>
        <v>4508379.0199999996</v>
      </c>
      <c r="R818" s="40">
        <f t="shared" si="288"/>
        <v>4508379.0199999996</v>
      </c>
      <c r="S818" s="40">
        <v>0</v>
      </c>
      <c r="T818" s="42">
        <f t="shared" si="280"/>
        <v>11145.560000000001</v>
      </c>
      <c r="U818" s="42">
        <v>13076.429134734239</v>
      </c>
      <c r="V818" s="43" t="s">
        <v>609</v>
      </c>
      <c r="W818" s="45"/>
    </row>
    <row r="819" spans="1:23" s="29" customFormat="1" ht="30" customHeight="1" x14ac:dyDescent="0.25">
      <c r="A819" s="162" t="s">
        <v>695</v>
      </c>
      <c r="B819" s="162"/>
      <c r="C819" s="30" t="s">
        <v>34</v>
      </c>
      <c r="D819" s="30" t="s">
        <v>34</v>
      </c>
      <c r="E819" s="30" t="s">
        <v>34</v>
      </c>
      <c r="F819" s="30" t="s">
        <v>34</v>
      </c>
      <c r="G819" s="31" t="s">
        <v>34</v>
      </c>
      <c r="H819" s="31" t="s">
        <v>34</v>
      </c>
      <c r="I819" s="32">
        <f>I820</f>
        <v>1189</v>
      </c>
      <c r="J819" s="32">
        <f t="shared" ref="J819:S819" si="289">J820</f>
        <v>723.4</v>
      </c>
      <c r="K819" s="32">
        <f t="shared" si="289"/>
        <v>597</v>
      </c>
      <c r="L819" s="33">
        <f t="shared" si="289"/>
        <v>42</v>
      </c>
      <c r="M819" s="32">
        <f t="shared" si="289"/>
        <v>868253.61</v>
      </c>
      <c r="N819" s="32">
        <f t="shared" si="289"/>
        <v>0</v>
      </c>
      <c r="O819" s="32">
        <f t="shared" si="289"/>
        <v>0</v>
      </c>
      <c r="P819" s="32">
        <f t="shared" si="289"/>
        <v>0</v>
      </c>
      <c r="Q819" s="32">
        <f t="shared" si="289"/>
        <v>868253.61</v>
      </c>
      <c r="R819" s="32">
        <f t="shared" si="289"/>
        <v>868253.61</v>
      </c>
      <c r="S819" s="32">
        <f t="shared" si="289"/>
        <v>0</v>
      </c>
      <c r="T819" s="34" t="s">
        <v>35</v>
      </c>
      <c r="U819" s="34" t="s">
        <v>35</v>
      </c>
      <c r="V819" s="35" t="s">
        <v>35</v>
      </c>
      <c r="W819" s="181"/>
    </row>
    <row r="820" spans="1:23" s="36" customFormat="1" ht="45" x14ac:dyDescent="0.25">
      <c r="A820" s="37">
        <v>1</v>
      </c>
      <c r="B820" s="38" t="s">
        <v>696</v>
      </c>
      <c r="C820" s="37" t="s">
        <v>38</v>
      </c>
      <c r="D820" s="37">
        <v>1973</v>
      </c>
      <c r="E820" s="37">
        <v>2018</v>
      </c>
      <c r="F820" s="37" t="s">
        <v>60</v>
      </c>
      <c r="G820" s="39">
        <v>2</v>
      </c>
      <c r="H820" s="39">
        <v>2</v>
      </c>
      <c r="I820" s="40">
        <v>1189</v>
      </c>
      <c r="J820" s="40">
        <v>723.4</v>
      </c>
      <c r="K820" s="40">
        <v>597</v>
      </c>
      <c r="L820" s="41">
        <v>42</v>
      </c>
      <c r="M820" s="40">
        <f>SUM(N820:Q820)</f>
        <v>868253.61</v>
      </c>
      <c r="N820" s="40">
        <v>0</v>
      </c>
      <c r="O820" s="40">
        <v>0</v>
      </c>
      <c r="P820" s="40">
        <v>0</v>
      </c>
      <c r="Q820" s="40">
        <f>'Таблица 3 '!C817</f>
        <v>868253.61</v>
      </c>
      <c r="R820" s="40">
        <f>Q820</f>
        <v>868253.61</v>
      </c>
      <c r="S820" s="40">
        <v>0</v>
      </c>
      <c r="T820" s="42">
        <f t="shared" si="280"/>
        <v>1200.2399917058335</v>
      </c>
      <c r="U820" s="42">
        <v>1200.24</v>
      </c>
      <c r="V820" s="43" t="s">
        <v>609</v>
      </c>
      <c r="W820" s="45"/>
    </row>
    <row r="821" spans="1:23" s="29" customFormat="1" ht="30" customHeight="1" x14ac:dyDescent="0.25">
      <c r="A821" s="162" t="s">
        <v>247</v>
      </c>
      <c r="B821" s="162"/>
      <c r="C821" s="30" t="s">
        <v>34</v>
      </c>
      <c r="D821" s="30" t="s">
        <v>34</v>
      </c>
      <c r="E821" s="30" t="s">
        <v>34</v>
      </c>
      <c r="F821" s="30" t="s">
        <v>34</v>
      </c>
      <c r="G821" s="31" t="s">
        <v>34</v>
      </c>
      <c r="H821" s="31" t="s">
        <v>34</v>
      </c>
      <c r="I821" s="32">
        <f>I822</f>
        <v>727</v>
      </c>
      <c r="J821" s="32">
        <f t="shared" ref="J821:S821" si="290">J822</f>
        <v>648.9</v>
      </c>
      <c r="K821" s="32">
        <f t="shared" si="290"/>
        <v>527.79999999999995</v>
      </c>
      <c r="L821" s="33">
        <f t="shared" si="290"/>
        <v>32</v>
      </c>
      <c r="M821" s="32">
        <f t="shared" si="290"/>
        <v>1129733.3910000001</v>
      </c>
      <c r="N821" s="32">
        <f t="shared" si="290"/>
        <v>0</v>
      </c>
      <c r="O821" s="32">
        <f t="shared" si="290"/>
        <v>0</v>
      </c>
      <c r="P821" s="32">
        <f t="shared" si="290"/>
        <v>0</v>
      </c>
      <c r="Q821" s="32">
        <f t="shared" si="290"/>
        <v>1129733.3910000001</v>
      </c>
      <c r="R821" s="32">
        <f t="shared" si="290"/>
        <v>1129733.3910000001</v>
      </c>
      <c r="S821" s="32">
        <f t="shared" si="290"/>
        <v>0</v>
      </c>
      <c r="T821" s="34" t="s">
        <v>35</v>
      </c>
      <c r="U821" s="34" t="s">
        <v>35</v>
      </c>
      <c r="V821" s="35" t="s">
        <v>35</v>
      </c>
      <c r="W821" s="181"/>
    </row>
    <row r="822" spans="1:23" s="36" customFormat="1" ht="49.5" customHeight="1" x14ac:dyDescent="0.25">
      <c r="A822" s="37">
        <v>1</v>
      </c>
      <c r="B822" s="38" t="s">
        <v>550</v>
      </c>
      <c r="C822" s="37" t="s">
        <v>38</v>
      </c>
      <c r="D822" s="37" t="s">
        <v>430</v>
      </c>
      <c r="E822" s="37" t="s">
        <v>35</v>
      </c>
      <c r="F822" s="37" t="s">
        <v>45</v>
      </c>
      <c r="G822" s="39">
        <v>2</v>
      </c>
      <c r="H822" s="39">
        <v>2</v>
      </c>
      <c r="I822" s="40">
        <v>727</v>
      </c>
      <c r="J822" s="40">
        <v>648.9</v>
      </c>
      <c r="K822" s="40">
        <v>527.79999999999995</v>
      </c>
      <c r="L822" s="41">
        <v>32</v>
      </c>
      <c r="M822" s="40">
        <f>SUM(N822:Q822)</f>
        <v>1129733.3910000001</v>
      </c>
      <c r="N822" s="40">
        <v>0</v>
      </c>
      <c r="O822" s="40">
        <v>0</v>
      </c>
      <c r="P822" s="40">
        <v>0</v>
      </c>
      <c r="Q822" s="40">
        <f>'Таблица 3 '!C819</f>
        <v>1129733.3910000001</v>
      </c>
      <c r="R822" s="40">
        <f>Q822</f>
        <v>1129733.3910000001</v>
      </c>
      <c r="S822" s="40">
        <v>0</v>
      </c>
      <c r="T822" s="42">
        <f t="shared" si="280"/>
        <v>1740.9976745261213</v>
      </c>
      <c r="U822" s="42">
        <v>1858.57</v>
      </c>
      <c r="V822" s="43" t="s">
        <v>609</v>
      </c>
      <c r="W822" s="45"/>
    </row>
    <row r="823" spans="1:23" s="29" customFormat="1" ht="30" customHeight="1" x14ac:dyDescent="0.25">
      <c r="A823" s="162" t="s">
        <v>295</v>
      </c>
      <c r="B823" s="162"/>
      <c r="C823" s="30" t="s">
        <v>34</v>
      </c>
      <c r="D823" s="30" t="s">
        <v>34</v>
      </c>
      <c r="E823" s="30" t="s">
        <v>34</v>
      </c>
      <c r="F823" s="30" t="s">
        <v>34</v>
      </c>
      <c r="G823" s="31" t="s">
        <v>34</v>
      </c>
      <c r="H823" s="31" t="s">
        <v>34</v>
      </c>
      <c r="I823" s="32">
        <f>SUM(I824:I830)</f>
        <v>7033.3</v>
      </c>
      <c r="J823" s="32">
        <f t="shared" ref="J823:S823" si="291">SUM(J824:J830)</f>
        <v>6294.3</v>
      </c>
      <c r="K823" s="32">
        <f t="shared" si="291"/>
        <v>6462.7</v>
      </c>
      <c r="L823" s="33">
        <f t="shared" si="291"/>
        <v>259</v>
      </c>
      <c r="M823" s="32">
        <f t="shared" si="291"/>
        <v>25084969.460000001</v>
      </c>
      <c r="N823" s="32">
        <f t="shared" si="291"/>
        <v>0</v>
      </c>
      <c r="O823" s="32">
        <f t="shared" si="291"/>
        <v>0</v>
      </c>
      <c r="P823" s="32">
        <f t="shared" si="291"/>
        <v>0</v>
      </c>
      <c r="Q823" s="32">
        <f t="shared" si="291"/>
        <v>25084969.460000001</v>
      </c>
      <c r="R823" s="32">
        <f t="shared" si="291"/>
        <v>25084969.460000001</v>
      </c>
      <c r="S823" s="32">
        <f t="shared" si="291"/>
        <v>0</v>
      </c>
      <c r="T823" s="34" t="s">
        <v>35</v>
      </c>
      <c r="U823" s="34" t="s">
        <v>35</v>
      </c>
      <c r="V823" s="35" t="s">
        <v>35</v>
      </c>
      <c r="W823" s="181"/>
    </row>
    <row r="824" spans="1:23" s="36" customFormat="1" ht="48" customHeight="1" x14ac:dyDescent="0.25">
      <c r="A824" s="37">
        <v>1</v>
      </c>
      <c r="B824" s="38" t="s">
        <v>697</v>
      </c>
      <c r="C824" s="37" t="s">
        <v>38</v>
      </c>
      <c r="D824" s="37">
        <v>1955</v>
      </c>
      <c r="E824" s="37" t="s">
        <v>35</v>
      </c>
      <c r="F824" s="37" t="s">
        <v>60</v>
      </c>
      <c r="G824" s="39">
        <v>2</v>
      </c>
      <c r="H824" s="39">
        <v>1</v>
      </c>
      <c r="I824" s="40">
        <v>509.2</v>
      </c>
      <c r="J824" s="40">
        <v>486.2</v>
      </c>
      <c r="K824" s="40">
        <v>480.2</v>
      </c>
      <c r="L824" s="41">
        <v>12</v>
      </c>
      <c r="M824" s="40">
        <f t="shared" ref="M824:M830" si="292">SUM(N824:Q824)</f>
        <v>2044316.56</v>
      </c>
      <c r="N824" s="40">
        <v>0</v>
      </c>
      <c r="O824" s="40">
        <v>0</v>
      </c>
      <c r="P824" s="40">
        <v>0</v>
      </c>
      <c r="Q824" s="40">
        <f>'Таблица 3 '!C821</f>
        <v>2044316.56</v>
      </c>
      <c r="R824" s="40">
        <f t="shared" ref="R824:R830" si="293">Q824</f>
        <v>2044316.56</v>
      </c>
      <c r="S824" s="40">
        <v>0</v>
      </c>
      <c r="T824" s="42">
        <f t="shared" si="280"/>
        <v>4204.6823529411768</v>
      </c>
      <c r="U824" s="42">
        <v>4158.45</v>
      </c>
      <c r="V824" s="43" t="s">
        <v>609</v>
      </c>
      <c r="W824" s="45"/>
    </row>
    <row r="825" spans="1:23" s="36" customFormat="1" ht="48" customHeight="1" x14ac:dyDescent="0.25">
      <c r="A825" s="37">
        <v>2</v>
      </c>
      <c r="B825" s="38" t="s">
        <v>554</v>
      </c>
      <c r="C825" s="37" t="s">
        <v>38</v>
      </c>
      <c r="D825" s="37">
        <v>1955</v>
      </c>
      <c r="E825" s="37" t="s">
        <v>35</v>
      </c>
      <c r="F825" s="37" t="s">
        <v>39</v>
      </c>
      <c r="G825" s="39">
        <v>2</v>
      </c>
      <c r="H825" s="39">
        <v>2</v>
      </c>
      <c r="I825" s="40">
        <v>499</v>
      </c>
      <c r="J825" s="40">
        <v>480.1</v>
      </c>
      <c r="K825" s="40">
        <v>480.1</v>
      </c>
      <c r="L825" s="41">
        <v>17</v>
      </c>
      <c r="M825" s="40">
        <f t="shared" si="292"/>
        <v>2118844.5299999998</v>
      </c>
      <c r="N825" s="40">
        <v>0</v>
      </c>
      <c r="O825" s="40">
        <v>0</v>
      </c>
      <c r="P825" s="40">
        <v>0</v>
      </c>
      <c r="Q825" s="40">
        <f>'Таблица 3 '!C822</f>
        <v>2118844.5299999998</v>
      </c>
      <c r="R825" s="40">
        <f t="shared" si="293"/>
        <v>2118844.5299999998</v>
      </c>
      <c r="S825" s="40">
        <v>0</v>
      </c>
      <c r="T825" s="42">
        <f t="shared" si="280"/>
        <v>4413.339991668402</v>
      </c>
      <c r="U825" s="42">
        <v>4413.339991668402</v>
      </c>
      <c r="V825" s="43" t="s">
        <v>609</v>
      </c>
      <c r="W825" s="45"/>
    </row>
    <row r="826" spans="1:23" s="36" customFormat="1" ht="48" customHeight="1" x14ac:dyDescent="0.25">
      <c r="A826" s="37">
        <v>3</v>
      </c>
      <c r="B826" s="38" t="s">
        <v>551</v>
      </c>
      <c r="C826" s="37" t="s">
        <v>38</v>
      </c>
      <c r="D826" s="37">
        <v>1961</v>
      </c>
      <c r="E826" s="37" t="s">
        <v>35</v>
      </c>
      <c r="F826" s="37" t="s">
        <v>60</v>
      </c>
      <c r="G826" s="39">
        <v>4</v>
      </c>
      <c r="H826" s="39">
        <v>2</v>
      </c>
      <c r="I826" s="40">
        <v>1350.7</v>
      </c>
      <c r="J826" s="40">
        <v>1254.2</v>
      </c>
      <c r="K826" s="40">
        <v>1254.2</v>
      </c>
      <c r="L826" s="41">
        <v>58</v>
      </c>
      <c r="M826" s="40">
        <f t="shared" si="292"/>
        <v>3835733.03</v>
      </c>
      <c r="N826" s="40">
        <v>0</v>
      </c>
      <c r="O826" s="40">
        <v>0</v>
      </c>
      <c r="P826" s="40">
        <v>0</v>
      </c>
      <c r="Q826" s="40">
        <f>'Таблица 3 '!C823</f>
        <v>3835733.03</v>
      </c>
      <c r="R826" s="40">
        <f t="shared" si="293"/>
        <v>3835733.03</v>
      </c>
      <c r="S826" s="40">
        <v>0</v>
      </c>
      <c r="T826" s="42">
        <f t="shared" si="280"/>
        <v>3058.3105007175886</v>
      </c>
      <c r="U826" s="42">
        <v>398.66050071758889</v>
      </c>
      <c r="V826" s="43" t="s">
        <v>609</v>
      </c>
      <c r="W826" s="45"/>
    </row>
    <row r="827" spans="1:23" s="36" customFormat="1" ht="48" customHeight="1" x14ac:dyDescent="0.25">
      <c r="A827" s="37">
        <v>4</v>
      </c>
      <c r="B827" s="38" t="s">
        <v>296</v>
      </c>
      <c r="C827" s="37" t="s">
        <v>38</v>
      </c>
      <c r="D827" s="37">
        <v>1962</v>
      </c>
      <c r="E827" s="37" t="s">
        <v>35</v>
      </c>
      <c r="F827" s="37" t="s">
        <v>60</v>
      </c>
      <c r="G827" s="39">
        <v>4</v>
      </c>
      <c r="H827" s="39">
        <v>2</v>
      </c>
      <c r="I827" s="40">
        <v>1364.9</v>
      </c>
      <c r="J827" s="40">
        <v>1200.7</v>
      </c>
      <c r="K827" s="40">
        <v>1198.5</v>
      </c>
      <c r="L827" s="41">
        <v>53</v>
      </c>
      <c r="M827" s="40">
        <f t="shared" si="292"/>
        <v>5265849.96</v>
      </c>
      <c r="N827" s="40">
        <v>0</v>
      </c>
      <c r="O827" s="40">
        <v>0</v>
      </c>
      <c r="P827" s="40">
        <v>0</v>
      </c>
      <c r="Q827" s="40">
        <f>'Таблица 3 '!C824</f>
        <v>5265849.96</v>
      </c>
      <c r="R827" s="40">
        <f t="shared" si="293"/>
        <v>5265849.96</v>
      </c>
      <c r="S827" s="40">
        <v>0</v>
      </c>
      <c r="T827" s="42">
        <f t="shared" si="280"/>
        <v>4385.6500041642375</v>
      </c>
      <c r="U827" s="42">
        <v>4908.75</v>
      </c>
      <c r="V827" s="43" t="s">
        <v>609</v>
      </c>
      <c r="W827" s="45"/>
    </row>
    <row r="828" spans="1:23" s="36" customFormat="1" ht="48" customHeight="1" x14ac:dyDescent="0.25">
      <c r="A828" s="37">
        <v>5</v>
      </c>
      <c r="B828" s="38" t="s">
        <v>698</v>
      </c>
      <c r="C828" s="37" t="s">
        <v>38</v>
      </c>
      <c r="D828" s="37">
        <v>1992</v>
      </c>
      <c r="E828" s="37" t="s">
        <v>35</v>
      </c>
      <c r="F828" s="37" t="s">
        <v>60</v>
      </c>
      <c r="G828" s="39">
        <v>3</v>
      </c>
      <c r="H828" s="39">
        <v>3</v>
      </c>
      <c r="I828" s="40">
        <v>1687.9</v>
      </c>
      <c r="J828" s="40">
        <v>1457</v>
      </c>
      <c r="K828" s="40">
        <v>1564.5</v>
      </c>
      <c r="L828" s="41">
        <v>50</v>
      </c>
      <c r="M828" s="40">
        <f t="shared" si="292"/>
        <v>7291031.9800000004</v>
      </c>
      <c r="N828" s="40">
        <v>0</v>
      </c>
      <c r="O828" s="40">
        <v>0</v>
      </c>
      <c r="P828" s="40">
        <v>0</v>
      </c>
      <c r="Q828" s="40">
        <f>'Таблица 3 '!C825</f>
        <v>7291031.9800000004</v>
      </c>
      <c r="R828" s="40">
        <f t="shared" si="293"/>
        <v>7291031.9800000004</v>
      </c>
      <c r="S828" s="40">
        <v>0</v>
      </c>
      <c r="T828" s="42">
        <f t="shared" si="280"/>
        <v>5004.1400000000003</v>
      </c>
      <c r="U828" s="42">
        <v>5004.1400000000003</v>
      </c>
      <c r="V828" s="43" t="s">
        <v>609</v>
      </c>
      <c r="W828" s="45"/>
    </row>
    <row r="829" spans="1:23" s="44" customFormat="1" ht="45.75" customHeight="1" x14ac:dyDescent="0.25">
      <c r="A829" s="37">
        <v>6</v>
      </c>
      <c r="B829" s="38" t="s">
        <v>558</v>
      </c>
      <c r="C829" s="37" t="s">
        <v>38</v>
      </c>
      <c r="D829" s="37" t="s">
        <v>160</v>
      </c>
      <c r="E829" s="37" t="s">
        <v>34</v>
      </c>
      <c r="F829" s="37" t="s">
        <v>60</v>
      </c>
      <c r="G829" s="39">
        <v>2</v>
      </c>
      <c r="H829" s="39">
        <v>3</v>
      </c>
      <c r="I829" s="40">
        <v>1047.9000000000001</v>
      </c>
      <c r="J829" s="40">
        <v>878.8</v>
      </c>
      <c r="K829" s="40">
        <v>947.9</v>
      </c>
      <c r="L829" s="41">
        <v>36</v>
      </c>
      <c r="M829" s="40">
        <f t="shared" si="292"/>
        <v>4175472.69</v>
      </c>
      <c r="N829" s="40">
        <v>0</v>
      </c>
      <c r="O829" s="40">
        <v>0</v>
      </c>
      <c r="P829" s="40">
        <v>0</v>
      </c>
      <c r="Q829" s="40">
        <f>'Таблица 3 '!C826</f>
        <v>4175472.69</v>
      </c>
      <c r="R829" s="40">
        <f t="shared" si="293"/>
        <v>4175472.69</v>
      </c>
      <c r="S829" s="40">
        <v>0</v>
      </c>
      <c r="T829" s="42">
        <f t="shared" si="280"/>
        <v>4751.3344219390083</v>
      </c>
      <c r="U829" s="42">
        <v>4442.4899977241694</v>
      </c>
      <c r="V829" s="43" t="s">
        <v>609</v>
      </c>
      <c r="W829" s="45"/>
    </row>
    <row r="830" spans="1:23" s="36" customFormat="1" ht="48" customHeight="1" x14ac:dyDescent="0.25">
      <c r="A830" s="37">
        <v>7</v>
      </c>
      <c r="B830" s="38" t="s">
        <v>699</v>
      </c>
      <c r="C830" s="37" t="s">
        <v>38</v>
      </c>
      <c r="D830" s="37" t="s">
        <v>700</v>
      </c>
      <c r="E830" s="37" t="s">
        <v>34</v>
      </c>
      <c r="F830" s="37" t="s">
        <v>60</v>
      </c>
      <c r="G830" s="39">
        <v>2</v>
      </c>
      <c r="H830" s="39">
        <v>2</v>
      </c>
      <c r="I830" s="40">
        <v>573.70000000000005</v>
      </c>
      <c r="J830" s="40">
        <v>537.29999999999995</v>
      </c>
      <c r="K830" s="40">
        <v>537.29999999999995</v>
      </c>
      <c r="L830" s="41">
        <v>33</v>
      </c>
      <c r="M830" s="40">
        <f t="shared" si="292"/>
        <v>353720.71</v>
      </c>
      <c r="N830" s="40">
        <v>0</v>
      </c>
      <c r="O830" s="40">
        <v>0</v>
      </c>
      <c r="P830" s="40">
        <v>0</v>
      </c>
      <c r="Q830" s="40">
        <f>'Таблица 3 '!C827</f>
        <v>353720.71</v>
      </c>
      <c r="R830" s="40">
        <f t="shared" si="293"/>
        <v>353720.71</v>
      </c>
      <c r="S830" s="40">
        <v>0</v>
      </c>
      <c r="T830" s="42">
        <f t="shared" si="280"/>
        <v>658.33000186115771</v>
      </c>
      <c r="U830" s="42">
        <v>658.33</v>
      </c>
      <c r="V830" s="43" t="s">
        <v>609</v>
      </c>
      <c r="W830" s="45"/>
    </row>
    <row r="831" spans="1:23" s="29" customFormat="1" ht="26.25" customHeight="1" x14ac:dyDescent="0.25">
      <c r="A831" s="162" t="s">
        <v>701</v>
      </c>
      <c r="B831" s="162"/>
      <c r="C831" s="30" t="s">
        <v>34</v>
      </c>
      <c r="D831" s="30" t="s">
        <v>34</v>
      </c>
      <c r="E831" s="30" t="s">
        <v>34</v>
      </c>
      <c r="F831" s="30" t="s">
        <v>34</v>
      </c>
      <c r="G831" s="31" t="s">
        <v>34</v>
      </c>
      <c r="H831" s="31" t="s">
        <v>34</v>
      </c>
      <c r="I831" s="32">
        <f>I832</f>
        <v>721.4</v>
      </c>
      <c r="J831" s="32">
        <f t="shared" ref="J831:S831" si="294">J832</f>
        <v>697.4</v>
      </c>
      <c r="K831" s="32">
        <f t="shared" si="294"/>
        <v>606.6</v>
      </c>
      <c r="L831" s="33">
        <f t="shared" si="294"/>
        <v>35</v>
      </c>
      <c r="M831" s="32">
        <f t="shared" si="294"/>
        <v>349662.41</v>
      </c>
      <c r="N831" s="32">
        <f t="shared" si="294"/>
        <v>0</v>
      </c>
      <c r="O831" s="32">
        <f t="shared" si="294"/>
        <v>0</v>
      </c>
      <c r="P831" s="32">
        <f t="shared" si="294"/>
        <v>0</v>
      </c>
      <c r="Q831" s="32">
        <f t="shared" si="294"/>
        <v>349662.41</v>
      </c>
      <c r="R831" s="32">
        <f t="shared" si="294"/>
        <v>349662.41</v>
      </c>
      <c r="S831" s="32">
        <f t="shared" si="294"/>
        <v>0</v>
      </c>
      <c r="T831" s="34" t="s">
        <v>35</v>
      </c>
      <c r="U831" s="34" t="s">
        <v>35</v>
      </c>
      <c r="V831" s="35" t="s">
        <v>35</v>
      </c>
      <c r="W831" s="181"/>
    </row>
    <row r="832" spans="1:23" s="36" customFormat="1" ht="47.25" customHeight="1" x14ac:dyDescent="0.25">
      <c r="A832" s="37">
        <v>1</v>
      </c>
      <c r="B832" s="38" t="s">
        <v>702</v>
      </c>
      <c r="C832" s="37" t="s">
        <v>38</v>
      </c>
      <c r="D832" s="37">
        <v>1974</v>
      </c>
      <c r="E832" s="37" t="s">
        <v>35</v>
      </c>
      <c r="F832" s="37" t="s">
        <v>60</v>
      </c>
      <c r="G832" s="39">
        <v>2</v>
      </c>
      <c r="H832" s="39">
        <v>2</v>
      </c>
      <c r="I832" s="40">
        <v>721.4</v>
      </c>
      <c r="J832" s="40">
        <v>697.4</v>
      </c>
      <c r="K832" s="40">
        <v>606.6</v>
      </c>
      <c r="L832" s="41">
        <v>35</v>
      </c>
      <c r="M832" s="40">
        <f>SUM(N832:Q832)</f>
        <v>349662.41</v>
      </c>
      <c r="N832" s="40">
        <v>0</v>
      </c>
      <c r="O832" s="40">
        <v>0</v>
      </c>
      <c r="P832" s="40">
        <v>0</v>
      </c>
      <c r="Q832" s="40">
        <f>'Таблица 3 '!C829</f>
        <v>349662.41</v>
      </c>
      <c r="R832" s="40">
        <f>Q832</f>
        <v>349662.41</v>
      </c>
      <c r="S832" s="40">
        <v>0</v>
      </c>
      <c r="T832" s="42">
        <f t="shared" si="280"/>
        <v>501.37999713220529</v>
      </c>
      <c r="U832" s="42">
        <v>501.38</v>
      </c>
      <c r="V832" s="43" t="s">
        <v>609</v>
      </c>
      <c r="W832" s="45"/>
    </row>
    <row r="833" spans="1:23" s="29" customFormat="1" ht="36.75" customHeight="1" x14ac:dyDescent="0.25">
      <c r="A833" s="162" t="s">
        <v>300</v>
      </c>
      <c r="B833" s="162"/>
      <c r="C833" s="30" t="s">
        <v>34</v>
      </c>
      <c r="D833" s="30" t="s">
        <v>34</v>
      </c>
      <c r="E833" s="30" t="s">
        <v>34</v>
      </c>
      <c r="F833" s="30" t="s">
        <v>34</v>
      </c>
      <c r="G833" s="31" t="s">
        <v>34</v>
      </c>
      <c r="H833" s="31" t="s">
        <v>34</v>
      </c>
      <c r="I833" s="32">
        <f>SUM(I834:I837)</f>
        <v>5983.68</v>
      </c>
      <c r="J833" s="32">
        <f t="shared" ref="J833:S833" si="295">SUM(J834:J837)</f>
        <v>3584.61</v>
      </c>
      <c r="K833" s="32">
        <f t="shared" si="295"/>
        <v>2203.63</v>
      </c>
      <c r="L833" s="33">
        <f t="shared" si="295"/>
        <v>150</v>
      </c>
      <c r="M833" s="32">
        <f t="shared" si="295"/>
        <v>11479260.24</v>
      </c>
      <c r="N833" s="32">
        <f t="shared" si="295"/>
        <v>0</v>
      </c>
      <c r="O833" s="32">
        <f t="shared" si="295"/>
        <v>0</v>
      </c>
      <c r="P833" s="32">
        <f t="shared" si="295"/>
        <v>0</v>
      </c>
      <c r="Q833" s="32">
        <f t="shared" si="295"/>
        <v>11479260.24</v>
      </c>
      <c r="R833" s="32">
        <f t="shared" si="295"/>
        <v>11479260.24</v>
      </c>
      <c r="S833" s="32">
        <f t="shared" si="295"/>
        <v>0</v>
      </c>
      <c r="T833" s="34" t="s">
        <v>35</v>
      </c>
      <c r="U833" s="34" t="s">
        <v>35</v>
      </c>
      <c r="V833" s="35" t="s">
        <v>35</v>
      </c>
      <c r="W833" s="181"/>
    </row>
    <row r="834" spans="1:23" s="36" customFormat="1" ht="47.25" customHeight="1" x14ac:dyDescent="0.25">
      <c r="A834" s="37">
        <v>1</v>
      </c>
      <c r="B834" s="38" t="s">
        <v>703</v>
      </c>
      <c r="C834" s="37" t="s">
        <v>38</v>
      </c>
      <c r="D834" s="37" t="s">
        <v>430</v>
      </c>
      <c r="E834" s="37" t="s">
        <v>35</v>
      </c>
      <c r="F834" s="37" t="s">
        <v>60</v>
      </c>
      <c r="G834" s="39">
        <v>2</v>
      </c>
      <c r="H834" s="39">
        <v>1</v>
      </c>
      <c r="I834" s="40">
        <v>1526</v>
      </c>
      <c r="J834" s="40">
        <v>692.16</v>
      </c>
      <c r="K834" s="40">
        <v>360.23</v>
      </c>
      <c r="L834" s="41">
        <v>31</v>
      </c>
      <c r="M834" s="40">
        <f t="shared" ref="M834:M837" si="296">SUM(N834:Q834)</f>
        <v>2122651.2000000002</v>
      </c>
      <c r="N834" s="40">
        <v>0</v>
      </c>
      <c r="O834" s="40">
        <v>0</v>
      </c>
      <c r="P834" s="40">
        <v>0</v>
      </c>
      <c r="Q834" s="40">
        <f>'Таблица 3 '!C831</f>
        <v>2122651.2000000002</v>
      </c>
      <c r="R834" s="40">
        <f t="shared" ref="R834:R837" si="297">Q834</f>
        <v>2122651.2000000002</v>
      </c>
      <c r="S834" s="40">
        <v>0</v>
      </c>
      <c r="T834" s="42">
        <f t="shared" si="280"/>
        <v>3066.705963938974</v>
      </c>
      <c r="U834" s="42">
        <v>1783.6533749422099</v>
      </c>
      <c r="V834" s="43" t="s">
        <v>609</v>
      </c>
      <c r="W834" s="45"/>
    </row>
    <row r="835" spans="1:23" s="36" customFormat="1" ht="47.25" customHeight="1" x14ac:dyDescent="0.25">
      <c r="A835" s="37">
        <v>2</v>
      </c>
      <c r="B835" s="38" t="s">
        <v>704</v>
      </c>
      <c r="C835" s="37" t="s">
        <v>38</v>
      </c>
      <c r="D835" s="37" t="s">
        <v>158</v>
      </c>
      <c r="E835" s="37" t="s">
        <v>35</v>
      </c>
      <c r="F835" s="37" t="s">
        <v>60</v>
      </c>
      <c r="G835" s="39">
        <v>3</v>
      </c>
      <c r="H835" s="39">
        <v>2</v>
      </c>
      <c r="I835" s="40">
        <v>2298</v>
      </c>
      <c r="J835" s="40">
        <v>1376.7</v>
      </c>
      <c r="K835" s="40">
        <v>583.5</v>
      </c>
      <c r="L835" s="41">
        <v>46</v>
      </c>
      <c r="M835" s="40">
        <f t="shared" si="296"/>
        <v>5929328.9400000004</v>
      </c>
      <c r="N835" s="40">
        <v>0</v>
      </c>
      <c r="O835" s="40">
        <v>0</v>
      </c>
      <c r="P835" s="40">
        <v>0</v>
      </c>
      <c r="Q835" s="40">
        <f>'Таблица 3 '!C832</f>
        <v>5929328.9400000004</v>
      </c>
      <c r="R835" s="40">
        <f t="shared" si="297"/>
        <v>5929328.9400000004</v>
      </c>
      <c r="S835" s="40">
        <v>0</v>
      </c>
      <c r="T835" s="42">
        <f t="shared" si="280"/>
        <v>4306.914316844629</v>
      </c>
      <c r="U835" s="42">
        <v>4489.3899978208756</v>
      </c>
      <c r="V835" s="43" t="s">
        <v>609</v>
      </c>
      <c r="W835" s="45"/>
    </row>
    <row r="836" spans="1:23" s="36" customFormat="1" ht="47.25" customHeight="1" x14ac:dyDescent="0.25">
      <c r="A836" s="37">
        <v>3</v>
      </c>
      <c r="B836" s="38" t="s">
        <v>708</v>
      </c>
      <c r="C836" s="37" t="s">
        <v>38</v>
      </c>
      <c r="D836" s="37" t="s">
        <v>171</v>
      </c>
      <c r="E836" s="37" t="s">
        <v>35</v>
      </c>
      <c r="F836" s="37" t="s">
        <v>60</v>
      </c>
      <c r="G836" s="39">
        <v>2</v>
      </c>
      <c r="H836" s="39">
        <v>3</v>
      </c>
      <c r="I836" s="40">
        <v>991.68</v>
      </c>
      <c r="J836" s="40">
        <v>779.1</v>
      </c>
      <c r="K836" s="40">
        <v>779.1</v>
      </c>
      <c r="L836" s="41">
        <v>28</v>
      </c>
      <c r="M836" s="40">
        <f t="shared" si="296"/>
        <v>2427506.09</v>
      </c>
      <c r="N836" s="40">
        <v>0</v>
      </c>
      <c r="O836" s="40">
        <v>0</v>
      </c>
      <c r="P836" s="40">
        <v>0</v>
      </c>
      <c r="Q836" s="40">
        <f>'Таблица 3 '!C833</f>
        <v>2427506.09</v>
      </c>
      <c r="R836" s="40">
        <f t="shared" si="297"/>
        <v>2427506.09</v>
      </c>
      <c r="S836" s="40">
        <v>0</v>
      </c>
      <c r="T836" s="42">
        <f t="shared" si="280"/>
        <v>3115.7824284430749</v>
      </c>
      <c r="U836" s="42">
        <v>3700.6491849570011</v>
      </c>
      <c r="V836" s="43" t="s">
        <v>609</v>
      </c>
      <c r="W836" s="45"/>
    </row>
    <row r="837" spans="1:23" s="36" customFormat="1" ht="47.25" customHeight="1" x14ac:dyDescent="0.25">
      <c r="A837" s="37">
        <v>4</v>
      </c>
      <c r="B837" s="38" t="s">
        <v>709</v>
      </c>
      <c r="C837" s="37" t="s">
        <v>38</v>
      </c>
      <c r="D837" s="37" t="s">
        <v>236</v>
      </c>
      <c r="E837" s="37">
        <v>2021</v>
      </c>
      <c r="F837" s="37" t="s">
        <v>60</v>
      </c>
      <c r="G837" s="39">
        <v>2</v>
      </c>
      <c r="H837" s="39">
        <v>2</v>
      </c>
      <c r="I837" s="40">
        <v>1168</v>
      </c>
      <c r="J837" s="40">
        <v>736.65</v>
      </c>
      <c r="K837" s="40">
        <v>480.8</v>
      </c>
      <c r="L837" s="41">
        <v>45</v>
      </c>
      <c r="M837" s="40">
        <f t="shared" si="296"/>
        <v>999774.01</v>
      </c>
      <c r="N837" s="40">
        <v>0</v>
      </c>
      <c r="O837" s="40">
        <v>0</v>
      </c>
      <c r="P837" s="40">
        <v>0</v>
      </c>
      <c r="Q837" s="40">
        <f>'Таблица 3 '!C834</f>
        <v>999774.01</v>
      </c>
      <c r="R837" s="40">
        <f t="shared" si="297"/>
        <v>999774.01</v>
      </c>
      <c r="S837" s="40">
        <v>0</v>
      </c>
      <c r="T837" s="42">
        <f t="shared" si="280"/>
        <v>1357.1899952487613</v>
      </c>
      <c r="U837" s="42">
        <v>1357.1899952487613</v>
      </c>
      <c r="V837" s="43" t="s">
        <v>609</v>
      </c>
      <c r="W837" s="45"/>
    </row>
    <row r="838" spans="1:23" s="29" customFormat="1" ht="30" customHeight="1" x14ac:dyDescent="0.25">
      <c r="A838" s="162" t="s">
        <v>313</v>
      </c>
      <c r="B838" s="162"/>
      <c r="C838" s="30" t="s">
        <v>34</v>
      </c>
      <c r="D838" s="30" t="s">
        <v>34</v>
      </c>
      <c r="E838" s="30" t="s">
        <v>34</v>
      </c>
      <c r="F838" s="30" t="s">
        <v>34</v>
      </c>
      <c r="G838" s="31" t="s">
        <v>34</v>
      </c>
      <c r="H838" s="31" t="s">
        <v>34</v>
      </c>
      <c r="I838" s="32">
        <f>SUM(I839:I842)</f>
        <v>10498.2</v>
      </c>
      <c r="J838" s="32">
        <f t="shared" ref="J838:S838" si="298">SUM(J839:J842)</f>
        <v>7814.49</v>
      </c>
      <c r="K838" s="32">
        <f t="shared" si="298"/>
        <v>2761.89</v>
      </c>
      <c r="L838" s="33">
        <f t="shared" si="298"/>
        <v>182</v>
      </c>
      <c r="M838" s="32">
        <f t="shared" si="298"/>
        <v>14675288.916000001</v>
      </c>
      <c r="N838" s="32">
        <f t="shared" si="298"/>
        <v>0</v>
      </c>
      <c r="O838" s="32">
        <f t="shared" si="298"/>
        <v>0</v>
      </c>
      <c r="P838" s="32">
        <f t="shared" si="298"/>
        <v>0</v>
      </c>
      <c r="Q838" s="32">
        <f t="shared" si="298"/>
        <v>14675288.916000001</v>
      </c>
      <c r="R838" s="32">
        <f t="shared" si="298"/>
        <v>14675288.916000001</v>
      </c>
      <c r="S838" s="32">
        <f t="shared" si="298"/>
        <v>0</v>
      </c>
      <c r="T838" s="34" t="s">
        <v>35</v>
      </c>
      <c r="U838" s="34" t="s">
        <v>35</v>
      </c>
      <c r="V838" s="35" t="s">
        <v>35</v>
      </c>
      <c r="W838" s="181"/>
    </row>
    <row r="839" spans="1:23" s="36" customFormat="1" ht="48" customHeight="1" x14ac:dyDescent="0.25">
      <c r="A839" s="37">
        <v>1</v>
      </c>
      <c r="B839" s="38" t="s">
        <v>314</v>
      </c>
      <c r="C839" s="37" t="s">
        <v>38</v>
      </c>
      <c r="D839" s="37">
        <v>1969</v>
      </c>
      <c r="E839" s="37" t="s">
        <v>35</v>
      </c>
      <c r="F839" s="37" t="s">
        <v>60</v>
      </c>
      <c r="G839" s="39">
        <v>5</v>
      </c>
      <c r="H839" s="39">
        <v>4</v>
      </c>
      <c r="I839" s="40">
        <v>4300.3</v>
      </c>
      <c r="J839" s="40">
        <v>3265.4</v>
      </c>
      <c r="K839" s="40">
        <v>791.4</v>
      </c>
      <c r="L839" s="41">
        <v>70</v>
      </c>
      <c r="M839" s="40">
        <f t="shared" ref="M839:M842" si="299">SUM(N839:Q839)</f>
        <v>7585981.3560000006</v>
      </c>
      <c r="N839" s="40">
        <v>0</v>
      </c>
      <c r="O839" s="40">
        <v>0</v>
      </c>
      <c r="P839" s="40">
        <v>0</v>
      </c>
      <c r="Q839" s="40">
        <f>'Таблица 3 '!C836</f>
        <v>7585981.3560000006</v>
      </c>
      <c r="R839" s="40">
        <f t="shared" ref="R839:R842" si="300">Q839</f>
        <v>7585981.3560000006</v>
      </c>
      <c r="S839" s="40">
        <v>0</v>
      </c>
      <c r="T839" s="42">
        <f t="shared" si="280"/>
        <v>2323.1400000000003</v>
      </c>
      <c r="U839" s="42">
        <v>597.14</v>
      </c>
      <c r="V839" s="43" t="s">
        <v>609</v>
      </c>
      <c r="W839" s="45"/>
    </row>
    <row r="840" spans="1:23" s="36" customFormat="1" ht="48" customHeight="1" x14ac:dyDescent="0.25">
      <c r="A840" s="37">
        <v>2</v>
      </c>
      <c r="B840" s="38" t="s">
        <v>710</v>
      </c>
      <c r="C840" s="37" t="s">
        <v>38</v>
      </c>
      <c r="D840" s="37">
        <v>1970</v>
      </c>
      <c r="E840" s="37" t="s">
        <v>35</v>
      </c>
      <c r="F840" s="37" t="s">
        <v>60</v>
      </c>
      <c r="G840" s="39">
        <v>5</v>
      </c>
      <c r="H840" s="39">
        <v>4</v>
      </c>
      <c r="I840" s="40">
        <v>4279.8999999999996</v>
      </c>
      <c r="J840" s="40">
        <v>3323.59</v>
      </c>
      <c r="K840" s="40">
        <v>1190.49</v>
      </c>
      <c r="L840" s="41">
        <v>72</v>
      </c>
      <c r="M840" s="40">
        <f t="shared" si="299"/>
        <v>595620.56000000006</v>
      </c>
      <c r="N840" s="40">
        <v>0</v>
      </c>
      <c r="O840" s="40">
        <v>0</v>
      </c>
      <c r="P840" s="40">
        <v>0</v>
      </c>
      <c r="Q840" s="40">
        <f>'Таблица 3 '!C837</f>
        <v>595620.56000000006</v>
      </c>
      <c r="R840" s="40">
        <f t="shared" si="300"/>
        <v>595620.56000000006</v>
      </c>
      <c r="S840" s="40">
        <v>0</v>
      </c>
      <c r="T840" s="42">
        <f t="shared" si="280"/>
        <v>179.20999882657009</v>
      </c>
      <c r="U840" s="42">
        <v>851.76999882657014</v>
      </c>
      <c r="V840" s="43" t="s">
        <v>609</v>
      </c>
      <c r="W840" s="45"/>
    </row>
    <row r="841" spans="1:23" s="36" customFormat="1" ht="48" customHeight="1" x14ac:dyDescent="0.25">
      <c r="A841" s="37">
        <v>3</v>
      </c>
      <c r="B841" s="38" t="s">
        <v>711</v>
      </c>
      <c r="C841" s="37" t="s">
        <v>38</v>
      </c>
      <c r="D841" s="37">
        <v>1956</v>
      </c>
      <c r="E841" s="37" t="s">
        <v>35</v>
      </c>
      <c r="F841" s="37" t="s">
        <v>60</v>
      </c>
      <c r="G841" s="39">
        <v>2</v>
      </c>
      <c r="H841" s="39">
        <v>1</v>
      </c>
      <c r="I841" s="40">
        <v>426</v>
      </c>
      <c r="J841" s="40">
        <v>397.5</v>
      </c>
      <c r="K841" s="40">
        <v>0</v>
      </c>
      <c r="L841" s="41">
        <v>8</v>
      </c>
      <c r="M841" s="40">
        <f t="shared" si="299"/>
        <v>5022279.2</v>
      </c>
      <c r="N841" s="40">
        <v>0</v>
      </c>
      <c r="O841" s="40">
        <v>0</v>
      </c>
      <c r="P841" s="40">
        <v>0</v>
      </c>
      <c r="Q841" s="40">
        <f>'Таблица 3 '!C838</f>
        <v>5022279.2</v>
      </c>
      <c r="R841" s="40">
        <f t="shared" si="300"/>
        <v>5022279.2</v>
      </c>
      <c r="S841" s="40">
        <v>0</v>
      </c>
      <c r="T841" s="42">
        <f t="shared" si="280"/>
        <v>12634.66465408805</v>
      </c>
      <c r="U841" s="42">
        <v>12634.66465408805</v>
      </c>
      <c r="V841" s="43" t="s">
        <v>609</v>
      </c>
      <c r="W841" s="45"/>
    </row>
    <row r="842" spans="1:23" s="44" customFormat="1" ht="45.75" customHeight="1" x14ac:dyDescent="0.25">
      <c r="A842" s="37">
        <v>4</v>
      </c>
      <c r="B842" s="38" t="s">
        <v>577</v>
      </c>
      <c r="C842" s="37" t="s">
        <v>38</v>
      </c>
      <c r="D842" s="37">
        <v>1988</v>
      </c>
      <c r="E842" s="37" t="s">
        <v>35</v>
      </c>
      <c r="F842" s="37" t="s">
        <v>405</v>
      </c>
      <c r="G842" s="39">
        <v>2</v>
      </c>
      <c r="H842" s="39">
        <v>3</v>
      </c>
      <c r="I842" s="40">
        <v>1492</v>
      </c>
      <c r="J842" s="40">
        <v>828</v>
      </c>
      <c r="K842" s="40">
        <v>780</v>
      </c>
      <c r="L842" s="41">
        <v>32</v>
      </c>
      <c r="M842" s="40">
        <f t="shared" si="299"/>
        <v>1471407.8</v>
      </c>
      <c r="N842" s="40">
        <v>0</v>
      </c>
      <c r="O842" s="40">
        <v>0</v>
      </c>
      <c r="P842" s="40">
        <v>0</v>
      </c>
      <c r="Q842" s="40">
        <f>'Таблица 3 '!C839</f>
        <v>1471407.8</v>
      </c>
      <c r="R842" s="40">
        <f t="shared" si="300"/>
        <v>1471407.8</v>
      </c>
      <c r="S842" s="40">
        <v>0</v>
      </c>
      <c r="T842" s="42">
        <f t="shared" si="280"/>
        <v>1777.0625603864735</v>
      </c>
      <c r="U842" s="42">
        <v>1777.0625603864735</v>
      </c>
      <c r="V842" s="43" t="s">
        <v>609</v>
      </c>
      <c r="W842" s="45"/>
    </row>
    <row r="843" spans="1:23" s="29" customFormat="1" ht="28.5" customHeight="1" x14ac:dyDescent="0.25">
      <c r="A843" s="162" t="s">
        <v>315</v>
      </c>
      <c r="B843" s="162"/>
      <c r="C843" s="30" t="s">
        <v>34</v>
      </c>
      <c r="D843" s="30" t="s">
        <v>34</v>
      </c>
      <c r="E843" s="30" t="s">
        <v>34</v>
      </c>
      <c r="F843" s="30" t="s">
        <v>34</v>
      </c>
      <c r="G843" s="31" t="s">
        <v>34</v>
      </c>
      <c r="H843" s="31" t="s">
        <v>34</v>
      </c>
      <c r="I843" s="32">
        <f>I844</f>
        <v>631.5</v>
      </c>
      <c r="J843" s="32">
        <f t="shared" ref="J843:S843" si="301">J844</f>
        <v>599.20000000000005</v>
      </c>
      <c r="K843" s="32">
        <f t="shared" si="301"/>
        <v>599.20000000000005</v>
      </c>
      <c r="L843" s="33">
        <f t="shared" si="301"/>
        <v>23</v>
      </c>
      <c r="M843" s="32">
        <f t="shared" si="301"/>
        <v>2690042.4899999998</v>
      </c>
      <c r="N843" s="32">
        <f t="shared" si="301"/>
        <v>0</v>
      </c>
      <c r="O843" s="32">
        <f t="shared" si="301"/>
        <v>0</v>
      </c>
      <c r="P843" s="32">
        <f t="shared" si="301"/>
        <v>0</v>
      </c>
      <c r="Q843" s="32">
        <f t="shared" si="301"/>
        <v>2690042.4899999998</v>
      </c>
      <c r="R843" s="32">
        <f t="shared" si="301"/>
        <v>2690042.4899999998</v>
      </c>
      <c r="S843" s="32">
        <f t="shared" si="301"/>
        <v>0</v>
      </c>
      <c r="T843" s="34" t="s">
        <v>35</v>
      </c>
      <c r="U843" s="34" t="s">
        <v>35</v>
      </c>
      <c r="V843" s="35" t="s">
        <v>35</v>
      </c>
      <c r="W843" s="181"/>
    </row>
    <row r="844" spans="1:23" s="36" customFormat="1" ht="48" customHeight="1" x14ac:dyDescent="0.25">
      <c r="A844" s="37">
        <v>1</v>
      </c>
      <c r="B844" s="38" t="s">
        <v>712</v>
      </c>
      <c r="C844" s="37" t="s">
        <v>38</v>
      </c>
      <c r="D844" s="37" t="s">
        <v>77</v>
      </c>
      <c r="E844" s="37" t="s">
        <v>35</v>
      </c>
      <c r="F844" s="37" t="s">
        <v>60</v>
      </c>
      <c r="G844" s="39">
        <v>2</v>
      </c>
      <c r="H844" s="39">
        <v>3</v>
      </c>
      <c r="I844" s="40">
        <v>631.5</v>
      </c>
      <c r="J844" s="40">
        <v>599.20000000000005</v>
      </c>
      <c r="K844" s="40">
        <v>599.20000000000005</v>
      </c>
      <c r="L844" s="41">
        <v>23</v>
      </c>
      <c r="M844" s="40">
        <f>SUM(N844:Q844)</f>
        <v>2690042.4899999998</v>
      </c>
      <c r="N844" s="40">
        <v>0</v>
      </c>
      <c r="O844" s="40">
        <v>0</v>
      </c>
      <c r="P844" s="40">
        <v>0</v>
      </c>
      <c r="Q844" s="40">
        <f>'Таблица 3 '!C841</f>
        <v>2690042.4899999998</v>
      </c>
      <c r="R844" s="40">
        <f>Q844</f>
        <v>2690042.4899999998</v>
      </c>
      <c r="S844" s="40">
        <v>0</v>
      </c>
      <c r="T844" s="42">
        <f t="shared" si="280"/>
        <v>4489.3900033377831</v>
      </c>
      <c r="U844" s="42">
        <v>4489.3900000000003</v>
      </c>
      <c r="V844" s="43" t="s">
        <v>609</v>
      </c>
      <c r="W844" s="45"/>
    </row>
    <row r="845" spans="1:23" s="29" customFormat="1" ht="27.75" customHeight="1" x14ac:dyDescent="0.25">
      <c r="A845" s="162" t="s">
        <v>321</v>
      </c>
      <c r="B845" s="162"/>
      <c r="C845" s="30" t="s">
        <v>34</v>
      </c>
      <c r="D845" s="30" t="s">
        <v>34</v>
      </c>
      <c r="E845" s="30" t="s">
        <v>34</v>
      </c>
      <c r="F845" s="30" t="s">
        <v>34</v>
      </c>
      <c r="G845" s="31" t="s">
        <v>34</v>
      </c>
      <c r="H845" s="31" t="s">
        <v>34</v>
      </c>
      <c r="I845" s="32">
        <f>I846</f>
        <v>14802</v>
      </c>
      <c r="J845" s="32">
        <f t="shared" ref="J845:S845" si="302">J846</f>
        <v>10933.939999999999</v>
      </c>
      <c r="K845" s="32">
        <f t="shared" si="302"/>
        <v>10178.780000000001</v>
      </c>
      <c r="L845" s="33">
        <f t="shared" si="302"/>
        <v>540</v>
      </c>
      <c r="M845" s="32">
        <f t="shared" si="302"/>
        <v>5897706.9251999995</v>
      </c>
      <c r="N845" s="32">
        <f t="shared" si="302"/>
        <v>0</v>
      </c>
      <c r="O845" s="32">
        <f t="shared" si="302"/>
        <v>0</v>
      </c>
      <c r="P845" s="32">
        <f t="shared" si="302"/>
        <v>0</v>
      </c>
      <c r="Q845" s="32">
        <f t="shared" si="302"/>
        <v>5897706.9251999995</v>
      </c>
      <c r="R845" s="32">
        <f t="shared" si="302"/>
        <v>5897706.9251999995</v>
      </c>
      <c r="S845" s="32">
        <f t="shared" si="302"/>
        <v>0</v>
      </c>
      <c r="T845" s="34" t="s">
        <v>35</v>
      </c>
      <c r="U845" s="34" t="s">
        <v>35</v>
      </c>
      <c r="V845" s="35" t="s">
        <v>35</v>
      </c>
      <c r="W845" s="181"/>
    </row>
    <row r="846" spans="1:23" s="29" customFormat="1" ht="27.75" customHeight="1" x14ac:dyDescent="0.25">
      <c r="A846" s="162" t="s">
        <v>322</v>
      </c>
      <c r="B846" s="162"/>
      <c r="C846" s="30" t="s">
        <v>34</v>
      </c>
      <c r="D846" s="30" t="s">
        <v>34</v>
      </c>
      <c r="E846" s="30" t="s">
        <v>34</v>
      </c>
      <c r="F846" s="30" t="s">
        <v>34</v>
      </c>
      <c r="G846" s="31" t="s">
        <v>34</v>
      </c>
      <c r="H846" s="31" t="s">
        <v>34</v>
      </c>
      <c r="I846" s="32">
        <f>SUM(I847:I849)</f>
        <v>14802</v>
      </c>
      <c r="J846" s="32">
        <f t="shared" ref="J846:S846" si="303">SUM(J847:J849)</f>
        <v>10933.939999999999</v>
      </c>
      <c r="K846" s="32">
        <f t="shared" si="303"/>
        <v>10178.780000000001</v>
      </c>
      <c r="L846" s="33">
        <f t="shared" si="303"/>
        <v>540</v>
      </c>
      <c r="M846" s="32">
        <f t="shared" si="303"/>
        <v>5897706.9251999995</v>
      </c>
      <c r="N846" s="32">
        <f t="shared" si="303"/>
        <v>0</v>
      </c>
      <c r="O846" s="32">
        <f t="shared" si="303"/>
        <v>0</v>
      </c>
      <c r="P846" s="32">
        <f t="shared" si="303"/>
        <v>0</v>
      </c>
      <c r="Q846" s="32">
        <f t="shared" si="303"/>
        <v>5897706.9251999995</v>
      </c>
      <c r="R846" s="32">
        <f t="shared" si="303"/>
        <v>5897706.9251999995</v>
      </c>
      <c r="S846" s="32">
        <f t="shared" si="303"/>
        <v>0</v>
      </c>
      <c r="T846" s="34" t="s">
        <v>35</v>
      </c>
      <c r="U846" s="34" t="s">
        <v>35</v>
      </c>
      <c r="V846" s="35" t="s">
        <v>35</v>
      </c>
      <c r="W846" s="181"/>
    </row>
    <row r="847" spans="1:23" s="36" customFormat="1" ht="45.75" customHeight="1" x14ac:dyDescent="0.25">
      <c r="A847" s="37">
        <v>1</v>
      </c>
      <c r="B847" s="38" t="s">
        <v>713</v>
      </c>
      <c r="C847" s="37" t="s">
        <v>38</v>
      </c>
      <c r="D847" s="37" t="s">
        <v>401</v>
      </c>
      <c r="E847" s="37" t="s">
        <v>35</v>
      </c>
      <c r="F847" s="37" t="s">
        <v>60</v>
      </c>
      <c r="G847" s="39">
        <v>4</v>
      </c>
      <c r="H847" s="39">
        <v>1</v>
      </c>
      <c r="I847" s="40">
        <v>1050</v>
      </c>
      <c r="J847" s="40">
        <v>820.5</v>
      </c>
      <c r="K847" s="40">
        <v>775.3</v>
      </c>
      <c r="L847" s="41">
        <v>40</v>
      </c>
      <c r="M847" s="40">
        <f t="shared" ref="M847:M849" si="304">SUM(N847:Q847)</f>
        <v>3012039.0900000003</v>
      </c>
      <c r="N847" s="40">
        <v>0</v>
      </c>
      <c r="O847" s="40">
        <v>0</v>
      </c>
      <c r="P847" s="40">
        <v>0</v>
      </c>
      <c r="Q847" s="40">
        <f>'Таблица 3 '!C844</f>
        <v>3012039.0900000003</v>
      </c>
      <c r="R847" s="40">
        <f t="shared" ref="R847:R849" si="305">Q847</f>
        <v>3012039.0900000003</v>
      </c>
      <c r="S847" s="40">
        <v>0</v>
      </c>
      <c r="T847" s="42">
        <f t="shared" si="280"/>
        <v>3670.9800000000005</v>
      </c>
      <c r="U847" s="42">
        <v>3670.98</v>
      </c>
      <c r="V847" s="43" t="s">
        <v>609</v>
      </c>
      <c r="W847" s="45"/>
    </row>
    <row r="848" spans="1:23" s="36" customFormat="1" ht="45.75" customHeight="1" x14ac:dyDescent="0.25">
      <c r="A848" s="37">
        <v>2</v>
      </c>
      <c r="B848" s="38" t="s">
        <v>714</v>
      </c>
      <c r="C848" s="37" t="s">
        <v>38</v>
      </c>
      <c r="D848" s="37" t="s">
        <v>311</v>
      </c>
      <c r="E848" s="37" t="s">
        <v>35</v>
      </c>
      <c r="F848" s="37" t="s">
        <v>45</v>
      </c>
      <c r="G848" s="39">
        <v>5</v>
      </c>
      <c r="H848" s="39">
        <v>6</v>
      </c>
      <c r="I848" s="40">
        <v>5990</v>
      </c>
      <c r="J848" s="40">
        <v>4308.25</v>
      </c>
      <c r="K848" s="40">
        <v>3844.09</v>
      </c>
      <c r="L848" s="41">
        <v>202</v>
      </c>
      <c r="M848" s="40">
        <f t="shared" si="304"/>
        <v>1229272.9724999999</v>
      </c>
      <c r="N848" s="40">
        <v>0</v>
      </c>
      <c r="O848" s="40">
        <v>0</v>
      </c>
      <c r="P848" s="40">
        <v>0</v>
      </c>
      <c r="Q848" s="40">
        <f>'Таблица 3 '!C845</f>
        <v>1229272.9724999999</v>
      </c>
      <c r="R848" s="40">
        <f t="shared" si="305"/>
        <v>1229272.9724999999</v>
      </c>
      <c r="S848" s="40">
        <v>0</v>
      </c>
      <c r="T848" s="42">
        <f t="shared" si="280"/>
        <v>285.33</v>
      </c>
      <c r="U848" s="42">
        <v>285.33</v>
      </c>
      <c r="V848" s="43" t="s">
        <v>609</v>
      </c>
      <c r="W848" s="45"/>
    </row>
    <row r="849" spans="1:23" s="36" customFormat="1" ht="45.75" customHeight="1" x14ac:dyDescent="0.25">
      <c r="A849" s="37">
        <v>3</v>
      </c>
      <c r="B849" s="38" t="s">
        <v>715</v>
      </c>
      <c r="C849" s="37" t="s">
        <v>38</v>
      </c>
      <c r="D849" s="37" t="s">
        <v>401</v>
      </c>
      <c r="E849" s="37" t="s">
        <v>35</v>
      </c>
      <c r="F849" s="37" t="s">
        <v>45</v>
      </c>
      <c r="G849" s="39">
        <v>5</v>
      </c>
      <c r="H849" s="39">
        <v>8</v>
      </c>
      <c r="I849" s="40">
        <v>7762</v>
      </c>
      <c r="J849" s="40">
        <v>5805.19</v>
      </c>
      <c r="K849" s="40">
        <v>5559.39</v>
      </c>
      <c r="L849" s="41">
        <v>298</v>
      </c>
      <c r="M849" s="40">
        <f t="shared" si="304"/>
        <v>1656394.8626999997</v>
      </c>
      <c r="N849" s="40">
        <v>0</v>
      </c>
      <c r="O849" s="40">
        <v>0</v>
      </c>
      <c r="P849" s="40">
        <v>0</v>
      </c>
      <c r="Q849" s="40">
        <f>'Таблица 3 '!C846</f>
        <v>1656394.8626999997</v>
      </c>
      <c r="R849" s="40">
        <f t="shared" si="305"/>
        <v>1656394.8626999997</v>
      </c>
      <c r="S849" s="40">
        <v>0</v>
      </c>
      <c r="T849" s="42">
        <f t="shared" si="280"/>
        <v>285.33</v>
      </c>
      <c r="U849" s="42">
        <v>285.33</v>
      </c>
      <c r="V849" s="43" t="s">
        <v>609</v>
      </c>
      <c r="W849" s="45"/>
    </row>
    <row r="850" spans="1:23" s="29" customFormat="1" ht="27.75" customHeight="1" x14ac:dyDescent="0.25">
      <c r="A850" s="162" t="s">
        <v>327</v>
      </c>
      <c r="B850" s="162"/>
      <c r="C850" s="30" t="s">
        <v>34</v>
      </c>
      <c r="D850" s="30" t="s">
        <v>34</v>
      </c>
      <c r="E850" s="30" t="s">
        <v>34</v>
      </c>
      <c r="F850" s="30" t="s">
        <v>34</v>
      </c>
      <c r="G850" s="31" t="s">
        <v>34</v>
      </c>
      <c r="H850" s="31" t="s">
        <v>34</v>
      </c>
      <c r="I850" s="32">
        <f>I851+I862</f>
        <v>15558.240000000002</v>
      </c>
      <c r="J850" s="32">
        <f t="shared" ref="J850:S850" si="306">J851+J862</f>
        <v>13456.36</v>
      </c>
      <c r="K850" s="32">
        <f t="shared" si="306"/>
        <v>12365.56</v>
      </c>
      <c r="L850" s="33">
        <f t="shared" si="306"/>
        <v>529</v>
      </c>
      <c r="M850" s="32">
        <f t="shared" si="306"/>
        <v>32102694.022599995</v>
      </c>
      <c r="N850" s="32">
        <f t="shared" si="306"/>
        <v>0</v>
      </c>
      <c r="O850" s="32">
        <f t="shared" si="306"/>
        <v>0</v>
      </c>
      <c r="P850" s="32">
        <f t="shared" si="306"/>
        <v>0</v>
      </c>
      <c r="Q850" s="32">
        <f t="shared" si="306"/>
        <v>32102694.022599995</v>
      </c>
      <c r="R850" s="32">
        <f t="shared" si="306"/>
        <v>32102694.022599995</v>
      </c>
      <c r="S850" s="32">
        <f t="shared" si="306"/>
        <v>0</v>
      </c>
      <c r="T850" s="34" t="s">
        <v>35</v>
      </c>
      <c r="U850" s="34" t="s">
        <v>35</v>
      </c>
      <c r="V850" s="35" t="s">
        <v>35</v>
      </c>
      <c r="W850" s="181"/>
    </row>
    <row r="851" spans="1:23" s="29" customFormat="1" ht="25.5" customHeight="1" x14ac:dyDescent="0.25">
      <c r="A851" s="162" t="s">
        <v>328</v>
      </c>
      <c r="B851" s="162"/>
      <c r="C851" s="30" t="s">
        <v>34</v>
      </c>
      <c r="D851" s="30" t="s">
        <v>34</v>
      </c>
      <c r="E851" s="30" t="s">
        <v>34</v>
      </c>
      <c r="F851" s="30" t="s">
        <v>34</v>
      </c>
      <c r="G851" s="31" t="s">
        <v>34</v>
      </c>
      <c r="H851" s="31" t="s">
        <v>34</v>
      </c>
      <c r="I851" s="32">
        <f>SUM(I852:I861)</f>
        <v>7169.4400000000005</v>
      </c>
      <c r="J851" s="32">
        <f t="shared" ref="J851:S851" si="307">SUM(J852:J861)</f>
        <v>6004.66</v>
      </c>
      <c r="K851" s="32">
        <f t="shared" si="307"/>
        <v>5816.2599999999993</v>
      </c>
      <c r="L851" s="33">
        <f t="shared" si="307"/>
        <v>227</v>
      </c>
      <c r="M851" s="32">
        <f t="shared" si="307"/>
        <v>22324716.588599995</v>
      </c>
      <c r="N851" s="32">
        <f t="shared" si="307"/>
        <v>0</v>
      </c>
      <c r="O851" s="32">
        <f t="shared" si="307"/>
        <v>0</v>
      </c>
      <c r="P851" s="32">
        <f t="shared" si="307"/>
        <v>0</v>
      </c>
      <c r="Q851" s="32">
        <f t="shared" si="307"/>
        <v>22324716.588599995</v>
      </c>
      <c r="R851" s="32">
        <f t="shared" si="307"/>
        <v>22324716.588599995</v>
      </c>
      <c r="S851" s="32">
        <f t="shared" si="307"/>
        <v>0</v>
      </c>
      <c r="T851" s="34" t="s">
        <v>35</v>
      </c>
      <c r="U851" s="34" t="s">
        <v>35</v>
      </c>
      <c r="V851" s="35" t="s">
        <v>35</v>
      </c>
      <c r="W851" s="181"/>
    </row>
    <row r="852" spans="1:23" s="44" customFormat="1" ht="45.75" customHeight="1" x14ac:dyDescent="0.25">
      <c r="A852" s="37">
        <v>1</v>
      </c>
      <c r="B852" s="38" t="s">
        <v>336</v>
      </c>
      <c r="C852" s="37" t="s">
        <v>38</v>
      </c>
      <c r="D852" s="37">
        <v>1980</v>
      </c>
      <c r="E852" s="37" t="s">
        <v>35</v>
      </c>
      <c r="F852" s="37" t="s">
        <v>39</v>
      </c>
      <c r="G852" s="39">
        <v>2</v>
      </c>
      <c r="H852" s="39">
        <v>3</v>
      </c>
      <c r="I852" s="40">
        <v>1321.8</v>
      </c>
      <c r="J852" s="40">
        <v>969</v>
      </c>
      <c r="K852" s="40">
        <v>969</v>
      </c>
      <c r="L852" s="41">
        <v>40</v>
      </c>
      <c r="M852" s="40">
        <f t="shared" ref="M852:M861" si="308">SUM(N852:Q852)</f>
        <v>3568647.3</v>
      </c>
      <c r="N852" s="40">
        <v>0</v>
      </c>
      <c r="O852" s="40">
        <v>0</v>
      </c>
      <c r="P852" s="40">
        <v>0</v>
      </c>
      <c r="Q852" s="40">
        <f>'Таблица 3 '!C849</f>
        <v>3568647.3</v>
      </c>
      <c r="R852" s="40">
        <f t="shared" ref="R852:R861" si="309">Q852</f>
        <v>3568647.3</v>
      </c>
      <c r="S852" s="40">
        <v>0</v>
      </c>
      <c r="T852" s="42">
        <f t="shared" si="280"/>
        <v>3682.8145510835911</v>
      </c>
      <c r="U852" s="42">
        <v>3682.8145510835911</v>
      </c>
      <c r="V852" s="43" t="s">
        <v>609</v>
      </c>
      <c r="W852" s="45"/>
    </row>
    <row r="853" spans="1:23" s="44" customFormat="1" ht="45.75" customHeight="1" x14ac:dyDescent="0.25">
      <c r="A853" s="37">
        <v>2</v>
      </c>
      <c r="B853" s="38" t="s">
        <v>337</v>
      </c>
      <c r="C853" s="37" t="s">
        <v>38</v>
      </c>
      <c r="D853" s="37">
        <v>1955</v>
      </c>
      <c r="E853" s="37" t="s">
        <v>35</v>
      </c>
      <c r="F853" s="37" t="s">
        <v>39</v>
      </c>
      <c r="G853" s="39">
        <v>2</v>
      </c>
      <c r="H853" s="39">
        <v>2</v>
      </c>
      <c r="I853" s="40">
        <v>472.2</v>
      </c>
      <c r="J853" s="40">
        <v>443</v>
      </c>
      <c r="K853" s="40">
        <v>443</v>
      </c>
      <c r="L853" s="41">
        <v>13</v>
      </c>
      <c r="M853" s="40">
        <f t="shared" si="308"/>
        <v>681895.5</v>
      </c>
      <c r="N853" s="40">
        <v>0</v>
      </c>
      <c r="O853" s="40">
        <v>0</v>
      </c>
      <c r="P853" s="40">
        <v>0</v>
      </c>
      <c r="Q853" s="40">
        <f>'Таблица 3 '!C850</f>
        <v>681895.5</v>
      </c>
      <c r="R853" s="40">
        <f t="shared" si="309"/>
        <v>681895.5</v>
      </c>
      <c r="S853" s="40">
        <v>0</v>
      </c>
      <c r="T853" s="42">
        <f t="shared" si="280"/>
        <v>1539.2674943566592</v>
      </c>
      <c r="U853" s="42">
        <v>1539.2674943566592</v>
      </c>
      <c r="V853" s="43" t="s">
        <v>609</v>
      </c>
      <c r="W853" s="45"/>
    </row>
    <row r="854" spans="1:23" s="36" customFormat="1" ht="48" customHeight="1" x14ac:dyDescent="0.25">
      <c r="A854" s="37">
        <v>3</v>
      </c>
      <c r="B854" s="38" t="s">
        <v>716</v>
      </c>
      <c r="C854" s="37" t="s">
        <v>38</v>
      </c>
      <c r="D854" s="37">
        <v>1964</v>
      </c>
      <c r="E854" s="37">
        <v>2018</v>
      </c>
      <c r="F854" s="37" t="s">
        <v>60</v>
      </c>
      <c r="G854" s="39">
        <v>3</v>
      </c>
      <c r="H854" s="39">
        <v>2</v>
      </c>
      <c r="I854" s="40">
        <v>952.4</v>
      </c>
      <c r="J854" s="40">
        <v>949.1</v>
      </c>
      <c r="K854" s="40">
        <v>906.9</v>
      </c>
      <c r="L854" s="41">
        <v>41</v>
      </c>
      <c r="M854" s="40">
        <f t="shared" si="308"/>
        <v>675859.75800000003</v>
      </c>
      <c r="N854" s="40">
        <v>0</v>
      </c>
      <c r="O854" s="40">
        <v>0</v>
      </c>
      <c r="P854" s="40">
        <v>0</v>
      </c>
      <c r="Q854" s="40">
        <f>'Таблица 3 '!C851</f>
        <v>675859.75800000003</v>
      </c>
      <c r="R854" s="40">
        <f t="shared" si="309"/>
        <v>675859.75800000003</v>
      </c>
      <c r="S854" s="40">
        <v>0</v>
      </c>
      <c r="T854" s="42">
        <f t="shared" si="280"/>
        <v>712.10595090085349</v>
      </c>
      <c r="U854" s="42">
        <v>999.2059509008534</v>
      </c>
      <c r="V854" s="43" t="s">
        <v>609</v>
      </c>
      <c r="W854" s="45"/>
    </row>
    <row r="855" spans="1:23" s="36" customFormat="1" ht="48" customHeight="1" x14ac:dyDescent="0.25">
      <c r="A855" s="37">
        <v>4</v>
      </c>
      <c r="B855" s="38" t="s">
        <v>341</v>
      </c>
      <c r="C855" s="37" t="s">
        <v>38</v>
      </c>
      <c r="D855" s="37">
        <v>1961</v>
      </c>
      <c r="E855" s="37" t="s">
        <v>35</v>
      </c>
      <c r="F855" s="37" t="s">
        <v>39</v>
      </c>
      <c r="G855" s="39">
        <v>2</v>
      </c>
      <c r="H855" s="39">
        <v>2</v>
      </c>
      <c r="I855" s="40">
        <v>886.1</v>
      </c>
      <c r="J855" s="40">
        <v>838.6</v>
      </c>
      <c r="K855" s="40">
        <v>838.6</v>
      </c>
      <c r="L855" s="41">
        <v>25</v>
      </c>
      <c r="M855" s="40">
        <f t="shared" si="308"/>
        <v>7388326.5</v>
      </c>
      <c r="N855" s="40">
        <v>0</v>
      </c>
      <c r="O855" s="40">
        <v>0</v>
      </c>
      <c r="P855" s="40">
        <v>0</v>
      </c>
      <c r="Q855" s="40">
        <f>'Таблица 3 '!C852</f>
        <v>7388326.5</v>
      </c>
      <c r="R855" s="40">
        <f t="shared" si="309"/>
        <v>7388326.5</v>
      </c>
      <c r="S855" s="40">
        <v>0</v>
      </c>
      <c r="T855" s="42">
        <f t="shared" si="280"/>
        <v>8810.3106367755772</v>
      </c>
      <c r="U855" s="42">
        <v>8810.3106367755772</v>
      </c>
      <c r="V855" s="43" t="s">
        <v>609</v>
      </c>
      <c r="W855" s="45"/>
    </row>
    <row r="856" spans="1:23" s="44" customFormat="1" ht="45.75" customHeight="1" x14ac:dyDescent="0.25">
      <c r="A856" s="37">
        <v>5</v>
      </c>
      <c r="B856" s="38" t="s">
        <v>583</v>
      </c>
      <c r="C856" s="37" t="s">
        <v>38</v>
      </c>
      <c r="D856" s="37">
        <v>1955</v>
      </c>
      <c r="E856" s="37" t="s">
        <v>35</v>
      </c>
      <c r="F856" s="37" t="s">
        <v>39</v>
      </c>
      <c r="G856" s="39">
        <v>2</v>
      </c>
      <c r="H856" s="39">
        <v>2</v>
      </c>
      <c r="I856" s="40">
        <v>440.9</v>
      </c>
      <c r="J856" s="40">
        <v>397.1</v>
      </c>
      <c r="K856" s="40">
        <v>397.1</v>
      </c>
      <c r="L856" s="41">
        <v>16</v>
      </c>
      <c r="M856" s="40">
        <f t="shared" si="308"/>
        <v>1464107.7</v>
      </c>
      <c r="N856" s="40">
        <v>0</v>
      </c>
      <c r="O856" s="40">
        <v>0</v>
      </c>
      <c r="P856" s="40">
        <v>0</v>
      </c>
      <c r="Q856" s="40">
        <f>'Таблица 3 '!C853</f>
        <v>1464107.7</v>
      </c>
      <c r="R856" s="40">
        <f t="shared" si="309"/>
        <v>1464107.7</v>
      </c>
      <c r="S856" s="40">
        <v>0</v>
      </c>
      <c r="T856" s="42">
        <f t="shared" si="280"/>
        <v>3686.9999999999995</v>
      </c>
      <c r="U856" s="42">
        <v>3687</v>
      </c>
      <c r="V856" s="43" t="s">
        <v>609</v>
      </c>
      <c r="W856" s="45"/>
    </row>
    <row r="857" spans="1:23" s="44" customFormat="1" ht="45.75" customHeight="1" x14ac:dyDescent="0.25">
      <c r="A857" s="37">
        <v>6</v>
      </c>
      <c r="B857" s="38" t="s">
        <v>585</v>
      </c>
      <c r="C857" s="37" t="s">
        <v>38</v>
      </c>
      <c r="D857" s="37">
        <v>1962</v>
      </c>
      <c r="E857" s="37">
        <v>2024</v>
      </c>
      <c r="F857" s="37" t="s">
        <v>60</v>
      </c>
      <c r="G857" s="39">
        <v>2</v>
      </c>
      <c r="H857" s="39">
        <v>1</v>
      </c>
      <c r="I857" s="40">
        <v>236.6</v>
      </c>
      <c r="J857" s="40">
        <v>236.6</v>
      </c>
      <c r="K857" s="40">
        <v>236.6</v>
      </c>
      <c r="L857" s="41">
        <v>8</v>
      </c>
      <c r="M857" s="40">
        <f t="shared" si="308"/>
        <v>915961.40999999992</v>
      </c>
      <c r="N857" s="40">
        <v>0</v>
      </c>
      <c r="O857" s="40">
        <v>0</v>
      </c>
      <c r="P857" s="40">
        <v>0</v>
      </c>
      <c r="Q857" s="40">
        <f>'Таблица 3 '!C854</f>
        <v>915961.40999999992</v>
      </c>
      <c r="R857" s="40">
        <f t="shared" si="309"/>
        <v>915961.40999999992</v>
      </c>
      <c r="S857" s="40">
        <v>0</v>
      </c>
      <c r="T857" s="42">
        <f t="shared" si="280"/>
        <v>3871.35</v>
      </c>
      <c r="U857" s="42">
        <v>3871.35</v>
      </c>
      <c r="V857" s="43" t="s">
        <v>609</v>
      </c>
      <c r="W857" s="45"/>
    </row>
    <row r="858" spans="1:23" s="36" customFormat="1" ht="48" customHeight="1" x14ac:dyDescent="0.25">
      <c r="A858" s="37">
        <v>7</v>
      </c>
      <c r="B858" s="38" t="s">
        <v>717</v>
      </c>
      <c r="C858" s="37" t="s">
        <v>38</v>
      </c>
      <c r="D858" s="37">
        <v>1963</v>
      </c>
      <c r="E858" s="37">
        <v>2021</v>
      </c>
      <c r="F858" s="37" t="s">
        <v>60</v>
      </c>
      <c r="G858" s="39">
        <v>2</v>
      </c>
      <c r="H858" s="39">
        <v>2</v>
      </c>
      <c r="I858" s="40">
        <v>728.94</v>
      </c>
      <c r="J858" s="40">
        <v>634.72</v>
      </c>
      <c r="K858" s="40">
        <v>603.91999999999996</v>
      </c>
      <c r="L858" s="41">
        <v>23</v>
      </c>
      <c r="M858" s="40">
        <f t="shared" si="308"/>
        <v>518235.91360000003</v>
      </c>
      <c r="N858" s="40">
        <v>0</v>
      </c>
      <c r="O858" s="40">
        <v>0</v>
      </c>
      <c r="P858" s="40">
        <v>0</v>
      </c>
      <c r="Q858" s="40">
        <f>'Таблица 3 '!C855</f>
        <v>518235.91360000003</v>
      </c>
      <c r="R858" s="40">
        <f t="shared" si="309"/>
        <v>518235.91360000003</v>
      </c>
      <c r="S858" s="40">
        <v>0</v>
      </c>
      <c r="T858" s="42">
        <f t="shared" si="280"/>
        <v>816.47957146458282</v>
      </c>
      <c r="U858" s="42">
        <v>1103.5795714645828</v>
      </c>
      <c r="V858" s="43" t="s">
        <v>609</v>
      </c>
      <c r="W858" s="45"/>
    </row>
    <row r="859" spans="1:23" s="44" customFormat="1" ht="45.75" customHeight="1" x14ac:dyDescent="0.25">
      <c r="A859" s="37">
        <v>8</v>
      </c>
      <c r="B859" s="38" t="s">
        <v>346</v>
      </c>
      <c r="C859" s="37" t="s">
        <v>38</v>
      </c>
      <c r="D859" s="37">
        <v>1963</v>
      </c>
      <c r="E859" s="37" t="s">
        <v>35</v>
      </c>
      <c r="F859" s="37" t="s">
        <v>60</v>
      </c>
      <c r="G859" s="39">
        <v>2</v>
      </c>
      <c r="H859" s="39">
        <v>2</v>
      </c>
      <c r="I859" s="40">
        <v>1146.0999999999999</v>
      </c>
      <c r="J859" s="40">
        <v>621.14</v>
      </c>
      <c r="K859" s="40">
        <v>505.74</v>
      </c>
      <c r="L859" s="41">
        <v>26</v>
      </c>
      <c r="M859" s="40">
        <f t="shared" si="308"/>
        <v>2604650.3389999997</v>
      </c>
      <c r="N859" s="40">
        <v>0</v>
      </c>
      <c r="O859" s="40">
        <v>0</v>
      </c>
      <c r="P859" s="40">
        <v>0</v>
      </c>
      <c r="Q859" s="40">
        <f>'Таблица 3 '!C856</f>
        <v>2604650.3389999997</v>
      </c>
      <c r="R859" s="40">
        <f t="shared" si="309"/>
        <v>2604650.3389999997</v>
      </c>
      <c r="S859" s="40">
        <v>0</v>
      </c>
      <c r="T859" s="42">
        <f t="shared" si="280"/>
        <v>4193.3386016035029</v>
      </c>
      <c r="U859" s="42">
        <v>4193.3386016035029</v>
      </c>
      <c r="V859" s="43" t="s">
        <v>609</v>
      </c>
      <c r="W859" s="45"/>
    </row>
    <row r="860" spans="1:23" s="36" customFormat="1" ht="45.75" customHeight="1" x14ac:dyDescent="0.25">
      <c r="A860" s="37">
        <v>9</v>
      </c>
      <c r="B860" s="38" t="s">
        <v>587</v>
      </c>
      <c r="C860" s="37" t="s">
        <v>38</v>
      </c>
      <c r="D860" s="37">
        <v>1963</v>
      </c>
      <c r="E860" s="37">
        <v>2019</v>
      </c>
      <c r="F860" s="37" t="s">
        <v>60</v>
      </c>
      <c r="G860" s="39">
        <v>2</v>
      </c>
      <c r="H860" s="39">
        <v>2</v>
      </c>
      <c r="I860" s="40">
        <v>667</v>
      </c>
      <c r="J860" s="40">
        <v>637.20000000000005</v>
      </c>
      <c r="K860" s="40">
        <v>637.20000000000005</v>
      </c>
      <c r="L860" s="41">
        <v>23</v>
      </c>
      <c r="M860" s="40">
        <f t="shared" si="308"/>
        <v>4173125.4</v>
      </c>
      <c r="N860" s="40">
        <v>0</v>
      </c>
      <c r="O860" s="40">
        <v>0</v>
      </c>
      <c r="P860" s="40">
        <v>0</v>
      </c>
      <c r="Q860" s="40">
        <f>'Таблица 3 '!C857</f>
        <v>4173125.4</v>
      </c>
      <c r="R860" s="40">
        <f t="shared" si="309"/>
        <v>4173125.4</v>
      </c>
      <c r="S860" s="40">
        <v>0</v>
      </c>
      <c r="T860" s="42">
        <f t="shared" si="280"/>
        <v>6549.1610169491523</v>
      </c>
      <c r="U860" s="42">
        <v>5982.4900000000007</v>
      </c>
      <c r="V860" s="43" t="s">
        <v>609</v>
      </c>
      <c r="W860" s="45"/>
    </row>
    <row r="861" spans="1:23" s="36" customFormat="1" ht="48" customHeight="1" x14ac:dyDescent="0.25">
      <c r="A861" s="37">
        <v>10</v>
      </c>
      <c r="B861" s="38" t="s">
        <v>718</v>
      </c>
      <c r="C861" s="37" t="s">
        <v>38</v>
      </c>
      <c r="D861" s="37">
        <v>1961</v>
      </c>
      <c r="E861" s="37">
        <v>2018</v>
      </c>
      <c r="F861" s="37" t="s">
        <v>60</v>
      </c>
      <c r="G861" s="39">
        <v>2</v>
      </c>
      <c r="H861" s="39">
        <v>1</v>
      </c>
      <c r="I861" s="40">
        <v>317.39999999999998</v>
      </c>
      <c r="J861" s="40">
        <v>278.2</v>
      </c>
      <c r="K861" s="40">
        <v>278.2</v>
      </c>
      <c r="L861" s="41">
        <v>12</v>
      </c>
      <c r="M861" s="40">
        <f t="shared" si="308"/>
        <v>333906.76799999998</v>
      </c>
      <c r="N861" s="40">
        <v>0</v>
      </c>
      <c r="O861" s="40">
        <v>0</v>
      </c>
      <c r="P861" s="40">
        <v>0</v>
      </c>
      <c r="Q861" s="40">
        <f>'Таблица 3 '!C858</f>
        <v>333906.76799999998</v>
      </c>
      <c r="R861" s="40">
        <f t="shared" si="309"/>
        <v>333906.76799999998</v>
      </c>
      <c r="S861" s="40">
        <v>0</v>
      </c>
      <c r="T861" s="42">
        <f t="shared" si="280"/>
        <v>1200.24</v>
      </c>
      <c r="U861" s="42">
        <v>1200.24</v>
      </c>
      <c r="V861" s="43" t="s">
        <v>609</v>
      </c>
      <c r="W861" s="45"/>
    </row>
    <row r="862" spans="1:23" s="29" customFormat="1" ht="30" customHeight="1" x14ac:dyDescent="0.25">
      <c r="A862" s="162" t="s">
        <v>350</v>
      </c>
      <c r="B862" s="162"/>
      <c r="C862" s="30" t="s">
        <v>34</v>
      </c>
      <c r="D862" s="30" t="s">
        <v>34</v>
      </c>
      <c r="E862" s="30" t="s">
        <v>34</v>
      </c>
      <c r="F862" s="30" t="s">
        <v>34</v>
      </c>
      <c r="G862" s="31" t="s">
        <v>34</v>
      </c>
      <c r="H862" s="31" t="s">
        <v>34</v>
      </c>
      <c r="I862" s="32">
        <f>SUM(I863:I867)</f>
        <v>8388.8000000000011</v>
      </c>
      <c r="J862" s="32">
        <f t="shared" ref="J862:S862" si="310">SUM(J863:J867)</f>
        <v>7451.7</v>
      </c>
      <c r="K862" s="32">
        <f t="shared" si="310"/>
        <v>6549.3</v>
      </c>
      <c r="L862" s="33">
        <f t="shared" si="310"/>
        <v>302</v>
      </c>
      <c r="M862" s="32">
        <f t="shared" si="310"/>
        <v>9777977.4340000004</v>
      </c>
      <c r="N862" s="32">
        <f t="shared" si="310"/>
        <v>0</v>
      </c>
      <c r="O862" s="32">
        <f t="shared" si="310"/>
        <v>0</v>
      </c>
      <c r="P862" s="32">
        <f t="shared" si="310"/>
        <v>0</v>
      </c>
      <c r="Q862" s="32">
        <f t="shared" si="310"/>
        <v>9777977.4340000004</v>
      </c>
      <c r="R862" s="32">
        <f t="shared" si="310"/>
        <v>9777977.4340000004</v>
      </c>
      <c r="S862" s="32">
        <f t="shared" si="310"/>
        <v>0</v>
      </c>
      <c r="T862" s="34" t="s">
        <v>35</v>
      </c>
      <c r="U862" s="34" t="s">
        <v>35</v>
      </c>
      <c r="V862" s="35" t="s">
        <v>35</v>
      </c>
      <c r="W862" s="181"/>
    </row>
    <row r="863" spans="1:23" s="36" customFormat="1" ht="45" x14ac:dyDescent="0.25">
      <c r="A863" s="37">
        <v>1</v>
      </c>
      <c r="B863" s="38" t="s">
        <v>719</v>
      </c>
      <c r="C863" s="37" t="s">
        <v>38</v>
      </c>
      <c r="D863" s="37">
        <v>1992</v>
      </c>
      <c r="E863" s="37">
        <v>2019</v>
      </c>
      <c r="F863" s="37" t="s">
        <v>45</v>
      </c>
      <c r="G863" s="39">
        <v>5</v>
      </c>
      <c r="H863" s="39">
        <v>3</v>
      </c>
      <c r="I863" s="40">
        <v>4970.8999999999996</v>
      </c>
      <c r="J863" s="40">
        <v>4387.3999999999996</v>
      </c>
      <c r="K863" s="40">
        <v>3894</v>
      </c>
      <c r="L863" s="41">
        <v>172</v>
      </c>
      <c r="M863" s="40">
        <f t="shared" ref="M863:M867" si="311">SUM(N863:Q863)</f>
        <v>1251856.8419999997</v>
      </c>
      <c r="N863" s="40">
        <v>0</v>
      </c>
      <c r="O863" s="40">
        <v>0</v>
      </c>
      <c r="P863" s="40">
        <v>0</v>
      </c>
      <c r="Q863" s="40">
        <f>'Таблица 3 '!C860</f>
        <v>1251856.8419999997</v>
      </c>
      <c r="R863" s="40">
        <f t="shared" ref="R863:R867" si="312">Q863</f>
        <v>1251856.8419999997</v>
      </c>
      <c r="S863" s="40">
        <v>0</v>
      </c>
      <c r="T863" s="42">
        <f t="shared" si="280"/>
        <v>285.33</v>
      </c>
      <c r="U863" s="42">
        <v>285.33</v>
      </c>
      <c r="V863" s="43" t="s">
        <v>609</v>
      </c>
      <c r="W863" s="45"/>
    </row>
    <row r="864" spans="1:23" s="36" customFormat="1" ht="45" x14ac:dyDescent="0.25">
      <c r="A864" s="37">
        <v>2</v>
      </c>
      <c r="B864" s="38" t="s">
        <v>351</v>
      </c>
      <c r="C864" s="37" t="s">
        <v>38</v>
      </c>
      <c r="D864" s="37">
        <v>1977</v>
      </c>
      <c r="E864" s="37">
        <v>2021</v>
      </c>
      <c r="F864" s="37" t="s">
        <v>60</v>
      </c>
      <c r="G864" s="39">
        <v>3</v>
      </c>
      <c r="H864" s="39">
        <v>3</v>
      </c>
      <c r="I864" s="40">
        <v>1138.0999999999999</v>
      </c>
      <c r="J864" s="40">
        <v>1080</v>
      </c>
      <c r="K864" s="40">
        <v>1080</v>
      </c>
      <c r="L864" s="41">
        <v>50</v>
      </c>
      <c r="M864" s="40">
        <f t="shared" si="311"/>
        <v>1398362.4</v>
      </c>
      <c r="N864" s="40">
        <v>0</v>
      </c>
      <c r="O864" s="40">
        <v>0</v>
      </c>
      <c r="P864" s="40">
        <v>0</v>
      </c>
      <c r="Q864" s="40">
        <f>'Таблица 3 '!C861</f>
        <v>1398362.4</v>
      </c>
      <c r="R864" s="40">
        <f t="shared" si="312"/>
        <v>1398362.4</v>
      </c>
      <c r="S864" s="40">
        <v>0</v>
      </c>
      <c r="T864" s="42">
        <f t="shared" si="280"/>
        <v>1294.78</v>
      </c>
      <c r="U864" s="42">
        <v>3118.82</v>
      </c>
      <c r="V864" s="43" t="s">
        <v>609</v>
      </c>
      <c r="W864" s="45"/>
    </row>
    <row r="865" spans="1:23" s="44" customFormat="1" ht="49.5" customHeight="1" x14ac:dyDescent="0.25">
      <c r="A865" s="37">
        <v>3</v>
      </c>
      <c r="B865" s="38" t="s">
        <v>590</v>
      </c>
      <c r="C865" s="37" t="s">
        <v>38</v>
      </c>
      <c r="D865" s="37">
        <v>1959</v>
      </c>
      <c r="E865" s="37">
        <v>2024</v>
      </c>
      <c r="F865" s="37" t="s">
        <v>60</v>
      </c>
      <c r="G865" s="39">
        <v>2</v>
      </c>
      <c r="H865" s="39">
        <v>2</v>
      </c>
      <c r="I865" s="40">
        <v>510.5</v>
      </c>
      <c r="J865" s="40">
        <v>447.5</v>
      </c>
      <c r="K865" s="40">
        <v>447.5</v>
      </c>
      <c r="L865" s="41">
        <v>19</v>
      </c>
      <c r="M865" s="40">
        <f t="shared" si="311"/>
        <v>200000</v>
      </c>
      <c r="N865" s="40">
        <v>0</v>
      </c>
      <c r="O865" s="40">
        <v>0</v>
      </c>
      <c r="P865" s="40">
        <v>0</v>
      </c>
      <c r="Q865" s="40">
        <f>'Таблица 3 '!C862</f>
        <v>200000</v>
      </c>
      <c r="R865" s="40">
        <f t="shared" si="312"/>
        <v>200000</v>
      </c>
      <c r="S865" s="40">
        <v>0</v>
      </c>
      <c r="T865" s="42">
        <f t="shared" si="280"/>
        <v>446.92737430167597</v>
      </c>
      <c r="U865" s="42">
        <v>446.93</v>
      </c>
      <c r="V865" s="43" t="s">
        <v>609</v>
      </c>
      <c r="W865" s="45"/>
    </row>
    <row r="866" spans="1:23" s="36" customFormat="1" ht="45" x14ac:dyDescent="0.25">
      <c r="A866" s="37">
        <v>4</v>
      </c>
      <c r="B866" s="38" t="s">
        <v>720</v>
      </c>
      <c r="C866" s="37" t="s">
        <v>38</v>
      </c>
      <c r="D866" s="37">
        <v>1968</v>
      </c>
      <c r="E866" s="37" t="s">
        <v>35</v>
      </c>
      <c r="F866" s="37" t="s">
        <v>60</v>
      </c>
      <c r="G866" s="39">
        <v>2</v>
      </c>
      <c r="H866" s="39">
        <v>2</v>
      </c>
      <c r="I866" s="40">
        <v>680.6</v>
      </c>
      <c r="J866" s="40">
        <v>637.6</v>
      </c>
      <c r="K866" s="40">
        <v>339.1</v>
      </c>
      <c r="L866" s="41">
        <v>22</v>
      </c>
      <c r="M866" s="40">
        <f t="shared" si="311"/>
        <v>5505331.6960000005</v>
      </c>
      <c r="N866" s="40">
        <v>0</v>
      </c>
      <c r="O866" s="40">
        <v>0</v>
      </c>
      <c r="P866" s="40">
        <v>0</v>
      </c>
      <c r="Q866" s="40">
        <f>'Таблица 3 '!C863</f>
        <v>5505331.6960000005</v>
      </c>
      <c r="R866" s="40">
        <f t="shared" si="312"/>
        <v>5505331.6960000005</v>
      </c>
      <c r="S866" s="40">
        <v>0</v>
      </c>
      <c r="T866" s="42">
        <f t="shared" si="280"/>
        <v>8634.4600000000009</v>
      </c>
      <c r="U866" s="42">
        <v>8634.4600000000009</v>
      </c>
      <c r="V866" s="43" t="s">
        <v>609</v>
      </c>
      <c r="W866" s="45"/>
    </row>
    <row r="867" spans="1:23" s="36" customFormat="1" ht="45" x14ac:dyDescent="0.25">
      <c r="A867" s="37">
        <v>5</v>
      </c>
      <c r="B867" s="38" t="s">
        <v>721</v>
      </c>
      <c r="C867" s="37" t="s">
        <v>38</v>
      </c>
      <c r="D867" s="37">
        <v>1982</v>
      </c>
      <c r="E867" s="37" t="s">
        <v>35</v>
      </c>
      <c r="F867" s="37" t="s">
        <v>60</v>
      </c>
      <c r="G867" s="39">
        <v>2</v>
      </c>
      <c r="H867" s="39">
        <v>2</v>
      </c>
      <c r="I867" s="40">
        <v>1088.7</v>
      </c>
      <c r="J867" s="40">
        <v>899.2</v>
      </c>
      <c r="K867" s="40">
        <v>788.7</v>
      </c>
      <c r="L867" s="41">
        <v>39</v>
      </c>
      <c r="M867" s="40">
        <f t="shared" si="311"/>
        <v>1422426.496</v>
      </c>
      <c r="N867" s="40">
        <v>0</v>
      </c>
      <c r="O867" s="40">
        <v>0</v>
      </c>
      <c r="P867" s="40">
        <v>0</v>
      </c>
      <c r="Q867" s="40">
        <f>'Таблица 3 '!C864</f>
        <v>1422426.496</v>
      </c>
      <c r="R867" s="40">
        <f t="shared" si="312"/>
        <v>1422426.496</v>
      </c>
      <c r="S867" s="40">
        <v>0</v>
      </c>
      <c r="T867" s="42">
        <f t="shared" si="280"/>
        <v>1581.8799999999999</v>
      </c>
      <c r="U867" s="42">
        <v>8260.1700000000019</v>
      </c>
      <c r="V867" s="43" t="s">
        <v>609</v>
      </c>
      <c r="W867" s="45"/>
    </row>
    <row r="868" spans="1:23" s="29" customFormat="1" ht="30.75" customHeight="1" x14ac:dyDescent="0.25">
      <c r="A868" s="162" t="s">
        <v>359</v>
      </c>
      <c r="B868" s="162"/>
      <c r="C868" s="30" t="s">
        <v>34</v>
      </c>
      <c r="D868" s="30" t="s">
        <v>34</v>
      </c>
      <c r="E868" s="30" t="s">
        <v>34</v>
      </c>
      <c r="F868" s="30" t="s">
        <v>34</v>
      </c>
      <c r="G868" s="31" t="s">
        <v>34</v>
      </c>
      <c r="H868" s="31" t="s">
        <v>34</v>
      </c>
      <c r="I868" s="32">
        <f>I869+I876</f>
        <v>20923.8</v>
      </c>
      <c r="J868" s="32">
        <f t="shared" ref="J868:S868" si="313">J869+J876</f>
        <v>16776.489999999998</v>
      </c>
      <c r="K868" s="32">
        <f t="shared" si="313"/>
        <v>14697.669999999998</v>
      </c>
      <c r="L868" s="33">
        <f t="shared" si="313"/>
        <v>579</v>
      </c>
      <c r="M868" s="32">
        <f t="shared" si="313"/>
        <v>20682997.4014</v>
      </c>
      <c r="N868" s="32">
        <f t="shared" si="313"/>
        <v>0</v>
      </c>
      <c r="O868" s="32">
        <f t="shared" si="313"/>
        <v>0</v>
      </c>
      <c r="P868" s="32">
        <f t="shared" si="313"/>
        <v>0</v>
      </c>
      <c r="Q868" s="32">
        <f t="shared" si="313"/>
        <v>20682997.4014</v>
      </c>
      <c r="R868" s="32">
        <f t="shared" si="313"/>
        <v>20682997.4014</v>
      </c>
      <c r="S868" s="32">
        <f t="shared" si="313"/>
        <v>0</v>
      </c>
      <c r="T868" s="34" t="s">
        <v>35</v>
      </c>
      <c r="U868" s="34" t="s">
        <v>35</v>
      </c>
      <c r="V868" s="35" t="s">
        <v>35</v>
      </c>
      <c r="W868" s="181"/>
    </row>
    <row r="869" spans="1:23" s="29" customFormat="1" ht="24.75" customHeight="1" x14ac:dyDescent="0.25">
      <c r="A869" s="162" t="s">
        <v>360</v>
      </c>
      <c r="B869" s="162"/>
      <c r="C869" s="30" t="s">
        <v>34</v>
      </c>
      <c r="D869" s="30" t="s">
        <v>34</v>
      </c>
      <c r="E869" s="30" t="s">
        <v>34</v>
      </c>
      <c r="F869" s="30" t="s">
        <v>34</v>
      </c>
      <c r="G869" s="31" t="s">
        <v>34</v>
      </c>
      <c r="H869" s="31" t="s">
        <v>34</v>
      </c>
      <c r="I869" s="32">
        <f>SUM(I870:I875)</f>
        <v>18688.59</v>
      </c>
      <c r="J869" s="32">
        <f t="shared" ref="J869:S869" si="314">SUM(J870:J875)</f>
        <v>14813.169999999998</v>
      </c>
      <c r="K869" s="32">
        <f t="shared" si="314"/>
        <v>13104.529999999999</v>
      </c>
      <c r="L869" s="33">
        <f t="shared" si="314"/>
        <v>515</v>
      </c>
      <c r="M869" s="32">
        <f t="shared" si="314"/>
        <v>15641885.191400001</v>
      </c>
      <c r="N869" s="32">
        <f t="shared" si="314"/>
        <v>0</v>
      </c>
      <c r="O869" s="32">
        <f t="shared" si="314"/>
        <v>0</v>
      </c>
      <c r="P869" s="32">
        <f t="shared" si="314"/>
        <v>0</v>
      </c>
      <c r="Q869" s="32">
        <f t="shared" si="314"/>
        <v>15641885.191400001</v>
      </c>
      <c r="R869" s="32">
        <f t="shared" si="314"/>
        <v>15641885.191400001</v>
      </c>
      <c r="S869" s="32">
        <f t="shared" si="314"/>
        <v>0</v>
      </c>
      <c r="T869" s="34" t="s">
        <v>35</v>
      </c>
      <c r="U869" s="34" t="s">
        <v>35</v>
      </c>
      <c r="V869" s="35" t="s">
        <v>35</v>
      </c>
      <c r="W869" s="181"/>
    </row>
    <row r="870" spans="1:23" s="36" customFormat="1" ht="48" customHeight="1" x14ac:dyDescent="0.25">
      <c r="A870" s="37">
        <v>1</v>
      </c>
      <c r="B870" s="38" t="s">
        <v>722</v>
      </c>
      <c r="C870" s="37" t="s">
        <v>38</v>
      </c>
      <c r="D870" s="37" t="s">
        <v>566</v>
      </c>
      <c r="E870" s="37">
        <v>2021</v>
      </c>
      <c r="F870" s="37" t="s">
        <v>60</v>
      </c>
      <c r="G870" s="39">
        <v>3</v>
      </c>
      <c r="H870" s="39">
        <v>1</v>
      </c>
      <c r="I870" s="40">
        <v>903</v>
      </c>
      <c r="J870" s="40">
        <v>638.84</v>
      </c>
      <c r="K870" s="40">
        <v>537.6</v>
      </c>
      <c r="L870" s="41">
        <v>14</v>
      </c>
      <c r="M870" s="40">
        <f t="shared" ref="M870:M875" si="315">SUM(N870:Q870)</f>
        <v>2919632.9564</v>
      </c>
      <c r="N870" s="40">
        <v>0</v>
      </c>
      <c r="O870" s="40">
        <v>0</v>
      </c>
      <c r="P870" s="40">
        <v>0</v>
      </c>
      <c r="Q870" s="40">
        <f>'Таблица 3 '!C867</f>
        <v>2919632.9564</v>
      </c>
      <c r="R870" s="40">
        <f t="shared" ref="R870:R875" si="316">Q870</f>
        <v>2919632.9564</v>
      </c>
      <c r="S870" s="40">
        <v>0</v>
      </c>
      <c r="T870" s="42">
        <f t="shared" si="280"/>
        <v>4570.21</v>
      </c>
      <c r="U870" s="42">
        <v>5170.3774347254403</v>
      </c>
      <c r="V870" s="43" t="s">
        <v>609</v>
      </c>
      <c r="W870" s="45"/>
    </row>
    <row r="871" spans="1:23" s="36" customFormat="1" ht="48" customHeight="1" x14ac:dyDescent="0.25">
      <c r="A871" s="37">
        <v>2</v>
      </c>
      <c r="B871" s="38" t="s">
        <v>723</v>
      </c>
      <c r="C871" s="37" t="s">
        <v>38</v>
      </c>
      <c r="D871" s="37">
        <v>1968</v>
      </c>
      <c r="E871" s="37">
        <v>2019</v>
      </c>
      <c r="F871" s="37" t="s">
        <v>60</v>
      </c>
      <c r="G871" s="39">
        <v>6</v>
      </c>
      <c r="H871" s="39">
        <v>3</v>
      </c>
      <c r="I871" s="40">
        <v>3483.96</v>
      </c>
      <c r="J871" s="40">
        <v>2922.29</v>
      </c>
      <c r="K871" s="40">
        <v>2251.79</v>
      </c>
      <c r="L871" s="41">
        <v>89</v>
      </c>
      <c r="M871" s="40">
        <f t="shared" si="315"/>
        <v>2121582.54</v>
      </c>
      <c r="N871" s="40">
        <v>0</v>
      </c>
      <c r="O871" s="40">
        <v>0</v>
      </c>
      <c r="P871" s="40">
        <v>0</v>
      </c>
      <c r="Q871" s="40">
        <f>'Таблица 3 '!C868</f>
        <v>2121582.54</v>
      </c>
      <c r="R871" s="40">
        <f t="shared" si="316"/>
        <v>2121582.54</v>
      </c>
      <c r="S871" s="40">
        <v>0</v>
      </c>
      <c r="T871" s="42">
        <f t="shared" si="280"/>
        <v>726</v>
      </c>
      <c r="U871" s="42">
        <v>726</v>
      </c>
      <c r="V871" s="43" t="s">
        <v>609</v>
      </c>
      <c r="W871" s="45"/>
    </row>
    <row r="872" spans="1:23" s="36" customFormat="1" ht="48" customHeight="1" x14ac:dyDescent="0.25">
      <c r="A872" s="37">
        <v>3</v>
      </c>
      <c r="B872" s="38" t="s">
        <v>591</v>
      </c>
      <c r="C872" s="37" t="s">
        <v>38</v>
      </c>
      <c r="D872" s="37">
        <v>1988</v>
      </c>
      <c r="E872" s="37" t="s">
        <v>34</v>
      </c>
      <c r="F872" s="37" t="s">
        <v>60</v>
      </c>
      <c r="G872" s="39" t="s">
        <v>724</v>
      </c>
      <c r="H872" s="39">
        <v>2</v>
      </c>
      <c r="I872" s="40">
        <v>5074</v>
      </c>
      <c r="J872" s="40">
        <v>3973.09</v>
      </c>
      <c r="K872" s="40">
        <v>3077.19</v>
      </c>
      <c r="L872" s="41">
        <v>156</v>
      </c>
      <c r="M872" s="40">
        <f t="shared" si="315"/>
        <v>1133641.77</v>
      </c>
      <c r="N872" s="40">
        <v>0</v>
      </c>
      <c r="O872" s="40">
        <v>0</v>
      </c>
      <c r="P872" s="40">
        <v>0</v>
      </c>
      <c r="Q872" s="40">
        <f>'Таблица 3 '!C869</f>
        <v>1133641.77</v>
      </c>
      <c r="R872" s="40">
        <f t="shared" si="316"/>
        <v>1133641.77</v>
      </c>
      <c r="S872" s="40">
        <v>0</v>
      </c>
      <c r="T872" s="42">
        <f t="shared" si="280"/>
        <v>285.330000075508</v>
      </c>
      <c r="U872" s="42">
        <v>285.330000075508</v>
      </c>
      <c r="V872" s="43" t="s">
        <v>609</v>
      </c>
      <c r="W872" s="45"/>
    </row>
    <row r="873" spans="1:23" s="36" customFormat="1" ht="48" customHeight="1" x14ac:dyDescent="0.25">
      <c r="A873" s="37">
        <v>4</v>
      </c>
      <c r="B873" s="38" t="s">
        <v>725</v>
      </c>
      <c r="C873" s="37" t="s">
        <v>38</v>
      </c>
      <c r="D873" s="37">
        <v>1991</v>
      </c>
      <c r="E873" s="37">
        <v>2013</v>
      </c>
      <c r="F873" s="37" t="s">
        <v>45</v>
      </c>
      <c r="G873" s="39">
        <v>9</v>
      </c>
      <c r="H873" s="39">
        <v>2</v>
      </c>
      <c r="I873" s="40">
        <v>4352.3</v>
      </c>
      <c r="J873" s="40">
        <v>3442.95</v>
      </c>
      <c r="K873" s="40">
        <v>3442.95</v>
      </c>
      <c r="L873" s="41">
        <v>128</v>
      </c>
      <c r="M873" s="40">
        <f t="shared" si="315"/>
        <v>6469640.4000000004</v>
      </c>
      <c r="N873" s="40">
        <v>0</v>
      </c>
      <c r="O873" s="40">
        <v>0</v>
      </c>
      <c r="P873" s="40">
        <v>0</v>
      </c>
      <c r="Q873" s="40">
        <f>'Таблица 3 '!C870</f>
        <v>6469640.4000000004</v>
      </c>
      <c r="R873" s="40">
        <f t="shared" si="316"/>
        <v>6469640.4000000004</v>
      </c>
      <c r="S873" s="40">
        <v>0</v>
      </c>
      <c r="T873" s="42">
        <f t="shared" si="280"/>
        <v>1879.097982834488</v>
      </c>
      <c r="U873" s="42">
        <v>1879.1</v>
      </c>
      <c r="V873" s="43" t="s">
        <v>609</v>
      </c>
      <c r="W873" s="45"/>
    </row>
    <row r="874" spans="1:23" s="44" customFormat="1" ht="48" customHeight="1" x14ac:dyDescent="0.25">
      <c r="A874" s="37">
        <v>5</v>
      </c>
      <c r="B874" s="38" t="s">
        <v>726</v>
      </c>
      <c r="C874" s="37" t="s">
        <v>38</v>
      </c>
      <c r="D874" s="37">
        <v>1978</v>
      </c>
      <c r="E874" s="37">
        <v>2011</v>
      </c>
      <c r="F874" s="37" t="s">
        <v>45</v>
      </c>
      <c r="G874" s="39">
        <v>5</v>
      </c>
      <c r="H874" s="39">
        <v>3</v>
      </c>
      <c r="I874" s="40">
        <v>4005</v>
      </c>
      <c r="J874" s="40">
        <v>3109.7</v>
      </c>
      <c r="K874" s="40">
        <v>3109.7</v>
      </c>
      <c r="L874" s="41">
        <v>94</v>
      </c>
      <c r="M874" s="40">
        <f t="shared" si="315"/>
        <v>830289.9</v>
      </c>
      <c r="N874" s="40">
        <v>0</v>
      </c>
      <c r="O874" s="40">
        <v>0</v>
      </c>
      <c r="P874" s="40">
        <v>0</v>
      </c>
      <c r="Q874" s="40">
        <f>'Таблица 3 '!C871</f>
        <v>830289.9</v>
      </c>
      <c r="R874" s="40">
        <f t="shared" si="316"/>
        <v>830289.9</v>
      </c>
      <c r="S874" s="40">
        <v>0</v>
      </c>
      <c r="T874" s="42">
        <f t="shared" si="280"/>
        <v>267</v>
      </c>
      <c r="U874" s="42">
        <v>267</v>
      </c>
      <c r="V874" s="43" t="s">
        <v>609</v>
      </c>
      <c r="W874" s="45"/>
    </row>
    <row r="875" spans="1:23" s="36" customFormat="1" ht="48" customHeight="1" x14ac:dyDescent="0.25">
      <c r="A875" s="37">
        <v>6</v>
      </c>
      <c r="B875" s="38" t="s">
        <v>727</v>
      </c>
      <c r="C875" s="37" t="s">
        <v>38</v>
      </c>
      <c r="D875" s="37" t="s">
        <v>706</v>
      </c>
      <c r="E875" s="37" t="s">
        <v>35</v>
      </c>
      <c r="F875" s="37" t="s">
        <v>60</v>
      </c>
      <c r="G875" s="39">
        <v>2</v>
      </c>
      <c r="H875" s="39">
        <v>1</v>
      </c>
      <c r="I875" s="40">
        <v>870.33</v>
      </c>
      <c r="J875" s="40">
        <v>726.3</v>
      </c>
      <c r="K875" s="40">
        <v>685.3</v>
      </c>
      <c r="L875" s="41">
        <v>34</v>
      </c>
      <c r="M875" s="40">
        <f t="shared" si="315"/>
        <v>2167097.625</v>
      </c>
      <c r="N875" s="40">
        <v>0</v>
      </c>
      <c r="O875" s="40">
        <v>0</v>
      </c>
      <c r="P875" s="40">
        <v>0</v>
      </c>
      <c r="Q875" s="40">
        <f>'Таблица 3 '!C872</f>
        <v>2167097.625</v>
      </c>
      <c r="R875" s="40">
        <f t="shared" si="316"/>
        <v>2167097.625</v>
      </c>
      <c r="S875" s="40">
        <v>0</v>
      </c>
      <c r="T875" s="42">
        <f t="shared" ref="T875:T933" si="317">M875/J875</f>
        <v>2983.75</v>
      </c>
      <c r="U875" s="42">
        <v>3270.8500000000004</v>
      </c>
      <c r="V875" s="43" t="s">
        <v>609</v>
      </c>
      <c r="W875" s="45"/>
    </row>
    <row r="876" spans="1:23" s="29" customFormat="1" ht="25.5" customHeight="1" x14ac:dyDescent="0.25">
      <c r="A876" s="162" t="s">
        <v>364</v>
      </c>
      <c r="B876" s="162"/>
      <c r="C876" s="30" t="s">
        <v>34</v>
      </c>
      <c r="D876" s="30" t="s">
        <v>34</v>
      </c>
      <c r="E876" s="30" t="s">
        <v>34</v>
      </c>
      <c r="F876" s="30" t="s">
        <v>34</v>
      </c>
      <c r="G876" s="31" t="s">
        <v>34</v>
      </c>
      <c r="H876" s="31" t="s">
        <v>34</v>
      </c>
      <c r="I876" s="32">
        <f>SUM(I877:I878)</f>
        <v>2235.21</v>
      </c>
      <c r="J876" s="32">
        <f t="shared" ref="J876:S876" si="318">SUM(J877:J878)</f>
        <v>1963.32</v>
      </c>
      <c r="K876" s="32">
        <f t="shared" si="318"/>
        <v>1593.1399999999999</v>
      </c>
      <c r="L876" s="33">
        <f t="shared" si="318"/>
        <v>64</v>
      </c>
      <c r="M876" s="32">
        <f t="shared" si="318"/>
        <v>5041112.21</v>
      </c>
      <c r="N876" s="32">
        <f t="shared" si="318"/>
        <v>0</v>
      </c>
      <c r="O876" s="32">
        <f t="shared" si="318"/>
        <v>0</v>
      </c>
      <c r="P876" s="32">
        <f t="shared" si="318"/>
        <v>0</v>
      </c>
      <c r="Q876" s="32">
        <f t="shared" si="318"/>
        <v>5041112.21</v>
      </c>
      <c r="R876" s="32">
        <f t="shared" si="318"/>
        <v>5041112.21</v>
      </c>
      <c r="S876" s="32">
        <f t="shared" si="318"/>
        <v>0</v>
      </c>
      <c r="T876" s="34" t="s">
        <v>35</v>
      </c>
      <c r="U876" s="34" t="s">
        <v>35</v>
      </c>
      <c r="V876" s="35" t="s">
        <v>35</v>
      </c>
      <c r="W876" s="181"/>
    </row>
    <row r="877" spans="1:23" s="36" customFormat="1" ht="47.25" customHeight="1" x14ac:dyDescent="0.25">
      <c r="A877" s="37">
        <v>1</v>
      </c>
      <c r="B877" s="38" t="s">
        <v>728</v>
      </c>
      <c r="C877" s="37" t="s">
        <v>38</v>
      </c>
      <c r="D877" s="37">
        <v>1997</v>
      </c>
      <c r="E877" s="37" t="s">
        <v>34</v>
      </c>
      <c r="F877" s="37" t="s">
        <v>60</v>
      </c>
      <c r="G877" s="39">
        <v>3</v>
      </c>
      <c r="H877" s="39">
        <v>2</v>
      </c>
      <c r="I877" s="40">
        <v>1538.9</v>
      </c>
      <c r="J877" s="40">
        <v>1337.1</v>
      </c>
      <c r="K877" s="40">
        <v>1007.5</v>
      </c>
      <c r="L877" s="41">
        <v>33</v>
      </c>
      <c r="M877" s="40">
        <f t="shared" ref="M877:M878" si="319">SUM(N877:Q877)</f>
        <v>2438923.88</v>
      </c>
      <c r="N877" s="40">
        <v>0</v>
      </c>
      <c r="O877" s="40">
        <v>0</v>
      </c>
      <c r="P877" s="40">
        <v>0</v>
      </c>
      <c r="Q877" s="40">
        <f>'Таблица 3 '!C874</f>
        <v>2438923.88</v>
      </c>
      <c r="R877" s="40">
        <f t="shared" ref="R877:R878" si="320">Q877</f>
        <v>2438923.88</v>
      </c>
      <c r="S877" s="40">
        <v>0</v>
      </c>
      <c r="T877" s="42">
        <f t="shared" si="317"/>
        <v>1824.0399970084511</v>
      </c>
      <c r="U877" s="42">
        <v>2111.14</v>
      </c>
      <c r="V877" s="43" t="s">
        <v>609</v>
      </c>
      <c r="W877" s="45"/>
    </row>
    <row r="878" spans="1:23" s="36" customFormat="1" ht="47.25" customHeight="1" x14ac:dyDescent="0.25">
      <c r="A878" s="37">
        <v>2</v>
      </c>
      <c r="B878" s="38" t="s">
        <v>729</v>
      </c>
      <c r="C878" s="37" t="s">
        <v>38</v>
      </c>
      <c r="D878" s="37">
        <v>1966</v>
      </c>
      <c r="E878" s="37" t="s">
        <v>34</v>
      </c>
      <c r="F878" s="37" t="s">
        <v>60</v>
      </c>
      <c r="G878" s="39">
        <v>2</v>
      </c>
      <c r="H878" s="39">
        <v>2</v>
      </c>
      <c r="I878" s="40">
        <v>696.31</v>
      </c>
      <c r="J878" s="40">
        <v>626.22</v>
      </c>
      <c r="K878" s="40">
        <v>585.64</v>
      </c>
      <c r="L878" s="41">
        <v>31</v>
      </c>
      <c r="M878" s="40">
        <f t="shared" si="319"/>
        <v>2602188.33</v>
      </c>
      <c r="N878" s="40">
        <v>0</v>
      </c>
      <c r="O878" s="40">
        <v>0</v>
      </c>
      <c r="P878" s="40">
        <v>0</v>
      </c>
      <c r="Q878" s="40">
        <f>'Таблица 3 '!C875</f>
        <v>2602188.33</v>
      </c>
      <c r="R878" s="40">
        <f t="shared" si="320"/>
        <v>2602188.33</v>
      </c>
      <c r="S878" s="40">
        <v>0</v>
      </c>
      <c r="T878" s="42">
        <f t="shared" si="317"/>
        <v>4155.390006706908</v>
      </c>
      <c r="U878" s="42">
        <v>4442.49</v>
      </c>
      <c r="V878" s="43" t="s">
        <v>609</v>
      </c>
      <c r="W878" s="45"/>
    </row>
    <row r="879" spans="1:23" s="29" customFormat="1" ht="30" customHeight="1" x14ac:dyDescent="0.25">
      <c r="A879" s="162" t="s">
        <v>374</v>
      </c>
      <c r="B879" s="162"/>
      <c r="C879" s="30" t="s">
        <v>34</v>
      </c>
      <c r="D879" s="30" t="s">
        <v>34</v>
      </c>
      <c r="E879" s="30" t="s">
        <v>34</v>
      </c>
      <c r="F879" s="30" t="s">
        <v>34</v>
      </c>
      <c r="G879" s="31" t="s">
        <v>34</v>
      </c>
      <c r="H879" s="31" t="s">
        <v>34</v>
      </c>
      <c r="I879" s="32">
        <f>I880</f>
        <v>2696.28</v>
      </c>
      <c r="J879" s="32">
        <f t="shared" ref="J879:S879" si="321">J880</f>
        <v>2325.9499999999998</v>
      </c>
      <c r="K879" s="32">
        <f t="shared" si="321"/>
        <v>2325.9499999999998</v>
      </c>
      <c r="L879" s="33">
        <f t="shared" si="321"/>
        <v>93</v>
      </c>
      <c r="M879" s="32">
        <f t="shared" si="321"/>
        <v>11453396.870000001</v>
      </c>
      <c r="N879" s="32">
        <f t="shared" si="321"/>
        <v>0</v>
      </c>
      <c r="O879" s="32">
        <f t="shared" si="321"/>
        <v>0</v>
      </c>
      <c r="P879" s="32">
        <f t="shared" si="321"/>
        <v>0</v>
      </c>
      <c r="Q879" s="32">
        <f t="shared" si="321"/>
        <v>11453396.870000001</v>
      </c>
      <c r="R879" s="32">
        <f t="shared" si="321"/>
        <v>11453396.870000001</v>
      </c>
      <c r="S879" s="32">
        <f t="shared" si="321"/>
        <v>0</v>
      </c>
      <c r="T879" s="34" t="s">
        <v>35</v>
      </c>
      <c r="U879" s="34" t="s">
        <v>35</v>
      </c>
      <c r="V879" s="35" t="s">
        <v>35</v>
      </c>
      <c r="W879" s="181"/>
    </row>
    <row r="880" spans="1:23" s="29" customFormat="1" ht="30" customHeight="1" x14ac:dyDescent="0.25">
      <c r="A880" s="162" t="s">
        <v>375</v>
      </c>
      <c r="B880" s="162"/>
      <c r="C880" s="30" t="s">
        <v>34</v>
      </c>
      <c r="D880" s="30" t="s">
        <v>34</v>
      </c>
      <c r="E880" s="30" t="s">
        <v>34</v>
      </c>
      <c r="F880" s="30" t="s">
        <v>34</v>
      </c>
      <c r="G880" s="31" t="s">
        <v>34</v>
      </c>
      <c r="H880" s="31" t="s">
        <v>34</v>
      </c>
      <c r="I880" s="32">
        <f>SUM(I881:I883)</f>
        <v>2696.28</v>
      </c>
      <c r="J880" s="32">
        <f t="shared" ref="J880:S880" si="322">SUM(J881:J883)</f>
        <v>2325.9499999999998</v>
      </c>
      <c r="K880" s="32">
        <f t="shared" si="322"/>
        <v>2325.9499999999998</v>
      </c>
      <c r="L880" s="33">
        <f t="shared" si="322"/>
        <v>93</v>
      </c>
      <c r="M880" s="32">
        <f t="shared" si="322"/>
        <v>11453396.870000001</v>
      </c>
      <c r="N880" s="32">
        <f t="shared" si="322"/>
        <v>0</v>
      </c>
      <c r="O880" s="32">
        <f t="shared" si="322"/>
        <v>0</v>
      </c>
      <c r="P880" s="32">
        <f t="shared" si="322"/>
        <v>0</v>
      </c>
      <c r="Q880" s="32">
        <f t="shared" si="322"/>
        <v>11453396.870000001</v>
      </c>
      <c r="R880" s="32">
        <f t="shared" si="322"/>
        <v>11453396.870000001</v>
      </c>
      <c r="S880" s="32">
        <f t="shared" si="322"/>
        <v>0</v>
      </c>
      <c r="T880" s="34" t="s">
        <v>35</v>
      </c>
      <c r="U880" s="34" t="s">
        <v>35</v>
      </c>
      <c r="V880" s="35" t="s">
        <v>35</v>
      </c>
      <c r="W880" s="181"/>
    </row>
    <row r="881" spans="1:23" s="36" customFormat="1" ht="44.25" customHeight="1" x14ac:dyDescent="0.25">
      <c r="A881" s="37">
        <v>1</v>
      </c>
      <c r="B881" s="38" t="s">
        <v>376</v>
      </c>
      <c r="C881" s="37" t="s">
        <v>38</v>
      </c>
      <c r="D881" s="37" t="s">
        <v>320</v>
      </c>
      <c r="E881" s="37" t="s">
        <v>35</v>
      </c>
      <c r="F881" s="37" t="s">
        <v>60</v>
      </c>
      <c r="G881" s="39">
        <v>2</v>
      </c>
      <c r="H881" s="39">
        <v>2</v>
      </c>
      <c r="I881" s="40">
        <v>798.62</v>
      </c>
      <c r="J881" s="40">
        <v>727.77</v>
      </c>
      <c r="K881" s="40">
        <v>727.77</v>
      </c>
      <c r="L881" s="41">
        <v>31</v>
      </c>
      <c r="M881" s="40">
        <f t="shared" ref="M881:M933" si="323">SUM(N881:Q881)</f>
        <v>364889.32</v>
      </c>
      <c r="N881" s="40">
        <v>0</v>
      </c>
      <c r="O881" s="40">
        <v>0</v>
      </c>
      <c r="P881" s="40">
        <v>0</v>
      </c>
      <c r="Q881" s="40">
        <f>'Таблица 3 '!C878</f>
        <v>364889.32</v>
      </c>
      <c r="R881" s="40">
        <f t="shared" ref="R881:R883" si="324">Q881</f>
        <v>364889.32</v>
      </c>
      <c r="S881" s="40">
        <v>0</v>
      </c>
      <c r="T881" s="42">
        <f t="shared" si="317"/>
        <v>501.37999642744273</v>
      </c>
      <c r="U881" s="42">
        <v>501.37999642744273</v>
      </c>
      <c r="V881" s="43" t="s">
        <v>609</v>
      </c>
      <c r="W881" s="45"/>
    </row>
    <row r="882" spans="1:23" s="44" customFormat="1" ht="49.5" customHeight="1" x14ac:dyDescent="0.25">
      <c r="A882" s="37">
        <v>2</v>
      </c>
      <c r="B882" s="38" t="s">
        <v>598</v>
      </c>
      <c r="C882" s="37" t="s">
        <v>38</v>
      </c>
      <c r="D882" s="37" t="s">
        <v>125</v>
      </c>
      <c r="E882" s="37" t="s">
        <v>35</v>
      </c>
      <c r="F882" s="37" t="s">
        <v>60</v>
      </c>
      <c r="G882" s="39">
        <v>2</v>
      </c>
      <c r="H882" s="39">
        <v>3</v>
      </c>
      <c r="I882" s="40">
        <v>1088.7</v>
      </c>
      <c r="J882" s="40">
        <v>862.19</v>
      </c>
      <c r="K882" s="40">
        <v>862.19</v>
      </c>
      <c r="L882" s="41">
        <v>28</v>
      </c>
      <c r="M882" s="40">
        <f t="shared" si="323"/>
        <v>4388962.32</v>
      </c>
      <c r="N882" s="40">
        <v>0</v>
      </c>
      <c r="O882" s="40">
        <v>0</v>
      </c>
      <c r="P882" s="40">
        <v>0</v>
      </c>
      <c r="Q882" s="40">
        <f>'Таблица 3 '!C879</f>
        <v>4388962.32</v>
      </c>
      <c r="R882" s="40">
        <f t="shared" si="324"/>
        <v>4388962.32</v>
      </c>
      <c r="S882" s="40">
        <v>0</v>
      </c>
      <c r="T882" s="42">
        <f t="shared" si="317"/>
        <v>5090.4815875851027</v>
      </c>
      <c r="U882" s="42">
        <v>5090.4799999999996</v>
      </c>
      <c r="V882" s="43" t="s">
        <v>609</v>
      </c>
      <c r="W882" s="45"/>
    </row>
    <row r="883" spans="1:23" s="36" customFormat="1" ht="44.25" customHeight="1" x14ac:dyDescent="0.25">
      <c r="A883" s="37">
        <v>3</v>
      </c>
      <c r="B883" s="38" t="s">
        <v>730</v>
      </c>
      <c r="C883" s="37" t="s">
        <v>38</v>
      </c>
      <c r="D883" s="37" t="s">
        <v>125</v>
      </c>
      <c r="E883" s="37" t="s">
        <v>35</v>
      </c>
      <c r="F883" s="37" t="s">
        <v>60</v>
      </c>
      <c r="G883" s="39">
        <v>2</v>
      </c>
      <c r="H883" s="39">
        <v>2</v>
      </c>
      <c r="I883" s="40">
        <v>808.96</v>
      </c>
      <c r="J883" s="40">
        <v>735.99</v>
      </c>
      <c r="K883" s="40">
        <v>735.99</v>
      </c>
      <c r="L883" s="41">
        <v>34</v>
      </c>
      <c r="M883" s="40">
        <f t="shared" si="323"/>
        <v>6699545.2300000004</v>
      </c>
      <c r="N883" s="40">
        <v>0</v>
      </c>
      <c r="O883" s="40">
        <v>0</v>
      </c>
      <c r="P883" s="40">
        <v>0</v>
      </c>
      <c r="Q883" s="40">
        <f>'Таблица 3 '!C880</f>
        <v>6699545.2300000004</v>
      </c>
      <c r="R883" s="40">
        <f t="shared" si="324"/>
        <v>6699545.2300000004</v>
      </c>
      <c r="S883" s="40">
        <v>0</v>
      </c>
      <c r="T883" s="42">
        <f t="shared" si="317"/>
        <v>9102.7666544382409</v>
      </c>
      <c r="U883" s="42">
        <v>9604</v>
      </c>
      <c r="V883" s="43" t="s">
        <v>609</v>
      </c>
      <c r="W883" s="45"/>
    </row>
    <row r="884" spans="1:23" s="29" customFormat="1" ht="32.25" customHeight="1" x14ac:dyDescent="0.25">
      <c r="A884" s="162" t="s">
        <v>385</v>
      </c>
      <c r="B884" s="162"/>
      <c r="C884" s="30" t="s">
        <v>34</v>
      </c>
      <c r="D884" s="30" t="s">
        <v>34</v>
      </c>
      <c r="E884" s="30" t="s">
        <v>34</v>
      </c>
      <c r="F884" s="30" t="s">
        <v>34</v>
      </c>
      <c r="G884" s="31" t="s">
        <v>34</v>
      </c>
      <c r="H884" s="31" t="s">
        <v>34</v>
      </c>
      <c r="I884" s="32">
        <f>I885</f>
        <v>4177.5</v>
      </c>
      <c r="J884" s="32">
        <f t="shared" ref="J884:S884" si="325">J885</f>
        <v>3431.4</v>
      </c>
      <c r="K884" s="32">
        <f t="shared" si="325"/>
        <v>3183.9</v>
      </c>
      <c r="L884" s="33">
        <f t="shared" si="325"/>
        <v>140</v>
      </c>
      <c r="M884" s="32">
        <f t="shared" si="325"/>
        <v>8342995.0700000003</v>
      </c>
      <c r="N884" s="32">
        <f t="shared" si="325"/>
        <v>0</v>
      </c>
      <c r="O884" s="32">
        <f t="shared" si="325"/>
        <v>0</v>
      </c>
      <c r="P884" s="32">
        <f t="shared" si="325"/>
        <v>0</v>
      </c>
      <c r="Q884" s="32">
        <f t="shared" si="325"/>
        <v>8342995.0700000003</v>
      </c>
      <c r="R884" s="32">
        <f t="shared" si="325"/>
        <v>8342995.0700000003</v>
      </c>
      <c r="S884" s="32">
        <f t="shared" si="325"/>
        <v>0</v>
      </c>
      <c r="T884" s="34" t="s">
        <v>35</v>
      </c>
      <c r="U884" s="34">
        <v>15</v>
      </c>
      <c r="V884" s="35" t="s">
        <v>35</v>
      </c>
      <c r="W884" s="181"/>
    </row>
    <row r="885" spans="1:23" s="29" customFormat="1" ht="30" customHeight="1" x14ac:dyDescent="0.25">
      <c r="A885" s="162" t="s">
        <v>386</v>
      </c>
      <c r="B885" s="162"/>
      <c r="C885" s="30" t="s">
        <v>34</v>
      </c>
      <c r="D885" s="30" t="s">
        <v>34</v>
      </c>
      <c r="E885" s="30" t="s">
        <v>34</v>
      </c>
      <c r="F885" s="30" t="s">
        <v>34</v>
      </c>
      <c r="G885" s="31" t="s">
        <v>34</v>
      </c>
      <c r="H885" s="31" t="s">
        <v>34</v>
      </c>
      <c r="I885" s="32">
        <f>SUM(I886:I887)</f>
        <v>4177.5</v>
      </c>
      <c r="J885" s="32">
        <f t="shared" ref="J885:S885" si="326">SUM(J886:J887)</f>
        <v>3431.4</v>
      </c>
      <c r="K885" s="32">
        <f t="shared" si="326"/>
        <v>3183.9</v>
      </c>
      <c r="L885" s="33">
        <f t="shared" si="326"/>
        <v>140</v>
      </c>
      <c r="M885" s="32">
        <f t="shared" si="326"/>
        <v>8342995.0700000003</v>
      </c>
      <c r="N885" s="32">
        <f t="shared" si="326"/>
        <v>0</v>
      </c>
      <c r="O885" s="32">
        <f t="shared" si="326"/>
        <v>0</v>
      </c>
      <c r="P885" s="32">
        <f t="shared" si="326"/>
        <v>0</v>
      </c>
      <c r="Q885" s="32">
        <f t="shared" si="326"/>
        <v>8342995.0700000003</v>
      </c>
      <c r="R885" s="32">
        <f t="shared" si="326"/>
        <v>8342995.0700000003</v>
      </c>
      <c r="S885" s="32">
        <f t="shared" si="326"/>
        <v>0</v>
      </c>
      <c r="T885" s="34" t="s">
        <v>35</v>
      </c>
      <c r="U885" s="34" t="s">
        <v>35</v>
      </c>
      <c r="V885" s="35" t="s">
        <v>35</v>
      </c>
      <c r="W885" s="181"/>
    </row>
    <row r="886" spans="1:23" s="36" customFormat="1" ht="44.25" customHeight="1" x14ac:dyDescent="0.25">
      <c r="A886" s="37">
        <v>1</v>
      </c>
      <c r="B886" s="38" t="s">
        <v>731</v>
      </c>
      <c r="C886" s="37" t="s">
        <v>38</v>
      </c>
      <c r="D886" s="37">
        <v>1991</v>
      </c>
      <c r="E886" s="37" t="s">
        <v>35</v>
      </c>
      <c r="F886" s="37" t="s">
        <v>45</v>
      </c>
      <c r="G886" s="39">
        <v>5</v>
      </c>
      <c r="H886" s="39">
        <v>4</v>
      </c>
      <c r="I886" s="40">
        <v>3490</v>
      </c>
      <c r="J886" s="40">
        <v>2820.4</v>
      </c>
      <c r="K886" s="40">
        <v>2572.9</v>
      </c>
      <c r="L886" s="41">
        <v>117</v>
      </c>
      <c r="M886" s="40">
        <f t="shared" si="323"/>
        <v>5599670.5</v>
      </c>
      <c r="N886" s="40">
        <v>0</v>
      </c>
      <c r="O886" s="40">
        <v>0</v>
      </c>
      <c r="P886" s="40">
        <v>0</v>
      </c>
      <c r="Q886" s="40">
        <f>'Таблица 3 '!C883</f>
        <v>5599670.5</v>
      </c>
      <c r="R886" s="40">
        <f t="shared" ref="R886:R887" si="327">Q886</f>
        <v>5599670.5</v>
      </c>
      <c r="S886" s="40">
        <v>0</v>
      </c>
      <c r="T886" s="42">
        <f t="shared" si="317"/>
        <v>1985.4171394128491</v>
      </c>
      <c r="U886" s="42">
        <v>1985.4171394128491</v>
      </c>
      <c r="V886" s="43" t="s">
        <v>609</v>
      </c>
      <c r="W886" s="45"/>
    </row>
    <row r="887" spans="1:23" s="36" customFormat="1" ht="44.25" customHeight="1" x14ac:dyDescent="0.25">
      <c r="A887" s="37">
        <v>2</v>
      </c>
      <c r="B887" s="38" t="s">
        <v>732</v>
      </c>
      <c r="C887" s="37" t="s">
        <v>38</v>
      </c>
      <c r="D887" s="37">
        <v>1983</v>
      </c>
      <c r="E887" s="37" t="s">
        <v>35</v>
      </c>
      <c r="F887" s="37" t="s">
        <v>60</v>
      </c>
      <c r="G887" s="39">
        <v>2</v>
      </c>
      <c r="H887" s="39">
        <v>2</v>
      </c>
      <c r="I887" s="40">
        <v>687.5</v>
      </c>
      <c r="J887" s="40">
        <v>611</v>
      </c>
      <c r="K887" s="40">
        <v>611</v>
      </c>
      <c r="L887" s="41">
        <v>23</v>
      </c>
      <c r="M887" s="40">
        <f t="shared" si="323"/>
        <v>2743324.57</v>
      </c>
      <c r="N887" s="40">
        <v>0</v>
      </c>
      <c r="O887" s="40">
        <v>0</v>
      </c>
      <c r="P887" s="40">
        <v>0</v>
      </c>
      <c r="Q887" s="40">
        <f>'Таблица 3 '!C884</f>
        <v>2743324.57</v>
      </c>
      <c r="R887" s="40">
        <f t="shared" si="327"/>
        <v>2743324.57</v>
      </c>
      <c r="S887" s="40">
        <v>0</v>
      </c>
      <c r="T887" s="42">
        <f t="shared" si="317"/>
        <v>4489.8929132569556</v>
      </c>
      <c r="U887" s="42">
        <v>4489.8929132569556</v>
      </c>
      <c r="V887" s="43" t="s">
        <v>609</v>
      </c>
      <c r="W887" s="45"/>
    </row>
    <row r="888" spans="1:23" s="29" customFormat="1" ht="34.5" customHeight="1" x14ac:dyDescent="0.25">
      <c r="A888" s="162" t="s">
        <v>391</v>
      </c>
      <c r="B888" s="162"/>
      <c r="C888" s="30" t="s">
        <v>34</v>
      </c>
      <c r="D888" s="30" t="s">
        <v>34</v>
      </c>
      <c r="E888" s="30" t="s">
        <v>34</v>
      </c>
      <c r="F888" s="30" t="s">
        <v>34</v>
      </c>
      <c r="G888" s="31" t="s">
        <v>34</v>
      </c>
      <c r="H888" s="31" t="s">
        <v>34</v>
      </c>
      <c r="I888" s="32">
        <f>I889+I895</f>
        <v>18058.3</v>
      </c>
      <c r="J888" s="32">
        <f t="shared" ref="J888:S888" si="328">J889+J895</f>
        <v>13140.5</v>
      </c>
      <c r="K888" s="32">
        <f t="shared" si="328"/>
        <v>13140.5</v>
      </c>
      <c r="L888" s="33">
        <f t="shared" si="328"/>
        <v>610</v>
      </c>
      <c r="M888" s="32">
        <f t="shared" si="328"/>
        <v>27908162.969999999</v>
      </c>
      <c r="N888" s="32">
        <f t="shared" si="328"/>
        <v>0</v>
      </c>
      <c r="O888" s="32">
        <f t="shared" si="328"/>
        <v>0</v>
      </c>
      <c r="P888" s="32">
        <f t="shared" si="328"/>
        <v>0</v>
      </c>
      <c r="Q888" s="32">
        <f t="shared" si="328"/>
        <v>27908162.969999999</v>
      </c>
      <c r="R888" s="32">
        <f t="shared" si="328"/>
        <v>27908162.969999999</v>
      </c>
      <c r="S888" s="32">
        <f t="shared" si="328"/>
        <v>0</v>
      </c>
      <c r="T888" s="34" t="s">
        <v>35</v>
      </c>
      <c r="U888" s="34" t="s">
        <v>35</v>
      </c>
      <c r="V888" s="35" t="s">
        <v>35</v>
      </c>
      <c r="W888" s="181"/>
    </row>
    <row r="889" spans="1:23" s="29" customFormat="1" ht="25.5" customHeight="1" x14ac:dyDescent="0.25">
      <c r="A889" s="162" t="s">
        <v>392</v>
      </c>
      <c r="B889" s="162"/>
      <c r="C889" s="30" t="s">
        <v>34</v>
      </c>
      <c r="D889" s="30" t="s">
        <v>34</v>
      </c>
      <c r="E889" s="30" t="s">
        <v>34</v>
      </c>
      <c r="F889" s="30" t="s">
        <v>34</v>
      </c>
      <c r="G889" s="31" t="s">
        <v>34</v>
      </c>
      <c r="H889" s="31" t="s">
        <v>34</v>
      </c>
      <c r="I889" s="32">
        <f>SUM(I890:I894)</f>
        <v>4068.2</v>
      </c>
      <c r="J889" s="32">
        <f t="shared" ref="J889:S889" si="329">SUM(J890:J894)</f>
        <v>2751.3</v>
      </c>
      <c r="K889" s="32">
        <f t="shared" si="329"/>
        <v>2751.3</v>
      </c>
      <c r="L889" s="33">
        <f t="shared" si="329"/>
        <v>148</v>
      </c>
      <c r="M889" s="32">
        <f t="shared" si="329"/>
        <v>13342262.489999998</v>
      </c>
      <c r="N889" s="32">
        <f t="shared" si="329"/>
        <v>0</v>
      </c>
      <c r="O889" s="32">
        <f t="shared" si="329"/>
        <v>0</v>
      </c>
      <c r="P889" s="32">
        <f t="shared" si="329"/>
        <v>0</v>
      </c>
      <c r="Q889" s="32">
        <f t="shared" si="329"/>
        <v>13342262.489999998</v>
      </c>
      <c r="R889" s="32">
        <f t="shared" si="329"/>
        <v>13342262.489999998</v>
      </c>
      <c r="S889" s="32">
        <f t="shared" si="329"/>
        <v>0</v>
      </c>
      <c r="T889" s="34" t="s">
        <v>35</v>
      </c>
      <c r="U889" s="34" t="s">
        <v>35</v>
      </c>
      <c r="V889" s="35" t="s">
        <v>35</v>
      </c>
      <c r="W889" s="181"/>
    </row>
    <row r="890" spans="1:23" s="36" customFormat="1" ht="43.5" customHeight="1" x14ac:dyDescent="0.25">
      <c r="A890" s="37">
        <v>1</v>
      </c>
      <c r="B890" s="38" t="s">
        <v>733</v>
      </c>
      <c r="C890" s="37" t="s">
        <v>38</v>
      </c>
      <c r="D890" s="37">
        <v>1982</v>
      </c>
      <c r="E890" s="37" t="s">
        <v>34</v>
      </c>
      <c r="F890" s="37" t="s">
        <v>60</v>
      </c>
      <c r="G890" s="39">
        <v>2</v>
      </c>
      <c r="H890" s="39">
        <v>3</v>
      </c>
      <c r="I890" s="40">
        <v>1496.2</v>
      </c>
      <c r="J890" s="40">
        <v>934.5</v>
      </c>
      <c r="K890" s="40">
        <v>934.5</v>
      </c>
      <c r="L890" s="41">
        <v>18</v>
      </c>
      <c r="M890" s="40">
        <f>SUM(N890:Q890)</f>
        <v>6426558.5</v>
      </c>
      <c r="N890" s="40">
        <v>0</v>
      </c>
      <c r="O890" s="40">
        <v>0</v>
      </c>
      <c r="P890" s="40">
        <v>0</v>
      </c>
      <c r="Q890" s="40">
        <f>'Таблица 3 '!C887</f>
        <v>6426558.5</v>
      </c>
      <c r="R890" s="40">
        <f t="shared" ref="R890:R933" si="330">Q890</f>
        <v>6426558.5</v>
      </c>
      <c r="S890" s="40">
        <v>0</v>
      </c>
      <c r="T890" s="42">
        <f t="shared" si="317"/>
        <v>6877.0021401819158</v>
      </c>
      <c r="U890" s="42">
        <v>6543</v>
      </c>
      <c r="V890" s="43" t="s">
        <v>609</v>
      </c>
      <c r="W890" s="45"/>
    </row>
    <row r="891" spans="1:23" s="44" customFormat="1" ht="43.5" customHeight="1" x14ac:dyDescent="0.25">
      <c r="A891" s="37">
        <v>2</v>
      </c>
      <c r="B891" s="38" t="s">
        <v>393</v>
      </c>
      <c r="C891" s="37" t="s">
        <v>38</v>
      </c>
      <c r="D891" s="37">
        <v>1978</v>
      </c>
      <c r="E891" s="37" t="s">
        <v>34</v>
      </c>
      <c r="F891" s="37" t="s">
        <v>60</v>
      </c>
      <c r="G891" s="39">
        <v>2</v>
      </c>
      <c r="H891" s="39">
        <v>2</v>
      </c>
      <c r="I891" s="40">
        <v>576</v>
      </c>
      <c r="J891" s="40">
        <v>494.4</v>
      </c>
      <c r="K891" s="40">
        <v>494.4</v>
      </c>
      <c r="L891" s="41">
        <v>24</v>
      </c>
      <c r="M891" s="40">
        <f t="shared" ref="M891" si="331">SUM(N891:Q891)</f>
        <v>2356821.4040000001</v>
      </c>
      <c r="N891" s="40">
        <v>0</v>
      </c>
      <c r="O891" s="40">
        <v>0</v>
      </c>
      <c r="P891" s="40">
        <v>0</v>
      </c>
      <c r="Q891" s="40">
        <f>'Таблица 3 '!C888</f>
        <v>2356821.4040000001</v>
      </c>
      <c r="R891" s="40">
        <f t="shared" si="330"/>
        <v>2356821.4040000001</v>
      </c>
      <c r="S891" s="40">
        <v>0</v>
      </c>
      <c r="T891" s="42">
        <f t="shared" si="317"/>
        <v>4767.0335841423948</v>
      </c>
      <c r="U891" s="42">
        <v>2849.2620448575467</v>
      </c>
      <c r="V891" s="43" t="s">
        <v>609</v>
      </c>
      <c r="W891" s="45"/>
    </row>
    <row r="892" spans="1:23" s="44" customFormat="1" ht="43.5" customHeight="1" x14ac:dyDescent="0.25">
      <c r="A892" s="37">
        <v>3</v>
      </c>
      <c r="B892" s="38" t="s">
        <v>1362</v>
      </c>
      <c r="C892" s="37" t="s">
        <v>38</v>
      </c>
      <c r="D892" s="37">
        <v>1986</v>
      </c>
      <c r="E892" s="37" t="s">
        <v>34</v>
      </c>
      <c r="F892" s="37" t="s">
        <v>60</v>
      </c>
      <c r="G892" s="39">
        <v>2</v>
      </c>
      <c r="H892" s="39">
        <v>3</v>
      </c>
      <c r="I892" s="40">
        <v>921.3</v>
      </c>
      <c r="J892" s="40">
        <v>527.4</v>
      </c>
      <c r="K892" s="40">
        <v>527.4</v>
      </c>
      <c r="L892" s="41">
        <v>44</v>
      </c>
      <c r="M892" s="40">
        <f t="shared" ref="M892" si="332">SUM(N892:Q892)</f>
        <v>307714.2</v>
      </c>
      <c r="N892" s="40">
        <v>0</v>
      </c>
      <c r="O892" s="40">
        <v>0</v>
      </c>
      <c r="P892" s="40">
        <v>0</v>
      </c>
      <c r="Q892" s="40">
        <f>'Таблица 3 '!C889</f>
        <v>307714.2</v>
      </c>
      <c r="R892" s="40">
        <f t="shared" ref="R892" si="333">Q892</f>
        <v>307714.2</v>
      </c>
      <c r="S892" s="40">
        <v>0</v>
      </c>
      <c r="T892" s="42">
        <f t="shared" ref="T892" si="334">M892/J892</f>
        <v>583.45506257110355</v>
      </c>
      <c r="U892" s="42">
        <v>2849.2620448575467</v>
      </c>
      <c r="V892" s="43" t="s">
        <v>609</v>
      </c>
      <c r="W892" s="45"/>
    </row>
    <row r="893" spans="1:23" s="36" customFormat="1" ht="43.5" customHeight="1" x14ac:dyDescent="0.25">
      <c r="A893" s="37">
        <v>4</v>
      </c>
      <c r="B893" s="38" t="s">
        <v>603</v>
      </c>
      <c r="C893" s="37" t="s">
        <v>38</v>
      </c>
      <c r="D893" s="37" t="s">
        <v>85</v>
      </c>
      <c r="E893" s="37">
        <v>2021</v>
      </c>
      <c r="F893" s="37" t="s">
        <v>60</v>
      </c>
      <c r="G893" s="39">
        <v>2</v>
      </c>
      <c r="H893" s="39">
        <v>3</v>
      </c>
      <c r="I893" s="40">
        <v>536.6</v>
      </c>
      <c r="J893" s="40">
        <v>494.9</v>
      </c>
      <c r="K893" s="40">
        <v>494.9</v>
      </c>
      <c r="L893" s="41">
        <v>32</v>
      </c>
      <c r="M893" s="40">
        <f t="shared" si="323"/>
        <v>1185587.3859999999</v>
      </c>
      <c r="N893" s="40">
        <v>0</v>
      </c>
      <c r="O893" s="40">
        <v>0</v>
      </c>
      <c r="P893" s="40">
        <v>0</v>
      </c>
      <c r="Q893" s="40">
        <f>'Таблица 3 '!C890</f>
        <v>1185587.3859999999</v>
      </c>
      <c r="R893" s="40">
        <f t="shared" si="330"/>
        <v>1185587.3859999999</v>
      </c>
      <c r="S893" s="40">
        <v>0</v>
      </c>
      <c r="T893" s="42">
        <f t="shared" si="317"/>
        <v>2395.6099939381693</v>
      </c>
      <c r="U893" s="42">
        <v>2849.2620448575467</v>
      </c>
      <c r="V893" s="43" t="s">
        <v>609</v>
      </c>
      <c r="W893" s="45"/>
    </row>
    <row r="894" spans="1:23" s="36" customFormat="1" ht="43.5" customHeight="1" x14ac:dyDescent="0.25">
      <c r="A894" s="37">
        <v>5</v>
      </c>
      <c r="B894" s="38" t="s">
        <v>735</v>
      </c>
      <c r="C894" s="37" t="s">
        <v>38</v>
      </c>
      <c r="D894" s="37">
        <v>1964</v>
      </c>
      <c r="E894" s="37" t="s">
        <v>34</v>
      </c>
      <c r="F894" s="37" t="s">
        <v>60</v>
      </c>
      <c r="G894" s="39">
        <v>2</v>
      </c>
      <c r="H894" s="39">
        <v>3</v>
      </c>
      <c r="I894" s="40">
        <v>538.1</v>
      </c>
      <c r="J894" s="40">
        <v>300.10000000000002</v>
      </c>
      <c r="K894" s="40">
        <v>300.10000000000002</v>
      </c>
      <c r="L894" s="41">
        <v>30</v>
      </c>
      <c r="M894" s="40">
        <f t="shared" si="323"/>
        <v>3065581</v>
      </c>
      <c r="N894" s="40">
        <v>0</v>
      </c>
      <c r="O894" s="40">
        <v>0</v>
      </c>
      <c r="P894" s="40">
        <v>0</v>
      </c>
      <c r="Q894" s="40">
        <f>'Таблица 3 '!C891</f>
        <v>3065581</v>
      </c>
      <c r="R894" s="40">
        <f t="shared" si="330"/>
        <v>3065581</v>
      </c>
      <c r="S894" s="40">
        <v>0</v>
      </c>
      <c r="T894" s="42">
        <f t="shared" si="317"/>
        <v>10215.198267244252</v>
      </c>
      <c r="U894" s="42">
        <v>10724.64</v>
      </c>
      <c r="V894" s="43" t="s">
        <v>609</v>
      </c>
      <c r="W894" s="45"/>
    </row>
    <row r="895" spans="1:23" s="29" customFormat="1" ht="26.25" customHeight="1" x14ac:dyDescent="0.25">
      <c r="A895" s="162" t="s">
        <v>397</v>
      </c>
      <c r="B895" s="162"/>
      <c r="C895" s="30" t="s">
        <v>34</v>
      </c>
      <c r="D895" s="30" t="s">
        <v>34</v>
      </c>
      <c r="E895" s="30" t="s">
        <v>34</v>
      </c>
      <c r="F895" s="30" t="s">
        <v>34</v>
      </c>
      <c r="G895" s="31" t="s">
        <v>34</v>
      </c>
      <c r="H895" s="31" t="s">
        <v>34</v>
      </c>
      <c r="I895" s="32">
        <f>SUM(I896:I898)</f>
        <v>13990.099999999999</v>
      </c>
      <c r="J895" s="32">
        <f t="shared" ref="J895:S895" si="335">SUM(J896:J898)</f>
        <v>10389.200000000001</v>
      </c>
      <c r="K895" s="32">
        <f t="shared" si="335"/>
        <v>10389.200000000001</v>
      </c>
      <c r="L895" s="33">
        <f t="shared" si="335"/>
        <v>462</v>
      </c>
      <c r="M895" s="32">
        <f t="shared" si="335"/>
        <v>14565900.48</v>
      </c>
      <c r="N895" s="32">
        <f t="shared" si="335"/>
        <v>0</v>
      </c>
      <c r="O895" s="32">
        <f t="shared" si="335"/>
        <v>0</v>
      </c>
      <c r="P895" s="32">
        <f t="shared" si="335"/>
        <v>0</v>
      </c>
      <c r="Q895" s="32">
        <f t="shared" si="335"/>
        <v>14565900.48</v>
      </c>
      <c r="R895" s="32">
        <f t="shared" si="335"/>
        <v>14565900.48</v>
      </c>
      <c r="S895" s="32">
        <f t="shared" si="335"/>
        <v>0</v>
      </c>
      <c r="T895" s="34" t="s">
        <v>35</v>
      </c>
      <c r="U895" s="34" t="s">
        <v>35</v>
      </c>
      <c r="V895" s="35" t="s">
        <v>35</v>
      </c>
      <c r="W895" s="181"/>
    </row>
    <row r="896" spans="1:23" s="36" customFormat="1" ht="44.25" customHeight="1" x14ac:dyDescent="0.25">
      <c r="A896" s="37">
        <v>1</v>
      </c>
      <c r="B896" s="38" t="s">
        <v>736</v>
      </c>
      <c r="C896" s="37" t="s">
        <v>38</v>
      </c>
      <c r="D896" s="37">
        <v>1990</v>
      </c>
      <c r="E896" s="37" t="s">
        <v>34</v>
      </c>
      <c r="F896" s="37" t="s">
        <v>60</v>
      </c>
      <c r="G896" s="39">
        <v>5</v>
      </c>
      <c r="H896" s="39">
        <v>5</v>
      </c>
      <c r="I896" s="40">
        <v>5641.4</v>
      </c>
      <c r="J896" s="40">
        <v>4180.1000000000004</v>
      </c>
      <c r="K896" s="40">
        <v>4180.1000000000004</v>
      </c>
      <c r="L896" s="41">
        <v>188</v>
      </c>
      <c r="M896" s="40">
        <f t="shared" si="323"/>
        <v>12093006.039999999</v>
      </c>
      <c r="N896" s="40">
        <v>0</v>
      </c>
      <c r="O896" s="40">
        <v>0</v>
      </c>
      <c r="P896" s="40">
        <v>0</v>
      </c>
      <c r="Q896" s="40">
        <f>'Таблица 3 '!C893</f>
        <v>12093006.039999999</v>
      </c>
      <c r="R896" s="40">
        <f t="shared" si="330"/>
        <v>12093006.039999999</v>
      </c>
      <c r="S896" s="40">
        <v>0</v>
      </c>
      <c r="T896" s="42">
        <f t="shared" si="317"/>
        <v>2892.9944355398193</v>
      </c>
      <c r="U896" s="42">
        <v>3082.1784048228506</v>
      </c>
      <c r="V896" s="43" t="s">
        <v>609</v>
      </c>
      <c r="W896" s="45"/>
    </row>
    <row r="897" spans="1:23" s="36" customFormat="1" ht="44.25" customHeight="1" x14ac:dyDescent="0.25">
      <c r="A897" s="37">
        <v>2</v>
      </c>
      <c r="B897" s="38" t="s">
        <v>737</v>
      </c>
      <c r="C897" s="37" t="s">
        <v>38</v>
      </c>
      <c r="D897" s="37">
        <v>1985</v>
      </c>
      <c r="E897" s="37" t="s">
        <v>34</v>
      </c>
      <c r="F897" s="37" t="s">
        <v>60</v>
      </c>
      <c r="G897" s="39">
        <v>5</v>
      </c>
      <c r="H897" s="39">
        <v>2</v>
      </c>
      <c r="I897" s="40">
        <v>4765</v>
      </c>
      <c r="J897" s="40">
        <v>3523.8</v>
      </c>
      <c r="K897" s="40">
        <v>3523.8</v>
      </c>
      <c r="L897" s="41">
        <v>138</v>
      </c>
      <c r="M897" s="40">
        <f t="shared" si="323"/>
        <v>666949.63</v>
      </c>
      <c r="N897" s="40">
        <v>0</v>
      </c>
      <c r="O897" s="40">
        <v>0</v>
      </c>
      <c r="P897" s="40">
        <v>0</v>
      </c>
      <c r="Q897" s="40">
        <f>'Таблица 3 '!C894</f>
        <v>666949.63</v>
      </c>
      <c r="R897" s="40">
        <f t="shared" si="330"/>
        <v>666949.63</v>
      </c>
      <c r="S897" s="40">
        <v>0</v>
      </c>
      <c r="T897" s="42">
        <f t="shared" si="317"/>
        <v>189.27000113513819</v>
      </c>
      <c r="U897" s="42">
        <v>189.27000113513819</v>
      </c>
      <c r="V897" s="43" t="s">
        <v>609</v>
      </c>
      <c r="W897" s="45"/>
    </row>
    <row r="898" spans="1:23" s="44" customFormat="1" ht="45.75" customHeight="1" x14ac:dyDescent="0.25">
      <c r="A898" s="37">
        <v>3</v>
      </c>
      <c r="B898" s="38" t="s">
        <v>605</v>
      </c>
      <c r="C898" s="37" t="s">
        <v>38</v>
      </c>
      <c r="D898" s="37">
        <v>1982</v>
      </c>
      <c r="E898" s="37" t="s">
        <v>34</v>
      </c>
      <c r="F898" s="37" t="s">
        <v>49</v>
      </c>
      <c r="G898" s="39">
        <v>5</v>
      </c>
      <c r="H898" s="39">
        <v>4</v>
      </c>
      <c r="I898" s="40">
        <v>3583.7</v>
      </c>
      <c r="J898" s="40">
        <v>2685.3</v>
      </c>
      <c r="K898" s="40">
        <v>2685.3</v>
      </c>
      <c r="L898" s="41">
        <v>136</v>
      </c>
      <c r="M898" s="40">
        <f t="shared" si="323"/>
        <v>1805944.81</v>
      </c>
      <c r="N898" s="40">
        <v>0</v>
      </c>
      <c r="O898" s="40">
        <v>0</v>
      </c>
      <c r="P898" s="40">
        <v>0</v>
      </c>
      <c r="Q898" s="40">
        <f>'Таблица 3 '!C895</f>
        <v>1805944.81</v>
      </c>
      <c r="R898" s="40">
        <f t="shared" si="330"/>
        <v>1805944.81</v>
      </c>
      <c r="S898" s="40">
        <v>0</v>
      </c>
      <c r="T898" s="42">
        <f t="shared" si="317"/>
        <v>672.53000037239781</v>
      </c>
      <c r="U898" s="42">
        <v>4797.8999999999996</v>
      </c>
      <c r="V898" s="43" t="s">
        <v>609</v>
      </c>
      <c r="W898" s="45"/>
    </row>
    <row r="899" spans="1:23" s="29" customFormat="1" ht="28.5" customHeight="1" x14ac:dyDescent="0.25">
      <c r="A899" s="162" t="s">
        <v>402</v>
      </c>
      <c r="B899" s="162"/>
      <c r="C899" s="30" t="s">
        <v>34</v>
      </c>
      <c r="D899" s="30" t="s">
        <v>34</v>
      </c>
      <c r="E899" s="30" t="s">
        <v>34</v>
      </c>
      <c r="F899" s="30" t="s">
        <v>34</v>
      </c>
      <c r="G899" s="31" t="s">
        <v>34</v>
      </c>
      <c r="H899" s="31" t="s">
        <v>34</v>
      </c>
      <c r="I899" s="32">
        <f>I900+I903</f>
        <v>11387.4</v>
      </c>
      <c r="J899" s="32">
        <f t="shared" ref="J899:S899" si="336">J900+J903</f>
        <v>8843.6</v>
      </c>
      <c r="K899" s="32">
        <f t="shared" si="336"/>
        <v>801</v>
      </c>
      <c r="L899" s="33">
        <f t="shared" si="336"/>
        <v>189</v>
      </c>
      <c r="M899" s="32">
        <f t="shared" si="336"/>
        <v>4148115.03</v>
      </c>
      <c r="N899" s="32">
        <f t="shared" si="336"/>
        <v>0</v>
      </c>
      <c r="O899" s="32">
        <f t="shared" si="336"/>
        <v>0</v>
      </c>
      <c r="P899" s="32">
        <f t="shared" si="336"/>
        <v>0</v>
      </c>
      <c r="Q899" s="32">
        <f t="shared" si="336"/>
        <v>4148115.03</v>
      </c>
      <c r="R899" s="32">
        <f t="shared" si="336"/>
        <v>4148115.03</v>
      </c>
      <c r="S899" s="32">
        <f t="shared" si="336"/>
        <v>0</v>
      </c>
      <c r="T899" s="34" t="s">
        <v>35</v>
      </c>
      <c r="U899" s="34" t="s">
        <v>35</v>
      </c>
      <c r="V899" s="35" t="s">
        <v>35</v>
      </c>
      <c r="W899" s="181"/>
    </row>
    <row r="900" spans="1:23" s="29" customFormat="1" ht="31.5" customHeight="1" x14ac:dyDescent="0.25">
      <c r="A900" s="162" t="s">
        <v>403</v>
      </c>
      <c r="B900" s="162"/>
      <c r="C900" s="30" t="s">
        <v>34</v>
      </c>
      <c r="D900" s="30" t="s">
        <v>34</v>
      </c>
      <c r="E900" s="30" t="s">
        <v>34</v>
      </c>
      <c r="F900" s="30" t="s">
        <v>34</v>
      </c>
      <c r="G900" s="31" t="s">
        <v>34</v>
      </c>
      <c r="H900" s="31" t="s">
        <v>34</v>
      </c>
      <c r="I900" s="32">
        <f>SUM(I901:I902)</f>
        <v>10776</v>
      </c>
      <c r="J900" s="32">
        <f t="shared" ref="J900:S900" si="337">SUM(J901:J902)</f>
        <v>8232.2000000000007</v>
      </c>
      <c r="K900" s="32">
        <f t="shared" si="337"/>
        <v>549.79999999999995</v>
      </c>
      <c r="L900" s="33">
        <f t="shared" si="337"/>
        <v>158</v>
      </c>
      <c r="M900" s="32">
        <f t="shared" si="337"/>
        <v>3841571.3</v>
      </c>
      <c r="N900" s="32">
        <f t="shared" si="337"/>
        <v>0</v>
      </c>
      <c r="O900" s="32">
        <f t="shared" si="337"/>
        <v>0</v>
      </c>
      <c r="P900" s="32">
        <f t="shared" si="337"/>
        <v>0</v>
      </c>
      <c r="Q900" s="32">
        <f t="shared" si="337"/>
        <v>3841571.3</v>
      </c>
      <c r="R900" s="32">
        <f t="shared" si="337"/>
        <v>3841571.3</v>
      </c>
      <c r="S900" s="32">
        <f t="shared" si="337"/>
        <v>0</v>
      </c>
      <c r="T900" s="34" t="s">
        <v>35</v>
      </c>
      <c r="U900" s="34" t="s">
        <v>35</v>
      </c>
      <c r="V900" s="35" t="s">
        <v>35</v>
      </c>
      <c r="W900" s="181"/>
    </row>
    <row r="901" spans="1:23" s="36" customFormat="1" ht="45" customHeight="1" x14ac:dyDescent="0.25">
      <c r="A901" s="37">
        <v>1</v>
      </c>
      <c r="B901" s="38" t="s">
        <v>607</v>
      </c>
      <c r="C901" s="37" t="s">
        <v>38</v>
      </c>
      <c r="D901" s="37">
        <v>1983</v>
      </c>
      <c r="E901" s="37" t="s">
        <v>35</v>
      </c>
      <c r="F901" s="37" t="s">
        <v>60</v>
      </c>
      <c r="G901" s="39">
        <v>5</v>
      </c>
      <c r="H901" s="39">
        <v>6</v>
      </c>
      <c r="I901" s="40">
        <v>5388</v>
      </c>
      <c r="J901" s="40">
        <v>4134.3</v>
      </c>
      <c r="K901" s="40">
        <v>333.1</v>
      </c>
      <c r="L901" s="41">
        <v>79</v>
      </c>
      <c r="M901" s="40">
        <f t="shared" si="323"/>
        <v>3001501.8</v>
      </c>
      <c r="N901" s="40">
        <v>0</v>
      </c>
      <c r="O901" s="40">
        <v>0</v>
      </c>
      <c r="P901" s="40">
        <v>0</v>
      </c>
      <c r="Q901" s="40">
        <f>'Таблица 3 '!C898</f>
        <v>3001501.8</v>
      </c>
      <c r="R901" s="40">
        <f t="shared" si="330"/>
        <v>3001501.8</v>
      </c>
      <c r="S901" s="40">
        <v>0</v>
      </c>
      <c r="T901" s="42">
        <f t="shared" si="317"/>
        <v>725.99999999999989</v>
      </c>
      <c r="U901" s="42">
        <v>725.99999999999989</v>
      </c>
      <c r="V901" s="43" t="s">
        <v>609</v>
      </c>
      <c r="W901" s="45"/>
    </row>
    <row r="902" spans="1:23" s="36" customFormat="1" ht="45" customHeight="1" x14ac:dyDescent="0.25">
      <c r="A902" s="37">
        <v>2</v>
      </c>
      <c r="B902" s="38" t="s">
        <v>738</v>
      </c>
      <c r="C902" s="37" t="s">
        <v>38</v>
      </c>
      <c r="D902" s="37">
        <v>1976</v>
      </c>
      <c r="E902" s="37" t="s">
        <v>35</v>
      </c>
      <c r="F902" s="37" t="s">
        <v>60</v>
      </c>
      <c r="G902" s="39">
        <v>5</v>
      </c>
      <c r="H902" s="39">
        <v>6</v>
      </c>
      <c r="I902" s="40">
        <v>5388</v>
      </c>
      <c r="J902" s="40">
        <v>4097.8999999999996</v>
      </c>
      <c r="K902" s="40">
        <v>216.7</v>
      </c>
      <c r="L902" s="41">
        <v>79</v>
      </c>
      <c r="M902" s="40">
        <f t="shared" si="323"/>
        <v>840069.5</v>
      </c>
      <c r="N902" s="40">
        <v>0</v>
      </c>
      <c r="O902" s="40">
        <v>0</v>
      </c>
      <c r="P902" s="40">
        <v>0</v>
      </c>
      <c r="Q902" s="40">
        <f>'Таблица 3 '!C899</f>
        <v>840069.5</v>
      </c>
      <c r="R902" s="40">
        <f t="shared" si="330"/>
        <v>840069.5</v>
      </c>
      <c r="S902" s="40">
        <v>0</v>
      </c>
      <c r="T902" s="42">
        <f t="shared" si="317"/>
        <v>205.00000000000003</v>
      </c>
      <c r="U902" s="42">
        <v>205.00000000000003</v>
      </c>
      <c r="V902" s="43" t="s">
        <v>609</v>
      </c>
      <c r="W902" s="45"/>
    </row>
    <row r="903" spans="1:23" s="29" customFormat="1" ht="29.25" customHeight="1" x14ac:dyDescent="0.25">
      <c r="A903" s="162" t="s">
        <v>416</v>
      </c>
      <c r="B903" s="162"/>
      <c r="C903" s="30" t="s">
        <v>34</v>
      </c>
      <c r="D903" s="30" t="s">
        <v>34</v>
      </c>
      <c r="E903" s="30" t="s">
        <v>34</v>
      </c>
      <c r="F903" s="30" t="s">
        <v>34</v>
      </c>
      <c r="G903" s="31" t="s">
        <v>34</v>
      </c>
      <c r="H903" s="31" t="s">
        <v>34</v>
      </c>
      <c r="I903" s="32">
        <f>I904</f>
        <v>611.4</v>
      </c>
      <c r="J903" s="32">
        <f t="shared" ref="J903:S903" si="338">J904</f>
        <v>611.4</v>
      </c>
      <c r="K903" s="32">
        <f t="shared" si="338"/>
        <v>251.2</v>
      </c>
      <c r="L903" s="33">
        <f t="shared" si="338"/>
        <v>31</v>
      </c>
      <c r="M903" s="32">
        <f t="shared" si="338"/>
        <v>306543.73</v>
      </c>
      <c r="N903" s="32">
        <f t="shared" si="338"/>
        <v>0</v>
      </c>
      <c r="O903" s="32">
        <f t="shared" si="338"/>
        <v>0</v>
      </c>
      <c r="P903" s="32">
        <f t="shared" si="338"/>
        <v>0</v>
      </c>
      <c r="Q903" s="32">
        <f t="shared" si="338"/>
        <v>306543.73</v>
      </c>
      <c r="R903" s="32">
        <f t="shared" si="338"/>
        <v>306543.73</v>
      </c>
      <c r="S903" s="32">
        <f t="shared" si="338"/>
        <v>0</v>
      </c>
      <c r="T903" s="34" t="s">
        <v>35</v>
      </c>
      <c r="U903" s="34" t="s">
        <v>35</v>
      </c>
      <c r="V903" s="35" t="s">
        <v>35</v>
      </c>
      <c r="W903" s="181"/>
    </row>
    <row r="904" spans="1:23" s="36" customFormat="1" ht="45" customHeight="1" x14ac:dyDescent="0.25">
      <c r="A904" s="37">
        <v>1</v>
      </c>
      <c r="B904" s="38" t="s">
        <v>417</v>
      </c>
      <c r="C904" s="37" t="s">
        <v>38</v>
      </c>
      <c r="D904" s="37" t="s">
        <v>229</v>
      </c>
      <c r="E904" s="37">
        <v>2019</v>
      </c>
      <c r="F904" s="37" t="s">
        <v>45</v>
      </c>
      <c r="G904" s="39">
        <v>2</v>
      </c>
      <c r="H904" s="39">
        <v>2</v>
      </c>
      <c r="I904" s="40">
        <v>611.4</v>
      </c>
      <c r="J904" s="40">
        <v>611.4</v>
      </c>
      <c r="K904" s="40">
        <v>251.2</v>
      </c>
      <c r="L904" s="41">
        <v>31</v>
      </c>
      <c r="M904" s="40">
        <f t="shared" si="323"/>
        <v>306543.73</v>
      </c>
      <c r="N904" s="40">
        <v>0</v>
      </c>
      <c r="O904" s="40">
        <v>0</v>
      </c>
      <c r="P904" s="40">
        <v>0</v>
      </c>
      <c r="Q904" s="40">
        <f>'Таблица 3 '!C901</f>
        <v>306543.73</v>
      </c>
      <c r="R904" s="40">
        <f t="shared" si="330"/>
        <v>306543.73</v>
      </c>
      <c r="S904" s="40">
        <v>0</v>
      </c>
      <c r="T904" s="42">
        <f t="shared" si="317"/>
        <v>501.37999672881909</v>
      </c>
      <c r="U904" s="42">
        <v>501.37999672881909</v>
      </c>
      <c r="V904" s="43" t="s">
        <v>609</v>
      </c>
      <c r="W904" s="45"/>
    </row>
    <row r="905" spans="1:23" s="29" customFormat="1" ht="27.75" customHeight="1" x14ac:dyDescent="0.25">
      <c r="A905" s="162" t="s">
        <v>418</v>
      </c>
      <c r="B905" s="162"/>
      <c r="C905" s="30" t="s">
        <v>34</v>
      </c>
      <c r="D905" s="30" t="s">
        <v>34</v>
      </c>
      <c r="E905" s="30" t="s">
        <v>34</v>
      </c>
      <c r="F905" s="30" t="s">
        <v>34</v>
      </c>
      <c r="G905" s="31" t="s">
        <v>34</v>
      </c>
      <c r="H905" s="31" t="s">
        <v>34</v>
      </c>
      <c r="I905" s="32">
        <f>I906+I909</f>
        <v>2473.1999999999998</v>
      </c>
      <c r="J905" s="32">
        <f t="shared" ref="J905:S905" si="339">J906+J909</f>
        <v>2263.27</v>
      </c>
      <c r="K905" s="32">
        <f t="shared" si="339"/>
        <v>2088.0700000000002</v>
      </c>
      <c r="L905" s="33">
        <f t="shared" si="339"/>
        <v>101</v>
      </c>
      <c r="M905" s="32">
        <f t="shared" si="339"/>
        <v>8290926.3499999996</v>
      </c>
      <c r="N905" s="32">
        <f t="shared" si="339"/>
        <v>0</v>
      </c>
      <c r="O905" s="32">
        <f t="shared" si="339"/>
        <v>0</v>
      </c>
      <c r="P905" s="32">
        <f t="shared" si="339"/>
        <v>0</v>
      </c>
      <c r="Q905" s="32">
        <f t="shared" si="339"/>
        <v>8290926.3499999996</v>
      </c>
      <c r="R905" s="32">
        <f t="shared" si="339"/>
        <v>8290926.3499999996</v>
      </c>
      <c r="S905" s="32">
        <f t="shared" si="339"/>
        <v>0</v>
      </c>
      <c r="T905" s="34" t="s">
        <v>35</v>
      </c>
      <c r="U905" s="34" t="s">
        <v>35</v>
      </c>
      <c r="V905" s="35" t="s">
        <v>35</v>
      </c>
      <c r="W905" s="181"/>
    </row>
    <row r="906" spans="1:23" s="29" customFormat="1" ht="27" customHeight="1" x14ac:dyDescent="0.25">
      <c r="A906" s="162" t="s">
        <v>419</v>
      </c>
      <c r="B906" s="162"/>
      <c r="C906" s="30" t="s">
        <v>34</v>
      </c>
      <c r="D906" s="30" t="s">
        <v>34</v>
      </c>
      <c r="E906" s="30" t="s">
        <v>34</v>
      </c>
      <c r="F906" s="30" t="s">
        <v>34</v>
      </c>
      <c r="G906" s="31" t="s">
        <v>34</v>
      </c>
      <c r="H906" s="31" t="s">
        <v>34</v>
      </c>
      <c r="I906" s="32">
        <f>SUM(I907:I908)</f>
        <v>1315.6</v>
      </c>
      <c r="J906" s="32">
        <f t="shared" ref="J906:S906" si="340">SUM(J907:J908)</f>
        <v>1221.8499999999999</v>
      </c>
      <c r="K906" s="32">
        <f t="shared" si="340"/>
        <v>1046.6500000000001</v>
      </c>
      <c r="L906" s="33">
        <f t="shared" si="340"/>
        <v>49</v>
      </c>
      <c r="M906" s="32">
        <f t="shared" si="340"/>
        <v>3963420.09</v>
      </c>
      <c r="N906" s="32">
        <f t="shared" si="340"/>
        <v>0</v>
      </c>
      <c r="O906" s="32">
        <f t="shared" si="340"/>
        <v>0</v>
      </c>
      <c r="P906" s="32">
        <f t="shared" si="340"/>
        <v>0</v>
      </c>
      <c r="Q906" s="32">
        <f t="shared" si="340"/>
        <v>3963420.09</v>
      </c>
      <c r="R906" s="32">
        <f t="shared" si="340"/>
        <v>3963420.09</v>
      </c>
      <c r="S906" s="32">
        <f t="shared" si="340"/>
        <v>0</v>
      </c>
      <c r="T906" s="34" t="s">
        <v>35</v>
      </c>
      <c r="U906" s="34" t="s">
        <v>35</v>
      </c>
      <c r="V906" s="35" t="s">
        <v>35</v>
      </c>
      <c r="W906" s="181"/>
    </row>
    <row r="907" spans="1:23" s="44" customFormat="1" ht="45.75" customHeight="1" x14ac:dyDescent="0.25">
      <c r="A907" s="37">
        <v>1</v>
      </c>
      <c r="B907" s="38" t="s">
        <v>612</v>
      </c>
      <c r="C907" s="37" t="s">
        <v>38</v>
      </c>
      <c r="D907" s="37" t="s">
        <v>613</v>
      </c>
      <c r="E907" s="37">
        <v>2015</v>
      </c>
      <c r="F907" s="37" t="s">
        <v>306</v>
      </c>
      <c r="G907" s="39">
        <v>2</v>
      </c>
      <c r="H907" s="39">
        <v>2</v>
      </c>
      <c r="I907" s="40">
        <v>531.6</v>
      </c>
      <c r="J907" s="40">
        <v>490.5</v>
      </c>
      <c r="K907" s="40">
        <v>315.3</v>
      </c>
      <c r="L907" s="41">
        <v>23</v>
      </c>
      <c r="M907" s="40">
        <f t="shared" ref="M907" si="341">SUM(N907:Q907)</f>
        <v>2262724.1799999997</v>
      </c>
      <c r="N907" s="40">
        <v>0</v>
      </c>
      <c r="O907" s="40">
        <v>0</v>
      </c>
      <c r="P907" s="40">
        <v>0</v>
      </c>
      <c r="Q907" s="40">
        <f>'Таблица 3 '!C904</f>
        <v>2262724.1799999997</v>
      </c>
      <c r="R907" s="40">
        <f t="shared" ref="R907" si="342">Q907</f>
        <v>2262724.1799999997</v>
      </c>
      <c r="S907" s="40">
        <v>0</v>
      </c>
      <c r="T907" s="42">
        <f t="shared" ref="T907" si="343">M907/J907</f>
        <v>4613.0972069317013</v>
      </c>
      <c r="U907" s="42">
        <v>4613.1000000000004</v>
      </c>
      <c r="V907" s="43" t="s">
        <v>609</v>
      </c>
      <c r="W907" s="45"/>
    </row>
    <row r="908" spans="1:23" s="36" customFormat="1" ht="48.75" customHeight="1" x14ac:dyDescent="0.25">
      <c r="A908" s="37">
        <v>2</v>
      </c>
      <c r="B908" s="38" t="s">
        <v>614</v>
      </c>
      <c r="C908" s="37" t="s">
        <v>38</v>
      </c>
      <c r="D908" s="37" t="s">
        <v>83</v>
      </c>
      <c r="E908" s="37">
        <v>2020</v>
      </c>
      <c r="F908" s="37" t="s">
        <v>60</v>
      </c>
      <c r="G908" s="39">
        <v>2</v>
      </c>
      <c r="H908" s="39">
        <v>2</v>
      </c>
      <c r="I908" s="40">
        <v>784</v>
      </c>
      <c r="J908" s="40">
        <v>731.35</v>
      </c>
      <c r="K908" s="40">
        <v>731.35</v>
      </c>
      <c r="L908" s="41">
        <v>26</v>
      </c>
      <c r="M908" s="40">
        <f t="shared" si="323"/>
        <v>1700695.91</v>
      </c>
      <c r="N908" s="40">
        <v>0</v>
      </c>
      <c r="O908" s="40">
        <v>0</v>
      </c>
      <c r="P908" s="40">
        <v>0</v>
      </c>
      <c r="Q908" s="40">
        <f>'Таблица 3 '!C905</f>
        <v>1700695.91</v>
      </c>
      <c r="R908" s="40">
        <f t="shared" si="330"/>
        <v>1700695.91</v>
      </c>
      <c r="S908" s="40">
        <v>0</v>
      </c>
      <c r="T908" s="42">
        <f t="shared" si="317"/>
        <v>2325.4199904286593</v>
      </c>
      <c r="U908" s="42">
        <v>501.37999589799688</v>
      </c>
      <c r="V908" s="43" t="s">
        <v>609</v>
      </c>
      <c r="W908" s="45"/>
    </row>
    <row r="909" spans="1:23" s="29" customFormat="1" ht="27.75" customHeight="1" x14ac:dyDescent="0.25">
      <c r="A909" s="162" t="s">
        <v>431</v>
      </c>
      <c r="B909" s="162"/>
      <c r="C909" s="30" t="s">
        <v>34</v>
      </c>
      <c r="D909" s="30" t="s">
        <v>34</v>
      </c>
      <c r="E909" s="30" t="s">
        <v>34</v>
      </c>
      <c r="F909" s="30" t="s">
        <v>34</v>
      </c>
      <c r="G909" s="31" t="s">
        <v>34</v>
      </c>
      <c r="H909" s="31" t="s">
        <v>34</v>
      </c>
      <c r="I909" s="32">
        <f>SUM(I910:I911)</f>
        <v>1157.5999999999999</v>
      </c>
      <c r="J909" s="32">
        <f t="shared" ref="J909:S909" si="344">SUM(J910:J911)</f>
        <v>1041.42</v>
      </c>
      <c r="K909" s="32">
        <f t="shared" si="344"/>
        <v>1041.42</v>
      </c>
      <c r="L909" s="33">
        <f t="shared" si="344"/>
        <v>52</v>
      </c>
      <c r="M909" s="32">
        <f t="shared" si="344"/>
        <v>4327506.26</v>
      </c>
      <c r="N909" s="32">
        <f t="shared" si="344"/>
        <v>0</v>
      </c>
      <c r="O909" s="32">
        <f t="shared" si="344"/>
        <v>0</v>
      </c>
      <c r="P909" s="32">
        <f t="shared" si="344"/>
        <v>0</v>
      </c>
      <c r="Q909" s="32">
        <f t="shared" si="344"/>
        <v>4327506.26</v>
      </c>
      <c r="R909" s="32">
        <f t="shared" si="344"/>
        <v>4327506.26</v>
      </c>
      <c r="S909" s="32">
        <f t="shared" si="344"/>
        <v>0</v>
      </c>
      <c r="T909" s="34" t="s">
        <v>35</v>
      </c>
      <c r="U909" s="34" t="s">
        <v>35</v>
      </c>
      <c r="V909" s="35" t="s">
        <v>35</v>
      </c>
      <c r="W909" s="181"/>
    </row>
    <row r="910" spans="1:23" s="36" customFormat="1" ht="45" customHeight="1" x14ac:dyDescent="0.25">
      <c r="A910" s="37">
        <v>1</v>
      </c>
      <c r="B910" s="38" t="s">
        <v>432</v>
      </c>
      <c r="C910" s="37" t="s">
        <v>38</v>
      </c>
      <c r="D910" s="37" t="s">
        <v>68</v>
      </c>
      <c r="E910" s="37" t="s">
        <v>35</v>
      </c>
      <c r="F910" s="37" t="s">
        <v>60</v>
      </c>
      <c r="G910" s="39">
        <v>2</v>
      </c>
      <c r="H910" s="39">
        <v>2</v>
      </c>
      <c r="I910" s="40">
        <v>402.8</v>
      </c>
      <c r="J910" s="40">
        <v>339.12</v>
      </c>
      <c r="K910" s="40">
        <v>339.12</v>
      </c>
      <c r="L910" s="41">
        <v>16</v>
      </c>
      <c r="M910" s="40">
        <f t="shared" si="323"/>
        <v>1409175.86</v>
      </c>
      <c r="N910" s="40">
        <v>0</v>
      </c>
      <c r="O910" s="40">
        <v>0</v>
      </c>
      <c r="P910" s="40">
        <v>0</v>
      </c>
      <c r="Q910" s="40">
        <f>'Таблица 3 '!C907</f>
        <v>1409175.86</v>
      </c>
      <c r="R910" s="40">
        <f t="shared" si="330"/>
        <v>1409175.86</v>
      </c>
      <c r="S910" s="40">
        <v>0</v>
      </c>
      <c r="T910" s="42">
        <f t="shared" si="317"/>
        <v>4155.3900094361879</v>
      </c>
      <c r="U910" s="42">
        <v>4155.3900094361879</v>
      </c>
      <c r="V910" s="43" t="s">
        <v>609</v>
      </c>
      <c r="W910" s="45"/>
    </row>
    <row r="911" spans="1:23" s="36" customFormat="1" ht="45" customHeight="1" x14ac:dyDescent="0.25">
      <c r="A911" s="37">
        <v>2</v>
      </c>
      <c r="B911" s="38" t="s">
        <v>616</v>
      </c>
      <c r="C911" s="37" t="s">
        <v>38</v>
      </c>
      <c r="D911" s="37" t="s">
        <v>119</v>
      </c>
      <c r="E911" s="37" t="s">
        <v>35</v>
      </c>
      <c r="F911" s="37" t="s">
        <v>60</v>
      </c>
      <c r="G911" s="39">
        <v>2</v>
      </c>
      <c r="H911" s="39">
        <v>2</v>
      </c>
      <c r="I911" s="40">
        <v>754.8</v>
      </c>
      <c r="J911" s="40">
        <v>702.3</v>
      </c>
      <c r="K911" s="40">
        <v>702.3</v>
      </c>
      <c r="L911" s="41">
        <v>36</v>
      </c>
      <c r="M911" s="40">
        <f t="shared" si="323"/>
        <v>2918330.4</v>
      </c>
      <c r="N911" s="40">
        <v>0</v>
      </c>
      <c r="O911" s="40">
        <v>0</v>
      </c>
      <c r="P911" s="40">
        <v>0</v>
      </c>
      <c r="Q911" s="40">
        <f>'Таблица 3 '!C908</f>
        <v>2918330.4</v>
      </c>
      <c r="R911" s="40">
        <f t="shared" si="330"/>
        <v>2918330.4</v>
      </c>
      <c r="S911" s="40">
        <v>0</v>
      </c>
      <c r="T911" s="42">
        <f t="shared" si="317"/>
        <v>4155.3900042716787</v>
      </c>
      <c r="U911" s="42">
        <v>4155.3900000000003</v>
      </c>
      <c r="V911" s="43" t="s">
        <v>609</v>
      </c>
      <c r="W911" s="45"/>
    </row>
    <row r="912" spans="1:23" s="29" customFormat="1" ht="36.75" customHeight="1" x14ac:dyDescent="0.25">
      <c r="A912" s="162" t="s">
        <v>433</v>
      </c>
      <c r="B912" s="162"/>
      <c r="C912" s="30" t="s">
        <v>34</v>
      </c>
      <c r="D912" s="30" t="s">
        <v>34</v>
      </c>
      <c r="E912" s="30" t="s">
        <v>34</v>
      </c>
      <c r="F912" s="30" t="s">
        <v>34</v>
      </c>
      <c r="G912" s="31" t="s">
        <v>34</v>
      </c>
      <c r="H912" s="31" t="s">
        <v>34</v>
      </c>
      <c r="I912" s="32">
        <f>I913+I915</f>
        <v>4747.5</v>
      </c>
      <c r="J912" s="32">
        <f t="shared" ref="J912:S912" si="345">J913+J915</f>
        <v>4263.8</v>
      </c>
      <c r="K912" s="32">
        <f t="shared" si="345"/>
        <v>4093.8999999999996</v>
      </c>
      <c r="L912" s="33">
        <f t="shared" si="345"/>
        <v>151</v>
      </c>
      <c r="M912" s="32">
        <f t="shared" si="345"/>
        <v>8245315.6899999995</v>
      </c>
      <c r="N912" s="32">
        <f t="shared" si="345"/>
        <v>0</v>
      </c>
      <c r="O912" s="32">
        <f t="shared" si="345"/>
        <v>0</v>
      </c>
      <c r="P912" s="32">
        <f t="shared" si="345"/>
        <v>0</v>
      </c>
      <c r="Q912" s="32">
        <f t="shared" si="345"/>
        <v>8245315.6899999995</v>
      </c>
      <c r="R912" s="32">
        <f t="shared" si="345"/>
        <v>8245315.6899999995</v>
      </c>
      <c r="S912" s="32">
        <f t="shared" si="345"/>
        <v>0</v>
      </c>
      <c r="T912" s="34" t="s">
        <v>35</v>
      </c>
      <c r="U912" s="34" t="s">
        <v>35</v>
      </c>
      <c r="V912" s="35" t="s">
        <v>35</v>
      </c>
      <c r="W912" s="181"/>
    </row>
    <row r="913" spans="1:23" s="29" customFormat="1" ht="31.5" customHeight="1" x14ac:dyDescent="0.25">
      <c r="A913" s="162" t="s">
        <v>617</v>
      </c>
      <c r="B913" s="162"/>
      <c r="C913" s="30" t="s">
        <v>34</v>
      </c>
      <c r="D913" s="30" t="s">
        <v>34</v>
      </c>
      <c r="E913" s="30" t="s">
        <v>34</v>
      </c>
      <c r="F913" s="30" t="s">
        <v>34</v>
      </c>
      <c r="G913" s="31" t="s">
        <v>34</v>
      </c>
      <c r="H913" s="31" t="s">
        <v>34</v>
      </c>
      <c r="I913" s="32">
        <f>I914</f>
        <v>1112.3</v>
      </c>
      <c r="J913" s="32">
        <f t="shared" ref="J913:S913" si="346">J914</f>
        <v>946.7</v>
      </c>
      <c r="K913" s="32">
        <f t="shared" si="346"/>
        <v>776.8</v>
      </c>
      <c r="L913" s="33">
        <f t="shared" si="346"/>
        <v>28</v>
      </c>
      <c r="M913" s="32">
        <f t="shared" si="346"/>
        <v>7137404.29</v>
      </c>
      <c r="N913" s="32">
        <f t="shared" si="346"/>
        <v>0</v>
      </c>
      <c r="O913" s="32">
        <f t="shared" si="346"/>
        <v>0</v>
      </c>
      <c r="P913" s="32">
        <f t="shared" si="346"/>
        <v>0</v>
      </c>
      <c r="Q913" s="32">
        <f t="shared" si="346"/>
        <v>7137404.29</v>
      </c>
      <c r="R913" s="32">
        <f t="shared" si="346"/>
        <v>7137404.29</v>
      </c>
      <c r="S913" s="32">
        <f t="shared" si="346"/>
        <v>0</v>
      </c>
      <c r="T913" s="34" t="s">
        <v>35</v>
      </c>
      <c r="U913" s="34" t="s">
        <v>35</v>
      </c>
      <c r="V913" s="35" t="s">
        <v>35</v>
      </c>
      <c r="W913" s="181"/>
    </row>
    <row r="914" spans="1:23" s="36" customFormat="1" ht="49.5" customHeight="1" x14ac:dyDescent="0.25">
      <c r="A914" s="37">
        <v>1</v>
      </c>
      <c r="B914" s="38" t="s">
        <v>618</v>
      </c>
      <c r="C914" s="37" t="s">
        <v>38</v>
      </c>
      <c r="D914" s="37" t="s">
        <v>66</v>
      </c>
      <c r="E914" s="37" t="s">
        <v>35</v>
      </c>
      <c r="F914" s="37" t="s">
        <v>45</v>
      </c>
      <c r="G914" s="39">
        <v>2</v>
      </c>
      <c r="H914" s="39">
        <v>2</v>
      </c>
      <c r="I914" s="40">
        <v>1112.3</v>
      </c>
      <c r="J914" s="40">
        <v>946.7</v>
      </c>
      <c r="K914" s="40">
        <v>776.8</v>
      </c>
      <c r="L914" s="41">
        <v>28</v>
      </c>
      <c r="M914" s="40">
        <f t="shared" si="323"/>
        <v>7137404.29</v>
      </c>
      <c r="N914" s="40">
        <v>0</v>
      </c>
      <c r="O914" s="40">
        <v>0</v>
      </c>
      <c r="P914" s="40">
        <v>0</v>
      </c>
      <c r="Q914" s="40">
        <f>'Таблица 3 '!C911</f>
        <v>7137404.29</v>
      </c>
      <c r="R914" s="40">
        <f t="shared" si="330"/>
        <v>7137404.29</v>
      </c>
      <c r="S914" s="40">
        <v>0</v>
      </c>
      <c r="T914" s="42">
        <f t="shared" si="317"/>
        <v>7539.246107531425</v>
      </c>
      <c r="U914" s="42">
        <v>7324.1700116193088</v>
      </c>
      <c r="V914" s="43" t="s">
        <v>609</v>
      </c>
      <c r="W914" s="45"/>
    </row>
    <row r="915" spans="1:23" s="134" customFormat="1" ht="30.75" customHeight="1" x14ac:dyDescent="0.25">
      <c r="A915" s="162" t="s">
        <v>434</v>
      </c>
      <c r="B915" s="162"/>
      <c r="C915" s="30" t="s">
        <v>34</v>
      </c>
      <c r="D915" s="30" t="s">
        <v>34</v>
      </c>
      <c r="E915" s="30" t="s">
        <v>34</v>
      </c>
      <c r="F915" s="30" t="s">
        <v>34</v>
      </c>
      <c r="G915" s="31" t="s">
        <v>34</v>
      </c>
      <c r="H915" s="31" t="s">
        <v>34</v>
      </c>
      <c r="I915" s="32">
        <f>SUM(I916:I918)</f>
        <v>3635.2</v>
      </c>
      <c r="J915" s="32">
        <f t="shared" ref="J915:S915" si="347">SUM(J916:J918)</f>
        <v>3317.1</v>
      </c>
      <c r="K915" s="32">
        <f t="shared" si="347"/>
        <v>3317.1</v>
      </c>
      <c r="L915" s="33">
        <f t="shared" si="347"/>
        <v>123</v>
      </c>
      <c r="M915" s="32">
        <f t="shared" si="347"/>
        <v>1107911.3999999999</v>
      </c>
      <c r="N915" s="32">
        <f t="shared" si="347"/>
        <v>0</v>
      </c>
      <c r="O915" s="32">
        <f t="shared" si="347"/>
        <v>0</v>
      </c>
      <c r="P915" s="32">
        <f t="shared" si="347"/>
        <v>0</v>
      </c>
      <c r="Q915" s="32">
        <f t="shared" si="347"/>
        <v>1107911.3999999999</v>
      </c>
      <c r="R915" s="32">
        <f t="shared" si="347"/>
        <v>1107911.3999999999</v>
      </c>
      <c r="S915" s="32">
        <f t="shared" si="347"/>
        <v>0</v>
      </c>
      <c r="T915" s="34" t="s">
        <v>35</v>
      </c>
      <c r="U915" s="34" t="s">
        <v>35</v>
      </c>
      <c r="V915" s="35" t="s">
        <v>35</v>
      </c>
      <c r="W915" s="181"/>
    </row>
    <row r="916" spans="1:23" s="44" customFormat="1" ht="45" x14ac:dyDescent="0.25">
      <c r="A916" s="37">
        <v>1</v>
      </c>
      <c r="B916" s="38" t="s">
        <v>1295</v>
      </c>
      <c r="C916" s="37" t="s">
        <v>38</v>
      </c>
      <c r="D916" s="37">
        <v>1993</v>
      </c>
      <c r="E916" s="37" t="s">
        <v>35</v>
      </c>
      <c r="F916" s="37" t="s">
        <v>60</v>
      </c>
      <c r="G916" s="39">
        <v>3</v>
      </c>
      <c r="H916" s="39">
        <v>3</v>
      </c>
      <c r="I916" s="40">
        <v>1250.3</v>
      </c>
      <c r="J916" s="40">
        <v>1107.7</v>
      </c>
      <c r="K916" s="40">
        <v>1107.7</v>
      </c>
      <c r="L916" s="41">
        <v>37</v>
      </c>
      <c r="M916" s="40">
        <f t="shared" ref="M916:M918" si="348">SUM(N916:Q916)</f>
        <v>369971.8</v>
      </c>
      <c r="N916" s="40">
        <v>0</v>
      </c>
      <c r="O916" s="40">
        <v>0</v>
      </c>
      <c r="P916" s="40">
        <v>0</v>
      </c>
      <c r="Q916" s="40">
        <f>'Таблица 3 '!C913</f>
        <v>369971.8</v>
      </c>
      <c r="R916" s="40">
        <f t="shared" ref="R916:R918" si="349">Q916</f>
        <v>369971.8</v>
      </c>
      <c r="S916" s="40">
        <v>0</v>
      </c>
      <c r="T916" s="42">
        <f t="shared" ref="T916:T918" si="350">M916/J916</f>
        <v>334</v>
      </c>
      <c r="U916" s="42">
        <v>334</v>
      </c>
      <c r="V916" s="43" t="s">
        <v>609</v>
      </c>
      <c r="W916" s="45"/>
    </row>
    <row r="917" spans="1:23" s="44" customFormat="1" ht="45" x14ac:dyDescent="0.25">
      <c r="A917" s="37">
        <v>2</v>
      </c>
      <c r="B917" s="38" t="s">
        <v>1296</v>
      </c>
      <c r="C917" s="37" t="s">
        <v>38</v>
      </c>
      <c r="D917" s="37" t="s">
        <v>91</v>
      </c>
      <c r="E917" s="37" t="s">
        <v>35</v>
      </c>
      <c r="F917" s="37" t="s">
        <v>60</v>
      </c>
      <c r="G917" s="39">
        <v>2</v>
      </c>
      <c r="H917" s="39">
        <v>2</v>
      </c>
      <c r="I917" s="40">
        <v>692.4</v>
      </c>
      <c r="J917" s="40">
        <v>641.29999999999995</v>
      </c>
      <c r="K917" s="40">
        <v>641.29999999999995</v>
      </c>
      <c r="L917" s="41">
        <v>32</v>
      </c>
      <c r="M917" s="40">
        <f t="shared" ref="M917" si="351">SUM(N917:Q917)</f>
        <v>214194.2</v>
      </c>
      <c r="N917" s="40">
        <v>0</v>
      </c>
      <c r="O917" s="40">
        <v>0</v>
      </c>
      <c r="P917" s="40">
        <v>0</v>
      </c>
      <c r="Q917" s="40">
        <f>'Таблица 3 '!C914</f>
        <v>214194.2</v>
      </c>
      <c r="R917" s="40">
        <f t="shared" ref="R917" si="352">Q917</f>
        <v>214194.2</v>
      </c>
      <c r="S917" s="40">
        <v>0</v>
      </c>
      <c r="T917" s="42">
        <f t="shared" ref="T917" si="353">M917/J917</f>
        <v>334.00000000000006</v>
      </c>
      <c r="U917" s="42">
        <v>334</v>
      </c>
      <c r="V917" s="43" t="s">
        <v>609</v>
      </c>
      <c r="W917" s="45"/>
    </row>
    <row r="918" spans="1:23" s="44" customFormat="1" ht="45" x14ac:dyDescent="0.25">
      <c r="A918" s="37">
        <v>3</v>
      </c>
      <c r="B918" s="38" t="s">
        <v>1297</v>
      </c>
      <c r="C918" s="37" t="s">
        <v>38</v>
      </c>
      <c r="D918" s="37">
        <v>1993</v>
      </c>
      <c r="E918" s="37" t="s">
        <v>35</v>
      </c>
      <c r="F918" s="37" t="s">
        <v>60</v>
      </c>
      <c r="G918" s="39">
        <v>3</v>
      </c>
      <c r="H918" s="39">
        <v>3</v>
      </c>
      <c r="I918" s="40">
        <v>1692.5</v>
      </c>
      <c r="J918" s="40">
        <v>1568.1</v>
      </c>
      <c r="K918" s="40">
        <v>1568.1</v>
      </c>
      <c r="L918" s="41">
        <v>54</v>
      </c>
      <c r="M918" s="40">
        <f t="shared" si="348"/>
        <v>523745.4</v>
      </c>
      <c r="N918" s="40">
        <v>0</v>
      </c>
      <c r="O918" s="40">
        <v>0</v>
      </c>
      <c r="P918" s="40">
        <v>0</v>
      </c>
      <c r="Q918" s="40">
        <f>'Таблица 3 '!C915</f>
        <v>523745.4</v>
      </c>
      <c r="R918" s="40">
        <f t="shared" si="349"/>
        <v>523745.4</v>
      </c>
      <c r="S918" s="40">
        <v>0</v>
      </c>
      <c r="T918" s="42">
        <f t="shared" si="350"/>
        <v>334.00000000000006</v>
      </c>
      <c r="U918" s="42">
        <v>334</v>
      </c>
      <c r="V918" s="43" t="s">
        <v>609</v>
      </c>
      <c r="W918" s="45"/>
    </row>
    <row r="919" spans="1:23" s="29" customFormat="1" ht="29.25" customHeight="1" x14ac:dyDescent="0.25">
      <c r="A919" s="162" t="s">
        <v>437</v>
      </c>
      <c r="B919" s="162"/>
      <c r="C919" s="30" t="s">
        <v>34</v>
      </c>
      <c r="D919" s="30" t="s">
        <v>34</v>
      </c>
      <c r="E919" s="30" t="s">
        <v>34</v>
      </c>
      <c r="F919" s="30" t="s">
        <v>34</v>
      </c>
      <c r="G919" s="31" t="s">
        <v>34</v>
      </c>
      <c r="H919" s="31" t="s">
        <v>34</v>
      </c>
      <c r="I919" s="32">
        <f>I920+I923+I927+I925</f>
        <v>8689.4</v>
      </c>
      <c r="J919" s="32">
        <f t="shared" ref="J919:S919" si="354">J920+J923+J927+J925</f>
        <v>6280.3799999999992</v>
      </c>
      <c r="K919" s="32">
        <f t="shared" si="354"/>
        <v>6102.58</v>
      </c>
      <c r="L919" s="33">
        <f t="shared" si="354"/>
        <v>267</v>
      </c>
      <c r="M919" s="32">
        <f t="shared" si="354"/>
        <v>15142950.917000003</v>
      </c>
      <c r="N919" s="32">
        <f t="shared" si="354"/>
        <v>0</v>
      </c>
      <c r="O919" s="32">
        <f t="shared" si="354"/>
        <v>0</v>
      </c>
      <c r="P919" s="32">
        <f t="shared" si="354"/>
        <v>0</v>
      </c>
      <c r="Q919" s="32">
        <f t="shared" si="354"/>
        <v>15142950.917000003</v>
      </c>
      <c r="R919" s="32">
        <f t="shared" si="354"/>
        <v>15142950.917000003</v>
      </c>
      <c r="S919" s="32">
        <f t="shared" si="354"/>
        <v>0</v>
      </c>
      <c r="T919" s="34" t="s">
        <v>35</v>
      </c>
      <c r="U919" s="34" t="s">
        <v>35</v>
      </c>
      <c r="V919" s="35" t="s">
        <v>35</v>
      </c>
      <c r="W919" s="181"/>
    </row>
    <row r="920" spans="1:23" s="29" customFormat="1" ht="30" customHeight="1" x14ac:dyDescent="0.25">
      <c r="A920" s="162" t="s">
        <v>438</v>
      </c>
      <c r="B920" s="162"/>
      <c r="C920" s="30" t="s">
        <v>34</v>
      </c>
      <c r="D920" s="30" t="s">
        <v>34</v>
      </c>
      <c r="E920" s="30" t="s">
        <v>34</v>
      </c>
      <c r="F920" s="30" t="s">
        <v>34</v>
      </c>
      <c r="G920" s="31" t="s">
        <v>34</v>
      </c>
      <c r="H920" s="31" t="s">
        <v>34</v>
      </c>
      <c r="I920" s="32">
        <f>SUM(I921:I922)</f>
        <v>3581</v>
      </c>
      <c r="J920" s="32">
        <f t="shared" ref="J920:S920" si="355">SUM(J921:J922)</f>
        <v>3536.5</v>
      </c>
      <c r="K920" s="32">
        <f t="shared" si="355"/>
        <v>3358.7</v>
      </c>
      <c r="L920" s="33">
        <f t="shared" si="355"/>
        <v>156</v>
      </c>
      <c r="M920" s="32">
        <f t="shared" si="355"/>
        <v>13244986.217000004</v>
      </c>
      <c r="N920" s="32">
        <f t="shared" si="355"/>
        <v>0</v>
      </c>
      <c r="O920" s="32">
        <f t="shared" si="355"/>
        <v>0</v>
      </c>
      <c r="P920" s="32">
        <f t="shared" si="355"/>
        <v>0</v>
      </c>
      <c r="Q920" s="32">
        <f t="shared" si="355"/>
        <v>13244986.217000004</v>
      </c>
      <c r="R920" s="32">
        <f t="shared" si="355"/>
        <v>13244986.217000004</v>
      </c>
      <c r="S920" s="32">
        <f t="shared" si="355"/>
        <v>0</v>
      </c>
      <c r="T920" s="34" t="s">
        <v>35</v>
      </c>
      <c r="U920" s="34" t="s">
        <v>35</v>
      </c>
      <c r="V920" s="35" t="s">
        <v>35</v>
      </c>
      <c r="W920" s="181"/>
    </row>
    <row r="921" spans="1:23" s="36" customFormat="1" ht="45.75" customHeight="1" x14ac:dyDescent="0.25">
      <c r="A921" s="37">
        <v>1</v>
      </c>
      <c r="B921" s="38" t="s">
        <v>741</v>
      </c>
      <c r="C921" s="37" t="s">
        <v>38</v>
      </c>
      <c r="D921" s="37" t="s">
        <v>367</v>
      </c>
      <c r="E921" s="37" t="s">
        <v>35</v>
      </c>
      <c r="F921" s="37" t="s">
        <v>45</v>
      </c>
      <c r="G921" s="39">
        <v>5</v>
      </c>
      <c r="H921" s="39">
        <v>4</v>
      </c>
      <c r="I921" s="40">
        <v>2582</v>
      </c>
      <c r="J921" s="40">
        <v>2558.9</v>
      </c>
      <c r="K921" s="40">
        <v>2469.6999999999998</v>
      </c>
      <c r="L921" s="41">
        <v>126</v>
      </c>
      <c r="M921" s="40">
        <f t="shared" si="323"/>
        <v>10007781.133000003</v>
      </c>
      <c r="N921" s="40">
        <v>0</v>
      </c>
      <c r="O921" s="40">
        <v>0</v>
      </c>
      <c r="P921" s="40">
        <v>0</v>
      </c>
      <c r="Q921" s="40">
        <f>'Таблица 3 '!C918</f>
        <v>10007781.133000003</v>
      </c>
      <c r="R921" s="40">
        <f t="shared" si="330"/>
        <v>10007781.133000003</v>
      </c>
      <c r="S921" s="40">
        <v>0</v>
      </c>
      <c r="T921" s="42">
        <f t="shared" si="317"/>
        <v>3910.9700000000012</v>
      </c>
      <c r="U921" s="42">
        <f t="shared" ref="U921" si="356">T921</f>
        <v>3910.9700000000012</v>
      </c>
      <c r="V921" s="43" t="s">
        <v>609</v>
      </c>
      <c r="W921" s="45"/>
    </row>
    <row r="922" spans="1:23" s="36" customFormat="1" ht="45.75" customHeight="1" x14ac:dyDescent="0.25">
      <c r="A922" s="37">
        <v>2</v>
      </c>
      <c r="B922" s="38" t="s">
        <v>742</v>
      </c>
      <c r="C922" s="37" t="s">
        <v>38</v>
      </c>
      <c r="D922" s="37" t="s">
        <v>743</v>
      </c>
      <c r="E922" s="37" t="s">
        <v>35</v>
      </c>
      <c r="F922" s="37" t="s">
        <v>60</v>
      </c>
      <c r="G922" s="39">
        <v>3</v>
      </c>
      <c r="H922" s="39">
        <v>2</v>
      </c>
      <c r="I922" s="40">
        <v>999</v>
      </c>
      <c r="J922" s="40">
        <v>977.6</v>
      </c>
      <c r="K922" s="40">
        <v>889</v>
      </c>
      <c r="L922" s="41">
        <v>30</v>
      </c>
      <c r="M922" s="40">
        <f t="shared" si="323"/>
        <v>3237205.0839999998</v>
      </c>
      <c r="N922" s="40">
        <v>0</v>
      </c>
      <c r="O922" s="40">
        <v>0</v>
      </c>
      <c r="P922" s="40">
        <v>0</v>
      </c>
      <c r="Q922" s="40">
        <f>'Таблица 3 '!C919</f>
        <v>3237205.0839999998</v>
      </c>
      <c r="R922" s="40">
        <f t="shared" si="330"/>
        <v>3237205.0839999998</v>
      </c>
      <c r="S922" s="40">
        <v>0</v>
      </c>
      <c r="T922" s="42">
        <f t="shared" si="317"/>
        <v>3311.3799959083467</v>
      </c>
      <c r="U922" s="42">
        <v>3311.3799959083467</v>
      </c>
      <c r="V922" s="43" t="s">
        <v>609</v>
      </c>
      <c r="W922" s="45"/>
    </row>
    <row r="923" spans="1:23" s="134" customFormat="1" ht="28.5" customHeight="1" x14ac:dyDescent="0.25">
      <c r="A923" s="162" t="s">
        <v>623</v>
      </c>
      <c r="B923" s="162"/>
      <c r="C923" s="30" t="s">
        <v>34</v>
      </c>
      <c r="D923" s="30" t="s">
        <v>34</v>
      </c>
      <c r="E923" s="30" t="s">
        <v>34</v>
      </c>
      <c r="F923" s="30" t="s">
        <v>34</v>
      </c>
      <c r="G923" s="31" t="s">
        <v>34</v>
      </c>
      <c r="H923" s="31" t="s">
        <v>34</v>
      </c>
      <c r="I923" s="32">
        <f>I924</f>
        <v>3959</v>
      </c>
      <c r="J923" s="32">
        <f t="shared" ref="J923:S923" si="357">J924</f>
        <v>1802.4</v>
      </c>
      <c r="K923" s="32">
        <f t="shared" si="357"/>
        <v>1802.4</v>
      </c>
      <c r="L923" s="33">
        <f t="shared" si="357"/>
        <v>51</v>
      </c>
      <c r="M923" s="32">
        <f t="shared" si="357"/>
        <v>1261550</v>
      </c>
      <c r="N923" s="32">
        <f t="shared" si="357"/>
        <v>0</v>
      </c>
      <c r="O923" s="32">
        <f t="shared" si="357"/>
        <v>0</v>
      </c>
      <c r="P923" s="32">
        <f t="shared" si="357"/>
        <v>0</v>
      </c>
      <c r="Q923" s="32">
        <f t="shared" si="357"/>
        <v>1261550</v>
      </c>
      <c r="R923" s="32">
        <f t="shared" si="357"/>
        <v>1261550</v>
      </c>
      <c r="S923" s="32">
        <f t="shared" si="357"/>
        <v>0</v>
      </c>
      <c r="T923" s="34" t="s">
        <v>35</v>
      </c>
      <c r="U923" s="34" t="s">
        <v>35</v>
      </c>
      <c r="V923" s="35" t="s">
        <v>35</v>
      </c>
      <c r="W923" s="181"/>
    </row>
    <row r="924" spans="1:23" s="44" customFormat="1" ht="45" x14ac:dyDescent="0.25">
      <c r="A924" s="37">
        <v>1</v>
      </c>
      <c r="B924" s="38" t="s">
        <v>624</v>
      </c>
      <c r="C924" s="37" t="s">
        <v>38</v>
      </c>
      <c r="D924" s="37">
        <v>1980</v>
      </c>
      <c r="E924" s="37" t="s">
        <v>35</v>
      </c>
      <c r="F924" s="37" t="s">
        <v>39</v>
      </c>
      <c r="G924" s="39">
        <v>2</v>
      </c>
      <c r="H924" s="39">
        <v>3</v>
      </c>
      <c r="I924" s="40">
        <v>3959</v>
      </c>
      <c r="J924" s="40">
        <v>1802.4</v>
      </c>
      <c r="K924" s="40">
        <v>1802.4</v>
      </c>
      <c r="L924" s="41">
        <v>51</v>
      </c>
      <c r="M924" s="40">
        <f t="shared" ref="M924" si="358">SUM(N924:Q924)</f>
        <v>1261550</v>
      </c>
      <c r="N924" s="40">
        <v>0</v>
      </c>
      <c r="O924" s="40">
        <v>0</v>
      </c>
      <c r="P924" s="40">
        <v>0</v>
      </c>
      <c r="Q924" s="40">
        <f>'Таблица 3 '!C921</f>
        <v>1261550</v>
      </c>
      <c r="R924" s="40">
        <f t="shared" ref="R924" si="359">Q924</f>
        <v>1261550</v>
      </c>
      <c r="S924" s="40">
        <v>0</v>
      </c>
      <c r="T924" s="42">
        <f t="shared" ref="T924" si="360">M924/J924</f>
        <v>699.92787394584991</v>
      </c>
      <c r="U924" s="42">
        <v>294.07000110963162</v>
      </c>
      <c r="V924" s="43" t="s">
        <v>609</v>
      </c>
      <c r="W924" s="45"/>
    </row>
    <row r="925" spans="1:23" s="134" customFormat="1" ht="30" customHeight="1" x14ac:dyDescent="0.25">
      <c r="A925" s="162" t="s">
        <v>1336</v>
      </c>
      <c r="B925" s="162"/>
      <c r="C925" s="30" t="s">
        <v>34</v>
      </c>
      <c r="D925" s="30" t="s">
        <v>34</v>
      </c>
      <c r="E925" s="30" t="s">
        <v>34</v>
      </c>
      <c r="F925" s="30" t="s">
        <v>34</v>
      </c>
      <c r="G925" s="31" t="s">
        <v>34</v>
      </c>
      <c r="H925" s="31" t="s">
        <v>34</v>
      </c>
      <c r="I925" s="32">
        <f>I926</f>
        <v>320</v>
      </c>
      <c r="J925" s="32">
        <f t="shared" ref="J925:S925" si="361">J926</f>
        <v>195.7</v>
      </c>
      <c r="K925" s="32">
        <f t="shared" si="361"/>
        <v>195.7</v>
      </c>
      <c r="L925" s="33">
        <f t="shared" si="361"/>
        <v>15</v>
      </c>
      <c r="M925" s="32">
        <f t="shared" si="361"/>
        <v>363023.5</v>
      </c>
      <c r="N925" s="32">
        <f t="shared" si="361"/>
        <v>0</v>
      </c>
      <c r="O925" s="32">
        <f t="shared" si="361"/>
        <v>0</v>
      </c>
      <c r="P925" s="32">
        <f t="shared" si="361"/>
        <v>0</v>
      </c>
      <c r="Q925" s="32">
        <f t="shared" si="361"/>
        <v>363023.5</v>
      </c>
      <c r="R925" s="32">
        <f t="shared" si="361"/>
        <v>363023.5</v>
      </c>
      <c r="S925" s="32">
        <f t="shared" si="361"/>
        <v>0</v>
      </c>
      <c r="T925" s="34" t="s">
        <v>35</v>
      </c>
      <c r="U925" s="34" t="s">
        <v>35</v>
      </c>
      <c r="V925" s="35" t="s">
        <v>35</v>
      </c>
      <c r="W925" s="181"/>
    </row>
    <row r="926" spans="1:23" s="44" customFormat="1" ht="45" x14ac:dyDescent="0.25">
      <c r="A926" s="37">
        <v>1</v>
      </c>
      <c r="B926" s="38" t="s">
        <v>1337</v>
      </c>
      <c r="C926" s="37" t="s">
        <v>38</v>
      </c>
      <c r="D926" s="37">
        <v>1975</v>
      </c>
      <c r="E926" s="37" t="s">
        <v>35</v>
      </c>
      <c r="F926" s="37" t="s">
        <v>39</v>
      </c>
      <c r="G926" s="39">
        <v>2</v>
      </c>
      <c r="H926" s="39">
        <v>1</v>
      </c>
      <c r="I926" s="40">
        <v>320</v>
      </c>
      <c r="J926" s="40">
        <v>195.7</v>
      </c>
      <c r="K926" s="40">
        <v>195.7</v>
      </c>
      <c r="L926" s="41">
        <v>15</v>
      </c>
      <c r="M926" s="40">
        <f>SUM(N926:Q926)</f>
        <v>363023.5</v>
      </c>
      <c r="N926" s="40">
        <v>0</v>
      </c>
      <c r="O926" s="40">
        <v>0</v>
      </c>
      <c r="P926" s="40">
        <v>0</v>
      </c>
      <c r="Q926" s="40">
        <f>'Таблица 3 '!C923</f>
        <v>363023.5</v>
      </c>
      <c r="R926" s="40">
        <f>Q926</f>
        <v>363023.5</v>
      </c>
      <c r="S926" s="40">
        <v>0</v>
      </c>
      <c r="T926" s="42">
        <f t="shared" ref="T926" si="362">M926/J926</f>
        <v>1855</v>
      </c>
      <c r="U926" s="42">
        <v>1855</v>
      </c>
      <c r="V926" s="43" t="s">
        <v>609</v>
      </c>
      <c r="W926" s="45"/>
    </row>
    <row r="927" spans="1:23" s="134" customFormat="1" ht="30" customHeight="1" x14ac:dyDescent="0.25">
      <c r="A927" s="162" t="s">
        <v>625</v>
      </c>
      <c r="B927" s="162"/>
      <c r="C927" s="30" t="s">
        <v>34</v>
      </c>
      <c r="D927" s="30" t="s">
        <v>34</v>
      </c>
      <c r="E927" s="30" t="s">
        <v>34</v>
      </c>
      <c r="F927" s="30" t="s">
        <v>34</v>
      </c>
      <c r="G927" s="31" t="s">
        <v>34</v>
      </c>
      <c r="H927" s="31" t="s">
        <v>34</v>
      </c>
      <c r="I927" s="32">
        <f>I928</f>
        <v>829.4</v>
      </c>
      <c r="J927" s="32">
        <f t="shared" ref="J927:S927" si="363">J928</f>
        <v>745.78</v>
      </c>
      <c r="K927" s="32">
        <f t="shared" si="363"/>
        <v>745.78</v>
      </c>
      <c r="L927" s="33">
        <f t="shared" si="363"/>
        <v>45</v>
      </c>
      <c r="M927" s="32">
        <f t="shared" si="363"/>
        <v>273391.2</v>
      </c>
      <c r="N927" s="32">
        <f t="shared" si="363"/>
        <v>0</v>
      </c>
      <c r="O927" s="32">
        <f t="shared" si="363"/>
        <v>0</v>
      </c>
      <c r="P927" s="32">
        <f t="shared" si="363"/>
        <v>0</v>
      </c>
      <c r="Q927" s="32">
        <f t="shared" si="363"/>
        <v>273391.2</v>
      </c>
      <c r="R927" s="32">
        <f t="shared" si="363"/>
        <v>273391.2</v>
      </c>
      <c r="S927" s="32">
        <f t="shared" si="363"/>
        <v>0</v>
      </c>
      <c r="T927" s="34" t="s">
        <v>35</v>
      </c>
      <c r="U927" s="34" t="s">
        <v>35</v>
      </c>
      <c r="V927" s="35" t="s">
        <v>35</v>
      </c>
      <c r="W927" s="181"/>
    </row>
    <row r="928" spans="1:23" s="44" customFormat="1" ht="45" x14ac:dyDescent="0.25">
      <c r="A928" s="37">
        <v>1</v>
      </c>
      <c r="B928" s="38" t="s">
        <v>626</v>
      </c>
      <c r="C928" s="37" t="s">
        <v>38</v>
      </c>
      <c r="D928" s="37">
        <v>1973</v>
      </c>
      <c r="E928" s="37" t="s">
        <v>35</v>
      </c>
      <c r="F928" s="37" t="s">
        <v>306</v>
      </c>
      <c r="G928" s="39">
        <v>2</v>
      </c>
      <c r="H928" s="39">
        <v>3</v>
      </c>
      <c r="I928" s="40">
        <v>829.4</v>
      </c>
      <c r="J928" s="40">
        <v>745.78</v>
      </c>
      <c r="K928" s="40">
        <v>745.78</v>
      </c>
      <c r="L928" s="41">
        <v>45</v>
      </c>
      <c r="M928" s="40">
        <f>SUM(N928:Q928)</f>
        <v>273391.2</v>
      </c>
      <c r="N928" s="40">
        <v>0</v>
      </c>
      <c r="O928" s="40">
        <v>0</v>
      </c>
      <c r="P928" s="40">
        <v>0</v>
      </c>
      <c r="Q928" s="40">
        <f>'Таблица 3 '!C925</f>
        <v>273391.2</v>
      </c>
      <c r="R928" s="40">
        <f>Q928</f>
        <v>273391.2</v>
      </c>
      <c r="S928" s="40">
        <v>0</v>
      </c>
      <c r="T928" s="42">
        <f t="shared" ref="T928" si="364">M928/J928</f>
        <v>366.58424736517475</v>
      </c>
      <c r="U928" s="42">
        <v>2743.9635549357722</v>
      </c>
      <c r="V928" s="43" t="s">
        <v>609</v>
      </c>
      <c r="W928" s="45"/>
    </row>
    <row r="929" spans="1:23" s="29" customFormat="1" ht="36.75" customHeight="1" x14ac:dyDescent="0.25">
      <c r="A929" s="162" t="s">
        <v>452</v>
      </c>
      <c r="B929" s="162"/>
      <c r="C929" s="30" t="s">
        <v>34</v>
      </c>
      <c r="D929" s="30" t="s">
        <v>34</v>
      </c>
      <c r="E929" s="30" t="s">
        <v>34</v>
      </c>
      <c r="F929" s="30" t="s">
        <v>34</v>
      </c>
      <c r="G929" s="31" t="s">
        <v>34</v>
      </c>
      <c r="H929" s="31" t="s">
        <v>34</v>
      </c>
      <c r="I929" s="32">
        <f>I930+I934</f>
        <v>5405.5</v>
      </c>
      <c r="J929" s="32">
        <f t="shared" ref="J929:S929" si="365">J930+J934</f>
        <v>5050.1000000000004</v>
      </c>
      <c r="K929" s="32">
        <f t="shared" si="365"/>
        <v>4717.5</v>
      </c>
      <c r="L929" s="33">
        <f t="shared" si="365"/>
        <v>195</v>
      </c>
      <c r="M929" s="32">
        <f t="shared" si="365"/>
        <v>16648357.749</v>
      </c>
      <c r="N929" s="32">
        <f t="shared" si="365"/>
        <v>0</v>
      </c>
      <c r="O929" s="32">
        <f t="shared" si="365"/>
        <v>0</v>
      </c>
      <c r="P929" s="32">
        <f t="shared" si="365"/>
        <v>0</v>
      </c>
      <c r="Q929" s="32">
        <f t="shared" si="365"/>
        <v>16648357.749</v>
      </c>
      <c r="R929" s="32">
        <f t="shared" si="365"/>
        <v>16648357.749</v>
      </c>
      <c r="S929" s="32">
        <f t="shared" si="365"/>
        <v>0</v>
      </c>
      <c r="T929" s="34" t="s">
        <v>35</v>
      </c>
      <c r="U929" s="34" t="s">
        <v>35</v>
      </c>
      <c r="V929" s="35" t="s">
        <v>35</v>
      </c>
      <c r="W929" s="181"/>
    </row>
    <row r="930" spans="1:23" s="29" customFormat="1" ht="31.5" customHeight="1" x14ac:dyDescent="0.25">
      <c r="A930" s="162" t="s">
        <v>453</v>
      </c>
      <c r="B930" s="162"/>
      <c r="C930" s="30" t="s">
        <v>34</v>
      </c>
      <c r="D930" s="30" t="s">
        <v>34</v>
      </c>
      <c r="E930" s="30" t="s">
        <v>34</v>
      </c>
      <c r="F930" s="30" t="s">
        <v>34</v>
      </c>
      <c r="G930" s="31" t="s">
        <v>34</v>
      </c>
      <c r="H930" s="31" t="s">
        <v>34</v>
      </c>
      <c r="I930" s="32">
        <f>SUM(I931:I933)</f>
        <v>3339.1000000000004</v>
      </c>
      <c r="J930" s="32">
        <f t="shared" ref="J930:S930" si="366">SUM(J931:J933)</f>
        <v>3065.7</v>
      </c>
      <c r="K930" s="32">
        <f t="shared" si="366"/>
        <v>2858.1</v>
      </c>
      <c r="L930" s="33">
        <f t="shared" si="366"/>
        <v>120</v>
      </c>
      <c r="M930" s="32">
        <f t="shared" si="366"/>
        <v>10908714.103</v>
      </c>
      <c r="N930" s="32">
        <f t="shared" si="366"/>
        <v>0</v>
      </c>
      <c r="O930" s="32">
        <f t="shared" si="366"/>
        <v>0</v>
      </c>
      <c r="P930" s="32">
        <f t="shared" si="366"/>
        <v>0</v>
      </c>
      <c r="Q930" s="32">
        <f t="shared" si="366"/>
        <v>10908714.103</v>
      </c>
      <c r="R930" s="32">
        <f t="shared" si="366"/>
        <v>10908714.103</v>
      </c>
      <c r="S930" s="32">
        <f t="shared" si="366"/>
        <v>0</v>
      </c>
      <c r="T930" s="34" t="s">
        <v>35</v>
      </c>
      <c r="U930" s="34" t="s">
        <v>35</v>
      </c>
      <c r="V930" s="35" t="s">
        <v>35</v>
      </c>
      <c r="W930" s="181"/>
    </row>
    <row r="931" spans="1:23" s="36" customFormat="1" ht="45" customHeight="1" x14ac:dyDescent="0.25">
      <c r="A931" s="37">
        <v>1</v>
      </c>
      <c r="B931" s="38" t="s">
        <v>744</v>
      </c>
      <c r="C931" s="37" t="s">
        <v>38</v>
      </c>
      <c r="D931" s="37">
        <v>1965</v>
      </c>
      <c r="E931" s="37" t="s">
        <v>35</v>
      </c>
      <c r="F931" s="37" t="s">
        <v>60</v>
      </c>
      <c r="G931" s="39">
        <v>4</v>
      </c>
      <c r="H931" s="39">
        <v>3</v>
      </c>
      <c r="I931" s="40">
        <v>2106.4</v>
      </c>
      <c r="J931" s="40">
        <v>1956.4</v>
      </c>
      <c r="K931" s="40">
        <v>1871.5</v>
      </c>
      <c r="L931" s="41">
        <v>76</v>
      </c>
      <c r="M931" s="40">
        <f>SUM(N931:Q931)</f>
        <v>5677022.8300000001</v>
      </c>
      <c r="N931" s="40">
        <v>0</v>
      </c>
      <c r="O931" s="40">
        <v>0</v>
      </c>
      <c r="P931" s="40">
        <v>0</v>
      </c>
      <c r="Q931" s="40">
        <f>'Таблица 3 '!C928</f>
        <v>5677022.8300000001</v>
      </c>
      <c r="R931" s="40">
        <f>Q931</f>
        <v>5677022.8300000001</v>
      </c>
      <c r="S931" s="40">
        <v>0</v>
      </c>
      <c r="T931" s="42">
        <f t="shared" si="317"/>
        <v>2901.7700010222857</v>
      </c>
      <c r="U931" s="42">
        <v>3473.8900020445712</v>
      </c>
      <c r="V931" s="43" t="s">
        <v>609</v>
      </c>
      <c r="W931" s="45"/>
    </row>
    <row r="932" spans="1:23" s="36" customFormat="1" ht="45" customHeight="1" x14ac:dyDescent="0.25">
      <c r="A932" s="37">
        <v>2</v>
      </c>
      <c r="B932" s="38" t="s">
        <v>746</v>
      </c>
      <c r="C932" s="37" t="s">
        <v>38</v>
      </c>
      <c r="D932" s="37" t="s">
        <v>177</v>
      </c>
      <c r="E932" s="37" t="s">
        <v>35</v>
      </c>
      <c r="F932" s="37" t="s">
        <v>306</v>
      </c>
      <c r="G932" s="39">
        <v>2</v>
      </c>
      <c r="H932" s="39">
        <v>1</v>
      </c>
      <c r="I932" s="40">
        <v>566</v>
      </c>
      <c r="J932" s="40">
        <v>504.5</v>
      </c>
      <c r="K932" s="40">
        <v>504.5</v>
      </c>
      <c r="L932" s="41">
        <v>22</v>
      </c>
      <c r="M932" s="40">
        <f t="shared" si="323"/>
        <v>2524600.4249999998</v>
      </c>
      <c r="N932" s="40">
        <v>0</v>
      </c>
      <c r="O932" s="40">
        <v>0</v>
      </c>
      <c r="P932" s="40">
        <v>0</v>
      </c>
      <c r="Q932" s="40">
        <f>'Таблица 3 '!C929</f>
        <v>2524600.4249999998</v>
      </c>
      <c r="R932" s="40">
        <f t="shared" si="330"/>
        <v>2524600.4249999998</v>
      </c>
      <c r="S932" s="40">
        <v>0</v>
      </c>
      <c r="T932" s="42">
        <f t="shared" si="317"/>
        <v>5004.1633795837461</v>
      </c>
      <c r="U932" s="42">
        <v>4810.01</v>
      </c>
      <c r="V932" s="43" t="s">
        <v>609</v>
      </c>
      <c r="W932" s="45"/>
    </row>
    <row r="933" spans="1:23" s="36" customFormat="1" ht="45" customHeight="1" x14ac:dyDescent="0.25">
      <c r="A933" s="37">
        <v>3</v>
      </c>
      <c r="B933" s="38" t="s">
        <v>748</v>
      </c>
      <c r="C933" s="37" t="s">
        <v>38</v>
      </c>
      <c r="D933" s="37" t="s">
        <v>85</v>
      </c>
      <c r="E933" s="37" t="s">
        <v>35</v>
      </c>
      <c r="F933" s="37" t="s">
        <v>405</v>
      </c>
      <c r="G933" s="50">
        <v>2</v>
      </c>
      <c r="H933" s="50">
        <v>2</v>
      </c>
      <c r="I933" s="40">
        <v>666.7</v>
      </c>
      <c r="J933" s="40">
        <v>604.79999999999995</v>
      </c>
      <c r="K933" s="40">
        <v>482.1</v>
      </c>
      <c r="L933" s="41">
        <v>22</v>
      </c>
      <c r="M933" s="40">
        <f t="shared" si="323"/>
        <v>2707090.8479999998</v>
      </c>
      <c r="N933" s="40">
        <v>0</v>
      </c>
      <c r="O933" s="40">
        <v>0</v>
      </c>
      <c r="P933" s="40">
        <v>0</v>
      </c>
      <c r="Q933" s="40">
        <f>'Таблица 3 '!C930</f>
        <v>2707090.8479999998</v>
      </c>
      <c r="R933" s="40">
        <f t="shared" si="330"/>
        <v>2707090.8479999998</v>
      </c>
      <c r="S933" s="40">
        <v>0</v>
      </c>
      <c r="T933" s="42">
        <f t="shared" si="317"/>
        <v>4476.01</v>
      </c>
      <c r="U933" s="42">
        <v>4810.01</v>
      </c>
      <c r="V933" s="43" t="s">
        <v>609</v>
      </c>
      <c r="W933" s="45"/>
    </row>
    <row r="934" spans="1:23" s="134" customFormat="1" ht="33" customHeight="1" x14ac:dyDescent="0.25">
      <c r="A934" s="162" t="s">
        <v>469</v>
      </c>
      <c r="B934" s="162"/>
      <c r="C934" s="30" t="s">
        <v>34</v>
      </c>
      <c r="D934" s="30" t="s">
        <v>34</v>
      </c>
      <c r="E934" s="30" t="s">
        <v>34</v>
      </c>
      <c r="F934" s="30" t="s">
        <v>34</v>
      </c>
      <c r="G934" s="31" t="s">
        <v>34</v>
      </c>
      <c r="H934" s="31" t="s">
        <v>34</v>
      </c>
      <c r="I934" s="32">
        <f>SUM(I935:I937)</f>
        <v>2066.4</v>
      </c>
      <c r="J934" s="32">
        <f t="shared" ref="J934:S934" si="367">SUM(J935:J937)</f>
        <v>1984.4</v>
      </c>
      <c r="K934" s="32">
        <f t="shared" si="367"/>
        <v>1859.3999999999999</v>
      </c>
      <c r="L934" s="33">
        <f t="shared" si="367"/>
        <v>75</v>
      </c>
      <c r="M934" s="32">
        <f t="shared" si="367"/>
        <v>5739643.6459999997</v>
      </c>
      <c r="N934" s="32">
        <f t="shared" si="367"/>
        <v>0</v>
      </c>
      <c r="O934" s="32">
        <f t="shared" si="367"/>
        <v>0</v>
      </c>
      <c r="P934" s="32">
        <f t="shared" si="367"/>
        <v>0</v>
      </c>
      <c r="Q934" s="32">
        <f t="shared" si="367"/>
        <v>5739643.6459999997</v>
      </c>
      <c r="R934" s="32">
        <f t="shared" si="367"/>
        <v>5739643.6459999997</v>
      </c>
      <c r="S934" s="32">
        <f t="shared" si="367"/>
        <v>0</v>
      </c>
      <c r="T934" s="34" t="s">
        <v>35</v>
      </c>
      <c r="U934" s="34" t="s">
        <v>35</v>
      </c>
      <c r="V934" s="35" t="s">
        <v>35</v>
      </c>
      <c r="W934" s="181"/>
    </row>
    <row r="935" spans="1:23" s="44" customFormat="1" ht="43.5" customHeight="1" x14ac:dyDescent="0.25">
      <c r="A935" s="37">
        <v>1</v>
      </c>
      <c r="B935" s="38" t="s">
        <v>470</v>
      </c>
      <c r="C935" s="37" t="s">
        <v>38</v>
      </c>
      <c r="D935" s="37">
        <v>1988</v>
      </c>
      <c r="E935" s="37" t="s">
        <v>35</v>
      </c>
      <c r="F935" s="37" t="s">
        <v>39</v>
      </c>
      <c r="G935" s="39">
        <v>2</v>
      </c>
      <c r="H935" s="39">
        <v>3</v>
      </c>
      <c r="I935" s="40">
        <v>1047.2</v>
      </c>
      <c r="J935" s="40">
        <v>993</v>
      </c>
      <c r="K935" s="40">
        <v>993</v>
      </c>
      <c r="L935" s="41">
        <v>35</v>
      </c>
      <c r="M935" s="40">
        <f t="shared" ref="M935:M937" si="368">SUM(N935:Q935)</f>
        <v>1419990</v>
      </c>
      <c r="N935" s="40">
        <v>0</v>
      </c>
      <c r="O935" s="40">
        <v>0</v>
      </c>
      <c r="P935" s="40">
        <v>0</v>
      </c>
      <c r="Q935" s="40">
        <f>'Таблица 3 '!C932</f>
        <v>1419990</v>
      </c>
      <c r="R935" s="40">
        <f t="shared" ref="R935:R937" si="369">Q935</f>
        <v>1419990</v>
      </c>
      <c r="S935" s="40">
        <v>0</v>
      </c>
      <c r="T935" s="42">
        <f t="shared" ref="T935:T937" si="370">M935/J935</f>
        <v>1430</v>
      </c>
      <c r="U935" s="42">
        <v>1430</v>
      </c>
      <c r="V935" s="43" t="s">
        <v>609</v>
      </c>
      <c r="W935" s="45"/>
    </row>
    <row r="936" spans="1:23" s="44" customFormat="1" ht="43.5" customHeight="1" x14ac:dyDescent="0.25">
      <c r="A936" s="37">
        <v>2</v>
      </c>
      <c r="B936" s="38" t="s">
        <v>471</v>
      </c>
      <c r="C936" s="37" t="s">
        <v>38</v>
      </c>
      <c r="D936" s="37" t="s">
        <v>119</v>
      </c>
      <c r="E936" s="37" t="s">
        <v>35</v>
      </c>
      <c r="F936" s="37" t="s">
        <v>60</v>
      </c>
      <c r="G936" s="39">
        <v>2</v>
      </c>
      <c r="H936" s="39">
        <v>2</v>
      </c>
      <c r="I936" s="40">
        <v>731.3</v>
      </c>
      <c r="J936" s="40">
        <v>721.5</v>
      </c>
      <c r="K936" s="40">
        <v>627.79999999999995</v>
      </c>
      <c r="L936" s="41">
        <v>26</v>
      </c>
      <c r="M936" s="40">
        <f t="shared" si="368"/>
        <v>2998113.8850000002</v>
      </c>
      <c r="N936" s="40">
        <v>0</v>
      </c>
      <c r="O936" s="40">
        <v>0</v>
      </c>
      <c r="P936" s="40">
        <v>0</v>
      </c>
      <c r="Q936" s="40">
        <f>'Таблица 3 '!C933</f>
        <v>2998113.8850000002</v>
      </c>
      <c r="R936" s="40">
        <f t="shared" si="369"/>
        <v>2998113.8850000002</v>
      </c>
      <c r="S936" s="40">
        <v>0</v>
      </c>
      <c r="T936" s="42">
        <f t="shared" si="370"/>
        <v>4155.3900000000003</v>
      </c>
      <c r="U936" s="42">
        <v>4155.3900000000003</v>
      </c>
      <c r="V936" s="43" t="s">
        <v>609</v>
      </c>
      <c r="W936" s="45"/>
    </row>
    <row r="937" spans="1:23" s="44" customFormat="1" ht="43.5" customHeight="1" x14ac:dyDescent="0.25">
      <c r="A937" s="37">
        <v>3</v>
      </c>
      <c r="B937" s="38" t="s">
        <v>479</v>
      </c>
      <c r="C937" s="37" t="s">
        <v>38</v>
      </c>
      <c r="D937" s="37" t="s">
        <v>91</v>
      </c>
      <c r="E937" s="37">
        <v>2018</v>
      </c>
      <c r="F937" s="37" t="s">
        <v>60</v>
      </c>
      <c r="G937" s="39">
        <v>2</v>
      </c>
      <c r="H937" s="39">
        <v>2</v>
      </c>
      <c r="I937" s="40">
        <v>287.89999999999998</v>
      </c>
      <c r="J937" s="40">
        <v>269.89999999999998</v>
      </c>
      <c r="K937" s="40">
        <v>238.6</v>
      </c>
      <c r="L937" s="41">
        <v>14</v>
      </c>
      <c r="M937" s="40">
        <f t="shared" si="368"/>
        <v>1321539.7609999999</v>
      </c>
      <c r="N937" s="40">
        <v>0</v>
      </c>
      <c r="O937" s="40">
        <v>0</v>
      </c>
      <c r="P937" s="40">
        <v>0</v>
      </c>
      <c r="Q937" s="40">
        <f>'Таблица 3 '!C934</f>
        <v>1321539.7609999999</v>
      </c>
      <c r="R937" s="40">
        <f t="shared" si="369"/>
        <v>1321539.7609999999</v>
      </c>
      <c r="S937" s="40">
        <v>0</v>
      </c>
      <c r="T937" s="42">
        <f t="shared" si="370"/>
        <v>4896.4051908114116</v>
      </c>
      <c r="U937" s="42">
        <v>4896.4051908114116</v>
      </c>
      <c r="V937" s="43" t="s">
        <v>609</v>
      </c>
      <c r="W937" s="45"/>
    </row>
    <row r="938" spans="1:23" ht="24" customHeight="1" x14ac:dyDescent="0.25"/>
    <row r="939" spans="1:23" s="8" customFormat="1" ht="31.5" customHeight="1" x14ac:dyDescent="0.3">
      <c r="A939" s="159" t="s">
        <v>749</v>
      </c>
      <c r="B939" s="159"/>
      <c r="C939" s="51"/>
      <c r="D939" s="51"/>
      <c r="E939" s="51"/>
      <c r="F939" s="51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179"/>
    </row>
    <row r="940" spans="1:23" s="53" customFormat="1" ht="34.5" customHeight="1" x14ac:dyDescent="0.25">
      <c r="A940" s="160" t="s">
        <v>750</v>
      </c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86"/>
    </row>
    <row r="941" spans="1:23" s="8" customFormat="1" ht="30.75" customHeight="1" x14ac:dyDescent="0.25">
      <c r="A941" s="157" t="s">
        <v>33</v>
      </c>
      <c r="B941" s="157"/>
      <c r="C941" s="9" t="s">
        <v>35</v>
      </c>
      <c r="D941" s="9" t="s">
        <v>35</v>
      </c>
      <c r="E941" s="9" t="s">
        <v>35</v>
      </c>
      <c r="F941" s="9" t="s">
        <v>35</v>
      </c>
      <c r="G941" s="10" t="s">
        <v>35</v>
      </c>
      <c r="H941" s="10" t="s">
        <v>35</v>
      </c>
      <c r="I941" s="54">
        <f>I942+I1018+I1020+I1025+I1031+I1035+I1044+I1023+I1056+I1065+I1069+I1078</f>
        <v>576354.29</v>
      </c>
      <c r="J941" s="54">
        <f t="shared" ref="I941:S941" si="371">J942+J1018+J1020+J1025+J1031+J1035+J1044+J1023+J1056+J1065+J1069+J1078</f>
        <v>482615.84999999992</v>
      </c>
      <c r="K941" s="54">
        <f t="shared" si="371"/>
        <v>451442.06</v>
      </c>
      <c r="L941" s="55">
        <f t="shared" si="371"/>
        <v>17181</v>
      </c>
      <c r="M941" s="54">
        <f t="shared" si="371"/>
        <v>146621815.65000001</v>
      </c>
      <c r="N941" s="54">
        <f t="shared" si="371"/>
        <v>0</v>
      </c>
      <c r="O941" s="54">
        <f t="shared" si="371"/>
        <v>0</v>
      </c>
      <c r="P941" s="54">
        <f t="shared" si="371"/>
        <v>0</v>
      </c>
      <c r="Q941" s="54">
        <f t="shared" si="371"/>
        <v>146621815.65000001</v>
      </c>
      <c r="R941" s="54">
        <f t="shared" si="371"/>
        <v>146621815.65000001</v>
      </c>
      <c r="S941" s="54">
        <f t="shared" si="371"/>
        <v>0</v>
      </c>
      <c r="T941" s="54" t="s">
        <v>35</v>
      </c>
      <c r="U941" s="54" t="s">
        <v>35</v>
      </c>
      <c r="V941" s="54" t="s">
        <v>35</v>
      </c>
      <c r="W941" s="179"/>
    </row>
    <row r="942" spans="1:23" s="8" customFormat="1" ht="27.75" customHeight="1" x14ac:dyDescent="0.25">
      <c r="A942" s="157" t="s">
        <v>487</v>
      </c>
      <c r="B942" s="157"/>
      <c r="C942" s="9" t="s">
        <v>35</v>
      </c>
      <c r="D942" s="9" t="s">
        <v>35</v>
      </c>
      <c r="E942" s="9" t="s">
        <v>35</v>
      </c>
      <c r="F942" s="9" t="s">
        <v>35</v>
      </c>
      <c r="G942" s="10" t="s">
        <v>35</v>
      </c>
      <c r="H942" s="10" t="s">
        <v>35</v>
      </c>
      <c r="I942" s="54">
        <f>SUM(I943:I1017)-I1011</f>
        <v>442715.92000000004</v>
      </c>
      <c r="J942" s="54">
        <f t="shared" ref="J942:S942" si="372">SUM(J943:J1017)-J1011</f>
        <v>374302.17999999982</v>
      </c>
      <c r="K942" s="54">
        <f t="shared" si="372"/>
        <v>349527.83</v>
      </c>
      <c r="L942" s="55">
        <f t="shared" si="372"/>
        <v>13231</v>
      </c>
      <c r="M942" s="54">
        <f t="shared" si="372"/>
        <v>119221696.56</v>
      </c>
      <c r="N942" s="54">
        <f t="shared" si="372"/>
        <v>0</v>
      </c>
      <c r="O942" s="54">
        <f t="shared" si="372"/>
        <v>0</v>
      </c>
      <c r="P942" s="54">
        <f t="shared" si="372"/>
        <v>0</v>
      </c>
      <c r="Q942" s="54">
        <f>SUM(Q943:Q1017)-Q1011</f>
        <v>119221696.56</v>
      </c>
      <c r="R942" s="54">
        <f t="shared" si="372"/>
        <v>119221696.56</v>
      </c>
      <c r="S942" s="54">
        <f t="shared" si="372"/>
        <v>0</v>
      </c>
      <c r="T942" s="54" t="s">
        <v>34</v>
      </c>
      <c r="U942" s="54" t="s">
        <v>35</v>
      </c>
      <c r="V942" s="54" t="s">
        <v>35</v>
      </c>
      <c r="W942" s="179"/>
    </row>
    <row r="943" spans="1:23" ht="57.75" customHeight="1" x14ac:dyDescent="0.25">
      <c r="A943" s="14">
        <v>1</v>
      </c>
      <c r="B943" s="15" t="s">
        <v>751</v>
      </c>
      <c r="C943" s="14" t="s">
        <v>752</v>
      </c>
      <c r="D943" s="14">
        <v>1991</v>
      </c>
      <c r="E943" s="14" t="s">
        <v>34</v>
      </c>
      <c r="F943" s="14" t="s">
        <v>45</v>
      </c>
      <c r="G943" s="16">
        <v>10</v>
      </c>
      <c r="H943" s="16">
        <v>4</v>
      </c>
      <c r="I943" s="56">
        <v>10891.9</v>
      </c>
      <c r="J943" s="56">
        <v>8448.5</v>
      </c>
      <c r="K943" s="56">
        <v>8116.6</v>
      </c>
      <c r="L943" s="57">
        <v>409</v>
      </c>
      <c r="M943" s="56">
        <f t="shared" ref="M943:M1006" si="373">SUM(N943:Q943)</f>
        <v>2558237</v>
      </c>
      <c r="N943" s="56">
        <v>0</v>
      </c>
      <c r="O943" s="56">
        <v>0</v>
      </c>
      <c r="P943" s="56">
        <v>0</v>
      </c>
      <c r="Q943" s="56">
        <f>'Таблица 3 '!C941</f>
        <v>2558237</v>
      </c>
      <c r="R943" s="56">
        <f t="shared" ref="R943:R1006" si="374">Q943</f>
        <v>2558237</v>
      </c>
      <c r="S943" s="56">
        <v>0</v>
      </c>
      <c r="T943" s="56" t="s">
        <v>753</v>
      </c>
      <c r="U943" s="56" t="s">
        <v>753</v>
      </c>
      <c r="V943" s="58">
        <v>2021</v>
      </c>
    </row>
    <row r="944" spans="1:23" ht="60.75" customHeight="1" x14ac:dyDescent="0.25">
      <c r="A944" s="14">
        <v>2</v>
      </c>
      <c r="B944" s="15" t="s">
        <v>754</v>
      </c>
      <c r="C944" s="14" t="s">
        <v>755</v>
      </c>
      <c r="D944" s="14">
        <v>1985</v>
      </c>
      <c r="E944" s="14" t="s">
        <v>35</v>
      </c>
      <c r="F944" s="14" t="s">
        <v>49</v>
      </c>
      <c r="G944" s="16">
        <v>9</v>
      </c>
      <c r="H944" s="16">
        <v>4</v>
      </c>
      <c r="I944" s="56">
        <v>7012.7</v>
      </c>
      <c r="J944" s="56">
        <v>4267</v>
      </c>
      <c r="K944" s="56">
        <v>4267</v>
      </c>
      <c r="L944" s="57">
        <v>293</v>
      </c>
      <c r="M944" s="56">
        <f t="shared" si="373"/>
        <v>1693660.08</v>
      </c>
      <c r="N944" s="56">
        <v>0</v>
      </c>
      <c r="O944" s="56">
        <v>0</v>
      </c>
      <c r="P944" s="56">
        <v>0</v>
      </c>
      <c r="Q944" s="56">
        <f>'Таблица 3 '!C942</f>
        <v>1693660.08</v>
      </c>
      <c r="R944" s="56">
        <f t="shared" si="374"/>
        <v>1693660.08</v>
      </c>
      <c r="S944" s="56">
        <v>0</v>
      </c>
      <c r="T944" s="56" t="s">
        <v>753</v>
      </c>
      <c r="U944" s="56" t="s">
        <v>753</v>
      </c>
      <c r="V944" s="58">
        <v>2020</v>
      </c>
    </row>
    <row r="945" spans="1:23" s="59" customFormat="1" ht="45" customHeight="1" x14ac:dyDescent="0.25">
      <c r="A945" s="14">
        <v>3</v>
      </c>
      <c r="B945" s="15" t="s">
        <v>642</v>
      </c>
      <c r="C945" s="14" t="s">
        <v>38</v>
      </c>
      <c r="D945" s="14">
        <v>1993</v>
      </c>
      <c r="E945" s="14" t="s">
        <v>34</v>
      </c>
      <c r="F945" s="14" t="s">
        <v>49</v>
      </c>
      <c r="G945" s="16">
        <v>5</v>
      </c>
      <c r="H945" s="16">
        <v>4</v>
      </c>
      <c r="I945" s="56">
        <v>4574.3</v>
      </c>
      <c r="J945" s="56">
        <v>4527.5</v>
      </c>
      <c r="K945" s="56">
        <v>4527.5</v>
      </c>
      <c r="L945" s="57">
        <v>183</v>
      </c>
      <c r="M945" s="56">
        <f t="shared" si="373"/>
        <v>415000</v>
      </c>
      <c r="N945" s="56">
        <v>0</v>
      </c>
      <c r="O945" s="56">
        <v>0</v>
      </c>
      <c r="P945" s="56">
        <v>0</v>
      </c>
      <c r="Q945" s="56">
        <f>'Таблица 3 '!C943</f>
        <v>415000</v>
      </c>
      <c r="R945" s="56">
        <f t="shared" si="374"/>
        <v>415000</v>
      </c>
      <c r="S945" s="56">
        <v>0</v>
      </c>
      <c r="T945" s="56" t="s">
        <v>753</v>
      </c>
      <c r="U945" s="56" t="s">
        <v>753</v>
      </c>
      <c r="V945" s="58">
        <v>2017</v>
      </c>
      <c r="W945" s="84"/>
    </row>
    <row r="946" spans="1:23" ht="45" customHeight="1" x14ac:dyDescent="0.25">
      <c r="A946" s="14">
        <v>4</v>
      </c>
      <c r="B946" s="15" t="s">
        <v>53</v>
      </c>
      <c r="C946" s="14" t="s">
        <v>47</v>
      </c>
      <c r="D946" s="14">
        <v>2007</v>
      </c>
      <c r="E946" s="14">
        <v>2022</v>
      </c>
      <c r="F946" s="14" t="s">
        <v>39</v>
      </c>
      <c r="G946" s="16">
        <v>5</v>
      </c>
      <c r="H946" s="16">
        <v>4</v>
      </c>
      <c r="I946" s="56">
        <v>8403.2999999999993</v>
      </c>
      <c r="J946" s="56">
        <v>4917.3999999999996</v>
      </c>
      <c r="K946" s="56">
        <v>4917.3999999999996</v>
      </c>
      <c r="L946" s="57">
        <v>190</v>
      </c>
      <c r="M946" s="56">
        <f t="shared" si="373"/>
        <v>1822472</v>
      </c>
      <c r="N946" s="56">
        <v>0</v>
      </c>
      <c r="O946" s="56">
        <v>0</v>
      </c>
      <c r="P946" s="56">
        <v>0</v>
      </c>
      <c r="Q946" s="56">
        <f>'Таблица 3 '!C944</f>
        <v>1822472</v>
      </c>
      <c r="R946" s="56">
        <f t="shared" si="374"/>
        <v>1822472</v>
      </c>
      <c r="S946" s="56">
        <v>0</v>
      </c>
      <c r="T946" s="56" t="s">
        <v>753</v>
      </c>
      <c r="U946" s="56" t="s">
        <v>753</v>
      </c>
      <c r="V946" s="58">
        <v>2022</v>
      </c>
    </row>
    <row r="947" spans="1:23" s="47" customFormat="1" ht="60" customHeight="1" x14ac:dyDescent="0.25">
      <c r="A947" s="14">
        <v>5</v>
      </c>
      <c r="B947" s="15" t="s">
        <v>756</v>
      </c>
      <c r="C947" s="14" t="s">
        <v>757</v>
      </c>
      <c r="D947" s="14">
        <v>1987</v>
      </c>
      <c r="E947" s="14">
        <v>2021</v>
      </c>
      <c r="F947" s="14" t="s">
        <v>45</v>
      </c>
      <c r="G947" s="16">
        <v>5</v>
      </c>
      <c r="H947" s="16">
        <v>6</v>
      </c>
      <c r="I947" s="56">
        <v>5853.1</v>
      </c>
      <c r="J947" s="56">
        <v>4229</v>
      </c>
      <c r="K947" s="56">
        <v>4229</v>
      </c>
      <c r="L947" s="57">
        <v>90</v>
      </c>
      <c r="M947" s="56">
        <f t="shared" si="373"/>
        <v>1600938</v>
      </c>
      <c r="N947" s="56">
        <v>0</v>
      </c>
      <c r="O947" s="56">
        <v>0</v>
      </c>
      <c r="P947" s="56">
        <v>0</v>
      </c>
      <c r="Q947" s="56">
        <f>'Таблица 3 '!C945</f>
        <v>1600938</v>
      </c>
      <c r="R947" s="56">
        <f t="shared" si="374"/>
        <v>1600938</v>
      </c>
      <c r="S947" s="56">
        <v>0</v>
      </c>
      <c r="T947" s="56" t="s">
        <v>753</v>
      </c>
      <c r="U947" s="56" t="s">
        <v>753</v>
      </c>
      <c r="V947" s="58">
        <v>2021</v>
      </c>
      <c r="W947" s="84"/>
    </row>
    <row r="948" spans="1:23" ht="45" customHeight="1" x14ac:dyDescent="0.25">
      <c r="A948" s="14">
        <v>6</v>
      </c>
      <c r="B948" s="15" t="s">
        <v>54</v>
      </c>
      <c r="C948" s="14" t="s">
        <v>47</v>
      </c>
      <c r="D948" s="14">
        <v>1985</v>
      </c>
      <c r="E948" s="14">
        <v>2019</v>
      </c>
      <c r="F948" s="14" t="s">
        <v>45</v>
      </c>
      <c r="G948" s="16">
        <v>5</v>
      </c>
      <c r="H948" s="16">
        <v>4</v>
      </c>
      <c r="I948" s="56">
        <v>3967.2</v>
      </c>
      <c r="J948" s="56">
        <v>2876.9</v>
      </c>
      <c r="K948" s="56">
        <v>2876.9</v>
      </c>
      <c r="L948" s="57">
        <v>152</v>
      </c>
      <c r="M948" s="56">
        <f t="shared" si="373"/>
        <v>486937</v>
      </c>
      <c r="N948" s="56">
        <v>0</v>
      </c>
      <c r="O948" s="56">
        <v>0</v>
      </c>
      <c r="P948" s="56">
        <v>0</v>
      </c>
      <c r="Q948" s="56">
        <f>'Таблица 3 '!C946</f>
        <v>486937</v>
      </c>
      <c r="R948" s="56">
        <f t="shared" si="374"/>
        <v>486937</v>
      </c>
      <c r="S948" s="56">
        <v>0</v>
      </c>
      <c r="T948" s="56" t="s">
        <v>753</v>
      </c>
      <c r="U948" s="56" t="s">
        <v>753</v>
      </c>
      <c r="V948" s="58">
        <v>2019</v>
      </c>
    </row>
    <row r="949" spans="1:23" ht="45" customHeight="1" x14ac:dyDescent="0.25">
      <c r="A949" s="14">
        <v>7</v>
      </c>
      <c r="B949" s="15" t="s">
        <v>758</v>
      </c>
      <c r="C949" s="14" t="s">
        <v>47</v>
      </c>
      <c r="D949" s="14">
        <v>1974</v>
      </c>
      <c r="E949" s="14">
        <v>2022</v>
      </c>
      <c r="F949" s="14" t="s">
        <v>45</v>
      </c>
      <c r="G949" s="16">
        <v>5</v>
      </c>
      <c r="H949" s="16">
        <v>6</v>
      </c>
      <c r="I949" s="56">
        <v>7976.8</v>
      </c>
      <c r="J949" s="56">
        <v>6113.1</v>
      </c>
      <c r="K949" s="56">
        <v>5657.8</v>
      </c>
      <c r="L949" s="57">
        <v>113</v>
      </c>
      <c r="M949" s="56">
        <f t="shared" si="373"/>
        <v>3487887.64</v>
      </c>
      <c r="N949" s="56">
        <v>0</v>
      </c>
      <c r="O949" s="56">
        <v>0</v>
      </c>
      <c r="P949" s="56">
        <v>0</v>
      </c>
      <c r="Q949" s="56">
        <f>'Таблица 3 '!C947</f>
        <v>3487887.64</v>
      </c>
      <c r="R949" s="56">
        <f t="shared" si="374"/>
        <v>3487887.64</v>
      </c>
      <c r="S949" s="56">
        <v>0</v>
      </c>
      <c r="T949" s="56" t="s">
        <v>753</v>
      </c>
      <c r="U949" s="56" t="s">
        <v>753</v>
      </c>
      <c r="V949" s="58" t="s">
        <v>759</v>
      </c>
    </row>
    <row r="950" spans="1:23" ht="45" customHeight="1" x14ac:dyDescent="0.25">
      <c r="A950" s="14">
        <v>8</v>
      </c>
      <c r="B950" s="15" t="s">
        <v>760</v>
      </c>
      <c r="C950" s="14" t="s">
        <v>38</v>
      </c>
      <c r="D950" s="14">
        <v>1975</v>
      </c>
      <c r="E950" s="14" t="s">
        <v>35</v>
      </c>
      <c r="F950" s="14" t="s">
        <v>49</v>
      </c>
      <c r="G950" s="16">
        <v>5</v>
      </c>
      <c r="H950" s="16">
        <v>5</v>
      </c>
      <c r="I950" s="56">
        <v>3190.5</v>
      </c>
      <c r="J950" s="56">
        <v>3190.5</v>
      </c>
      <c r="K950" s="56">
        <v>3190.5</v>
      </c>
      <c r="L950" s="57">
        <v>109</v>
      </c>
      <c r="M950" s="56">
        <f t="shared" si="373"/>
        <v>1680211</v>
      </c>
      <c r="N950" s="56">
        <v>0</v>
      </c>
      <c r="O950" s="56">
        <v>0</v>
      </c>
      <c r="P950" s="56">
        <v>0</v>
      </c>
      <c r="Q950" s="56">
        <f>'Таблица 3 '!C948</f>
        <v>1680211</v>
      </c>
      <c r="R950" s="56">
        <f t="shared" si="374"/>
        <v>1680211</v>
      </c>
      <c r="S950" s="56">
        <v>0</v>
      </c>
      <c r="T950" s="56" t="s">
        <v>753</v>
      </c>
      <c r="U950" s="56" t="s">
        <v>753</v>
      </c>
      <c r="V950" s="58" t="s">
        <v>761</v>
      </c>
    </row>
    <row r="951" spans="1:23" ht="45" customHeight="1" x14ac:dyDescent="0.25">
      <c r="A951" s="14">
        <v>9</v>
      </c>
      <c r="B951" s="15" t="s">
        <v>762</v>
      </c>
      <c r="C951" s="14" t="s">
        <v>47</v>
      </c>
      <c r="D951" s="14">
        <v>1985</v>
      </c>
      <c r="E951" s="14">
        <v>2022</v>
      </c>
      <c r="F951" s="14" t="s">
        <v>49</v>
      </c>
      <c r="G951" s="16">
        <v>5</v>
      </c>
      <c r="H951" s="16">
        <v>9</v>
      </c>
      <c r="I951" s="56">
        <v>8457.4</v>
      </c>
      <c r="J951" s="56">
        <v>6722.9</v>
      </c>
      <c r="K951" s="56">
        <v>6558.7</v>
      </c>
      <c r="L951" s="57">
        <v>285</v>
      </c>
      <c r="M951" s="56">
        <f t="shared" si="373"/>
        <v>471310</v>
      </c>
      <c r="N951" s="56">
        <v>0</v>
      </c>
      <c r="O951" s="56">
        <v>0</v>
      </c>
      <c r="P951" s="56">
        <v>0</v>
      </c>
      <c r="Q951" s="56">
        <f>'Таблица 3 '!C949</f>
        <v>471310</v>
      </c>
      <c r="R951" s="56">
        <f t="shared" si="374"/>
        <v>471310</v>
      </c>
      <c r="S951" s="56">
        <v>0</v>
      </c>
      <c r="T951" s="56" t="s">
        <v>753</v>
      </c>
      <c r="U951" s="56" t="s">
        <v>753</v>
      </c>
      <c r="V951" s="58" t="s">
        <v>763</v>
      </c>
    </row>
    <row r="952" spans="1:23" ht="45" customHeight="1" x14ac:dyDescent="0.25">
      <c r="A952" s="14">
        <v>10</v>
      </c>
      <c r="B952" s="15" t="s">
        <v>63</v>
      </c>
      <c r="C952" s="14" t="s">
        <v>764</v>
      </c>
      <c r="D952" s="14">
        <v>1984</v>
      </c>
      <c r="E952" s="14" t="s">
        <v>34</v>
      </c>
      <c r="F952" s="14" t="s">
        <v>49</v>
      </c>
      <c r="G952" s="16">
        <v>5</v>
      </c>
      <c r="H952" s="16">
        <v>6</v>
      </c>
      <c r="I952" s="56">
        <v>6094.94</v>
      </c>
      <c r="J952" s="56">
        <v>4576</v>
      </c>
      <c r="K952" s="56">
        <v>4471.3999999999996</v>
      </c>
      <c r="L952" s="57">
        <v>201</v>
      </c>
      <c r="M952" s="56">
        <f t="shared" si="373"/>
        <v>1488379</v>
      </c>
      <c r="N952" s="56">
        <v>0</v>
      </c>
      <c r="O952" s="56">
        <v>0</v>
      </c>
      <c r="P952" s="56">
        <v>0</v>
      </c>
      <c r="Q952" s="56">
        <f>'Таблица 3 '!C950</f>
        <v>1488379</v>
      </c>
      <c r="R952" s="56">
        <f t="shared" si="374"/>
        <v>1488379</v>
      </c>
      <c r="S952" s="56">
        <v>0</v>
      </c>
      <c r="T952" s="56" t="s">
        <v>753</v>
      </c>
      <c r="U952" s="56" t="s">
        <v>753</v>
      </c>
      <c r="V952" s="58" t="s">
        <v>763</v>
      </c>
    </row>
    <row r="953" spans="1:23" ht="45" customHeight="1" x14ac:dyDescent="0.25">
      <c r="A953" s="14">
        <v>11</v>
      </c>
      <c r="B953" s="15" t="s">
        <v>498</v>
      </c>
      <c r="C953" s="14" t="s">
        <v>38</v>
      </c>
      <c r="D953" s="14">
        <v>2010</v>
      </c>
      <c r="E953" s="14" t="s">
        <v>35</v>
      </c>
      <c r="F953" s="14" t="s">
        <v>49</v>
      </c>
      <c r="G953" s="16">
        <v>5</v>
      </c>
      <c r="H953" s="16">
        <v>5</v>
      </c>
      <c r="I953" s="56">
        <v>3323.4</v>
      </c>
      <c r="J953" s="56">
        <v>3323.4</v>
      </c>
      <c r="K953" s="56">
        <v>3323.4</v>
      </c>
      <c r="L953" s="57">
        <v>156</v>
      </c>
      <c r="M953" s="56">
        <f t="shared" si="373"/>
        <v>1737856</v>
      </c>
      <c r="N953" s="56">
        <v>0</v>
      </c>
      <c r="O953" s="56">
        <v>0</v>
      </c>
      <c r="P953" s="56">
        <v>0</v>
      </c>
      <c r="Q953" s="56">
        <f>'Таблица 3 '!C951</f>
        <v>1737856</v>
      </c>
      <c r="R953" s="56">
        <f t="shared" si="374"/>
        <v>1737856</v>
      </c>
      <c r="S953" s="56">
        <v>0</v>
      </c>
      <c r="T953" s="56" t="s">
        <v>753</v>
      </c>
      <c r="U953" s="56" t="s">
        <v>753</v>
      </c>
      <c r="V953" s="58" t="s">
        <v>765</v>
      </c>
    </row>
    <row r="954" spans="1:23" ht="45" customHeight="1" x14ac:dyDescent="0.25">
      <c r="A954" s="14">
        <v>12</v>
      </c>
      <c r="B954" s="15" t="s">
        <v>766</v>
      </c>
      <c r="C954" s="14" t="s">
        <v>47</v>
      </c>
      <c r="D954" s="14">
        <v>1976</v>
      </c>
      <c r="E954" s="14" t="s">
        <v>34</v>
      </c>
      <c r="F954" s="14" t="s">
        <v>39</v>
      </c>
      <c r="G954" s="16">
        <v>9</v>
      </c>
      <c r="H954" s="16">
        <v>6</v>
      </c>
      <c r="I954" s="56">
        <v>12816.3</v>
      </c>
      <c r="J954" s="56">
        <v>11018.5</v>
      </c>
      <c r="K954" s="56">
        <v>10492.8</v>
      </c>
      <c r="L954" s="57">
        <v>496</v>
      </c>
      <c r="M954" s="56">
        <f t="shared" si="373"/>
        <v>3579752</v>
      </c>
      <c r="N954" s="56">
        <v>0</v>
      </c>
      <c r="O954" s="56">
        <v>0</v>
      </c>
      <c r="P954" s="56">
        <v>0</v>
      </c>
      <c r="Q954" s="56">
        <f>'Таблица 3 '!C952</f>
        <v>3579752</v>
      </c>
      <c r="R954" s="56">
        <f t="shared" si="374"/>
        <v>3579752</v>
      </c>
      <c r="S954" s="56">
        <v>0</v>
      </c>
      <c r="T954" s="56" t="s">
        <v>753</v>
      </c>
      <c r="U954" s="56" t="s">
        <v>753</v>
      </c>
      <c r="V954" s="58">
        <v>2020</v>
      </c>
    </row>
    <row r="955" spans="1:23" ht="45" customHeight="1" x14ac:dyDescent="0.25">
      <c r="A955" s="14">
        <v>13</v>
      </c>
      <c r="B955" s="15" t="s">
        <v>69</v>
      </c>
      <c r="C955" s="14" t="s">
        <v>47</v>
      </c>
      <c r="D955" s="14">
        <v>1973</v>
      </c>
      <c r="E955" s="14">
        <v>2021</v>
      </c>
      <c r="F955" s="14" t="s">
        <v>45</v>
      </c>
      <c r="G955" s="16">
        <v>5</v>
      </c>
      <c r="H955" s="16">
        <v>4</v>
      </c>
      <c r="I955" s="56">
        <v>4279.6000000000004</v>
      </c>
      <c r="J955" s="56">
        <v>3172.8</v>
      </c>
      <c r="K955" s="56">
        <v>2961.3</v>
      </c>
      <c r="L955" s="57">
        <v>140</v>
      </c>
      <c r="M955" s="56">
        <f t="shared" si="373"/>
        <v>1158000</v>
      </c>
      <c r="N955" s="56">
        <v>0</v>
      </c>
      <c r="O955" s="56">
        <v>0</v>
      </c>
      <c r="P955" s="56">
        <v>0</v>
      </c>
      <c r="Q955" s="56">
        <f>'Таблица 3 '!C953</f>
        <v>1158000</v>
      </c>
      <c r="R955" s="56">
        <f t="shared" si="374"/>
        <v>1158000</v>
      </c>
      <c r="S955" s="56">
        <v>0</v>
      </c>
      <c r="T955" s="56" t="s">
        <v>753</v>
      </c>
      <c r="U955" s="56" t="s">
        <v>753</v>
      </c>
      <c r="V955" s="58">
        <v>2021</v>
      </c>
    </row>
    <row r="956" spans="1:23" ht="45" customHeight="1" x14ac:dyDescent="0.25">
      <c r="A956" s="14">
        <v>14</v>
      </c>
      <c r="B956" s="15" t="s">
        <v>72</v>
      </c>
      <c r="C956" s="14" t="s">
        <v>47</v>
      </c>
      <c r="D956" s="14">
        <v>1988</v>
      </c>
      <c r="E956" s="14" t="s">
        <v>34</v>
      </c>
      <c r="F956" s="14" t="s">
        <v>45</v>
      </c>
      <c r="G956" s="16">
        <v>9</v>
      </c>
      <c r="H956" s="16">
        <v>1</v>
      </c>
      <c r="I956" s="56">
        <v>5862.3</v>
      </c>
      <c r="J956" s="56">
        <v>4924.2</v>
      </c>
      <c r="K956" s="56">
        <v>4836.7</v>
      </c>
      <c r="L956" s="57">
        <v>128</v>
      </c>
      <c r="M956" s="56">
        <f t="shared" si="373"/>
        <v>1999586.4</v>
      </c>
      <c r="N956" s="56">
        <v>0</v>
      </c>
      <c r="O956" s="56">
        <v>0</v>
      </c>
      <c r="P956" s="56">
        <v>0</v>
      </c>
      <c r="Q956" s="56">
        <f>'Таблица 3 '!C954</f>
        <v>1999586.4</v>
      </c>
      <c r="R956" s="56">
        <f t="shared" si="374"/>
        <v>1999586.4</v>
      </c>
      <c r="S956" s="56">
        <v>0</v>
      </c>
      <c r="T956" s="56" t="s">
        <v>753</v>
      </c>
      <c r="U956" s="56" t="s">
        <v>753</v>
      </c>
      <c r="V956" s="58">
        <v>2019</v>
      </c>
    </row>
    <row r="957" spans="1:23" ht="45" customHeight="1" x14ac:dyDescent="0.25">
      <c r="A957" s="14">
        <v>15</v>
      </c>
      <c r="B957" s="15" t="s">
        <v>767</v>
      </c>
      <c r="C957" s="14" t="s">
        <v>47</v>
      </c>
      <c r="D957" s="14">
        <v>1992</v>
      </c>
      <c r="E957" s="14" t="s">
        <v>34</v>
      </c>
      <c r="F957" s="14" t="s">
        <v>45</v>
      </c>
      <c r="G957" s="16">
        <v>5</v>
      </c>
      <c r="H957" s="16">
        <v>4</v>
      </c>
      <c r="I957" s="56">
        <v>4520.5</v>
      </c>
      <c r="J957" s="56">
        <v>4480.8999999999996</v>
      </c>
      <c r="K957" s="56">
        <v>4109.1000000000004</v>
      </c>
      <c r="L957" s="57">
        <v>170</v>
      </c>
      <c r="M957" s="56">
        <f t="shared" si="373"/>
        <v>2117780.98</v>
      </c>
      <c r="N957" s="56">
        <v>0</v>
      </c>
      <c r="O957" s="56">
        <v>0</v>
      </c>
      <c r="P957" s="56">
        <v>0</v>
      </c>
      <c r="Q957" s="56">
        <f>'Таблица 3 '!C955</f>
        <v>2117780.98</v>
      </c>
      <c r="R957" s="56">
        <f t="shared" si="374"/>
        <v>2117780.98</v>
      </c>
      <c r="S957" s="56">
        <v>0</v>
      </c>
      <c r="T957" s="56" t="s">
        <v>753</v>
      </c>
      <c r="U957" s="56" t="s">
        <v>753</v>
      </c>
      <c r="V957" s="58">
        <v>2021</v>
      </c>
    </row>
    <row r="958" spans="1:23" ht="45" customHeight="1" x14ac:dyDescent="0.25">
      <c r="A958" s="14">
        <v>16</v>
      </c>
      <c r="B958" s="15" t="s">
        <v>768</v>
      </c>
      <c r="C958" s="14" t="s">
        <v>47</v>
      </c>
      <c r="D958" s="14">
        <v>1974</v>
      </c>
      <c r="E958" s="14" t="s">
        <v>34</v>
      </c>
      <c r="F958" s="14" t="s">
        <v>45</v>
      </c>
      <c r="G958" s="16">
        <v>5</v>
      </c>
      <c r="H958" s="16">
        <v>4</v>
      </c>
      <c r="I958" s="56">
        <v>5148.3999999999996</v>
      </c>
      <c r="J958" s="56">
        <v>4129.8</v>
      </c>
      <c r="K958" s="56">
        <v>4086.1</v>
      </c>
      <c r="L958" s="57">
        <v>139</v>
      </c>
      <c r="M958" s="56">
        <f t="shared" si="373"/>
        <v>2423881</v>
      </c>
      <c r="N958" s="56">
        <v>0</v>
      </c>
      <c r="O958" s="56">
        <v>0</v>
      </c>
      <c r="P958" s="56">
        <v>0</v>
      </c>
      <c r="Q958" s="56">
        <f>'Таблица 3 '!C956</f>
        <v>2423881</v>
      </c>
      <c r="R958" s="56">
        <f t="shared" si="374"/>
        <v>2423881</v>
      </c>
      <c r="S958" s="56">
        <v>0</v>
      </c>
      <c r="T958" s="56" t="s">
        <v>753</v>
      </c>
      <c r="U958" s="56" t="s">
        <v>753</v>
      </c>
      <c r="V958" s="58">
        <v>2020</v>
      </c>
    </row>
    <row r="959" spans="1:23" s="59" customFormat="1" ht="45" customHeight="1" x14ac:dyDescent="0.25">
      <c r="A959" s="14">
        <v>17</v>
      </c>
      <c r="B959" s="15" t="s">
        <v>769</v>
      </c>
      <c r="C959" s="14" t="s">
        <v>47</v>
      </c>
      <c r="D959" s="14">
        <v>2007</v>
      </c>
      <c r="E959" s="14">
        <v>2021</v>
      </c>
      <c r="F959" s="14" t="s">
        <v>39</v>
      </c>
      <c r="G959" s="16">
        <v>9</v>
      </c>
      <c r="H959" s="16">
        <v>3</v>
      </c>
      <c r="I959" s="56">
        <v>11036</v>
      </c>
      <c r="J959" s="56">
        <v>11036</v>
      </c>
      <c r="K959" s="56">
        <v>10916.8</v>
      </c>
      <c r="L959" s="57">
        <v>82</v>
      </c>
      <c r="M959" s="56">
        <f t="shared" si="373"/>
        <v>855978</v>
      </c>
      <c r="N959" s="56">
        <v>0</v>
      </c>
      <c r="O959" s="56">
        <v>0</v>
      </c>
      <c r="P959" s="56">
        <v>0</v>
      </c>
      <c r="Q959" s="56">
        <f>'Таблица 3 '!C957</f>
        <v>855978</v>
      </c>
      <c r="R959" s="56">
        <f t="shared" si="374"/>
        <v>855978</v>
      </c>
      <c r="S959" s="56">
        <v>0</v>
      </c>
      <c r="T959" s="56" t="s">
        <v>753</v>
      </c>
      <c r="U959" s="56" t="s">
        <v>753</v>
      </c>
      <c r="V959" s="58" t="s">
        <v>763</v>
      </c>
      <c r="W959" s="84"/>
    </row>
    <row r="960" spans="1:23" s="47" customFormat="1" ht="45" customHeight="1" x14ac:dyDescent="0.25">
      <c r="A960" s="14">
        <v>18</v>
      </c>
      <c r="B960" s="15" t="s">
        <v>647</v>
      </c>
      <c r="C960" s="14" t="s">
        <v>38</v>
      </c>
      <c r="D960" s="14">
        <v>1996</v>
      </c>
      <c r="E960" s="14">
        <v>2020</v>
      </c>
      <c r="F960" s="14" t="s">
        <v>60</v>
      </c>
      <c r="G960" s="16">
        <v>9</v>
      </c>
      <c r="H960" s="16">
        <v>2</v>
      </c>
      <c r="I960" s="56">
        <v>3577.1</v>
      </c>
      <c r="J960" s="56">
        <v>3574.4</v>
      </c>
      <c r="K960" s="56">
        <v>3574.4</v>
      </c>
      <c r="L960" s="57">
        <v>38</v>
      </c>
      <c r="M960" s="56">
        <f t="shared" si="373"/>
        <v>1317820.07</v>
      </c>
      <c r="N960" s="56">
        <v>0</v>
      </c>
      <c r="O960" s="56">
        <v>0</v>
      </c>
      <c r="P960" s="56">
        <v>0</v>
      </c>
      <c r="Q960" s="56">
        <f>'Таблица 3 '!C958</f>
        <v>1317820.07</v>
      </c>
      <c r="R960" s="56">
        <f t="shared" si="374"/>
        <v>1317820.07</v>
      </c>
      <c r="S960" s="56">
        <v>0</v>
      </c>
      <c r="T960" s="56" t="s">
        <v>753</v>
      </c>
      <c r="U960" s="56" t="s">
        <v>753</v>
      </c>
      <c r="V960" s="58" t="s">
        <v>770</v>
      </c>
      <c r="W960" s="84"/>
    </row>
    <row r="961" spans="1:23" ht="45" customHeight="1" x14ac:dyDescent="0.25">
      <c r="A961" s="14">
        <v>19</v>
      </c>
      <c r="B961" s="15" t="s">
        <v>771</v>
      </c>
      <c r="C961" s="14" t="s">
        <v>47</v>
      </c>
      <c r="D961" s="14">
        <v>2003</v>
      </c>
      <c r="E961" s="14" t="s">
        <v>34</v>
      </c>
      <c r="F961" s="14" t="s">
        <v>39</v>
      </c>
      <c r="G961" s="16">
        <v>6</v>
      </c>
      <c r="H961" s="16">
        <v>2</v>
      </c>
      <c r="I961" s="56">
        <v>3756.3</v>
      </c>
      <c r="J961" s="56">
        <v>2642.8</v>
      </c>
      <c r="K961" s="56">
        <v>2642.8</v>
      </c>
      <c r="L961" s="57">
        <v>57</v>
      </c>
      <c r="M961" s="56">
        <f t="shared" si="373"/>
        <v>200000</v>
      </c>
      <c r="N961" s="56">
        <v>0</v>
      </c>
      <c r="O961" s="56">
        <v>0</v>
      </c>
      <c r="P961" s="56">
        <v>0</v>
      </c>
      <c r="Q961" s="56">
        <f>'Таблица 3 '!C959</f>
        <v>200000</v>
      </c>
      <c r="R961" s="56">
        <f t="shared" si="374"/>
        <v>200000</v>
      </c>
      <c r="S961" s="56">
        <v>0</v>
      </c>
      <c r="T961" s="56" t="s">
        <v>753</v>
      </c>
      <c r="U961" s="56" t="s">
        <v>753</v>
      </c>
      <c r="V961" s="58">
        <v>2021</v>
      </c>
    </row>
    <row r="962" spans="1:23" ht="45" customHeight="1" x14ac:dyDescent="0.25">
      <c r="A962" s="14">
        <v>20</v>
      </c>
      <c r="B962" s="15" t="s">
        <v>772</v>
      </c>
      <c r="C962" s="14" t="s">
        <v>773</v>
      </c>
      <c r="D962" s="14">
        <v>1973</v>
      </c>
      <c r="E962" s="14">
        <v>2020</v>
      </c>
      <c r="F962" s="14" t="s">
        <v>39</v>
      </c>
      <c r="G962" s="16">
        <v>9</v>
      </c>
      <c r="H962" s="16">
        <v>1</v>
      </c>
      <c r="I962" s="56">
        <v>3061.3</v>
      </c>
      <c r="J962" s="56">
        <v>3061</v>
      </c>
      <c r="K962" s="56">
        <v>2064.1</v>
      </c>
      <c r="L962" s="57">
        <v>72</v>
      </c>
      <c r="M962" s="56">
        <f t="shared" si="373"/>
        <v>1268216.8999999999</v>
      </c>
      <c r="N962" s="56">
        <v>0</v>
      </c>
      <c r="O962" s="56">
        <v>0</v>
      </c>
      <c r="P962" s="56">
        <v>0</v>
      </c>
      <c r="Q962" s="56">
        <f>'Таблица 3 '!C960</f>
        <v>1268216.8999999999</v>
      </c>
      <c r="R962" s="56">
        <f t="shared" si="374"/>
        <v>1268216.8999999999</v>
      </c>
      <c r="S962" s="56">
        <v>0</v>
      </c>
      <c r="T962" s="56" t="s">
        <v>753</v>
      </c>
      <c r="U962" s="56" t="s">
        <v>753</v>
      </c>
      <c r="V962" s="58">
        <v>2022</v>
      </c>
    </row>
    <row r="963" spans="1:23" ht="45" customHeight="1" x14ac:dyDescent="0.25">
      <c r="A963" s="14">
        <v>21</v>
      </c>
      <c r="B963" s="15" t="s">
        <v>774</v>
      </c>
      <c r="C963" s="14" t="s">
        <v>47</v>
      </c>
      <c r="D963" s="14">
        <v>1992</v>
      </c>
      <c r="E963" s="14" t="s">
        <v>34</v>
      </c>
      <c r="F963" s="14" t="s">
        <v>39</v>
      </c>
      <c r="G963" s="16">
        <v>5</v>
      </c>
      <c r="H963" s="16">
        <v>8</v>
      </c>
      <c r="I963" s="56">
        <v>5048.1000000000004</v>
      </c>
      <c r="J963" s="56">
        <v>5043.6000000000004</v>
      </c>
      <c r="K963" s="56">
        <v>4380.5</v>
      </c>
      <c r="L963" s="57">
        <v>222</v>
      </c>
      <c r="M963" s="56">
        <f t="shared" si="373"/>
        <v>1467248.41</v>
      </c>
      <c r="N963" s="56">
        <v>0</v>
      </c>
      <c r="O963" s="56">
        <v>0</v>
      </c>
      <c r="P963" s="56">
        <v>0</v>
      </c>
      <c r="Q963" s="56">
        <f>'Таблица 3 '!C961</f>
        <v>1467248.41</v>
      </c>
      <c r="R963" s="56">
        <f t="shared" si="374"/>
        <v>1467248.41</v>
      </c>
      <c r="S963" s="56">
        <v>0</v>
      </c>
      <c r="T963" s="56" t="s">
        <v>753</v>
      </c>
      <c r="U963" s="56" t="s">
        <v>753</v>
      </c>
      <c r="V963" s="58">
        <v>2019</v>
      </c>
    </row>
    <row r="964" spans="1:23" ht="45" customHeight="1" x14ac:dyDescent="0.25">
      <c r="A964" s="14">
        <v>22</v>
      </c>
      <c r="B964" s="15" t="s">
        <v>775</v>
      </c>
      <c r="C964" s="14" t="s">
        <v>38</v>
      </c>
      <c r="D964" s="14">
        <v>1995</v>
      </c>
      <c r="E964" s="14" t="s">
        <v>35</v>
      </c>
      <c r="F964" s="14" t="s">
        <v>60</v>
      </c>
      <c r="G964" s="16">
        <v>9</v>
      </c>
      <c r="H964" s="16">
        <v>9</v>
      </c>
      <c r="I964" s="56">
        <v>3319.2</v>
      </c>
      <c r="J964" s="56">
        <v>3319.2</v>
      </c>
      <c r="K964" s="56">
        <v>3319.2</v>
      </c>
      <c r="L964" s="57">
        <v>197</v>
      </c>
      <c r="M964" s="56">
        <f t="shared" si="373"/>
        <v>2814047.91</v>
      </c>
      <c r="N964" s="56">
        <v>0</v>
      </c>
      <c r="O964" s="56">
        <v>0</v>
      </c>
      <c r="P964" s="56">
        <v>0</v>
      </c>
      <c r="Q964" s="56">
        <f>'Таблица 3 '!C962</f>
        <v>2814047.91</v>
      </c>
      <c r="R964" s="56">
        <f t="shared" si="374"/>
        <v>2814047.91</v>
      </c>
      <c r="S964" s="56">
        <v>0</v>
      </c>
      <c r="T964" s="56" t="s">
        <v>753</v>
      </c>
      <c r="U964" s="56" t="s">
        <v>753</v>
      </c>
      <c r="V964" s="58" t="s">
        <v>776</v>
      </c>
    </row>
    <row r="965" spans="1:23" ht="45" customHeight="1" x14ac:dyDescent="0.25">
      <c r="A965" s="14">
        <v>23</v>
      </c>
      <c r="B965" s="15" t="s">
        <v>777</v>
      </c>
      <c r="C965" s="14" t="s">
        <v>778</v>
      </c>
      <c r="D965" s="14">
        <v>1983</v>
      </c>
      <c r="E965" s="14">
        <v>2021</v>
      </c>
      <c r="F965" s="14" t="s">
        <v>779</v>
      </c>
      <c r="G965" s="16">
        <v>5</v>
      </c>
      <c r="H965" s="16">
        <v>4</v>
      </c>
      <c r="I965" s="56">
        <v>3006.2</v>
      </c>
      <c r="J965" s="56">
        <v>2713.1</v>
      </c>
      <c r="K965" s="56">
        <v>2713.1</v>
      </c>
      <c r="L965" s="57">
        <v>119</v>
      </c>
      <c r="M965" s="56">
        <f t="shared" si="373"/>
        <v>507251.34</v>
      </c>
      <c r="N965" s="56">
        <v>0</v>
      </c>
      <c r="O965" s="56">
        <v>0</v>
      </c>
      <c r="P965" s="56">
        <v>0</v>
      </c>
      <c r="Q965" s="56">
        <f>'Таблица 3 '!C963</f>
        <v>507251.34</v>
      </c>
      <c r="R965" s="56">
        <f t="shared" si="374"/>
        <v>507251.34</v>
      </c>
      <c r="S965" s="56">
        <v>0</v>
      </c>
      <c r="T965" s="56" t="s">
        <v>753</v>
      </c>
      <c r="U965" s="56" t="s">
        <v>753</v>
      </c>
      <c r="V965" s="58">
        <v>2021</v>
      </c>
    </row>
    <row r="966" spans="1:23" ht="45" customHeight="1" x14ac:dyDescent="0.25">
      <c r="A966" s="14">
        <v>24</v>
      </c>
      <c r="B966" s="15" t="s">
        <v>651</v>
      </c>
      <c r="C966" s="14" t="s">
        <v>38</v>
      </c>
      <c r="D966" s="14">
        <v>1976</v>
      </c>
      <c r="E966" s="14">
        <v>2021</v>
      </c>
      <c r="F966" s="14" t="s">
        <v>45</v>
      </c>
      <c r="G966" s="16">
        <v>5</v>
      </c>
      <c r="H966" s="16">
        <v>5</v>
      </c>
      <c r="I966" s="56">
        <v>3859.1</v>
      </c>
      <c r="J966" s="56">
        <v>3087.28</v>
      </c>
      <c r="K966" s="56">
        <v>2087.2800000000002</v>
      </c>
      <c r="L966" s="57">
        <v>177</v>
      </c>
      <c r="M966" s="56">
        <f t="shared" si="373"/>
        <v>1876333.6900000002</v>
      </c>
      <c r="N966" s="56">
        <v>0</v>
      </c>
      <c r="O966" s="56">
        <v>0</v>
      </c>
      <c r="P966" s="56">
        <v>0</v>
      </c>
      <c r="Q966" s="56">
        <f>'Таблица 3 '!C964</f>
        <v>1876333.6900000002</v>
      </c>
      <c r="R966" s="56">
        <f t="shared" si="374"/>
        <v>1876333.6900000002</v>
      </c>
      <c r="S966" s="56">
        <v>0</v>
      </c>
      <c r="T966" s="56" t="s">
        <v>753</v>
      </c>
      <c r="U966" s="56" t="s">
        <v>753</v>
      </c>
      <c r="V966" s="58" t="s">
        <v>763</v>
      </c>
    </row>
    <row r="967" spans="1:23" ht="45" customHeight="1" x14ac:dyDescent="0.25">
      <c r="A967" s="14">
        <v>25</v>
      </c>
      <c r="B967" s="15" t="s">
        <v>107</v>
      </c>
      <c r="C967" s="14" t="s">
        <v>38</v>
      </c>
      <c r="D967" s="14">
        <v>1992</v>
      </c>
      <c r="E967" s="14" t="s">
        <v>35</v>
      </c>
      <c r="F967" s="14" t="s">
        <v>779</v>
      </c>
      <c r="G967" s="16">
        <v>9</v>
      </c>
      <c r="H967" s="16">
        <v>9</v>
      </c>
      <c r="I967" s="56">
        <v>9994.5</v>
      </c>
      <c r="J967" s="56">
        <v>9994.5</v>
      </c>
      <c r="K967" s="56">
        <v>9994.5</v>
      </c>
      <c r="L967" s="57">
        <v>274</v>
      </c>
      <c r="M967" s="56">
        <f t="shared" si="373"/>
        <v>1955491.75</v>
      </c>
      <c r="N967" s="56">
        <v>0</v>
      </c>
      <c r="O967" s="56">
        <v>0</v>
      </c>
      <c r="P967" s="56">
        <v>0</v>
      </c>
      <c r="Q967" s="56">
        <f>'Таблица 3 '!C965</f>
        <v>1955491.75</v>
      </c>
      <c r="R967" s="56">
        <f t="shared" si="374"/>
        <v>1955491.75</v>
      </c>
      <c r="S967" s="56">
        <v>0</v>
      </c>
      <c r="T967" s="56" t="s">
        <v>753</v>
      </c>
      <c r="U967" s="56" t="s">
        <v>753</v>
      </c>
      <c r="V967" s="58" t="s">
        <v>759</v>
      </c>
    </row>
    <row r="968" spans="1:23" ht="45" customHeight="1" x14ac:dyDescent="0.25">
      <c r="A968" s="14">
        <v>26</v>
      </c>
      <c r="B968" s="15" t="s">
        <v>780</v>
      </c>
      <c r="C968" s="14" t="s">
        <v>47</v>
      </c>
      <c r="D968" s="14">
        <v>1988</v>
      </c>
      <c r="E968" s="14" t="s">
        <v>34</v>
      </c>
      <c r="F968" s="14" t="s">
        <v>779</v>
      </c>
      <c r="G968" s="16">
        <v>6</v>
      </c>
      <c r="H968" s="16">
        <v>4</v>
      </c>
      <c r="I968" s="56">
        <v>5496.53</v>
      </c>
      <c r="J968" s="56">
        <v>5498.93</v>
      </c>
      <c r="K968" s="56">
        <v>4665.7299999999996</v>
      </c>
      <c r="L968" s="57">
        <v>201</v>
      </c>
      <c r="M968" s="56">
        <f t="shared" si="373"/>
        <v>918339.83000000007</v>
      </c>
      <c r="N968" s="56">
        <v>0</v>
      </c>
      <c r="O968" s="56">
        <v>0</v>
      </c>
      <c r="P968" s="56">
        <v>0</v>
      </c>
      <c r="Q968" s="56">
        <f>'Таблица 3 '!C966</f>
        <v>918339.83000000007</v>
      </c>
      <c r="R968" s="56">
        <f t="shared" si="374"/>
        <v>918339.83000000007</v>
      </c>
      <c r="S968" s="56">
        <v>0</v>
      </c>
      <c r="T968" s="56" t="s">
        <v>753</v>
      </c>
      <c r="U968" s="56" t="s">
        <v>753</v>
      </c>
      <c r="V968" s="58" t="s">
        <v>781</v>
      </c>
    </row>
    <row r="969" spans="1:23" ht="45" customHeight="1" x14ac:dyDescent="0.25">
      <c r="A969" s="14">
        <v>27</v>
      </c>
      <c r="B969" s="15" t="s">
        <v>782</v>
      </c>
      <c r="C969" s="14" t="s">
        <v>47</v>
      </c>
      <c r="D969" s="14">
        <v>1981</v>
      </c>
      <c r="E969" s="14" t="s">
        <v>34</v>
      </c>
      <c r="F969" s="14" t="s">
        <v>45</v>
      </c>
      <c r="G969" s="16">
        <v>5</v>
      </c>
      <c r="H969" s="16">
        <v>3</v>
      </c>
      <c r="I969" s="56">
        <v>3107.1</v>
      </c>
      <c r="J969" s="56">
        <v>3103</v>
      </c>
      <c r="K969" s="56">
        <v>2983.1</v>
      </c>
      <c r="L969" s="57">
        <v>146</v>
      </c>
      <c r="M969" s="56">
        <f t="shared" si="373"/>
        <v>799468</v>
      </c>
      <c r="N969" s="56">
        <v>0</v>
      </c>
      <c r="O969" s="56">
        <v>0</v>
      </c>
      <c r="P969" s="56">
        <v>0</v>
      </c>
      <c r="Q969" s="56">
        <f>'Таблица 3 '!C967</f>
        <v>799468</v>
      </c>
      <c r="R969" s="56">
        <f t="shared" si="374"/>
        <v>799468</v>
      </c>
      <c r="S969" s="56">
        <v>0</v>
      </c>
      <c r="T969" s="56" t="s">
        <v>753</v>
      </c>
      <c r="U969" s="56" t="s">
        <v>753</v>
      </c>
      <c r="V969" s="58">
        <v>2020</v>
      </c>
    </row>
    <row r="970" spans="1:23" ht="45" customHeight="1" x14ac:dyDescent="0.25">
      <c r="A970" s="14">
        <v>28</v>
      </c>
      <c r="B970" s="15" t="s">
        <v>783</v>
      </c>
      <c r="C970" s="14" t="s">
        <v>47</v>
      </c>
      <c r="D970" s="14">
        <v>1969</v>
      </c>
      <c r="E970" s="14" t="s">
        <v>34</v>
      </c>
      <c r="F970" s="14" t="s">
        <v>45</v>
      </c>
      <c r="G970" s="16">
        <v>5</v>
      </c>
      <c r="H970" s="16">
        <v>6</v>
      </c>
      <c r="I970" s="56">
        <v>7753.2</v>
      </c>
      <c r="J970" s="56">
        <v>5790.4</v>
      </c>
      <c r="K970" s="56">
        <v>5319.7</v>
      </c>
      <c r="L970" s="57">
        <v>259</v>
      </c>
      <c r="M970" s="56">
        <f t="shared" si="373"/>
        <v>3141424.94</v>
      </c>
      <c r="N970" s="56">
        <v>0</v>
      </c>
      <c r="O970" s="56">
        <v>0</v>
      </c>
      <c r="P970" s="56">
        <v>0</v>
      </c>
      <c r="Q970" s="56">
        <f>'Таблица 3 '!C968</f>
        <v>3141424.94</v>
      </c>
      <c r="R970" s="56">
        <f t="shared" si="374"/>
        <v>3141424.94</v>
      </c>
      <c r="S970" s="56">
        <v>0</v>
      </c>
      <c r="T970" s="56" t="s">
        <v>753</v>
      </c>
      <c r="U970" s="56" t="s">
        <v>753</v>
      </c>
      <c r="V970" s="58">
        <v>2022</v>
      </c>
    </row>
    <row r="971" spans="1:23" ht="45" customHeight="1" x14ac:dyDescent="0.25">
      <c r="A971" s="14">
        <v>29</v>
      </c>
      <c r="B971" s="15" t="s">
        <v>784</v>
      </c>
      <c r="C971" s="14" t="s">
        <v>47</v>
      </c>
      <c r="D971" s="14">
        <v>2011</v>
      </c>
      <c r="E971" s="14" t="s">
        <v>34</v>
      </c>
      <c r="F971" s="14" t="s">
        <v>779</v>
      </c>
      <c r="G971" s="16">
        <v>5</v>
      </c>
      <c r="H971" s="16">
        <v>5</v>
      </c>
      <c r="I971" s="56">
        <v>7569.4</v>
      </c>
      <c r="J971" s="56">
        <v>5638.8</v>
      </c>
      <c r="K971" s="56">
        <v>5383.4</v>
      </c>
      <c r="L971" s="57">
        <v>168</v>
      </c>
      <c r="M971" s="56">
        <f t="shared" si="373"/>
        <v>1513317</v>
      </c>
      <c r="N971" s="56">
        <v>0</v>
      </c>
      <c r="O971" s="56">
        <v>0</v>
      </c>
      <c r="P971" s="56">
        <v>0</v>
      </c>
      <c r="Q971" s="56">
        <f>'Таблица 3 '!C969</f>
        <v>1513317</v>
      </c>
      <c r="R971" s="56">
        <f t="shared" si="374"/>
        <v>1513317</v>
      </c>
      <c r="S971" s="56">
        <v>0</v>
      </c>
      <c r="T971" s="56" t="s">
        <v>753</v>
      </c>
      <c r="U971" s="56" t="s">
        <v>753</v>
      </c>
      <c r="V971" s="58">
        <v>2021</v>
      </c>
    </row>
    <row r="972" spans="1:23" ht="45" customHeight="1" x14ac:dyDescent="0.25">
      <c r="A972" s="14">
        <v>30</v>
      </c>
      <c r="B972" s="15" t="s">
        <v>785</v>
      </c>
      <c r="C972" s="14" t="s">
        <v>47</v>
      </c>
      <c r="D972" s="14">
        <v>1977</v>
      </c>
      <c r="E972" s="14" t="s">
        <v>34</v>
      </c>
      <c r="F972" s="14" t="s">
        <v>45</v>
      </c>
      <c r="G972" s="16">
        <v>4</v>
      </c>
      <c r="H972" s="16">
        <v>4</v>
      </c>
      <c r="I972" s="56">
        <v>4713.2</v>
      </c>
      <c r="J972" s="56">
        <v>3780.95</v>
      </c>
      <c r="K972" s="56">
        <v>3082.75</v>
      </c>
      <c r="L972" s="57">
        <v>149</v>
      </c>
      <c r="M972" s="56">
        <f t="shared" si="373"/>
        <v>1593246</v>
      </c>
      <c r="N972" s="56">
        <v>0</v>
      </c>
      <c r="O972" s="56">
        <v>0</v>
      </c>
      <c r="P972" s="56">
        <v>0</v>
      </c>
      <c r="Q972" s="56">
        <f>'Таблица 3 '!C970</f>
        <v>1593246</v>
      </c>
      <c r="R972" s="56">
        <f t="shared" si="374"/>
        <v>1593246</v>
      </c>
      <c r="S972" s="56">
        <v>0</v>
      </c>
      <c r="T972" s="56" t="s">
        <v>753</v>
      </c>
      <c r="U972" s="56" t="s">
        <v>753</v>
      </c>
      <c r="V972" s="58" t="s">
        <v>786</v>
      </c>
    </row>
    <row r="973" spans="1:23" ht="45" customHeight="1" x14ac:dyDescent="0.25">
      <c r="A973" s="14">
        <v>31</v>
      </c>
      <c r="B973" s="15" t="s">
        <v>787</v>
      </c>
      <c r="C973" s="14" t="s">
        <v>788</v>
      </c>
      <c r="D973" s="14">
        <v>1969</v>
      </c>
      <c r="E973" s="14" t="s">
        <v>34</v>
      </c>
      <c r="F973" s="14" t="s">
        <v>45</v>
      </c>
      <c r="G973" s="16">
        <v>5</v>
      </c>
      <c r="H973" s="16">
        <v>4</v>
      </c>
      <c r="I973" s="56">
        <v>4181.3</v>
      </c>
      <c r="J973" s="56">
        <v>3843.6</v>
      </c>
      <c r="K973" s="56">
        <v>2477.5</v>
      </c>
      <c r="L973" s="57">
        <v>207</v>
      </c>
      <c r="M973" s="56">
        <f t="shared" si="373"/>
        <v>1262813</v>
      </c>
      <c r="N973" s="56">
        <v>0</v>
      </c>
      <c r="O973" s="56">
        <v>0</v>
      </c>
      <c r="P973" s="56">
        <v>0</v>
      </c>
      <c r="Q973" s="56">
        <f>'Таблица 3 '!C971</f>
        <v>1262813</v>
      </c>
      <c r="R973" s="56">
        <f t="shared" si="374"/>
        <v>1262813</v>
      </c>
      <c r="S973" s="56">
        <v>0</v>
      </c>
      <c r="T973" s="56" t="s">
        <v>753</v>
      </c>
      <c r="U973" s="56" t="s">
        <v>753</v>
      </c>
      <c r="V973" s="58">
        <v>2021</v>
      </c>
    </row>
    <row r="974" spans="1:23" ht="45" customHeight="1" x14ac:dyDescent="0.25">
      <c r="A974" s="14">
        <v>32</v>
      </c>
      <c r="B974" s="15" t="s">
        <v>789</v>
      </c>
      <c r="C974" s="14" t="s">
        <v>47</v>
      </c>
      <c r="D974" s="14">
        <v>1979</v>
      </c>
      <c r="E974" s="14" t="s">
        <v>34</v>
      </c>
      <c r="F974" s="14" t="s">
        <v>779</v>
      </c>
      <c r="G974" s="16">
        <v>5</v>
      </c>
      <c r="H974" s="16">
        <v>4</v>
      </c>
      <c r="I974" s="56">
        <v>3996</v>
      </c>
      <c r="J974" s="56">
        <v>3405.1</v>
      </c>
      <c r="K974" s="56">
        <v>3405.1</v>
      </c>
      <c r="L974" s="57">
        <v>172</v>
      </c>
      <c r="M974" s="56">
        <f t="shared" si="373"/>
        <v>1042844</v>
      </c>
      <c r="N974" s="56">
        <v>0</v>
      </c>
      <c r="O974" s="56">
        <v>0</v>
      </c>
      <c r="P974" s="56">
        <v>0</v>
      </c>
      <c r="Q974" s="56">
        <f>'Таблица 3 '!C972</f>
        <v>1042844</v>
      </c>
      <c r="R974" s="56">
        <f t="shared" si="374"/>
        <v>1042844</v>
      </c>
      <c r="S974" s="56">
        <v>0</v>
      </c>
      <c r="T974" s="56" t="s">
        <v>753</v>
      </c>
      <c r="U974" s="56" t="s">
        <v>753</v>
      </c>
      <c r="V974" s="58">
        <v>2020</v>
      </c>
    </row>
    <row r="975" spans="1:23" s="59" customFormat="1" ht="59.25" customHeight="1" x14ac:dyDescent="0.25">
      <c r="A975" s="14">
        <v>33</v>
      </c>
      <c r="B975" s="15" t="s">
        <v>790</v>
      </c>
      <c r="C975" s="14" t="s">
        <v>791</v>
      </c>
      <c r="D975" s="14">
        <v>1973</v>
      </c>
      <c r="E975" s="14" t="s">
        <v>34</v>
      </c>
      <c r="F975" s="14" t="s">
        <v>779</v>
      </c>
      <c r="G975" s="16">
        <v>5</v>
      </c>
      <c r="H975" s="16">
        <v>5</v>
      </c>
      <c r="I975" s="56">
        <v>5347.7</v>
      </c>
      <c r="J975" s="56">
        <v>3411.41</v>
      </c>
      <c r="K975" s="56">
        <v>3411.41</v>
      </c>
      <c r="L975" s="57">
        <v>191</v>
      </c>
      <c r="M975" s="56">
        <f t="shared" si="373"/>
        <v>2010685</v>
      </c>
      <c r="N975" s="56">
        <v>0</v>
      </c>
      <c r="O975" s="56">
        <v>0</v>
      </c>
      <c r="P975" s="56">
        <v>0</v>
      </c>
      <c r="Q975" s="56">
        <f>'Таблица 3 '!C973</f>
        <v>2010685</v>
      </c>
      <c r="R975" s="56">
        <f t="shared" si="374"/>
        <v>2010685</v>
      </c>
      <c r="S975" s="56">
        <v>0</v>
      </c>
      <c r="T975" s="56" t="s">
        <v>753</v>
      </c>
      <c r="U975" s="56" t="s">
        <v>753</v>
      </c>
      <c r="V975" s="58" t="s">
        <v>792</v>
      </c>
      <c r="W975" s="84"/>
    </row>
    <row r="976" spans="1:23" s="59" customFormat="1" ht="45" customHeight="1" x14ac:dyDescent="0.25">
      <c r="A976" s="14">
        <v>34</v>
      </c>
      <c r="B976" s="15" t="s">
        <v>793</v>
      </c>
      <c r="C976" s="14" t="s">
        <v>47</v>
      </c>
      <c r="D976" s="14">
        <v>1976</v>
      </c>
      <c r="E976" s="14" t="s">
        <v>34</v>
      </c>
      <c r="F976" s="14" t="s">
        <v>779</v>
      </c>
      <c r="G976" s="16">
        <v>5</v>
      </c>
      <c r="H976" s="16">
        <v>4</v>
      </c>
      <c r="I976" s="56">
        <v>3319.9</v>
      </c>
      <c r="J976" s="56">
        <v>3319.9</v>
      </c>
      <c r="K976" s="56">
        <v>3319.9</v>
      </c>
      <c r="L976" s="57">
        <v>107</v>
      </c>
      <c r="M976" s="56">
        <f t="shared" si="373"/>
        <v>1048859</v>
      </c>
      <c r="N976" s="56">
        <v>0</v>
      </c>
      <c r="O976" s="56">
        <v>0</v>
      </c>
      <c r="P976" s="56">
        <v>0</v>
      </c>
      <c r="Q976" s="56">
        <f>'Таблица 3 '!C974</f>
        <v>1048859</v>
      </c>
      <c r="R976" s="56">
        <f t="shared" si="374"/>
        <v>1048859</v>
      </c>
      <c r="S976" s="56">
        <v>0</v>
      </c>
      <c r="T976" s="56" t="s">
        <v>753</v>
      </c>
      <c r="U976" s="56" t="s">
        <v>753</v>
      </c>
      <c r="V976" s="58">
        <v>2020</v>
      </c>
      <c r="W976" s="84"/>
    </row>
    <row r="977" spans="1:23" ht="58.5" customHeight="1" x14ac:dyDescent="0.25">
      <c r="A977" s="14">
        <v>35</v>
      </c>
      <c r="B977" s="15" t="s">
        <v>793</v>
      </c>
      <c r="C977" s="14" t="s">
        <v>791</v>
      </c>
      <c r="D977" s="14">
        <v>1979</v>
      </c>
      <c r="E977" s="14" t="s">
        <v>34</v>
      </c>
      <c r="F977" s="14" t="s">
        <v>779</v>
      </c>
      <c r="G977" s="16">
        <v>6</v>
      </c>
      <c r="H977" s="16">
        <v>6</v>
      </c>
      <c r="I977" s="56">
        <v>6691.6</v>
      </c>
      <c r="J977" s="56">
        <v>4516.3</v>
      </c>
      <c r="K977" s="56">
        <v>761.9</v>
      </c>
      <c r="L977" s="57">
        <v>150</v>
      </c>
      <c r="M977" s="56">
        <f t="shared" si="373"/>
        <v>618909</v>
      </c>
      <c r="N977" s="56">
        <v>0</v>
      </c>
      <c r="O977" s="56">
        <v>0</v>
      </c>
      <c r="P977" s="56">
        <v>0</v>
      </c>
      <c r="Q977" s="56">
        <f>'Таблица 3 '!C975</f>
        <v>618909</v>
      </c>
      <c r="R977" s="56">
        <f t="shared" si="374"/>
        <v>618909</v>
      </c>
      <c r="S977" s="56">
        <v>0</v>
      </c>
      <c r="T977" s="56" t="s">
        <v>753</v>
      </c>
      <c r="U977" s="56" t="s">
        <v>753</v>
      </c>
      <c r="V977" s="58">
        <v>2017</v>
      </c>
    </row>
    <row r="978" spans="1:23" ht="42.75" customHeight="1" x14ac:dyDescent="0.25">
      <c r="A978" s="14">
        <v>36</v>
      </c>
      <c r="B978" s="15" t="s">
        <v>794</v>
      </c>
      <c r="C978" s="14" t="s">
        <v>38</v>
      </c>
      <c r="D978" s="14">
        <v>1995</v>
      </c>
      <c r="E978" s="14" t="s">
        <v>35</v>
      </c>
      <c r="F978" s="14" t="s">
        <v>49</v>
      </c>
      <c r="G978" s="16">
        <v>10</v>
      </c>
      <c r="H978" s="16">
        <v>10</v>
      </c>
      <c r="I978" s="56">
        <v>4265.5</v>
      </c>
      <c r="J978" s="56">
        <v>2732.8</v>
      </c>
      <c r="K978" s="56">
        <v>1532.7</v>
      </c>
      <c r="L978" s="57">
        <v>142</v>
      </c>
      <c r="M978" s="56">
        <f t="shared" si="373"/>
        <v>1917494</v>
      </c>
      <c r="N978" s="56">
        <v>0</v>
      </c>
      <c r="O978" s="56">
        <v>0</v>
      </c>
      <c r="P978" s="56">
        <v>0</v>
      </c>
      <c r="Q978" s="56">
        <f>'Таблица 3 '!C976</f>
        <v>1917494</v>
      </c>
      <c r="R978" s="56">
        <f t="shared" si="374"/>
        <v>1917494</v>
      </c>
      <c r="S978" s="56">
        <v>0</v>
      </c>
      <c r="T978" s="56" t="s">
        <v>753</v>
      </c>
      <c r="U978" s="56" t="s">
        <v>753</v>
      </c>
      <c r="V978" s="58" t="s">
        <v>763</v>
      </c>
    </row>
    <row r="979" spans="1:23" ht="42.75" customHeight="1" x14ac:dyDescent="0.25">
      <c r="A979" s="14">
        <v>37</v>
      </c>
      <c r="B979" s="15" t="s">
        <v>795</v>
      </c>
      <c r="C979" s="14" t="s">
        <v>47</v>
      </c>
      <c r="D979" s="14">
        <v>2006</v>
      </c>
      <c r="E979" s="14" t="s">
        <v>34</v>
      </c>
      <c r="F979" s="14" t="s">
        <v>45</v>
      </c>
      <c r="G979" s="16">
        <v>9</v>
      </c>
      <c r="H979" s="16">
        <v>3</v>
      </c>
      <c r="I979" s="56">
        <v>7786.3</v>
      </c>
      <c r="J979" s="56">
        <v>7770.1</v>
      </c>
      <c r="K979" s="56">
        <v>7770.1</v>
      </c>
      <c r="L979" s="57">
        <v>211</v>
      </c>
      <c r="M979" s="56">
        <f t="shared" si="373"/>
        <v>1679003</v>
      </c>
      <c r="N979" s="56">
        <v>0</v>
      </c>
      <c r="O979" s="56">
        <v>0</v>
      </c>
      <c r="P979" s="56">
        <v>0</v>
      </c>
      <c r="Q979" s="56">
        <f>'Таблица 3 '!C977</f>
        <v>1679003</v>
      </c>
      <c r="R979" s="56">
        <f t="shared" si="374"/>
        <v>1679003</v>
      </c>
      <c r="S979" s="56">
        <v>0</v>
      </c>
      <c r="T979" s="56" t="s">
        <v>753</v>
      </c>
      <c r="U979" s="56" t="s">
        <v>753</v>
      </c>
      <c r="V979" s="58">
        <v>2020</v>
      </c>
    </row>
    <row r="980" spans="1:23" ht="42.75" customHeight="1" x14ac:dyDescent="0.25">
      <c r="A980" s="14">
        <v>38</v>
      </c>
      <c r="B980" s="15" t="s">
        <v>796</v>
      </c>
      <c r="C980" s="14" t="s">
        <v>38</v>
      </c>
      <c r="D980" s="14">
        <v>1982</v>
      </c>
      <c r="E980" s="14" t="s">
        <v>35</v>
      </c>
      <c r="F980" s="14" t="s">
        <v>49</v>
      </c>
      <c r="G980" s="16">
        <v>5</v>
      </c>
      <c r="H980" s="16">
        <v>5</v>
      </c>
      <c r="I980" s="56">
        <v>3637.3</v>
      </c>
      <c r="J980" s="56">
        <v>3637.3</v>
      </c>
      <c r="K980" s="56">
        <v>3637.3</v>
      </c>
      <c r="L980" s="57">
        <v>158</v>
      </c>
      <c r="M980" s="56">
        <f t="shared" si="373"/>
        <v>1761187</v>
      </c>
      <c r="N980" s="56">
        <v>0</v>
      </c>
      <c r="O980" s="56">
        <v>0</v>
      </c>
      <c r="P980" s="56">
        <v>0</v>
      </c>
      <c r="Q980" s="56">
        <f>'Таблица 3 '!C978</f>
        <v>1761187</v>
      </c>
      <c r="R980" s="56">
        <f t="shared" si="374"/>
        <v>1761187</v>
      </c>
      <c r="S980" s="56">
        <v>0</v>
      </c>
      <c r="T980" s="56" t="s">
        <v>753</v>
      </c>
      <c r="U980" s="56" t="s">
        <v>753</v>
      </c>
      <c r="V980" s="58" t="s">
        <v>797</v>
      </c>
    </row>
    <row r="981" spans="1:23" ht="42.75" customHeight="1" x14ac:dyDescent="0.25">
      <c r="A981" s="14">
        <v>39</v>
      </c>
      <c r="B981" s="15" t="s">
        <v>798</v>
      </c>
      <c r="C981" s="14" t="s">
        <v>47</v>
      </c>
      <c r="D981" s="14">
        <v>1976</v>
      </c>
      <c r="E981" s="14" t="s">
        <v>34</v>
      </c>
      <c r="F981" s="14" t="s">
        <v>779</v>
      </c>
      <c r="G981" s="16">
        <v>5</v>
      </c>
      <c r="H981" s="16">
        <v>4</v>
      </c>
      <c r="I981" s="56">
        <v>4005.2</v>
      </c>
      <c r="J981" s="56">
        <v>3497.6</v>
      </c>
      <c r="K981" s="56">
        <v>2897.6</v>
      </c>
      <c r="L981" s="57">
        <v>147</v>
      </c>
      <c r="M981" s="56">
        <f t="shared" si="373"/>
        <v>1006919</v>
      </c>
      <c r="N981" s="56">
        <v>0</v>
      </c>
      <c r="O981" s="56">
        <v>0</v>
      </c>
      <c r="P981" s="56">
        <v>0</v>
      </c>
      <c r="Q981" s="56">
        <f>'Таблица 3 '!C979</f>
        <v>1006919</v>
      </c>
      <c r="R981" s="56">
        <f t="shared" si="374"/>
        <v>1006919</v>
      </c>
      <c r="S981" s="56">
        <v>0</v>
      </c>
      <c r="T981" s="56" t="s">
        <v>753</v>
      </c>
      <c r="U981" s="56" t="s">
        <v>753</v>
      </c>
      <c r="V981" s="58">
        <v>2020</v>
      </c>
    </row>
    <row r="982" spans="1:23" ht="42.75" customHeight="1" x14ac:dyDescent="0.25">
      <c r="A982" s="14">
        <v>40</v>
      </c>
      <c r="B982" s="15" t="s">
        <v>799</v>
      </c>
      <c r="C982" s="14" t="s">
        <v>47</v>
      </c>
      <c r="D982" s="14">
        <v>1973</v>
      </c>
      <c r="E982" s="14">
        <v>2019</v>
      </c>
      <c r="F982" s="14" t="s">
        <v>779</v>
      </c>
      <c r="G982" s="16">
        <v>12</v>
      </c>
      <c r="H982" s="16">
        <v>1</v>
      </c>
      <c r="I982" s="56">
        <v>5649.05</v>
      </c>
      <c r="J982" s="56">
        <v>4579.1000000000004</v>
      </c>
      <c r="K982" s="56">
        <v>4443</v>
      </c>
      <c r="L982" s="57">
        <v>163</v>
      </c>
      <c r="M982" s="56">
        <f t="shared" si="373"/>
        <v>454826</v>
      </c>
      <c r="N982" s="56">
        <v>0</v>
      </c>
      <c r="O982" s="56">
        <v>0</v>
      </c>
      <c r="P982" s="56">
        <v>0</v>
      </c>
      <c r="Q982" s="56">
        <f>'Таблица 3 '!C980</f>
        <v>454826</v>
      </c>
      <c r="R982" s="56">
        <f t="shared" si="374"/>
        <v>454826</v>
      </c>
      <c r="S982" s="56">
        <v>0</v>
      </c>
      <c r="T982" s="56" t="s">
        <v>753</v>
      </c>
      <c r="U982" s="56" t="s">
        <v>753</v>
      </c>
      <c r="V982" s="58">
        <v>2020</v>
      </c>
    </row>
    <row r="983" spans="1:23" ht="42.75" customHeight="1" x14ac:dyDescent="0.25">
      <c r="A983" s="14">
        <v>41</v>
      </c>
      <c r="B983" s="15" t="s">
        <v>140</v>
      </c>
      <c r="C983" s="14" t="s">
        <v>47</v>
      </c>
      <c r="D983" s="14">
        <v>1983</v>
      </c>
      <c r="E983" s="14">
        <v>2020</v>
      </c>
      <c r="F983" s="14" t="s">
        <v>45</v>
      </c>
      <c r="G983" s="16">
        <v>5</v>
      </c>
      <c r="H983" s="16">
        <v>6</v>
      </c>
      <c r="I983" s="56">
        <v>4722</v>
      </c>
      <c r="J983" s="56">
        <v>4590.1000000000004</v>
      </c>
      <c r="K983" s="56">
        <v>4432.6000000000004</v>
      </c>
      <c r="L983" s="57">
        <v>191</v>
      </c>
      <c r="M983" s="56">
        <f t="shared" si="373"/>
        <v>735454</v>
      </c>
      <c r="N983" s="56">
        <v>0</v>
      </c>
      <c r="O983" s="56">
        <v>0</v>
      </c>
      <c r="P983" s="56">
        <v>0</v>
      </c>
      <c r="Q983" s="56">
        <f>'Таблица 3 '!C981</f>
        <v>735454</v>
      </c>
      <c r="R983" s="56">
        <f t="shared" si="374"/>
        <v>735454</v>
      </c>
      <c r="S983" s="56">
        <v>0</v>
      </c>
      <c r="T983" s="56" t="s">
        <v>753</v>
      </c>
      <c r="U983" s="56" t="s">
        <v>753</v>
      </c>
      <c r="V983" s="58">
        <v>2020</v>
      </c>
    </row>
    <row r="984" spans="1:23" ht="42.75" customHeight="1" x14ac:dyDescent="0.25">
      <c r="A984" s="14">
        <v>42</v>
      </c>
      <c r="B984" s="15" t="s">
        <v>800</v>
      </c>
      <c r="C984" s="14" t="s">
        <v>47</v>
      </c>
      <c r="D984" s="14">
        <v>1991</v>
      </c>
      <c r="E984" s="14" t="s">
        <v>34</v>
      </c>
      <c r="F984" s="14" t="s">
        <v>45</v>
      </c>
      <c r="G984" s="16">
        <v>10</v>
      </c>
      <c r="H984" s="16">
        <v>2</v>
      </c>
      <c r="I984" s="56">
        <v>3932.8</v>
      </c>
      <c r="J984" s="56">
        <v>3898.3</v>
      </c>
      <c r="K984" s="56">
        <v>3623.9</v>
      </c>
      <c r="L984" s="57">
        <v>153</v>
      </c>
      <c r="M984" s="56">
        <f t="shared" si="373"/>
        <v>956340</v>
      </c>
      <c r="N984" s="56">
        <v>0</v>
      </c>
      <c r="O984" s="56">
        <v>0</v>
      </c>
      <c r="P984" s="56">
        <v>0</v>
      </c>
      <c r="Q984" s="56">
        <f>'Таблица 3 '!C982</f>
        <v>956340</v>
      </c>
      <c r="R984" s="56">
        <f t="shared" si="374"/>
        <v>956340</v>
      </c>
      <c r="S984" s="56">
        <v>0</v>
      </c>
      <c r="T984" s="56" t="s">
        <v>753</v>
      </c>
      <c r="U984" s="56" t="s">
        <v>753</v>
      </c>
      <c r="V984" s="58">
        <v>2020</v>
      </c>
    </row>
    <row r="985" spans="1:23" ht="42.75" customHeight="1" x14ac:dyDescent="0.25">
      <c r="A985" s="14">
        <v>43</v>
      </c>
      <c r="B985" s="15" t="s">
        <v>801</v>
      </c>
      <c r="C985" s="14" t="s">
        <v>38</v>
      </c>
      <c r="D985" s="14">
        <v>1978</v>
      </c>
      <c r="E985" s="14" t="s">
        <v>35</v>
      </c>
      <c r="F985" s="14" t="s">
        <v>49</v>
      </c>
      <c r="G985" s="16">
        <v>5</v>
      </c>
      <c r="H985" s="16">
        <v>5</v>
      </c>
      <c r="I985" s="56">
        <v>3316.5</v>
      </c>
      <c r="J985" s="56">
        <v>3297.5</v>
      </c>
      <c r="K985" s="56">
        <v>3297.5</v>
      </c>
      <c r="L985" s="57">
        <v>70</v>
      </c>
      <c r="M985" s="56">
        <f t="shared" si="373"/>
        <v>128101</v>
      </c>
      <c r="N985" s="56">
        <v>0</v>
      </c>
      <c r="O985" s="56">
        <v>0</v>
      </c>
      <c r="P985" s="56">
        <v>0</v>
      </c>
      <c r="Q985" s="56">
        <f>'Таблица 3 '!C983</f>
        <v>128101</v>
      </c>
      <c r="R985" s="56">
        <f t="shared" si="374"/>
        <v>128101</v>
      </c>
      <c r="S985" s="56">
        <v>0</v>
      </c>
      <c r="T985" s="56" t="s">
        <v>753</v>
      </c>
      <c r="U985" s="56" t="s">
        <v>753</v>
      </c>
      <c r="V985" s="58" t="s">
        <v>797</v>
      </c>
    </row>
    <row r="986" spans="1:23" ht="42.75" customHeight="1" x14ac:dyDescent="0.25">
      <c r="A986" s="14">
        <v>44</v>
      </c>
      <c r="B986" s="15" t="s">
        <v>802</v>
      </c>
      <c r="C986" s="14" t="s">
        <v>47</v>
      </c>
      <c r="D986" s="14">
        <v>1972</v>
      </c>
      <c r="E986" s="14" t="s">
        <v>34</v>
      </c>
      <c r="F986" s="14" t="s">
        <v>45</v>
      </c>
      <c r="G986" s="16">
        <v>5</v>
      </c>
      <c r="H986" s="16">
        <v>6</v>
      </c>
      <c r="I986" s="56">
        <v>4751.3999999999996</v>
      </c>
      <c r="J986" s="56">
        <v>4713.3</v>
      </c>
      <c r="K986" s="56">
        <v>4517.7</v>
      </c>
      <c r="L986" s="57">
        <v>207</v>
      </c>
      <c r="M986" s="56">
        <f t="shared" si="373"/>
        <v>1524750</v>
      </c>
      <c r="N986" s="56">
        <v>0</v>
      </c>
      <c r="O986" s="56">
        <v>0</v>
      </c>
      <c r="P986" s="56">
        <v>0</v>
      </c>
      <c r="Q986" s="56">
        <f>'Таблица 3 '!C984</f>
        <v>1524750</v>
      </c>
      <c r="R986" s="56">
        <f t="shared" si="374"/>
        <v>1524750</v>
      </c>
      <c r="S986" s="56">
        <v>0</v>
      </c>
      <c r="T986" s="56" t="s">
        <v>753</v>
      </c>
      <c r="U986" s="56" t="s">
        <v>753</v>
      </c>
      <c r="V986" s="58">
        <v>2019</v>
      </c>
    </row>
    <row r="987" spans="1:23" ht="42.75" customHeight="1" x14ac:dyDescent="0.25">
      <c r="A987" s="14">
        <v>45</v>
      </c>
      <c r="B987" s="15" t="s">
        <v>803</v>
      </c>
      <c r="C987" s="14" t="s">
        <v>47</v>
      </c>
      <c r="D987" s="14">
        <v>2012</v>
      </c>
      <c r="E987" s="14" t="s">
        <v>34</v>
      </c>
      <c r="F987" s="14" t="s">
        <v>71</v>
      </c>
      <c r="G987" s="16">
        <v>9</v>
      </c>
      <c r="H987" s="16">
        <v>3</v>
      </c>
      <c r="I987" s="56">
        <v>7400</v>
      </c>
      <c r="J987" s="56">
        <v>5030.8</v>
      </c>
      <c r="K987" s="56">
        <v>4859</v>
      </c>
      <c r="L987" s="57">
        <v>262</v>
      </c>
      <c r="M987" s="56">
        <f t="shared" si="373"/>
        <v>189660.55</v>
      </c>
      <c r="N987" s="56">
        <v>0</v>
      </c>
      <c r="O987" s="56">
        <v>0</v>
      </c>
      <c r="P987" s="56">
        <v>0</v>
      </c>
      <c r="Q987" s="56">
        <f>'Таблица 3 '!C985</f>
        <v>189660.55</v>
      </c>
      <c r="R987" s="56">
        <f t="shared" si="374"/>
        <v>189660.55</v>
      </c>
      <c r="S987" s="56">
        <v>0</v>
      </c>
      <c r="T987" s="56" t="s">
        <v>753</v>
      </c>
      <c r="U987" s="56" t="s">
        <v>753</v>
      </c>
      <c r="V987" s="58">
        <v>2021</v>
      </c>
    </row>
    <row r="988" spans="1:23" ht="56.25" customHeight="1" x14ac:dyDescent="0.25">
      <c r="A988" s="14">
        <v>46</v>
      </c>
      <c r="B988" s="15" t="s">
        <v>147</v>
      </c>
      <c r="C988" s="14" t="s">
        <v>148</v>
      </c>
      <c r="D988" s="14">
        <v>1973</v>
      </c>
      <c r="E988" s="14">
        <v>2020</v>
      </c>
      <c r="F988" s="14" t="s">
        <v>39</v>
      </c>
      <c r="G988" s="16">
        <v>5</v>
      </c>
      <c r="H988" s="16">
        <v>6</v>
      </c>
      <c r="I988" s="56">
        <v>4799.2</v>
      </c>
      <c r="J988" s="56">
        <v>4434.7</v>
      </c>
      <c r="K988" s="56">
        <v>3504.8</v>
      </c>
      <c r="L988" s="57">
        <v>178</v>
      </c>
      <c r="M988" s="56">
        <f t="shared" si="373"/>
        <v>1385500</v>
      </c>
      <c r="N988" s="56">
        <v>0</v>
      </c>
      <c r="O988" s="56">
        <v>0</v>
      </c>
      <c r="P988" s="56">
        <v>0</v>
      </c>
      <c r="Q988" s="56">
        <f>'Таблица 3 '!C986</f>
        <v>1385500</v>
      </c>
      <c r="R988" s="56">
        <f t="shared" si="374"/>
        <v>1385500</v>
      </c>
      <c r="S988" s="56">
        <v>0</v>
      </c>
      <c r="T988" s="56" t="s">
        <v>753</v>
      </c>
      <c r="U988" s="56" t="s">
        <v>753</v>
      </c>
      <c r="V988" s="58">
        <v>2020</v>
      </c>
    </row>
    <row r="989" spans="1:23" s="59" customFormat="1" ht="42.75" customHeight="1" x14ac:dyDescent="0.25">
      <c r="A989" s="14">
        <v>47</v>
      </c>
      <c r="B989" s="15" t="s">
        <v>804</v>
      </c>
      <c r="C989" s="14" t="s">
        <v>47</v>
      </c>
      <c r="D989" s="14">
        <v>2007</v>
      </c>
      <c r="E989" s="14" t="s">
        <v>34</v>
      </c>
      <c r="F989" s="14" t="s">
        <v>39</v>
      </c>
      <c r="G989" s="16">
        <v>9</v>
      </c>
      <c r="H989" s="16">
        <v>4</v>
      </c>
      <c r="I989" s="56">
        <v>15991.9</v>
      </c>
      <c r="J989" s="56">
        <v>10666.8</v>
      </c>
      <c r="K989" s="56">
        <v>10666.8</v>
      </c>
      <c r="L989" s="57">
        <v>295</v>
      </c>
      <c r="M989" s="56">
        <f t="shared" si="373"/>
        <v>906507</v>
      </c>
      <c r="N989" s="56">
        <v>0</v>
      </c>
      <c r="O989" s="56">
        <v>0</v>
      </c>
      <c r="P989" s="56">
        <v>0</v>
      </c>
      <c r="Q989" s="56">
        <f>'Таблица 3 '!C987</f>
        <v>906507</v>
      </c>
      <c r="R989" s="56">
        <f t="shared" si="374"/>
        <v>906507</v>
      </c>
      <c r="S989" s="56">
        <v>0</v>
      </c>
      <c r="T989" s="56" t="s">
        <v>753</v>
      </c>
      <c r="U989" s="56" t="s">
        <v>753</v>
      </c>
      <c r="V989" s="58">
        <v>2021</v>
      </c>
      <c r="W989" s="84"/>
    </row>
    <row r="990" spans="1:23" ht="42.75" customHeight="1" x14ac:dyDescent="0.25">
      <c r="A990" s="14">
        <v>48</v>
      </c>
      <c r="B990" s="15" t="s">
        <v>805</v>
      </c>
      <c r="C990" s="14" t="s">
        <v>38</v>
      </c>
      <c r="D990" s="14">
        <v>1985</v>
      </c>
      <c r="E990" s="14" t="s">
        <v>34</v>
      </c>
      <c r="F990" s="14" t="s">
        <v>45</v>
      </c>
      <c r="G990" s="16">
        <v>5</v>
      </c>
      <c r="H990" s="16">
        <v>4</v>
      </c>
      <c r="I990" s="56">
        <v>5906.4</v>
      </c>
      <c r="J990" s="56">
        <v>4709.2</v>
      </c>
      <c r="K990" s="56">
        <v>4610.3999999999996</v>
      </c>
      <c r="L990" s="57">
        <v>179</v>
      </c>
      <c r="M990" s="56">
        <f t="shared" si="373"/>
        <v>4135447</v>
      </c>
      <c r="N990" s="56">
        <v>0</v>
      </c>
      <c r="O990" s="56">
        <v>0</v>
      </c>
      <c r="P990" s="56">
        <v>0</v>
      </c>
      <c r="Q990" s="56">
        <f>'Таблица 3 '!C988</f>
        <v>4135447</v>
      </c>
      <c r="R990" s="56">
        <f t="shared" si="374"/>
        <v>4135447</v>
      </c>
      <c r="S990" s="56">
        <v>0</v>
      </c>
      <c r="T990" s="56" t="s">
        <v>753</v>
      </c>
      <c r="U990" s="56" t="s">
        <v>753</v>
      </c>
      <c r="V990" s="58">
        <v>2019</v>
      </c>
    </row>
    <row r="991" spans="1:23" ht="41.25" customHeight="1" x14ac:dyDescent="0.25">
      <c r="A991" s="14">
        <v>49</v>
      </c>
      <c r="B991" s="15" t="s">
        <v>806</v>
      </c>
      <c r="C991" s="14" t="s">
        <v>807</v>
      </c>
      <c r="D991" s="14">
        <v>1988</v>
      </c>
      <c r="E991" s="14" t="s">
        <v>34</v>
      </c>
      <c r="F991" s="14" t="s">
        <v>45</v>
      </c>
      <c r="G991" s="16">
        <v>5</v>
      </c>
      <c r="H991" s="16">
        <v>5</v>
      </c>
      <c r="I991" s="56">
        <v>3825</v>
      </c>
      <c r="J991" s="56">
        <v>3415.2</v>
      </c>
      <c r="K991" s="56">
        <v>3415.2</v>
      </c>
      <c r="L991" s="57">
        <v>115</v>
      </c>
      <c r="M991" s="56">
        <f t="shared" si="373"/>
        <v>895954.58</v>
      </c>
      <c r="N991" s="56">
        <v>0</v>
      </c>
      <c r="O991" s="56">
        <v>0</v>
      </c>
      <c r="P991" s="56">
        <v>0</v>
      </c>
      <c r="Q991" s="56">
        <f>'Таблица 3 '!C989</f>
        <v>895954.58</v>
      </c>
      <c r="R991" s="56">
        <f t="shared" si="374"/>
        <v>895954.58</v>
      </c>
      <c r="S991" s="56">
        <v>0</v>
      </c>
      <c r="T991" s="56" t="s">
        <v>753</v>
      </c>
      <c r="U991" s="56" t="s">
        <v>753</v>
      </c>
      <c r="V991" s="58">
        <v>2019</v>
      </c>
    </row>
    <row r="992" spans="1:23" ht="42.75" customHeight="1" x14ac:dyDescent="0.25">
      <c r="A992" s="14">
        <v>50</v>
      </c>
      <c r="B992" s="15" t="s">
        <v>169</v>
      </c>
      <c r="C992" s="14" t="s">
        <v>47</v>
      </c>
      <c r="D992" s="14">
        <v>1976</v>
      </c>
      <c r="E992" s="14">
        <v>2022</v>
      </c>
      <c r="F992" s="14" t="s">
        <v>45</v>
      </c>
      <c r="G992" s="16">
        <v>5</v>
      </c>
      <c r="H992" s="16">
        <v>5</v>
      </c>
      <c r="I992" s="56">
        <v>5151.1000000000004</v>
      </c>
      <c r="J992" s="56">
        <v>4557.1000000000004</v>
      </c>
      <c r="K992" s="56">
        <v>4314.3</v>
      </c>
      <c r="L992" s="57">
        <v>183</v>
      </c>
      <c r="M992" s="56">
        <f t="shared" si="373"/>
        <v>1272125.8</v>
      </c>
      <c r="N992" s="56">
        <v>0</v>
      </c>
      <c r="O992" s="56">
        <v>0</v>
      </c>
      <c r="P992" s="56">
        <v>0</v>
      </c>
      <c r="Q992" s="56">
        <f>'Таблица 3 '!C990</f>
        <v>1272125.8</v>
      </c>
      <c r="R992" s="56">
        <f t="shared" si="374"/>
        <v>1272125.8</v>
      </c>
      <c r="S992" s="56">
        <v>0</v>
      </c>
      <c r="T992" s="56" t="s">
        <v>753</v>
      </c>
      <c r="U992" s="56" t="s">
        <v>753</v>
      </c>
      <c r="V992" s="58" t="s">
        <v>781</v>
      </c>
    </row>
    <row r="993" spans="1:23" ht="42.75" customHeight="1" x14ac:dyDescent="0.25">
      <c r="A993" s="14">
        <v>51</v>
      </c>
      <c r="B993" s="15" t="s">
        <v>172</v>
      </c>
      <c r="C993" s="14" t="s">
        <v>47</v>
      </c>
      <c r="D993" s="14">
        <v>1978</v>
      </c>
      <c r="E993" s="14">
        <v>2020</v>
      </c>
      <c r="F993" s="14" t="s">
        <v>39</v>
      </c>
      <c r="G993" s="16">
        <v>5</v>
      </c>
      <c r="H993" s="16">
        <v>8</v>
      </c>
      <c r="I993" s="56">
        <v>6561.3</v>
      </c>
      <c r="J993" s="56">
        <v>6561.3</v>
      </c>
      <c r="K993" s="56">
        <v>6230.8</v>
      </c>
      <c r="L993" s="57">
        <v>305</v>
      </c>
      <c r="M993" s="56">
        <f t="shared" si="373"/>
        <v>1915828.43</v>
      </c>
      <c r="N993" s="56">
        <v>0</v>
      </c>
      <c r="O993" s="56">
        <v>0</v>
      </c>
      <c r="P993" s="56">
        <v>0</v>
      </c>
      <c r="Q993" s="56">
        <f>'Таблица 3 '!C991</f>
        <v>1915828.43</v>
      </c>
      <c r="R993" s="56">
        <f t="shared" si="374"/>
        <v>1915828.43</v>
      </c>
      <c r="S993" s="56">
        <v>0</v>
      </c>
      <c r="T993" s="56" t="s">
        <v>753</v>
      </c>
      <c r="U993" s="56" t="s">
        <v>753</v>
      </c>
      <c r="V993" s="58">
        <v>2020</v>
      </c>
    </row>
    <row r="994" spans="1:23" ht="40.5" customHeight="1" x14ac:dyDescent="0.25">
      <c r="A994" s="14">
        <v>52</v>
      </c>
      <c r="B994" s="15" t="s">
        <v>808</v>
      </c>
      <c r="C994" s="14" t="s">
        <v>47</v>
      </c>
      <c r="D994" s="14">
        <v>1977</v>
      </c>
      <c r="E994" s="14" t="s">
        <v>34</v>
      </c>
      <c r="F994" s="14" t="s">
        <v>39</v>
      </c>
      <c r="G994" s="16">
        <v>5</v>
      </c>
      <c r="H994" s="16">
        <v>6</v>
      </c>
      <c r="I994" s="56">
        <v>4875.7</v>
      </c>
      <c r="J994" s="56">
        <v>4423.8</v>
      </c>
      <c r="K994" s="56">
        <v>4063.6</v>
      </c>
      <c r="L994" s="57">
        <v>169</v>
      </c>
      <c r="M994" s="56">
        <f t="shared" si="373"/>
        <v>1719466</v>
      </c>
      <c r="N994" s="56">
        <v>0</v>
      </c>
      <c r="O994" s="56">
        <v>0</v>
      </c>
      <c r="P994" s="56">
        <v>0</v>
      </c>
      <c r="Q994" s="56">
        <f>'Таблица 3 '!C992</f>
        <v>1719466</v>
      </c>
      <c r="R994" s="56">
        <f t="shared" si="374"/>
        <v>1719466</v>
      </c>
      <c r="S994" s="56">
        <v>0</v>
      </c>
      <c r="T994" s="56" t="s">
        <v>753</v>
      </c>
      <c r="U994" s="56" t="s">
        <v>753</v>
      </c>
      <c r="V994" s="58">
        <v>2021</v>
      </c>
    </row>
    <row r="995" spans="1:23" s="59" customFormat="1" ht="40.5" customHeight="1" x14ac:dyDescent="0.25">
      <c r="A995" s="14">
        <v>53</v>
      </c>
      <c r="B995" s="15" t="s">
        <v>809</v>
      </c>
      <c r="C995" s="14" t="s">
        <v>47</v>
      </c>
      <c r="D995" s="14">
        <v>2013</v>
      </c>
      <c r="E995" s="14" t="s">
        <v>34</v>
      </c>
      <c r="F995" s="14" t="s">
        <v>39</v>
      </c>
      <c r="G995" s="16">
        <v>13</v>
      </c>
      <c r="H995" s="16">
        <v>4</v>
      </c>
      <c r="I995" s="56">
        <v>20268</v>
      </c>
      <c r="J995" s="56">
        <v>15969.14</v>
      </c>
      <c r="K995" s="56">
        <v>15907.19</v>
      </c>
      <c r="L995" s="57">
        <v>205</v>
      </c>
      <c r="M995" s="56">
        <f t="shared" si="373"/>
        <v>610423</v>
      </c>
      <c r="N995" s="56">
        <v>0</v>
      </c>
      <c r="O995" s="56">
        <v>0</v>
      </c>
      <c r="P995" s="56">
        <v>0</v>
      </c>
      <c r="Q995" s="56">
        <f>'Таблица 3 '!C993</f>
        <v>610423</v>
      </c>
      <c r="R995" s="56">
        <f t="shared" si="374"/>
        <v>610423</v>
      </c>
      <c r="S995" s="56">
        <v>0</v>
      </c>
      <c r="T995" s="56" t="s">
        <v>753</v>
      </c>
      <c r="U995" s="56" t="s">
        <v>753</v>
      </c>
      <c r="V995" s="58">
        <v>2019</v>
      </c>
      <c r="W995" s="84"/>
    </row>
    <row r="996" spans="1:23" ht="60.75" customHeight="1" x14ac:dyDescent="0.25">
      <c r="A996" s="14">
        <v>54</v>
      </c>
      <c r="B996" s="15" t="s">
        <v>810</v>
      </c>
      <c r="C996" s="14" t="s">
        <v>791</v>
      </c>
      <c r="D996" s="14">
        <v>1990</v>
      </c>
      <c r="E996" s="14" t="s">
        <v>34</v>
      </c>
      <c r="F996" s="14" t="s">
        <v>39</v>
      </c>
      <c r="G996" s="16">
        <v>5</v>
      </c>
      <c r="H996" s="16">
        <v>5</v>
      </c>
      <c r="I996" s="56">
        <v>3250.4</v>
      </c>
      <c r="J996" s="56">
        <v>3250.4</v>
      </c>
      <c r="K996" s="56">
        <v>3250.4</v>
      </c>
      <c r="L996" s="57">
        <v>144</v>
      </c>
      <c r="M996" s="56">
        <f t="shared" si="373"/>
        <v>1349713</v>
      </c>
      <c r="N996" s="56">
        <v>0</v>
      </c>
      <c r="O996" s="56">
        <v>0</v>
      </c>
      <c r="P996" s="56">
        <v>0</v>
      </c>
      <c r="Q996" s="56">
        <f>'Таблица 3 '!C994</f>
        <v>1349713</v>
      </c>
      <c r="R996" s="56">
        <f t="shared" si="374"/>
        <v>1349713</v>
      </c>
      <c r="S996" s="56">
        <v>0</v>
      </c>
      <c r="T996" s="56" t="s">
        <v>753</v>
      </c>
      <c r="U996" s="56" t="s">
        <v>753</v>
      </c>
      <c r="V996" s="58" t="s">
        <v>811</v>
      </c>
    </row>
    <row r="997" spans="1:23" s="59" customFormat="1" ht="44.25" customHeight="1" x14ac:dyDescent="0.25">
      <c r="A997" s="14">
        <v>55</v>
      </c>
      <c r="B997" s="15" t="s">
        <v>812</v>
      </c>
      <c r="C997" s="14" t="s">
        <v>38</v>
      </c>
      <c r="D997" s="14">
        <v>1984</v>
      </c>
      <c r="E997" s="14" t="s">
        <v>35</v>
      </c>
      <c r="F997" s="14" t="s">
        <v>49</v>
      </c>
      <c r="G997" s="16">
        <v>9</v>
      </c>
      <c r="H997" s="16">
        <v>9</v>
      </c>
      <c r="I997" s="56">
        <v>4610.3999999999996</v>
      </c>
      <c r="J997" s="56">
        <v>3819.2</v>
      </c>
      <c r="K997" s="56">
        <v>791.2</v>
      </c>
      <c r="L997" s="57">
        <v>140</v>
      </c>
      <c r="M997" s="56">
        <f t="shared" si="373"/>
        <v>2788526</v>
      </c>
      <c r="N997" s="56">
        <v>0</v>
      </c>
      <c r="O997" s="56">
        <v>0</v>
      </c>
      <c r="P997" s="56">
        <v>0</v>
      </c>
      <c r="Q997" s="56">
        <f>'Таблица 3 '!C995</f>
        <v>2788526</v>
      </c>
      <c r="R997" s="56">
        <f t="shared" si="374"/>
        <v>2788526</v>
      </c>
      <c r="S997" s="56">
        <v>0</v>
      </c>
      <c r="T997" s="56" t="s">
        <v>753</v>
      </c>
      <c r="U997" s="56" t="s">
        <v>753</v>
      </c>
      <c r="V997" s="58">
        <v>2019</v>
      </c>
      <c r="W997" s="84"/>
    </row>
    <row r="998" spans="1:23" ht="44.25" customHeight="1" x14ac:dyDescent="0.25">
      <c r="A998" s="14">
        <v>56</v>
      </c>
      <c r="B998" s="15" t="s">
        <v>670</v>
      </c>
      <c r="C998" s="14" t="s">
        <v>38</v>
      </c>
      <c r="D998" s="14">
        <v>1994</v>
      </c>
      <c r="E998" s="14" t="s">
        <v>35</v>
      </c>
      <c r="F998" s="14" t="s">
        <v>49</v>
      </c>
      <c r="G998" s="16">
        <v>9</v>
      </c>
      <c r="H998" s="16">
        <v>9</v>
      </c>
      <c r="I998" s="56">
        <v>8752</v>
      </c>
      <c r="J998" s="56">
        <v>8752</v>
      </c>
      <c r="K998" s="56">
        <v>8752</v>
      </c>
      <c r="L998" s="57">
        <v>153</v>
      </c>
      <c r="M998" s="56">
        <f t="shared" si="373"/>
        <v>7445914</v>
      </c>
      <c r="N998" s="56">
        <v>0</v>
      </c>
      <c r="O998" s="56">
        <v>0</v>
      </c>
      <c r="P998" s="56">
        <v>0</v>
      </c>
      <c r="Q998" s="56">
        <f>'Таблица 3 '!C996</f>
        <v>7445914</v>
      </c>
      <c r="R998" s="56">
        <f t="shared" si="374"/>
        <v>7445914</v>
      </c>
      <c r="S998" s="56">
        <v>0</v>
      </c>
      <c r="T998" s="56" t="s">
        <v>753</v>
      </c>
      <c r="U998" s="56" t="s">
        <v>753</v>
      </c>
      <c r="V998" s="58" t="s">
        <v>776</v>
      </c>
    </row>
    <row r="999" spans="1:23" ht="44.25" customHeight="1" x14ac:dyDescent="0.25">
      <c r="A999" s="14">
        <v>57</v>
      </c>
      <c r="B999" s="15" t="s">
        <v>813</v>
      </c>
      <c r="C999" s="14" t="s">
        <v>47</v>
      </c>
      <c r="D999" s="14">
        <v>1977</v>
      </c>
      <c r="E999" s="14" t="s">
        <v>34</v>
      </c>
      <c r="F999" s="14" t="s">
        <v>45</v>
      </c>
      <c r="G999" s="16">
        <v>5</v>
      </c>
      <c r="H999" s="16">
        <v>6</v>
      </c>
      <c r="I999" s="56">
        <v>6190.2</v>
      </c>
      <c r="J999" s="56">
        <v>4421.1000000000004</v>
      </c>
      <c r="K999" s="56">
        <v>4393.3999999999996</v>
      </c>
      <c r="L999" s="57">
        <v>183</v>
      </c>
      <c r="M999" s="56">
        <f t="shared" si="373"/>
        <v>1859654</v>
      </c>
      <c r="N999" s="56">
        <v>0</v>
      </c>
      <c r="O999" s="56">
        <v>0</v>
      </c>
      <c r="P999" s="56">
        <v>0</v>
      </c>
      <c r="Q999" s="56">
        <f>'Таблица 3 '!C997</f>
        <v>1859654</v>
      </c>
      <c r="R999" s="56">
        <f t="shared" si="374"/>
        <v>1859654</v>
      </c>
      <c r="S999" s="56">
        <v>0</v>
      </c>
      <c r="T999" s="56" t="s">
        <v>753</v>
      </c>
      <c r="U999" s="56" t="s">
        <v>753</v>
      </c>
      <c r="V999" s="58">
        <v>2020</v>
      </c>
    </row>
    <row r="1000" spans="1:23" ht="44.25" customHeight="1" x14ac:dyDescent="0.25">
      <c r="A1000" s="14">
        <v>58</v>
      </c>
      <c r="B1000" s="15" t="s">
        <v>814</v>
      </c>
      <c r="C1000" s="14" t="s">
        <v>38</v>
      </c>
      <c r="D1000" s="14">
        <v>1980</v>
      </c>
      <c r="E1000" s="14" t="s">
        <v>35</v>
      </c>
      <c r="F1000" s="14" t="s">
        <v>49</v>
      </c>
      <c r="G1000" s="16">
        <v>5</v>
      </c>
      <c r="H1000" s="16">
        <v>5</v>
      </c>
      <c r="I1000" s="56">
        <v>3656.8</v>
      </c>
      <c r="J1000" s="56">
        <v>2867.6</v>
      </c>
      <c r="K1000" s="56">
        <v>2867.6</v>
      </c>
      <c r="L1000" s="57">
        <v>127</v>
      </c>
      <c r="M1000" s="56">
        <f t="shared" si="373"/>
        <v>1560209.4</v>
      </c>
      <c r="N1000" s="56">
        <v>0</v>
      </c>
      <c r="O1000" s="56">
        <v>0</v>
      </c>
      <c r="P1000" s="56">
        <v>0</v>
      </c>
      <c r="Q1000" s="56">
        <f>'Таблица 3 '!C998</f>
        <v>1560209.4</v>
      </c>
      <c r="R1000" s="56">
        <f t="shared" si="374"/>
        <v>1560209.4</v>
      </c>
      <c r="S1000" s="56">
        <v>0</v>
      </c>
      <c r="T1000" s="56" t="s">
        <v>753</v>
      </c>
      <c r="U1000" s="56" t="s">
        <v>753</v>
      </c>
      <c r="V1000" s="58">
        <v>2021.2021999999999</v>
      </c>
    </row>
    <row r="1001" spans="1:23" ht="44.25" customHeight="1" x14ac:dyDescent="0.25">
      <c r="A1001" s="14">
        <v>59</v>
      </c>
      <c r="B1001" s="15" t="s">
        <v>815</v>
      </c>
      <c r="C1001" s="14" t="s">
        <v>47</v>
      </c>
      <c r="D1001" s="14">
        <v>1972</v>
      </c>
      <c r="E1001" s="14" t="s">
        <v>34</v>
      </c>
      <c r="F1001" s="14" t="s">
        <v>39</v>
      </c>
      <c r="G1001" s="16">
        <v>5</v>
      </c>
      <c r="H1001" s="16">
        <v>4</v>
      </c>
      <c r="I1001" s="56">
        <v>3439.5</v>
      </c>
      <c r="J1001" s="56">
        <v>3166</v>
      </c>
      <c r="K1001" s="56">
        <v>2986.1</v>
      </c>
      <c r="L1001" s="57">
        <v>164</v>
      </c>
      <c r="M1001" s="56">
        <f t="shared" si="373"/>
        <v>1580000</v>
      </c>
      <c r="N1001" s="56">
        <v>0</v>
      </c>
      <c r="O1001" s="56">
        <v>0</v>
      </c>
      <c r="P1001" s="56">
        <v>0</v>
      </c>
      <c r="Q1001" s="56">
        <f>'Таблица 3 '!C999</f>
        <v>1580000</v>
      </c>
      <c r="R1001" s="56">
        <f t="shared" si="374"/>
        <v>1580000</v>
      </c>
      <c r="S1001" s="56">
        <v>0</v>
      </c>
      <c r="T1001" s="56" t="s">
        <v>753</v>
      </c>
      <c r="U1001" s="56" t="s">
        <v>753</v>
      </c>
      <c r="V1001" s="58">
        <v>2022</v>
      </c>
    </row>
    <row r="1002" spans="1:23" s="59" customFormat="1" ht="44.25" customHeight="1" x14ac:dyDescent="0.25">
      <c r="A1002" s="14">
        <v>60</v>
      </c>
      <c r="B1002" s="15" t="s">
        <v>672</v>
      </c>
      <c r="C1002" s="14" t="s">
        <v>38</v>
      </c>
      <c r="D1002" s="14">
        <v>1989</v>
      </c>
      <c r="E1002" s="14" t="s">
        <v>35</v>
      </c>
      <c r="F1002" s="14" t="s">
        <v>49</v>
      </c>
      <c r="G1002" s="16">
        <v>10</v>
      </c>
      <c r="H1002" s="16">
        <v>10</v>
      </c>
      <c r="I1002" s="56">
        <v>3862.3</v>
      </c>
      <c r="J1002" s="56">
        <v>3862.3</v>
      </c>
      <c r="K1002" s="56">
        <v>3862.3</v>
      </c>
      <c r="L1002" s="57">
        <v>145</v>
      </c>
      <c r="M1002" s="56">
        <f t="shared" si="373"/>
        <v>1774106</v>
      </c>
      <c r="N1002" s="56">
        <v>0</v>
      </c>
      <c r="O1002" s="56">
        <v>0</v>
      </c>
      <c r="P1002" s="56">
        <v>0</v>
      </c>
      <c r="Q1002" s="56">
        <f>'Таблица 3 '!C1000</f>
        <v>1774106</v>
      </c>
      <c r="R1002" s="56">
        <f t="shared" si="374"/>
        <v>1774106</v>
      </c>
      <c r="S1002" s="56">
        <v>0</v>
      </c>
      <c r="T1002" s="56" t="s">
        <v>753</v>
      </c>
      <c r="U1002" s="56" t="s">
        <v>753</v>
      </c>
      <c r="V1002" s="58" t="s">
        <v>776</v>
      </c>
      <c r="W1002" s="84"/>
    </row>
    <row r="1003" spans="1:23" s="47" customFormat="1" ht="62.25" customHeight="1" x14ac:dyDescent="0.25">
      <c r="A1003" s="14">
        <v>61</v>
      </c>
      <c r="B1003" s="15" t="s">
        <v>816</v>
      </c>
      <c r="C1003" s="14" t="s">
        <v>817</v>
      </c>
      <c r="D1003" s="14">
        <v>1997</v>
      </c>
      <c r="E1003" s="14" t="s">
        <v>34</v>
      </c>
      <c r="F1003" s="14" t="s">
        <v>71</v>
      </c>
      <c r="G1003" s="16">
        <v>12</v>
      </c>
      <c r="H1003" s="16">
        <v>1</v>
      </c>
      <c r="I1003" s="56">
        <v>8382.9</v>
      </c>
      <c r="J1003" s="56">
        <v>6230.6</v>
      </c>
      <c r="K1003" s="56">
        <v>6230.6</v>
      </c>
      <c r="L1003" s="57">
        <v>66</v>
      </c>
      <c r="M1003" s="56">
        <f t="shared" si="373"/>
        <v>1930005</v>
      </c>
      <c r="N1003" s="56">
        <v>0</v>
      </c>
      <c r="O1003" s="56">
        <v>0</v>
      </c>
      <c r="P1003" s="56">
        <v>0</v>
      </c>
      <c r="Q1003" s="56">
        <f>'Таблица 3 '!C1001</f>
        <v>1930005</v>
      </c>
      <c r="R1003" s="56">
        <f t="shared" si="374"/>
        <v>1930005</v>
      </c>
      <c r="S1003" s="56">
        <v>0</v>
      </c>
      <c r="T1003" s="56" t="s">
        <v>753</v>
      </c>
      <c r="U1003" s="56" t="s">
        <v>753</v>
      </c>
      <c r="V1003" s="58" t="s">
        <v>818</v>
      </c>
      <c r="W1003" s="84"/>
    </row>
    <row r="1004" spans="1:23" ht="44.25" customHeight="1" x14ac:dyDescent="0.25">
      <c r="A1004" s="14">
        <v>62</v>
      </c>
      <c r="B1004" s="15" t="s">
        <v>819</v>
      </c>
      <c r="C1004" s="14" t="s">
        <v>38</v>
      </c>
      <c r="D1004" s="14">
        <v>1974</v>
      </c>
      <c r="E1004" s="14" t="s">
        <v>34</v>
      </c>
      <c r="F1004" s="14" t="s">
        <v>49</v>
      </c>
      <c r="G1004" s="16">
        <v>5</v>
      </c>
      <c r="H1004" s="16">
        <v>8</v>
      </c>
      <c r="I1004" s="56">
        <v>6734</v>
      </c>
      <c r="J1004" s="56">
        <v>6212</v>
      </c>
      <c r="K1004" s="56">
        <v>5808.2</v>
      </c>
      <c r="L1004" s="57">
        <v>123</v>
      </c>
      <c r="M1004" s="56">
        <f t="shared" si="373"/>
        <v>3651064.2</v>
      </c>
      <c r="N1004" s="56">
        <v>0</v>
      </c>
      <c r="O1004" s="56">
        <v>0</v>
      </c>
      <c r="P1004" s="56">
        <v>0</v>
      </c>
      <c r="Q1004" s="56">
        <f>'Таблица 3 '!C1002</f>
        <v>3651064.2</v>
      </c>
      <c r="R1004" s="56">
        <f t="shared" si="374"/>
        <v>3651064.2</v>
      </c>
      <c r="S1004" s="56">
        <v>0</v>
      </c>
      <c r="T1004" s="56" t="s">
        <v>753</v>
      </c>
      <c r="U1004" s="56" t="s">
        <v>753</v>
      </c>
      <c r="V1004" s="58" t="s">
        <v>820</v>
      </c>
    </row>
    <row r="1005" spans="1:23" ht="44.25" customHeight="1" x14ac:dyDescent="0.25">
      <c r="A1005" s="14">
        <v>63</v>
      </c>
      <c r="B1005" s="15" t="s">
        <v>198</v>
      </c>
      <c r="C1005" s="14" t="s">
        <v>47</v>
      </c>
      <c r="D1005" s="14">
        <v>1992</v>
      </c>
      <c r="E1005" s="14">
        <v>2018</v>
      </c>
      <c r="F1005" s="14" t="s">
        <v>45</v>
      </c>
      <c r="G1005" s="16">
        <v>10</v>
      </c>
      <c r="H1005" s="16">
        <v>6</v>
      </c>
      <c r="I1005" s="56">
        <v>12951.1</v>
      </c>
      <c r="J1005" s="56">
        <v>12946.9</v>
      </c>
      <c r="K1005" s="56">
        <v>12057.3</v>
      </c>
      <c r="L1005" s="57">
        <v>471</v>
      </c>
      <c r="M1005" s="56">
        <f t="shared" si="373"/>
        <v>2628413</v>
      </c>
      <c r="N1005" s="56">
        <v>0</v>
      </c>
      <c r="O1005" s="56">
        <v>0</v>
      </c>
      <c r="P1005" s="56">
        <v>0</v>
      </c>
      <c r="Q1005" s="56">
        <f>'Таблица 3 '!C1003</f>
        <v>2628413</v>
      </c>
      <c r="R1005" s="56">
        <f t="shared" si="374"/>
        <v>2628413</v>
      </c>
      <c r="S1005" s="56">
        <v>0</v>
      </c>
      <c r="T1005" s="56" t="s">
        <v>753</v>
      </c>
      <c r="U1005" s="56" t="s">
        <v>753</v>
      </c>
      <c r="V1005" s="58" t="s">
        <v>821</v>
      </c>
    </row>
    <row r="1006" spans="1:23" ht="44.25" customHeight="1" x14ac:dyDescent="0.25">
      <c r="A1006" s="14">
        <v>64</v>
      </c>
      <c r="B1006" s="15" t="s">
        <v>822</v>
      </c>
      <c r="C1006" s="14" t="s">
        <v>47</v>
      </c>
      <c r="D1006" s="14">
        <v>1965</v>
      </c>
      <c r="E1006" s="14" t="s">
        <v>34</v>
      </c>
      <c r="F1006" s="14" t="s">
        <v>39</v>
      </c>
      <c r="G1006" s="16">
        <v>5</v>
      </c>
      <c r="H1006" s="16">
        <v>4</v>
      </c>
      <c r="I1006" s="56">
        <v>3329.4</v>
      </c>
      <c r="J1006" s="56">
        <v>3329.1</v>
      </c>
      <c r="K1006" s="56">
        <v>3200</v>
      </c>
      <c r="L1006" s="57">
        <v>140</v>
      </c>
      <c r="M1006" s="56">
        <f t="shared" si="373"/>
        <v>1834266.05</v>
      </c>
      <c r="N1006" s="56">
        <v>0</v>
      </c>
      <c r="O1006" s="56">
        <v>0</v>
      </c>
      <c r="P1006" s="56">
        <v>0</v>
      </c>
      <c r="Q1006" s="56">
        <f>'Таблица 3 '!C1004</f>
        <v>1834266.05</v>
      </c>
      <c r="R1006" s="56">
        <f t="shared" si="374"/>
        <v>1834266.05</v>
      </c>
      <c r="S1006" s="56">
        <v>0</v>
      </c>
      <c r="T1006" s="56" t="s">
        <v>753</v>
      </c>
      <c r="U1006" s="56" t="s">
        <v>753</v>
      </c>
      <c r="V1006" s="58">
        <v>2022</v>
      </c>
    </row>
    <row r="1007" spans="1:23" ht="44.25" customHeight="1" x14ac:dyDescent="0.25">
      <c r="A1007" s="14">
        <v>65</v>
      </c>
      <c r="B1007" s="15" t="s">
        <v>823</v>
      </c>
      <c r="C1007" s="14" t="s">
        <v>47</v>
      </c>
      <c r="D1007" s="14">
        <v>2005</v>
      </c>
      <c r="E1007" s="14" t="s">
        <v>34</v>
      </c>
      <c r="F1007" s="14" t="s">
        <v>39</v>
      </c>
      <c r="G1007" s="16">
        <v>5</v>
      </c>
      <c r="H1007" s="16">
        <v>3</v>
      </c>
      <c r="I1007" s="56">
        <v>4070.1</v>
      </c>
      <c r="J1007" s="56">
        <v>3379.54</v>
      </c>
      <c r="K1007" s="56">
        <v>3059.44</v>
      </c>
      <c r="L1007" s="57">
        <v>79</v>
      </c>
      <c r="M1007" s="56">
        <f t="shared" ref="M1007:M1019" si="375">SUM(N1007:Q1007)</f>
        <v>560653</v>
      </c>
      <c r="N1007" s="56">
        <v>0</v>
      </c>
      <c r="O1007" s="56">
        <v>0</v>
      </c>
      <c r="P1007" s="56">
        <v>0</v>
      </c>
      <c r="Q1007" s="56">
        <f>'Таблица 3 '!C1005</f>
        <v>560653</v>
      </c>
      <c r="R1007" s="56">
        <f t="shared" ref="R1007:R1019" si="376">Q1007</f>
        <v>560653</v>
      </c>
      <c r="S1007" s="56">
        <v>0</v>
      </c>
      <c r="T1007" s="56" t="s">
        <v>753</v>
      </c>
      <c r="U1007" s="56" t="s">
        <v>753</v>
      </c>
      <c r="V1007" s="58">
        <v>2019</v>
      </c>
    </row>
    <row r="1008" spans="1:23" ht="44.25" customHeight="1" x14ac:dyDescent="0.25">
      <c r="A1008" s="14">
        <v>66</v>
      </c>
      <c r="B1008" s="15" t="s">
        <v>200</v>
      </c>
      <c r="C1008" s="14" t="s">
        <v>47</v>
      </c>
      <c r="D1008" s="14">
        <v>1972</v>
      </c>
      <c r="E1008" s="14" t="s">
        <v>34</v>
      </c>
      <c r="F1008" s="14" t="s">
        <v>39</v>
      </c>
      <c r="G1008" s="16">
        <v>6</v>
      </c>
      <c r="H1008" s="16">
        <v>6</v>
      </c>
      <c r="I1008" s="56">
        <v>7394.8</v>
      </c>
      <c r="J1008" s="56">
        <v>5427.1</v>
      </c>
      <c r="K1008" s="56">
        <v>5290.7</v>
      </c>
      <c r="L1008" s="57">
        <v>231</v>
      </c>
      <c r="M1008" s="56">
        <f t="shared" si="375"/>
        <v>1900000</v>
      </c>
      <c r="N1008" s="56">
        <v>0</v>
      </c>
      <c r="O1008" s="56">
        <v>0</v>
      </c>
      <c r="P1008" s="56">
        <v>0</v>
      </c>
      <c r="Q1008" s="56">
        <f>'Таблица 3 '!C1006</f>
        <v>1900000</v>
      </c>
      <c r="R1008" s="56">
        <f t="shared" si="376"/>
        <v>1900000</v>
      </c>
      <c r="S1008" s="56">
        <v>0</v>
      </c>
      <c r="T1008" s="56" t="s">
        <v>753</v>
      </c>
      <c r="U1008" s="56" t="s">
        <v>753</v>
      </c>
      <c r="V1008" s="58">
        <v>2020</v>
      </c>
    </row>
    <row r="1009" spans="1:23" ht="44.25" customHeight="1" x14ac:dyDescent="0.25">
      <c r="A1009" s="14">
        <v>67</v>
      </c>
      <c r="B1009" s="15" t="s">
        <v>824</v>
      </c>
      <c r="C1009" s="14" t="s">
        <v>38</v>
      </c>
      <c r="D1009" s="14">
        <v>1994</v>
      </c>
      <c r="E1009" s="14" t="s">
        <v>35</v>
      </c>
      <c r="F1009" s="14" t="s">
        <v>49</v>
      </c>
      <c r="G1009" s="16">
        <v>10</v>
      </c>
      <c r="H1009" s="16">
        <v>10</v>
      </c>
      <c r="I1009" s="56">
        <v>4263</v>
      </c>
      <c r="J1009" s="56">
        <v>4263</v>
      </c>
      <c r="K1009" s="56">
        <v>4263</v>
      </c>
      <c r="L1009" s="57">
        <v>163</v>
      </c>
      <c r="M1009" s="56">
        <f t="shared" si="375"/>
        <v>1682083.02</v>
      </c>
      <c r="N1009" s="56">
        <v>0</v>
      </c>
      <c r="O1009" s="56">
        <v>0</v>
      </c>
      <c r="P1009" s="56">
        <v>0</v>
      </c>
      <c r="Q1009" s="56">
        <f>'Таблица 3 '!C1007</f>
        <v>1682083.02</v>
      </c>
      <c r="R1009" s="56">
        <f t="shared" si="376"/>
        <v>1682083.02</v>
      </c>
      <c r="S1009" s="56">
        <v>0</v>
      </c>
      <c r="T1009" s="56" t="s">
        <v>753</v>
      </c>
      <c r="U1009" s="56" t="s">
        <v>753</v>
      </c>
      <c r="V1009" s="58" t="s">
        <v>776</v>
      </c>
    </row>
    <row r="1010" spans="1:23" ht="44.25" customHeight="1" x14ac:dyDescent="0.25">
      <c r="A1010" s="14">
        <v>68</v>
      </c>
      <c r="B1010" s="15" t="s">
        <v>825</v>
      </c>
      <c r="C1010" s="14" t="s">
        <v>38</v>
      </c>
      <c r="D1010" s="14">
        <v>1995</v>
      </c>
      <c r="E1010" s="14" t="s">
        <v>35</v>
      </c>
      <c r="F1010" s="14" t="s">
        <v>49</v>
      </c>
      <c r="G1010" s="16">
        <v>9</v>
      </c>
      <c r="H1010" s="16">
        <v>9</v>
      </c>
      <c r="I1010" s="56">
        <v>7103.1</v>
      </c>
      <c r="J1010" s="56">
        <v>7103.1</v>
      </c>
      <c r="K1010" s="56">
        <v>7103.1</v>
      </c>
      <c r="L1010" s="57">
        <v>145</v>
      </c>
      <c r="M1010" s="56">
        <f t="shared" si="375"/>
        <v>706255</v>
      </c>
      <c r="N1010" s="56">
        <v>0</v>
      </c>
      <c r="O1010" s="56">
        <v>0</v>
      </c>
      <c r="P1010" s="56">
        <v>0</v>
      </c>
      <c r="Q1010" s="56">
        <f>'Таблица 3 '!C1008</f>
        <v>706255</v>
      </c>
      <c r="R1010" s="56">
        <f t="shared" si="376"/>
        <v>706255</v>
      </c>
      <c r="S1010" s="56">
        <v>0</v>
      </c>
      <c r="T1010" s="56" t="s">
        <v>753</v>
      </c>
      <c r="U1010" s="56" t="s">
        <v>753</v>
      </c>
      <c r="V1010" s="58" t="s">
        <v>826</v>
      </c>
    </row>
    <row r="1011" spans="1:23" s="47" customFormat="1" ht="44.25" customHeight="1" x14ac:dyDescent="0.25">
      <c r="A1011" s="14"/>
      <c r="B1011" s="15" t="s">
        <v>220</v>
      </c>
      <c r="C1011" s="14" t="s">
        <v>38</v>
      </c>
      <c r="D1011" s="39">
        <v>1982</v>
      </c>
      <c r="E1011" s="60" t="s">
        <v>35</v>
      </c>
      <c r="F1011" s="61" t="s">
        <v>39</v>
      </c>
      <c r="G1011" s="60">
        <v>5</v>
      </c>
      <c r="H1011" s="60">
        <v>4</v>
      </c>
      <c r="I1011" s="62">
        <v>3757.9</v>
      </c>
      <c r="J1011" s="62">
        <v>2713.5</v>
      </c>
      <c r="K1011" s="62">
        <v>2713.5</v>
      </c>
      <c r="L1011" s="63">
        <v>108</v>
      </c>
      <c r="M1011" s="56">
        <f t="shared" si="375"/>
        <v>-208172</v>
      </c>
      <c r="N1011" s="56">
        <v>0</v>
      </c>
      <c r="O1011" s="56">
        <v>0</v>
      </c>
      <c r="P1011" s="56">
        <v>0</v>
      </c>
      <c r="Q1011" s="56">
        <f>'Таблица 3 '!C1009</f>
        <v>-208172</v>
      </c>
      <c r="R1011" s="56">
        <f t="shared" si="376"/>
        <v>-208172</v>
      </c>
      <c r="S1011" s="56">
        <v>0</v>
      </c>
      <c r="T1011" s="56" t="s">
        <v>753</v>
      </c>
      <c r="U1011" s="56" t="s">
        <v>753</v>
      </c>
      <c r="V1011" s="58">
        <v>2020</v>
      </c>
      <c r="W1011" s="84"/>
    </row>
    <row r="1012" spans="1:23" ht="44.25" customHeight="1" x14ac:dyDescent="0.25">
      <c r="A1012" s="14">
        <v>69</v>
      </c>
      <c r="B1012" s="15" t="s">
        <v>221</v>
      </c>
      <c r="C1012" s="14" t="s">
        <v>47</v>
      </c>
      <c r="D1012" s="14">
        <v>1978</v>
      </c>
      <c r="E1012" s="14">
        <v>2019</v>
      </c>
      <c r="F1012" s="14" t="s">
        <v>71</v>
      </c>
      <c r="G1012" s="16">
        <v>5</v>
      </c>
      <c r="H1012" s="16">
        <v>6</v>
      </c>
      <c r="I1012" s="56">
        <v>5712.9</v>
      </c>
      <c r="J1012" s="56">
        <v>4867.12</v>
      </c>
      <c r="K1012" s="56">
        <v>4469.5200000000004</v>
      </c>
      <c r="L1012" s="57">
        <v>184</v>
      </c>
      <c r="M1012" s="56">
        <f t="shared" si="375"/>
        <v>606807</v>
      </c>
      <c r="N1012" s="56">
        <v>0</v>
      </c>
      <c r="O1012" s="56">
        <v>0</v>
      </c>
      <c r="P1012" s="56">
        <v>0</v>
      </c>
      <c r="Q1012" s="56">
        <f>'Таблица 3 '!C1010</f>
        <v>606807</v>
      </c>
      <c r="R1012" s="56">
        <f t="shared" si="376"/>
        <v>606807</v>
      </c>
      <c r="S1012" s="56">
        <v>0</v>
      </c>
      <c r="T1012" s="56" t="s">
        <v>753</v>
      </c>
      <c r="U1012" s="56" t="s">
        <v>753</v>
      </c>
      <c r="V1012" s="58">
        <v>2020</v>
      </c>
    </row>
    <row r="1013" spans="1:23" s="59" customFormat="1" ht="44.25" customHeight="1" x14ac:dyDescent="0.25">
      <c r="A1013" s="14">
        <v>70</v>
      </c>
      <c r="B1013" s="15" t="s">
        <v>827</v>
      </c>
      <c r="C1013" s="14" t="s">
        <v>47</v>
      </c>
      <c r="D1013" s="14">
        <v>1991</v>
      </c>
      <c r="E1013" s="14" t="s">
        <v>34</v>
      </c>
      <c r="F1013" s="14" t="s">
        <v>39</v>
      </c>
      <c r="G1013" s="16">
        <v>9</v>
      </c>
      <c r="H1013" s="16">
        <v>1</v>
      </c>
      <c r="I1013" s="56">
        <v>7900</v>
      </c>
      <c r="J1013" s="56">
        <v>4900.1099999999997</v>
      </c>
      <c r="K1013" s="56">
        <v>4549.71</v>
      </c>
      <c r="L1013" s="57">
        <v>208</v>
      </c>
      <c r="M1013" s="56">
        <f t="shared" ref="M1013" si="377">SUM(N1013:Q1013)</f>
        <v>1735510</v>
      </c>
      <c r="N1013" s="56">
        <v>0</v>
      </c>
      <c r="O1013" s="56">
        <v>0</v>
      </c>
      <c r="P1013" s="56">
        <v>0</v>
      </c>
      <c r="Q1013" s="56">
        <f>'Таблица 3 '!C1011</f>
        <v>1735510</v>
      </c>
      <c r="R1013" s="56">
        <f t="shared" ref="R1013" si="378">Q1013</f>
        <v>1735510</v>
      </c>
      <c r="S1013" s="56">
        <v>0</v>
      </c>
      <c r="T1013" s="56" t="s">
        <v>753</v>
      </c>
      <c r="U1013" s="56" t="s">
        <v>753</v>
      </c>
      <c r="V1013" s="58">
        <v>2021</v>
      </c>
      <c r="W1013" s="84"/>
    </row>
    <row r="1014" spans="1:23" s="47" customFormat="1" ht="57.75" customHeight="1" x14ac:dyDescent="0.25">
      <c r="A1014" s="14">
        <v>71</v>
      </c>
      <c r="B1014" s="15" t="s">
        <v>533</v>
      </c>
      <c r="C1014" s="187" t="s">
        <v>1363</v>
      </c>
      <c r="D1014" s="14">
        <v>1990</v>
      </c>
      <c r="E1014" s="14" t="s">
        <v>34</v>
      </c>
      <c r="F1014" s="14" t="s">
        <v>45</v>
      </c>
      <c r="G1014" s="16">
        <v>9</v>
      </c>
      <c r="H1014" s="16">
        <v>6</v>
      </c>
      <c r="I1014" s="56">
        <v>14818.6</v>
      </c>
      <c r="J1014" s="56">
        <v>11650.4</v>
      </c>
      <c r="K1014" s="56">
        <v>11650.4</v>
      </c>
      <c r="L1014" s="57">
        <v>445</v>
      </c>
      <c r="M1014" s="56">
        <f t="shared" si="375"/>
        <v>3434789.83</v>
      </c>
      <c r="N1014" s="56">
        <v>0</v>
      </c>
      <c r="O1014" s="56">
        <v>0</v>
      </c>
      <c r="P1014" s="56">
        <v>0</v>
      </c>
      <c r="Q1014" s="56">
        <f>'Таблица 3 '!C1012</f>
        <v>3434789.83</v>
      </c>
      <c r="R1014" s="56">
        <f t="shared" si="376"/>
        <v>3434789.83</v>
      </c>
      <c r="S1014" s="56">
        <v>0</v>
      </c>
      <c r="T1014" s="56" t="s">
        <v>753</v>
      </c>
      <c r="U1014" s="56" t="s">
        <v>753</v>
      </c>
      <c r="V1014" s="58">
        <v>2021</v>
      </c>
      <c r="W1014" s="84"/>
    </row>
    <row r="1015" spans="1:23" ht="56.25" customHeight="1" x14ac:dyDescent="0.25">
      <c r="A1015" s="14">
        <v>72</v>
      </c>
      <c r="B1015" s="15" t="s">
        <v>828</v>
      </c>
      <c r="C1015" s="14" t="s">
        <v>829</v>
      </c>
      <c r="D1015" s="14">
        <v>1965</v>
      </c>
      <c r="E1015" s="14" t="s">
        <v>34</v>
      </c>
      <c r="F1015" s="14" t="s">
        <v>39</v>
      </c>
      <c r="G1015" s="16">
        <v>2</v>
      </c>
      <c r="H1015" s="16">
        <v>2</v>
      </c>
      <c r="I1015" s="56">
        <v>688.7</v>
      </c>
      <c r="J1015" s="56">
        <v>652</v>
      </c>
      <c r="K1015" s="56">
        <v>520.70000000000005</v>
      </c>
      <c r="L1015" s="57">
        <v>32</v>
      </c>
      <c r="M1015" s="56">
        <f t="shared" si="375"/>
        <v>150078</v>
      </c>
      <c r="N1015" s="56">
        <v>0</v>
      </c>
      <c r="O1015" s="56">
        <v>0</v>
      </c>
      <c r="P1015" s="56">
        <v>0</v>
      </c>
      <c r="Q1015" s="56">
        <f>'Таблица 3 '!C1013</f>
        <v>150078</v>
      </c>
      <c r="R1015" s="56">
        <f t="shared" si="376"/>
        <v>150078</v>
      </c>
      <c r="S1015" s="56">
        <v>0</v>
      </c>
      <c r="T1015" s="56" t="s">
        <v>753</v>
      </c>
      <c r="U1015" s="56" t="s">
        <v>753</v>
      </c>
      <c r="V1015" s="58">
        <v>2021</v>
      </c>
    </row>
    <row r="1016" spans="1:23" ht="56.25" customHeight="1" x14ac:dyDescent="0.25">
      <c r="A1016" s="14">
        <v>73</v>
      </c>
      <c r="B1016" s="15" t="s">
        <v>681</v>
      </c>
      <c r="C1016" s="14" t="s">
        <v>830</v>
      </c>
      <c r="D1016" s="14">
        <v>1979</v>
      </c>
      <c r="E1016" s="14" t="s">
        <v>34</v>
      </c>
      <c r="F1016" s="14" t="s">
        <v>45</v>
      </c>
      <c r="G1016" s="16">
        <v>5</v>
      </c>
      <c r="H1016" s="16">
        <v>4</v>
      </c>
      <c r="I1016" s="56">
        <v>3731.8</v>
      </c>
      <c r="J1016" s="56">
        <v>3743.3</v>
      </c>
      <c r="K1016" s="56">
        <v>2665.8</v>
      </c>
      <c r="L1016" s="57">
        <v>177</v>
      </c>
      <c r="M1016" s="56">
        <f t="shared" si="375"/>
        <v>1095291</v>
      </c>
      <c r="N1016" s="56">
        <v>0</v>
      </c>
      <c r="O1016" s="56">
        <v>0</v>
      </c>
      <c r="P1016" s="56">
        <v>0</v>
      </c>
      <c r="Q1016" s="56">
        <f>'Таблица 3 '!C1014</f>
        <v>1095291</v>
      </c>
      <c r="R1016" s="56">
        <f t="shared" si="376"/>
        <v>1095291</v>
      </c>
      <c r="S1016" s="56">
        <v>0</v>
      </c>
      <c r="T1016" s="56" t="s">
        <v>753</v>
      </c>
      <c r="U1016" s="56" t="s">
        <v>753</v>
      </c>
      <c r="V1016" s="58">
        <v>2021</v>
      </c>
    </row>
    <row r="1017" spans="1:23" ht="45" customHeight="1" x14ac:dyDescent="0.25">
      <c r="A1017" s="14">
        <v>74</v>
      </c>
      <c r="B1017" s="15" t="s">
        <v>831</v>
      </c>
      <c r="C1017" s="14" t="s">
        <v>47</v>
      </c>
      <c r="D1017" s="14">
        <v>1993</v>
      </c>
      <c r="E1017" s="14" t="s">
        <v>34</v>
      </c>
      <c r="F1017" s="14" t="s">
        <v>45</v>
      </c>
      <c r="G1017" s="16">
        <v>5</v>
      </c>
      <c r="H1017" s="16">
        <v>3</v>
      </c>
      <c r="I1017" s="56">
        <v>3822.9</v>
      </c>
      <c r="J1017" s="56">
        <v>3276.5</v>
      </c>
      <c r="K1017" s="56">
        <v>2906.5</v>
      </c>
      <c r="L1017" s="57">
        <v>136</v>
      </c>
      <c r="M1017" s="56">
        <f t="shared" si="375"/>
        <v>819190.76</v>
      </c>
      <c r="N1017" s="56">
        <v>0</v>
      </c>
      <c r="O1017" s="56">
        <v>0</v>
      </c>
      <c r="P1017" s="56">
        <v>0</v>
      </c>
      <c r="Q1017" s="56">
        <f>'Таблица 3 '!C1015</f>
        <v>819190.76</v>
      </c>
      <c r="R1017" s="56">
        <f t="shared" si="376"/>
        <v>819190.76</v>
      </c>
      <c r="S1017" s="56">
        <v>0</v>
      </c>
      <c r="T1017" s="56" t="s">
        <v>753</v>
      </c>
      <c r="U1017" s="56" t="s">
        <v>753</v>
      </c>
      <c r="V1017" s="58">
        <v>2020</v>
      </c>
    </row>
    <row r="1018" spans="1:23" s="8" customFormat="1" ht="28.5" customHeight="1" x14ac:dyDescent="0.25">
      <c r="A1018" s="157" t="s">
        <v>234</v>
      </c>
      <c r="B1018" s="157"/>
      <c r="C1018" s="9" t="s">
        <v>34</v>
      </c>
      <c r="D1018" s="9" t="s">
        <v>34</v>
      </c>
      <c r="E1018" s="9" t="s">
        <v>34</v>
      </c>
      <c r="F1018" s="9" t="s">
        <v>34</v>
      </c>
      <c r="G1018" s="10" t="s">
        <v>34</v>
      </c>
      <c r="H1018" s="10" t="s">
        <v>34</v>
      </c>
      <c r="I1018" s="54">
        <f>I1019</f>
        <v>3007.78</v>
      </c>
      <c r="J1018" s="54">
        <f t="shared" ref="J1018:S1018" si="379">J1019</f>
        <v>3007.78</v>
      </c>
      <c r="K1018" s="54">
        <f t="shared" si="379"/>
        <v>3007.78</v>
      </c>
      <c r="L1018" s="55">
        <f t="shared" si="379"/>
        <v>53</v>
      </c>
      <c r="M1018" s="54">
        <f t="shared" si="379"/>
        <v>356232</v>
      </c>
      <c r="N1018" s="54">
        <f t="shared" si="379"/>
        <v>0</v>
      </c>
      <c r="O1018" s="54">
        <f t="shared" si="379"/>
        <v>0</v>
      </c>
      <c r="P1018" s="54">
        <f t="shared" si="379"/>
        <v>0</v>
      </c>
      <c r="Q1018" s="54">
        <f t="shared" si="379"/>
        <v>356232</v>
      </c>
      <c r="R1018" s="54">
        <f t="shared" si="379"/>
        <v>356232</v>
      </c>
      <c r="S1018" s="54">
        <f t="shared" si="379"/>
        <v>0</v>
      </c>
      <c r="T1018" s="54" t="s">
        <v>35</v>
      </c>
      <c r="U1018" s="54" t="s">
        <v>35</v>
      </c>
      <c r="V1018" s="64" t="s">
        <v>35</v>
      </c>
      <c r="W1018" s="179"/>
    </row>
    <row r="1019" spans="1:23" ht="45" customHeight="1" x14ac:dyDescent="0.25">
      <c r="A1019" s="14">
        <v>1</v>
      </c>
      <c r="B1019" s="15" t="s">
        <v>832</v>
      </c>
      <c r="C1019" s="14" t="s">
        <v>47</v>
      </c>
      <c r="D1019" s="14">
        <v>1970</v>
      </c>
      <c r="E1019" s="14" t="s">
        <v>35</v>
      </c>
      <c r="F1019" s="14" t="s">
        <v>60</v>
      </c>
      <c r="G1019" s="16">
        <v>5</v>
      </c>
      <c r="H1019" s="16">
        <v>3</v>
      </c>
      <c r="I1019" s="56">
        <v>3007.78</v>
      </c>
      <c r="J1019" s="56">
        <v>3007.78</v>
      </c>
      <c r="K1019" s="56">
        <v>3007.78</v>
      </c>
      <c r="L1019" s="57">
        <v>53</v>
      </c>
      <c r="M1019" s="56">
        <f t="shared" si="375"/>
        <v>356232</v>
      </c>
      <c r="N1019" s="56">
        <v>0</v>
      </c>
      <c r="O1019" s="56">
        <v>0</v>
      </c>
      <c r="P1019" s="56">
        <v>0</v>
      </c>
      <c r="Q1019" s="56">
        <f>'Таблица 3 '!C1017</f>
        <v>356232</v>
      </c>
      <c r="R1019" s="56">
        <f t="shared" si="376"/>
        <v>356232</v>
      </c>
      <c r="S1019" s="56">
        <v>0</v>
      </c>
      <c r="T1019" s="56" t="s">
        <v>753</v>
      </c>
      <c r="U1019" s="56" t="s">
        <v>753</v>
      </c>
      <c r="V1019" s="58" t="s">
        <v>833</v>
      </c>
    </row>
    <row r="1020" spans="1:23" s="8" customFormat="1" ht="33.75" customHeight="1" x14ac:dyDescent="0.25">
      <c r="A1020" s="157" t="s">
        <v>295</v>
      </c>
      <c r="B1020" s="157"/>
      <c r="C1020" s="9" t="s">
        <v>34</v>
      </c>
      <c r="D1020" s="9" t="s">
        <v>34</v>
      </c>
      <c r="E1020" s="9" t="s">
        <v>34</v>
      </c>
      <c r="F1020" s="9" t="s">
        <v>34</v>
      </c>
      <c r="G1020" s="10" t="s">
        <v>34</v>
      </c>
      <c r="H1020" s="10" t="s">
        <v>34</v>
      </c>
      <c r="I1020" s="54">
        <f>SUM(I1021:I1022)</f>
        <v>2354.6000000000004</v>
      </c>
      <c r="J1020" s="54">
        <f t="shared" ref="J1020:S1020" si="380">SUM(J1021:J1022)</f>
        <v>2192.3999999999996</v>
      </c>
      <c r="K1020" s="54">
        <f t="shared" si="380"/>
        <v>2244.8000000000002</v>
      </c>
      <c r="L1020" s="55">
        <f t="shared" si="380"/>
        <v>77</v>
      </c>
      <c r="M1020" s="54">
        <f t="shared" si="380"/>
        <v>-488617.50999999995</v>
      </c>
      <c r="N1020" s="54">
        <f t="shared" si="380"/>
        <v>0</v>
      </c>
      <c r="O1020" s="54">
        <f t="shared" si="380"/>
        <v>0</v>
      </c>
      <c r="P1020" s="54">
        <f t="shared" si="380"/>
        <v>0</v>
      </c>
      <c r="Q1020" s="54">
        <f t="shared" si="380"/>
        <v>-488617.50999999995</v>
      </c>
      <c r="R1020" s="54">
        <f t="shared" si="380"/>
        <v>-488617.50999999995</v>
      </c>
      <c r="S1020" s="54">
        <f t="shared" si="380"/>
        <v>0</v>
      </c>
      <c r="T1020" s="54" t="s">
        <v>35</v>
      </c>
      <c r="U1020" s="54" t="s">
        <v>35</v>
      </c>
      <c r="V1020" s="64" t="s">
        <v>35</v>
      </c>
      <c r="W1020" s="179"/>
    </row>
    <row r="1021" spans="1:23" ht="45" x14ac:dyDescent="0.25">
      <c r="A1021" s="14">
        <v>1</v>
      </c>
      <c r="B1021" s="15" t="s">
        <v>834</v>
      </c>
      <c r="C1021" s="14" t="s">
        <v>38</v>
      </c>
      <c r="D1021" s="14">
        <v>1986</v>
      </c>
      <c r="E1021" s="14" t="s">
        <v>476</v>
      </c>
      <c r="F1021" s="14" t="s">
        <v>39</v>
      </c>
      <c r="G1021" s="16">
        <v>2</v>
      </c>
      <c r="H1021" s="16">
        <v>2</v>
      </c>
      <c r="I1021" s="56">
        <v>605.70000000000005</v>
      </c>
      <c r="J1021" s="56">
        <v>553.29999999999995</v>
      </c>
      <c r="K1021" s="56">
        <v>605.70000000000005</v>
      </c>
      <c r="L1021" s="57">
        <v>22</v>
      </c>
      <c r="M1021" s="56">
        <f t="shared" ref="M1021:M1022" si="381">SUM(N1021:Q1021)</f>
        <v>74807.69</v>
      </c>
      <c r="N1021" s="56">
        <v>0</v>
      </c>
      <c r="O1021" s="56">
        <v>0</v>
      </c>
      <c r="P1021" s="56">
        <v>0</v>
      </c>
      <c r="Q1021" s="56">
        <f>'Таблица 3 '!C1019</f>
        <v>74807.69</v>
      </c>
      <c r="R1021" s="56">
        <f t="shared" ref="R1021:R1022" si="382">Q1021</f>
        <v>74807.69</v>
      </c>
      <c r="S1021" s="56">
        <v>0</v>
      </c>
      <c r="T1021" s="56" t="s">
        <v>753</v>
      </c>
      <c r="U1021" s="56" t="s">
        <v>753</v>
      </c>
      <c r="V1021" s="58" t="s">
        <v>797</v>
      </c>
    </row>
    <row r="1022" spans="1:23" ht="45" x14ac:dyDescent="0.25">
      <c r="A1022" s="14">
        <v>2</v>
      </c>
      <c r="B1022" s="38" t="s">
        <v>835</v>
      </c>
      <c r="C1022" s="14" t="s">
        <v>38</v>
      </c>
      <c r="D1022" s="14">
        <v>1994</v>
      </c>
      <c r="E1022" s="14" t="s">
        <v>35</v>
      </c>
      <c r="F1022" s="14" t="s">
        <v>39</v>
      </c>
      <c r="G1022" s="16">
        <v>3</v>
      </c>
      <c r="H1022" s="16">
        <v>3</v>
      </c>
      <c r="I1022" s="56">
        <v>1748.9</v>
      </c>
      <c r="J1022" s="56">
        <v>1639.1</v>
      </c>
      <c r="K1022" s="56">
        <v>1639.1</v>
      </c>
      <c r="L1022" s="57">
        <v>55</v>
      </c>
      <c r="M1022" s="56">
        <f t="shared" si="381"/>
        <v>-563425.19999999995</v>
      </c>
      <c r="N1022" s="56">
        <v>0</v>
      </c>
      <c r="O1022" s="56">
        <v>0</v>
      </c>
      <c r="P1022" s="56">
        <v>0</v>
      </c>
      <c r="Q1022" s="56">
        <f>'Таблица 3 '!C1020</f>
        <v>-563425.19999999995</v>
      </c>
      <c r="R1022" s="56">
        <f t="shared" si="382"/>
        <v>-563425.19999999995</v>
      </c>
      <c r="S1022" s="56">
        <v>0</v>
      </c>
      <c r="T1022" s="56" t="s">
        <v>753</v>
      </c>
      <c r="U1022" s="56" t="s">
        <v>753</v>
      </c>
      <c r="V1022" s="58" t="s">
        <v>763</v>
      </c>
    </row>
    <row r="1023" spans="1:23" s="65" customFormat="1" ht="27" customHeight="1" x14ac:dyDescent="0.25">
      <c r="A1023" s="185" t="s">
        <v>1302</v>
      </c>
      <c r="B1023" s="185"/>
      <c r="C1023" s="31" t="s">
        <v>34</v>
      </c>
      <c r="D1023" s="31" t="s">
        <v>34</v>
      </c>
      <c r="E1023" s="31" t="s">
        <v>34</v>
      </c>
      <c r="F1023" s="30" t="s">
        <v>34</v>
      </c>
      <c r="G1023" s="31" t="s">
        <v>34</v>
      </c>
      <c r="H1023" s="31" t="s">
        <v>34</v>
      </c>
      <c r="I1023" s="66">
        <f>I1024</f>
        <v>4532.8999999999996</v>
      </c>
      <c r="J1023" s="66">
        <f t="shared" ref="J1023:S1023" si="383">J1024</f>
        <v>3573.2</v>
      </c>
      <c r="K1023" s="66">
        <f t="shared" si="383"/>
        <v>3573.2</v>
      </c>
      <c r="L1023" s="67">
        <f t="shared" si="383"/>
        <v>45</v>
      </c>
      <c r="M1023" s="66">
        <f t="shared" si="383"/>
        <v>1394400</v>
      </c>
      <c r="N1023" s="66">
        <f t="shared" si="383"/>
        <v>0</v>
      </c>
      <c r="O1023" s="66">
        <f t="shared" si="383"/>
        <v>0</v>
      </c>
      <c r="P1023" s="66">
        <f t="shared" si="383"/>
        <v>0</v>
      </c>
      <c r="Q1023" s="66">
        <f t="shared" si="383"/>
        <v>1394400</v>
      </c>
      <c r="R1023" s="66">
        <f t="shared" si="383"/>
        <v>1394400</v>
      </c>
      <c r="S1023" s="66">
        <f t="shared" si="383"/>
        <v>0</v>
      </c>
      <c r="T1023" s="35" t="s">
        <v>35</v>
      </c>
      <c r="U1023" s="35" t="s">
        <v>35</v>
      </c>
      <c r="V1023" s="35" t="s">
        <v>35</v>
      </c>
    </row>
    <row r="1024" spans="1:23" s="65" customFormat="1" ht="58.5" customHeight="1" x14ac:dyDescent="0.25">
      <c r="A1024" s="39">
        <v>1</v>
      </c>
      <c r="B1024" s="38" t="s">
        <v>610</v>
      </c>
      <c r="C1024" s="68" t="s">
        <v>791</v>
      </c>
      <c r="D1024" s="69" t="s">
        <v>860</v>
      </c>
      <c r="E1024" s="31" t="s">
        <v>34</v>
      </c>
      <c r="F1024" s="69" t="s">
        <v>60</v>
      </c>
      <c r="G1024" s="70">
        <v>5</v>
      </c>
      <c r="H1024" s="70">
        <v>5</v>
      </c>
      <c r="I1024" s="71">
        <v>4532.8999999999996</v>
      </c>
      <c r="J1024" s="71">
        <v>3573.2</v>
      </c>
      <c r="K1024" s="71">
        <v>3573.2</v>
      </c>
      <c r="L1024" s="72">
        <v>45</v>
      </c>
      <c r="M1024" s="40">
        <f>SUM(N1024:Q1024)</f>
        <v>1394400</v>
      </c>
      <c r="N1024" s="40">
        <v>0</v>
      </c>
      <c r="O1024" s="40">
        <v>0</v>
      </c>
      <c r="P1024" s="40">
        <v>0</v>
      </c>
      <c r="Q1024" s="40">
        <f>'Таблица 3 '!C1022</f>
        <v>1394400</v>
      </c>
      <c r="R1024" s="40">
        <f>Q1024</f>
        <v>1394400</v>
      </c>
      <c r="S1024" s="40">
        <v>0</v>
      </c>
      <c r="T1024" s="56" t="s">
        <v>753</v>
      </c>
      <c r="U1024" s="56" t="s">
        <v>753</v>
      </c>
      <c r="V1024" s="46" t="s">
        <v>797</v>
      </c>
    </row>
    <row r="1025" spans="1:23" s="8" customFormat="1" ht="27.75" customHeight="1" x14ac:dyDescent="0.25">
      <c r="A1025" s="157" t="s">
        <v>836</v>
      </c>
      <c r="B1025" s="157"/>
      <c r="C1025" s="9" t="s">
        <v>35</v>
      </c>
      <c r="D1025" s="9" t="s">
        <v>35</v>
      </c>
      <c r="E1025" s="9" t="s">
        <v>35</v>
      </c>
      <c r="F1025" s="9" t="s">
        <v>35</v>
      </c>
      <c r="G1025" s="10" t="s">
        <v>35</v>
      </c>
      <c r="H1025" s="10" t="s">
        <v>35</v>
      </c>
      <c r="I1025" s="54">
        <f>I1026+I1029</f>
        <v>3052.4</v>
      </c>
      <c r="J1025" s="54">
        <f t="shared" ref="J1025:S1025" si="384">J1026+J1029</f>
        <v>3017.9</v>
      </c>
      <c r="K1025" s="54">
        <f t="shared" si="384"/>
        <v>2761.5</v>
      </c>
      <c r="L1025" s="55">
        <f t="shared" si="384"/>
        <v>128</v>
      </c>
      <c r="M1025" s="54">
        <f t="shared" si="384"/>
        <v>99597.040000000037</v>
      </c>
      <c r="N1025" s="54">
        <f t="shared" si="384"/>
        <v>0</v>
      </c>
      <c r="O1025" s="54">
        <f t="shared" si="384"/>
        <v>0</v>
      </c>
      <c r="P1025" s="54">
        <f t="shared" si="384"/>
        <v>0</v>
      </c>
      <c r="Q1025" s="54">
        <f t="shared" si="384"/>
        <v>99597.040000000037</v>
      </c>
      <c r="R1025" s="54">
        <f t="shared" si="384"/>
        <v>99597.040000000037</v>
      </c>
      <c r="S1025" s="54">
        <f t="shared" si="384"/>
        <v>0</v>
      </c>
      <c r="T1025" s="54" t="s">
        <v>34</v>
      </c>
      <c r="U1025" s="54" t="s">
        <v>34</v>
      </c>
      <c r="V1025" s="64" t="s">
        <v>34</v>
      </c>
      <c r="W1025" s="179"/>
    </row>
    <row r="1026" spans="1:23" s="8" customFormat="1" ht="23.25" customHeight="1" x14ac:dyDescent="0.25">
      <c r="A1026" s="157" t="s">
        <v>328</v>
      </c>
      <c r="B1026" s="157"/>
      <c r="C1026" s="9" t="s">
        <v>34</v>
      </c>
      <c r="D1026" s="9" t="s">
        <v>34</v>
      </c>
      <c r="E1026" s="9" t="s">
        <v>34</v>
      </c>
      <c r="F1026" s="9" t="s">
        <v>34</v>
      </c>
      <c r="G1026" s="10" t="s">
        <v>34</v>
      </c>
      <c r="H1026" s="10" t="s">
        <v>34</v>
      </c>
      <c r="I1026" s="54">
        <f>I1028</f>
        <v>741</v>
      </c>
      <c r="J1026" s="54">
        <f t="shared" ref="J1026:S1026" si="385">J1028</f>
        <v>741</v>
      </c>
      <c r="K1026" s="54">
        <f t="shared" si="385"/>
        <v>741</v>
      </c>
      <c r="L1026" s="55">
        <f t="shared" si="385"/>
        <v>32</v>
      </c>
      <c r="M1026" s="54">
        <f>SUM(M1027:M1028)</f>
        <v>-967460.96</v>
      </c>
      <c r="N1026" s="54">
        <f t="shared" ref="N1026:S1026" si="386">SUM(N1027:N1028)</f>
        <v>0</v>
      </c>
      <c r="O1026" s="54">
        <f t="shared" si="386"/>
        <v>0</v>
      </c>
      <c r="P1026" s="54">
        <f t="shared" si="386"/>
        <v>0</v>
      </c>
      <c r="Q1026" s="54">
        <f t="shared" si="386"/>
        <v>-967460.96</v>
      </c>
      <c r="R1026" s="54">
        <f t="shared" si="386"/>
        <v>-967460.96</v>
      </c>
      <c r="S1026" s="54">
        <f t="shared" si="386"/>
        <v>0</v>
      </c>
      <c r="T1026" s="54" t="s">
        <v>35</v>
      </c>
      <c r="U1026" s="54" t="s">
        <v>35</v>
      </c>
      <c r="V1026" s="64" t="s">
        <v>35</v>
      </c>
      <c r="W1026" s="179"/>
    </row>
    <row r="1027" spans="1:23" ht="42" customHeight="1" x14ac:dyDescent="0.25">
      <c r="A1027" s="14">
        <v>1</v>
      </c>
      <c r="B1027" s="15" t="s">
        <v>837</v>
      </c>
      <c r="C1027" s="14" t="s">
        <v>38</v>
      </c>
      <c r="D1027" s="14">
        <v>1970</v>
      </c>
      <c r="E1027" s="14" t="s">
        <v>35</v>
      </c>
      <c r="F1027" s="14" t="s">
        <v>39</v>
      </c>
      <c r="G1027" s="16">
        <v>2</v>
      </c>
      <c r="H1027" s="16">
        <v>2</v>
      </c>
      <c r="I1027" s="56">
        <v>741</v>
      </c>
      <c r="J1027" s="56">
        <v>741</v>
      </c>
      <c r="K1027" s="56">
        <v>741</v>
      </c>
      <c r="L1027" s="57">
        <v>32</v>
      </c>
      <c r="M1027" s="56">
        <f t="shared" ref="M1027:M1028" si="387">SUM(N1027:Q1027)</f>
        <v>-1011443.08</v>
      </c>
      <c r="N1027" s="56">
        <v>0</v>
      </c>
      <c r="O1027" s="56">
        <v>0</v>
      </c>
      <c r="P1027" s="56">
        <v>0</v>
      </c>
      <c r="Q1027" s="56">
        <f>'Таблица 3 '!C1025</f>
        <v>-1011443.08</v>
      </c>
      <c r="R1027" s="56">
        <f t="shared" ref="R1027:R1028" si="388">Q1027</f>
        <v>-1011443.08</v>
      </c>
      <c r="S1027" s="56">
        <v>0</v>
      </c>
      <c r="T1027" s="56" t="s">
        <v>753</v>
      </c>
      <c r="U1027" s="56" t="s">
        <v>753</v>
      </c>
      <c r="V1027" s="58" t="s">
        <v>826</v>
      </c>
    </row>
    <row r="1028" spans="1:23" ht="42" customHeight="1" x14ac:dyDescent="0.25">
      <c r="A1028" s="15"/>
      <c r="B1028" s="15" t="s">
        <v>837</v>
      </c>
      <c r="C1028" s="14" t="s">
        <v>38</v>
      </c>
      <c r="D1028" s="14">
        <v>1970</v>
      </c>
      <c r="E1028" s="14" t="s">
        <v>35</v>
      </c>
      <c r="F1028" s="14" t="s">
        <v>39</v>
      </c>
      <c r="G1028" s="16">
        <v>2</v>
      </c>
      <c r="H1028" s="16">
        <v>2</v>
      </c>
      <c r="I1028" s="56">
        <v>741</v>
      </c>
      <c r="J1028" s="56">
        <v>741</v>
      </c>
      <c r="K1028" s="56">
        <v>741</v>
      </c>
      <c r="L1028" s="57">
        <v>32</v>
      </c>
      <c r="M1028" s="56">
        <f t="shared" si="387"/>
        <v>43982.12</v>
      </c>
      <c r="N1028" s="56">
        <v>0</v>
      </c>
      <c r="O1028" s="56">
        <v>0</v>
      </c>
      <c r="P1028" s="56">
        <v>0</v>
      </c>
      <c r="Q1028" s="56">
        <f>'Таблица 3 '!C1026</f>
        <v>43982.12</v>
      </c>
      <c r="R1028" s="56">
        <f t="shared" si="388"/>
        <v>43982.12</v>
      </c>
      <c r="S1028" s="56">
        <v>0</v>
      </c>
      <c r="T1028" s="56" t="s">
        <v>753</v>
      </c>
      <c r="U1028" s="56" t="s">
        <v>753</v>
      </c>
      <c r="V1028" s="58" t="s">
        <v>826</v>
      </c>
    </row>
    <row r="1029" spans="1:23" s="8" customFormat="1" ht="27.75" customHeight="1" x14ac:dyDescent="0.25">
      <c r="A1029" s="157" t="s">
        <v>838</v>
      </c>
      <c r="B1029" s="157"/>
      <c r="C1029" s="9" t="s">
        <v>35</v>
      </c>
      <c r="D1029" s="9" t="s">
        <v>35</v>
      </c>
      <c r="E1029" s="9" t="s">
        <v>35</v>
      </c>
      <c r="F1029" s="9" t="s">
        <v>35</v>
      </c>
      <c r="G1029" s="10" t="s">
        <v>35</v>
      </c>
      <c r="H1029" s="10" t="s">
        <v>35</v>
      </c>
      <c r="I1029" s="54">
        <f>I1030</f>
        <v>2311.4</v>
      </c>
      <c r="J1029" s="54">
        <f t="shared" ref="J1029:S1029" si="389">J1030</f>
        <v>2276.9</v>
      </c>
      <c r="K1029" s="54">
        <f t="shared" si="389"/>
        <v>2020.5</v>
      </c>
      <c r="L1029" s="55">
        <f t="shared" si="389"/>
        <v>96</v>
      </c>
      <c r="M1029" s="54">
        <f t="shared" si="389"/>
        <v>1067058</v>
      </c>
      <c r="N1029" s="54">
        <f t="shared" si="389"/>
        <v>0</v>
      </c>
      <c r="O1029" s="54">
        <f t="shared" si="389"/>
        <v>0</v>
      </c>
      <c r="P1029" s="54">
        <f t="shared" si="389"/>
        <v>0</v>
      </c>
      <c r="Q1029" s="54">
        <f t="shared" si="389"/>
        <v>1067058</v>
      </c>
      <c r="R1029" s="54">
        <f t="shared" si="389"/>
        <v>1067058</v>
      </c>
      <c r="S1029" s="54">
        <f t="shared" si="389"/>
        <v>0</v>
      </c>
      <c r="T1029" s="54" t="s">
        <v>35</v>
      </c>
      <c r="U1029" s="54" t="s">
        <v>35</v>
      </c>
      <c r="V1029" s="64" t="s">
        <v>35</v>
      </c>
      <c r="W1029" s="179"/>
    </row>
    <row r="1030" spans="1:23" ht="42" customHeight="1" x14ac:dyDescent="0.25">
      <c r="A1030" s="14">
        <v>1</v>
      </c>
      <c r="B1030" s="15" t="s">
        <v>839</v>
      </c>
      <c r="C1030" s="14" t="s">
        <v>47</v>
      </c>
      <c r="D1030" s="14">
        <v>1998</v>
      </c>
      <c r="E1030" s="14" t="s">
        <v>34</v>
      </c>
      <c r="F1030" s="14" t="s">
        <v>45</v>
      </c>
      <c r="G1030" s="16">
        <v>5</v>
      </c>
      <c r="H1030" s="16">
        <v>2</v>
      </c>
      <c r="I1030" s="56">
        <v>2311.4</v>
      </c>
      <c r="J1030" s="56">
        <v>2276.9</v>
      </c>
      <c r="K1030" s="56">
        <v>2020.5</v>
      </c>
      <c r="L1030" s="57">
        <v>96</v>
      </c>
      <c r="M1030" s="56">
        <f t="shared" ref="M1030:M1072" si="390">SUM(N1030:Q1030)</f>
        <v>1067058</v>
      </c>
      <c r="N1030" s="56">
        <v>0</v>
      </c>
      <c r="O1030" s="56">
        <v>0</v>
      </c>
      <c r="P1030" s="56">
        <v>0</v>
      </c>
      <c r="Q1030" s="56">
        <f>'Таблица 3 '!C1028</f>
        <v>1067058</v>
      </c>
      <c r="R1030" s="56">
        <f t="shared" ref="R1030:R1075" si="391">Q1030</f>
        <v>1067058</v>
      </c>
      <c r="S1030" s="56">
        <v>0</v>
      </c>
      <c r="T1030" s="56" t="s">
        <v>753</v>
      </c>
      <c r="U1030" s="56" t="s">
        <v>753</v>
      </c>
      <c r="V1030" s="58">
        <v>2020</v>
      </c>
    </row>
    <row r="1031" spans="1:23" s="8" customFormat="1" ht="26.25" customHeight="1" x14ac:dyDescent="0.25">
      <c r="A1031" s="157" t="s">
        <v>359</v>
      </c>
      <c r="B1031" s="157"/>
      <c r="C1031" s="9" t="s">
        <v>34</v>
      </c>
      <c r="D1031" s="9" t="s">
        <v>34</v>
      </c>
      <c r="E1031" s="9" t="s">
        <v>34</v>
      </c>
      <c r="F1031" s="9" t="s">
        <v>34</v>
      </c>
      <c r="G1031" s="10" t="s">
        <v>34</v>
      </c>
      <c r="H1031" s="10" t="s">
        <v>34</v>
      </c>
      <c r="I1031" s="54">
        <f>I1032</f>
        <v>1147</v>
      </c>
      <c r="J1031" s="54">
        <f t="shared" ref="J1031:S1031" si="392">J1032</f>
        <v>1059.03</v>
      </c>
      <c r="K1031" s="54">
        <f t="shared" si="392"/>
        <v>978.1</v>
      </c>
      <c r="L1031" s="55">
        <f t="shared" si="392"/>
        <v>38</v>
      </c>
      <c r="M1031" s="54">
        <f t="shared" si="392"/>
        <v>-60274.400000000001</v>
      </c>
      <c r="N1031" s="54">
        <f t="shared" si="392"/>
        <v>0</v>
      </c>
      <c r="O1031" s="54">
        <f t="shared" si="392"/>
        <v>0</v>
      </c>
      <c r="P1031" s="54">
        <f t="shared" si="392"/>
        <v>0</v>
      </c>
      <c r="Q1031" s="54">
        <f t="shared" si="392"/>
        <v>-60274.400000000001</v>
      </c>
      <c r="R1031" s="54">
        <f t="shared" si="392"/>
        <v>-60274.400000000001</v>
      </c>
      <c r="S1031" s="54">
        <f t="shared" si="392"/>
        <v>0</v>
      </c>
      <c r="T1031" s="54" t="s">
        <v>34</v>
      </c>
      <c r="U1031" s="54" t="s">
        <v>34</v>
      </c>
      <c r="V1031" s="64" t="s">
        <v>34</v>
      </c>
      <c r="W1031" s="179"/>
    </row>
    <row r="1032" spans="1:23" s="8" customFormat="1" ht="26.25" customHeight="1" x14ac:dyDescent="0.25">
      <c r="A1032" s="157" t="s">
        <v>360</v>
      </c>
      <c r="B1032" s="157"/>
      <c r="C1032" s="9" t="s">
        <v>34</v>
      </c>
      <c r="D1032" s="9" t="s">
        <v>34</v>
      </c>
      <c r="E1032" s="9" t="s">
        <v>34</v>
      </c>
      <c r="F1032" s="9" t="s">
        <v>34</v>
      </c>
      <c r="G1032" s="10" t="s">
        <v>34</v>
      </c>
      <c r="H1032" s="10" t="s">
        <v>34</v>
      </c>
      <c r="I1032" s="54">
        <f>SUM(I1033:I1034)</f>
        <v>1147</v>
      </c>
      <c r="J1032" s="54">
        <f t="shared" ref="J1032:S1032" si="393">SUM(J1033:J1034)</f>
        <v>1059.03</v>
      </c>
      <c r="K1032" s="54">
        <f t="shared" si="393"/>
        <v>978.1</v>
      </c>
      <c r="L1032" s="55">
        <f t="shared" si="393"/>
        <v>38</v>
      </c>
      <c r="M1032" s="54">
        <f t="shared" si="393"/>
        <v>-60274.400000000001</v>
      </c>
      <c r="N1032" s="54">
        <f t="shared" si="393"/>
        <v>0</v>
      </c>
      <c r="O1032" s="54">
        <f t="shared" si="393"/>
        <v>0</v>
      </c>
      <c r="P1032" s="54">
        <f t="shared" si="393"/>
        <v>0</v>
      </c>
      <c r="Q1032" s="54">
        <f t="shared" si="393"/>
        <v>-60274.400000000001</v>
      </c>
      <c r="R1032" s="54">
        <f t="shared" si="393"/>
        <v>-60274.400000000001</v>
      </c>
      <c r="S1032" s="54">
        <f t="shared" si="393"/>
        <v>0</v>
      </c>
      <c r="T1032" s="54" t="s">
        <v>34</v>
      </c>
      <c r="U1032" s="54" t="s">
        <v>34</v>
      </c>
      <c r="V1032" s="64" t="s">
        <v>34</v>
      </c>
      <c r="W1032" s="179"/>
    </row>
    <row r="1033" spans="1:23" ht="42.75" customHeight="1" x14ac:dyDescent="0.25">
      <c r="A1033" s="14">
        <v>1</v>
      </c>
      <c r="B1033" s="15" t="s">
        <v>361</v>
      </c>
      <c r="C1033" s="14" t="s">
        <v>38</v>
      </c>
      <c r="D1033" s="14" t="s">
        <v>362</v>
      </c>
      <c r="E1033" s="14">
        <v>2017</v>
      </c>
      <c r="F1033" s="14" t="s">
        <v>60</v>
      </c>
      <c r="G1033" s="16">
        <v>2</v>
      </c>
      <c r="H1033" s="16">
        <v>1</v>
      </c>
      <c r="I1033" s="56">
        <v>566</v>
      </c>
      <c r="J1033" s="56">
        <v>523.5</v>
      </c>
      <c r="K1033" s="56">
        <v>523.5</v>
      </c>
      <c r="L1033" s="57">
        <v>18</v>
      </c>
      <c r="M1033" s="56">
        <f t="shared" ref="M1033:M1034" si="394">SUM(N1033:Q1033)</f>
        <v>-29904.74</v>
      </c>
      <c r="N1033" s="56">
        <v>0</v>
      </c>
      <c r="O1033" s="56">
        <v>0</v>
      </c>
      <c r="P1033" s="56">
        <v>0</v>
      </c>
      <c r="Q1033" s="56">
        <f>'Таблица 3 '!C1031</f>
        <v>-29904.74</v>
      </c>
      <c r="R1033" s="56">
        <f t="shared" ref="R1033:R1034" si="395">Q1033</f>
        <v>-29904.74</v>
      </c>
      <c r="S1033" s="56">
        <v>0</v>
      </c>
      <c r="T1033" s="56" t="s">
        <v>753</v>
      </c>
      <c r="U1033" s="56" t="s">
        <v>753</v>
      </c>
      <c r="V1033" s="58" t="s">
        <v>833</v>
      </c>
    </row>
    <row r="1034" spans="1:23" ht="42.75" customHeight="1" x14ac:dyDescent="0.25">
      <c r="A1034" s="14">
        <v>2</v>
      </c>
      <c r="B1034" s="15" t="s">
        <v>363</v>
      </c>
      <c r="C1034" s="14" t="s">
        <v>38</v>
      </c>
      <c r="D1034" s="14" t="s">
        <v>362</v>
      </c>
      <c r="E1034" s="14">
        <v>2017</v>
      </c>
      <c r="F1034" s="14" t="s">
        <v>60</v>
      </c>
      <c r="G1034" s="16">
        <v>2</v>
      </c>
      <c r="H1034" s="16">
        <v>1</v>
      </c>
      <c r="I1034" s="56">
        <v>581</v>
      </c>
      <c r="J1034" s="56">
        <v>535.53</v>
      </c>
      <c r="K1034" s="56">
        <v>454.6</v>
      </c>
      <c r="L1034" s="57">
        <v>20</v>
      </c>
      <c r="M1034" s="56">
        <f t="shared" si="394"/>
        <v>-30369.66</v>
      </c>
      <c r="N1034" s="56">
        <v>0</v>
      </c>
      <c r="O1034" s="56">
        <v>0</v>
      </c>
      <c r="P1034" s="56">
        <v>0</v>
      </c>
      <c r="Q1034" s="56">
        <f>'Таблица 3 '!C1032</f>
        <v>-30369.66</v>
      </c>
      <c r="R1034" s="56">
        <f t="shared" si="395"/>
        <v>-30369.66</v>
      </c>
      <c r="S1034" s="56">
        <v>0</v>
      </c>
      <c r="T1034" s="56" t="s">
        <v>753</v>
      </c>
      <c r="U1034" s="56" t="s">
        <v>753</v>
      </c>
      <c r="V1034" s="58" t="s">
        <v>833</v>
      </c>
    </row>
    <row r="1035" spans="1:23" s="8" customFormat="1" ht="32.25" customHeight="1" x14ac:dyDescent="0.25">
      <c r="A1035" s="157" t="s">
        <v>391</v>
      </c>
      <c r="B1035" s="157"/>
      <c r="C1035" s="9" t="s">
        <v>35</v>
      </c>
      <c r="D1035" s="9" t="s">
        <v>35</v>
      </c>
      <c r="E1035" s="9" t="s">
        <v>35</v>
      </c>
      <c r="F1035" s="9" t="s">
        <v>35</v>
      </c>
      <c r="G1035" s="10" t="s">
        <v>35</v>
      </c>
      <c r="H1035" s="10" t="s">
        <v>35</v>
      </c>
      <c r="I1035" s="54">
        <f>I1036</f>
        <v>38744.6</v>
      </c>
      <c r="J1035" s="54">
        <f t="shared" ref="J1035:S1035" si="396">J1036</f>
        <v>28788.269999999997</v>
      </c>
      <c r="K1035" s="54">
        <f t="shared" si="396"/>
        <v>28788.269999999997</v>
      </c>
      <c r="L1035" s="55">
        <f t="shared" si="396"/>
        <v>1164</v>
      </c>
      <c r="M1035" s="54">
        <f t="shared" si="396"/>
        <v>6884240.75</v>
      </c>
      <c r="N1035" s="54">
        <f t="shared" si="396"/>
        <v>0</v>
      </c>
      <c r="O1035" s="54">
        <f t="shared" si="396"/>
        <v>0</v>
      </c>
      <c r="P1035" s="54">
        <f t="shared" si="396"/>
        <v>0</v>
      </c>
      <c r="Q1035" s="54">
        <f t="shared" si="396"/>
        <v>6884240.75</v>
      </c>
      <c r="R1035" s="54">
        <f t="shared" si="396"/>
        <v>6884240.75</v>
      </c>
      <c r="S1035" s="54">
        <f t="shared" si="396"/>
        <v>0</v>
      </c>
      <c r="T1035" s="54" t="s">
        <v>35</v>
      </c>
      <c r="U1035" s="54" t="s">
        <v>35</v>
      </c>
      <c r="V1035" s="64" t="s">
        <v>35</v>
      </c>
      <c r="W1035" s="179"/>
    </row>
    <row r="1036" spans="1:23" s="8" customFormat="1" ht="27.75" customHeight="1" x14ac:dyDescent="0.25">
      <c r="A1036" s="157" t="s">
        <v>397</v>
      </c>
      <c r="B1036" s="157"/>
      <c r="C1036" s="9" t="s">
        <v>35</v>
      </c>
      <c r="D1036" s="9" t="s">
        <v>35</v>
      </c>
      <c r="E1036" s="9" t="s">
        <v>35</v>
      </c>
      <c r="F1036" s="9" t="s">
        <v>35</v>
      </c>
      <c r="G1036" s="10" t="s">
        <v>35</v>
      </c>
      <c r="H1036" s="10" t="s">
        <v>35</v>
      </c>
      <c r="I1036" s="54">
        <f>SUM(I1037:I1043)</f>
        <v>38744.6</v>
      </c>
      <c r="J1036" s="54">
        <f t="shared" ref="J1036:S1036" si="397">SUM(J1037:J1043)</f>
        <v>28788.269999999997</v>
      </c>
      <c r="K1036" s="54">
        <f t="shared" si="397"/>
        <v>28788.269999999997</v>
      </c>
      <c r="L1036" s="55">
        <f t="shared" si="397"/>
        <v>1164</v>
      </c>
      <c r="M1036" s="54">
        <f t="shared" si="397"/>
        <v>6884240.75</v>
      </c>
      <c r="N1036" s="54">
        <f t="shared" si="397"/>
        <v>0</v>
      </c>
      <c r="O1036" s="54">
        <f t="shared" si="397"/>
        <v>0</v>
      </c>
      <c r="P1036" s="54">
        <f t="shared" si="397"/>
        <v>0</v>
      </c>
      <c r="Q1036" s="54">
        <f t="shared" si="397"/>
        <v>6884240.75</v>
      </c>
      <c r="R1036" s="54">
        <f t="shared" si="397"/>
        <v>6884240.75</v>
      </c>
      <c r="S1036" s="54">
        <f t="shared" si="397"/>
        <v>0</v>
      </c>
      <c r="T1036" s="54" t="s">
        <v>35</v>
      </c>
      <c r="U1036" s="54" t="s">
        <v>35</v>
      </c>
      <c r="V1036" s="64" t="s">
        <v>35</v>
      </c>
      <c r="W1036" s="179"/>
    </row>
    <row r="1037" spans="1:23" ht="42" customHeight="1" x14ac:dyDescent="0.25">
      <c r="A1037" s="14">
        <v>1</v>
      </c>
      <c r="B1037" s="15" t="s">
        <v>840</v>
      </c>
      <c r="C1037" s="14" t="s">
        <v>47</v>
      </c>
      <c r="D1037" s="14">
        <v>1986</v>
      </c>
      <c r="E1037" s="14" t="s">
        <v>35</v>
      </c>
      <c r="F1037" s="14" t="s">
        <v>45</v>
      </c>
      <c r="G1037" s="16">
        <v>5</v>
      </c>
      <c r="H1037" s="16">
        <v>4</v>
      </c>
      <c r="I1037" s="56">
        <v>4266.6000000000004</v>
      </c>
      <c r="J1037" s="56">
        <v>3061</v>
      </c>
      <c r="K1037" s="56">
        <v>3061</v>
      </c>
      <c r="L1037" s="57">
        <v>129</v>
      </c>
      <c r="M1037" s="56">
        <f t="shared" si="390"/>
        <v>711142</v>
      </c>
      <c r="N1037" s="56">
        <v>0</v>
      </c>
      <c r="O1037" s="56">
        <v>0</v>
      </c>
      <c r="P1037" s="56">
        <v>0</v>
      </c>
      <c r="Q1037" s="56">
        <f>'Таблица 3 '!C1035</f>
        <v>711142</v>
      </c>
      <c r="R1037" s="56">
        <f t="shared" si="391"/>
        <v>711142</v>
      </c>
      <c r="S1037" s="56">
        <v>0</v>
      </c>
      <c r="T1037" s="56" t="s">
        <v>753</v>
      </c>
      <c r="U1037" s="56" t="s">
        <v>753</v>
      </c>
      <c r="V1037" s="58">
        <v>2019</v>
      </c>
    </row>
    <row r="1038" spans="1:23" s="59" customFormat="1" ht="42" customHeight="1" x14ac:dyDescent="0.25">
      <c r="A1038" s="14">
        <v>2</v>
      </c>
      <c r="B1038" s="15" t="s">
        <v>841</v>
      </c>
      <c r="C1038" s="14" t="s">
        <v>791</v>
      </c>
      <c r="D1038" s="14">
        <v>1986</v>
      </c>
      <c r="E1038" s="14" t="s">
        <v>35</v>
      </c>
      <c r="F1038" s="14" t="s">
        <v>45</v>
      </c>
      <c r="G1038" s="16">
        <v>5</v>
      </c>
      <c r="H1038" s="16">
        <v>3</v>
      </c>
      <c r="I1038" s="56">
        <v>4687.6000000000004</v>
      </c>
      <c r="J1038" s="56">
        <v>3274.7</v>
      </c>
      <c r="K1038" s="56">
        <v>3274.7</v>
      </c>
      <c r="L1038" s="57">
        <v>112</v>
      </c>
      <c r="M1038" s="56">
        <f t="shared" si="390"/>
        <v>1472910</v>
      </c>
      <c r="N1038" s="56">
        <v>0</v>
      </c>
      <c r="O1038" s="56">
        <v>0</v>
      </c>
      <c r="P1038" s="56">
        <v>0</v>
      </c>
      <c r="Q1038" s="56">
        <f>'Таблица 3 '!C1036</f>
        <v>1472910</v>
      </c>
      <c r="R1038" s="56">
        <f t="shared" si="391"/>
        <v>1472910</v>
      </c>
      <c r="S1038" s="56">
        <v>0</v>
      </c>
      <c r="T1038" s="56" t="s">
        <v>753</v>
      </c>
      <c r="U1038" s="56" t="s">
        <v>753</v>
      </c>
      <c r="V1038" s="58">
        <v>2021</v>
      </c>
      <c r="W1038" s="84"/>
    </row>
    <row r="1039" spans="1:23" ht="42" customHeight="1" x14ac:dyDescent="0.25">
      <c r="A1039" s="14">
        <v>3</v>
      </c>
      <c r="B1039" s="15" t="s">
        <v>842</v>
      </c>
      <c r="C1039" s="14" t="s">
        <v>47</v>
      </c>
      <c r="D1039" s="14">
        <v>1988</v>
      </c>
      <c r="E1039" s="14" t="s">
        <v>35</v>
      </c>
      <c r="F1039" s="14" t="s">
        <v>45</v>
      </c>
      <c r="G1039" s="16">
        <v>5</v>
      </c>
      <c r="H1039" s="16">
        <v>3</v>
      </c>
      <c r="I1039" s="56">
        <v>4913</v>
      </c>
      <c r="J1039" s="56">
        <v>3174.1</v>
      </c>
      <c r="K1039" s="56">
        <v>3174.1</v>
      </c>
      <c r="L1039" s="57">
        <v>135</v>
      </c>
      <c r="M1039" s="56">
        <f t="shared" si="390"/>
        <v>826641.3</v>
      </c>
      <c r="N1039" s="56">
        <v>0</v>
      </c>
      <c r="O1039" s="56">
        <v>0</v>
      </c>
      <c r="P1039" s="56">
        <v>0</v>
      </c>
      <c r="Q1039" s="56">
        <f>'Таблица 3 '!C1037</f>
        <v>826641.3</v>
      </c>
      <c r="R1039" s="56">
        <f t="shared" si="391"/>
        <v>826641.3</v>
      </c>
      <c r="S1039" s="56">
        <v>0</v>
      </c>
      <c r="T1039" s="56" t="s">
        <v>753</v>
      </c>
      <c r="U1039" s="56" t="s">
        <v>753</v>
      </c>
      <c r="V1039" s="58">
        <v>2019</v>
      </c>
    </row>
    <row r="1040" spans="1:23" ht="42" customHeight="1" x14ac:dyDescent="0.25">
      <c r="A1040" s="14">
        <v>4</v>
      </c>
      <c r="B1040" s="15" t="s">
        <v>843</v>
      </c>
      <c r="C1040" s="14" t="s">
        <v>47</v>
      </c>
      <c r="D1040" s="14">
        <v>1988</v>
      </c>
      <c r="E1040" s="14" t="s">
        <v>35</v>
      </c>
      <c r="F1040" s="14" t="s">
        <v>45</v>
      </c>
      <c r="G1040" s="16">
        <v>5</v>
      </c>
      <c r="H1040" s="16">
        <v>3</v>
      </c>
      <c r="I1040" s="56">
        <v>4672.8999999999996</v>
      </c>
      <c r="J1040" s="56">
        <v>3169.4</v>
      </c>
      <c r="K1040" s="56">
        <v>3169.4</v>
      </c>
      <c r="L1040" s="57">
        <v>157</v>
      </c>
      <c r="M1040" s="56">
        <f t="shared" si="390"/>
        <v>663523.77</v>
      </c>
      <c r="N1040" s="56">
        <v>0</v>
      </c>
      <c r="O1040" s="56">
        <v>0</v>
      </c>
      <c r="P1040" s="56">
        <v>0</v>
      </c>
      <c r="Q1040" s="56">
        <f>'Таблица 3 '!C1038</f>
        <v>663523.77</v>
      </c>
      <c r="R1040" s="56">
        <f t="shared" si="391"/>
        <v>663523.77</v>
      </c>
      <c r="S1040" s="56">
        <v>0</v>
      </c>
      <c r="T1040" s="56" t="s">
        <v>753</v>
      </c>
      <c r="U1040" s="56" t="s">
        <v>753</v>
      </c>
      <c r="V1040" s="58">
        <v>2018</v>
      </c>
    </row>
    <row r="1041" spans="1:23" ht="42" customHeight="1" x14ac:dyDescent="0.25">
      <c r="A1041" s="14">
        <v>5</v>
      </c>
      <c r="B1041" s="15" t="s">
        <v>844</v>
      </c>
      <c r="C1041" s="14" t="s">
        <v>47</v>
      </c>
      <c r="D1041" s="14">
        <v>1986</v>
      </c>
      <c r="E1041" s="14" t="s">
        <v>35</v>
      </c>
      <c r="F1041" s="14" t="s">
        <v>45</v>
      </c>
      <c r="G1041" s="16">
        <v>5</v>
      </c>
      <c r="H1041" s="16">
        <v>3</v>
      </c>
      <c r="I1041" s="56">
        <v>4682</v>
      </c>
      <c r="J1041" s="56">
        <v>3254.9</v>
      </c>
      <c r="K1041" s="56">
        <v>3254.9</v>
      </c>
      <c r="L1041" s="57">
        <v>135</v>
      </c>
      <c r="M1041" s="56">
        <f t="shared" si="390"/>
        <v>832478</v>
      </c>
      <c r="N1041" s="56">
        <v>0</v>
      </c>
      <c r="O1041" s="56">
        <v>0</v>
      </c>
      <c r="P1041" s="56">
        <v>0</v>
      </c>
      <c r="Q1041" s="56">
        <f>'Таблица 3 '!C1039</f>
        <v>832478</v>
      </c>
      <c r="R1041" s="56">
        <f t="shared" si="391"/>
        <v>832478</v>
      </c>
      <c r="S1041" s="56">
        <v>0</v>
      </c>
      <c r="T1041" s="56" t="s">
        <v>753</v>
      </c>
      <c r="U1041" s="56" t="s">
        <v>753</v>
      </c>
      <c r="V1041" s="58">
        <v>2019</v>
      </c>
    </row>
    <row r="1042" spans="1:23" ht="42" customHeight="1" x14ac:dyDescent="0.25">
      <c r="A1042" s="14">
        <v>6</v>
      </c>
      <c r="B1042" s="15" t="s">
        <v>845</v>
      </c>
      <c r="C1042" s="14" t="s">
        <v>47</v>
      </c>
      <c r="D1042" s="14">
        <v>1993</v>
      </c>
      <c r="E1042" s="14" t="s">
        <v>35</v>
      </c>
      <c r="F1042" s="14" t="s">
        <v>45</v>
      </c>
      <c r="G1042" s="16">
        <v>9</v>
      </c>
      <c r="H1042" s="16">
        <v>4</v>
      </c>
      <c r="I1042" s="56">
        <v>11012.5</v>
      </c>
      <c r="J1042" s="56">
        <v>9974.67</v>
      </c>
      <c r="K1042" s="56">
        <v>9974.67</v>
      </c>
      <c r="L1042" s="57">
        <v>367</v>
      </c>
      <c r="M1042" s="56">
        <f t="shared" si="390"/>
        <v>1550904.68</v>
      </c>
      <c r="N1042" s="56">
        <v>0</v>
      </c>
      <c r="O1042" s="56">
        <v>0</v>
      </c>
      <c r="P1042" s="56">
        <v>0</v>
      </c>
      <c r="Q1042" s="56">
        <f>'Таблица 3 '!C1040</f>
        <v>1550904.68</v>
      </c>
      <c r="R1042" s="56">
        <f t="shared" si="391"/>
        <v>1550904.68</v>
      </c>
      <c r="S1042" s="56">
        <v>0</v>
      </c>
      <c r="T1042" s="56" t="s">
        <v>753</v>
      </c>
      <c r="U1042" s="56" t="s">
        <v>753</v>
      </c>
      <c r="V1042" s="58">
        <v>2018</v>
      </c>
    </row>
    <row r="1043" spans="1:23" ht="42" customHeight="1" x14ac:dyDescent="0.25">
      <c r="A1043" s="14">
        <v>7</v>
      </c>
      <c r="B1043" s="15" t="s">
        <v>846</v>
      </c>
      <c r="C1043" s="14" t="s">
        <v>47</v>
      </c>
      <c r="D1043" s="14">
        <v>1986</v>
      </c>
      <c r="E1043" s="14" t="s">
        <v>35</v>
      </c>
      <c r="F1043" s="14" t="s">
        <v>45</v>
      </c>
      <c r="G1043" s="16">
        <v>5</v>
      </c>
      <c r="H1043" s="16">
        <v>3</v>
      </c>
      <c r="I1043" s="56">
        <v>4510</v>
      </c>
      <c r="J1043" s="56">
        <v>2879.5</v>
      </c>
      <c r="K1043" s="56">
        <v>2879.5</v>
      </c>
      <c r="L1043" s="57">
        <v>129</v>
      </c>
      <c r="M1043" s="56">
        <f t="shared" si="390"/>
        <v>826641</v>
      </c>
      <c r="N1043" s="56">
        <v>0</v>
      </c>
      <c r="O1043" s="56">
        <v>0</v>
      </c>
      <c r="P1043" s="56">
        <v>0</v>
      </c>
      <c r="Q1043" s="56">
        <f>'Таблица 3 '!C1041</f>
        <v>826641</v>
      </c>
      <c r="R1043" s="56">
        <f t="shared" si="391"/>
        <v>826641</v>
      </c>
      <c r="S1043" s="56">
        <v>0</v>
      </c>
      <c r="T1043" s="56" t="s">
        <v>753</v>
      </c>
      <c r="U1043" s="56" t="s">
        <v>753</v>
      </c>
      <c r="V1043" s="58">
        <v>2019</v>
      </c>
    </row>
    <row r="1044" spans="1:23" s="8" customFormat="1" ht="24" customHeight="1" x14ac:dyDescent="0.25">
      <c r="A1044" s="157" t="s">
        <v>402</v>
      </c>
      <c r="B1044" s="157"/>
      <c r="C1044" s="9" t="s">
        <v>34</v>
      </c>
      <c r="D1044" s="9" t="s">
        <v>34</v>
      </c>
      <c r="E1044" s="9" t="s">
        <v>34</v>
      </c>
      <c r="F1044" s="9" t="s">
        <v>34</v>
      </c>
      <c r="G1044" s="10" t="s">
        <v>34</v>
      </c>
      <c r="H1044" s="10" t="s">
        <v>34</v>
      </c>
      <c r="I1044" s="54">
        <f>I1045</f>
        <v>39783.46</v>
      </c>
      <c r="J1044" s="54">
        <f t="shared" ref="J1044:S1044" si="398">J1045</f>
        <v>31119.860000000004</v>
      </c>
      <c r="K1044" s="54">
        <f t="shared" si="398"/>
        <v>26402.35</v>
      </c>
      <c r="L1044" s="55">
        <f t="shared" si="398"/>
        <v>1178</v>
      </c>
      <c r="M1044" s="54">
        <f t="shared" si="398"/>
        <v>9240875.4500000011</v>
      </c>
      <c r="N1044" s="54">
        <f t="shared" si="398"/>
        <v>0</v>
      </c>
      <c r="O1044" s="54">
        <f t="shared" si="398"/>
        <v>0</v>
      </c>
      <c r="P1044" s="54">
        <f t="shared" si="398"/>
        <v>0</v>
      </c>
      <c r="Q1044" s="54">
        <f t="shared" si="398"/>
        <v>9240875.4500000011</v>
      </c>
      <c r="R1044" s="54">
        <f t="shared" si="398"/>
        <v>9240875.4500000011</v>
      </c>
      <c r="S1044" s="54">
        <f t="shared" si="398"/>
        <v>0</v>
      </c>
      <c r="T1044" s="54" t="s">
        <v>35</v>
      </c>
      <c r="U1044" s="54" t="s">
        <v>35</v>
      </c>
      <c r="V1044" s="64" t="s">
        <v>35</v>
      </c>
      <c r="W1044" s="179"/>
    </row>
    <row r="1045" spans="1:23" s="8" customFormat="1" ht="30.75" customHeight="1" x14ac:dyDescent="0.25">
      <c r="A1045" s="157" t="s">
        <v>847</v>
      </c>
      <c r="B1045" s="157"/>
      <c r="C1045" s="9" t="s">
        <v>34</v>
      </c>
      <c r="D1045" s="9" t="s">
        <v>34</v>
      </c>
      <c r="E1045" s="9" t="s">
        <v>34</v>
      </c>
      <c r="F1045" s="9" t="s">
        <v>34</v>
      </c>
      <c r="G1045" s="10" t="s">
        <v>34</v>
      </c>
      <c r="H1045" s="10" t="s">
        <v>34</v>
      </c>
      <c r="I1045" s="54">
        <f>SUM(I1046:I1055)</f>
        <v>39783.46</v>
      </c>
      <c r="J1045" s="54">
        <f t="shared" ref="J1045:S1045" si="399">SUM(J1046:J1055)</f>
        <v>31119.860000000004</v>
      </c>
      <c r="K1045" s="54">
        <f t="shared" si="399"/>
        <v>26402.35</v>
      </c>
      <c r="L1045" s="55">
        <f t="shared" si="399"/>
        <v>1178</v>
      </c>
      <c r="M1045" s="54">
        <f t="shared" si="399"/>
        <v>9240875.4500000011</v>
      </c>
      <c r="N1045" s="54">
        <f t="shared" si="399"/>
        <v>0</v>
      </c>
      <c r="O1045" s="54">
        <f t="shared" si="399"/>
        <v>0</v>
      </c>
      <c r="P1045" s="54">
        <f t="shared" si="399"/>
        <v>0</v>
      </c>
      <c r="Q1045" s="54">
        <f t="shared" si="399"/>
        <v>9240875.4500000011</v>
      </c>
      <c r="R1045" s="54">
        <f t="shared" si="399"/>
        <v>9240875.4500000011</v>
      </c>
      <c r="S1045" s="54">
        <f t="shared" si="399"/>
        <v>0</v>
      </c>
      <c r="T1045" s="54" t="s">
        <v>35</v>
      </c>
      <c r="U1045" s="54" t="s">
        <v>35</v>
      </c>
      <c r="V1045" s="64" t="s">
        <v>35</v>
      </c>
      <c r="W1045" s="179"/>
    </row>
    <row r="1046" spans="1:23" ht="40.5" customHeight="1" x14ac:dyDescent="0.25">
      <c r="A1046" s="14">
        <v>1</v>
      </c>
      <c r="B1046" s="15" t="s">
        <v>848</v>
      </c>
      <c r="C1046" s="14" t="s">
        <v>47</v>
      </c>
      <c r="D1046" s="14">
        <v>1970</v>
      </c>
      <c r="E1046" s="14" t="s">
        <v>34</v>
      </c>
      <c r="F1046" s="14" t="s">
        <v>39</v>
      </c>
      <c r="G1046" s="16">
        <v>5</v>
      </c>
      <c r="H1046" s="16">
        <v>4</v>
      </c>
      <c r="I1046" s="56">
        <v>4297</v>
      </c>
      <c r="J1046" s="56">
        <v>3141</v>
      </c>
      <c r="K1046" s="56">
        <v>3141</v>
      </c>
      <c r="L1046" s="57">
        <v>136</v>
      </c>
      <c r="M1046" s="56">
        <f t="shared" si="390"/>
        <v>1601641.2000000002</v>
      </c>
      <c r="N1046" s="56">
        <v>0</v>
      </c>
      <c r="O1046" s="56">
        <v>0</v>
      </c>
      <c r="P1046" s="56">
        <v>0</v>
      </c>
      <c r="Q1046" s="56">
        <f>'Таблица 3 '!C1044</f>
        <v>1601641.2000000002</v>
      </c>
      <c r="R1046" s="56">
        <f t="shared" si="391"/>
        <v>1601641.2000000002</v>
      </c>
      <c r="S1046" s="56">
        <v>0</v>
      </c>
      <c r="T1046" s="56" t="s">
        <v>753</v>
      </c>
      <c r="U1046" s="56" t="s">
        <v>753</v>
      </c>
      <c r="V1046" s="58" t="s">
        <v>759</v>
      </c>
    </row>
    <row r="1047" spans="1:23" ht="40.5" customHeight="1" x14ac:dyDescent="0.25">
      <c r="A1047" s="14">
        <v>2</v>
      </c>
      <c r="B1047" s="15" t="s">
        <v>849</v>
      </c>
      <c r="C1047" s="14" t="s">
        <v>47</v>
      </c>
      <c r="D1047" s="14">
        <v>1964</v>
      </c>
      <c r="E1047" s="14">
        <v>2009</v>
      </c>
      <c r="F1047" s="14" t="s">
        <v>850</v>
      </c>
      <c r="G1047" s="16">
        <v>4</v>
      </c>
      <c r="H1047" s="16">
        <v>3</v>
      </c>
      <c r="I1047" s="56">
        <v>2665.3</v>
      </c>
      <c r="J1047" s="56">
        <v>1678.7</v>
      </c>
      <c r="K1047" s="56">
        <v>1626.9</v>
      </c>
      <c r="L1047" s="57">
        <v>88</v>
      </c>
      <c r="M1047" s="56">
        <f t="shared" si="390"/>
        <v>713498.4</v>
      </c>
      <c r="N1047" s="56">
        <v>0</v>
      </c>
      <c r="O1047" s="56">
        <v>0</v>
      </c>
      <c r="P1047" s="56">
        <v>0</v>
      </c>
      <c r="Q1047" s="56">
        <f>'Таблица 3 '!C1045</f>
        <v>713498.4</v>
      </c>
      <c r="R1047" s="56">
        <f t="shared" si="391"/>
        <v>713498.4</v>
      </c>
      <c r="S1047" s="56">
        <v>0</v>
      </c>
      <c r="T1047" s="56" t="s">
        <v>753</v>
      </c>
      <c r="U1047" s="56" t="s">
        <v>753</v>
      </c>
      <c r="V1047" s="58" t="s">
        <v>759</v>
      </c>
    </row>
    <row r="1048" spans="1:23" ht="40.5" customHeight="1" x14ac:dyDescent="0.25">
      <c r="A1048" s="14">
        <v>3</v>
      </c>
      <c r="B1048" s="15" t="s">
        <v>851</v>
      </c>
      <c r="C1048" s="14" t="s">
        <v>47</v>
      </c>
      <c r="D1048" s="14">
        <v>1966</v>
      </c>
      <c r="E1048" s="14">
        <v>2008</v>
      </c>
      <c r="F1048" s="14" t="s">
        <v>850</v>
      </c>
      <c r="G1048" s="16">
        <v>4</v>
      </c>
      <c r="H1048" s="16">
        <v>3</v>
      </c>
      <c r="I1048" s="56">
        <v>2688.72</v>
      </c>
      <c r="J1048" s="56">
        <v>1474.22</v>
      </c>
      <c r="K1048" s="56">
        <v>1444.72</v>
      </c>
      <c r="L1048" s="57">
        <v>56</v>
      </c>
      <c r="M1048" s="56">
        <f t="shared" si="390"/>
        <v>588819.6</v>
      </c>
      <c r="N1048" s="56">
        <v>0</v>
      </c>
      <c r="O1048" s="56">
        <v>0</v>
      </c>
      <c r="P1048" s="56">
        <v>0</v>
      </c>
      <c r="Q1048" s="56">
        <f>'Таблица 3 '!C1046</f>
        <v>588819.6</v>
      </c>
      <c r="R1048" s="56">
        <f t="shared" si="391"/>
        <v>588819.6</v>
      </c>
      <c r="S1048" s="56">
        <v>0</v>
      </c>
      <c r="T1048" s="56" t="s">
        <v>753</v>
      </c>
      <c r="U1048" s="56" t="s">
        <v>753</v>
      </c>
      <c r="V1048" s="58" t="s">
        <v>759</v>
      </c>
    </row>
    <row r="1049" spans="1:23" ht="40.5" customHeight="1" x14ac:dyDescent="0.25">
      <c r="A1049" s="14">
        <v>4</v>
      </c>
      <c r="B1049" s="15" t="s">
        <v>852</v>
      </c>
      <c r="C1049" s="14" t="s">
        <v>47</v>
      </c>
      <c r="D1049" s="14">
        <v>1983</v>
      </c>
      <c r="E1049" s="14" t="s">
        <v>34</v>
      </c>
      <c r="F1049" s="14" t="s">
        <v>45</v>
      </c>
      <c r="G1049" s="16">
        <v>5</v>
      </c>
      <c r="H1049" s="16">
        <v>4</v>
      </c>
      <c r="I1049" s="56">
        <v>3823.5</v>
      </c>
      <c r="J1049" s="56">
        <v>2883.2</v>
      </c>
      <c r="K1049" s="56">
        <v>2468.5</v>
      </c>
      <c r="L1049" s="57">
        <v>125</v>
      </c>
      <c r="M1049" s="56">
        <f t="shared" si="390"/>
        <v>1237153.2</v>
      </c>
      <c r="N1049" s="56">
        <v>0</v>
      </c>
      <c r="O1049" s="56">
        <v>0</v>
      </c>
      <c r="P1049" s="56">
        <v>0</v>
      </c>
      <c r="Q1049" s="56">
        <f>'Таблица 3 '!C1047</f>
        <v>1237153.2</v>
      </c>
      <c r="R1049" s="56">
        <f t="shared" si="391"/>
        <v>1237153.2</v>
      </c>
      <c r="S1049" s="56">
        <v>0</v>
      </c>
      <c r="T1049" s="56" t="s">
        <v>753</v>
      </c>
      <c r="U1049" s="56" t="s">
        <v>753</v>
      </c>
      <c r="V1049" s="58" t="s">
        <v>759</v>
      </c>
    </row>
    <row r="1050" spans="1:23" ht="40.5" customHeight="1" x14ac:dyDescent="0.25">
      <c r="A1050" s="14">
        <v>5</v>
      </c>
      <c r="B1050" s="15" t="s">
        <v>853</v>
      </c>
      <c r="C1050" s="14" t="s">
        <v>47</v>
      </c>
      <c r="D1050" s="14">
        <v>1987</v>
      </c>
      <c r="E1050" s="14" t="s">
        <v>35</v>
      </c>
      <c r="F1050" s="14" t="s">
        <v>49</v>
      </c>
      <c r="G1050" s="16">
        <v>5</v>
      </c>
      <c r="H1050" s="16">
        <v>4</v>
      </c>
      <c r="I1050" s="56">
        <v>5388</v>
      </c>
      <c r="J1050" s="56">
        <v>4134.3</v>
      </c>
      <c r="K1050" s="56">
        <v>333.1</v>
      </c>
      <c r="L1050" s="57">
        <v>79</v>
      </c>
      <c r="M1050" s="56">
        <f t="shared" si="390"/>
        <v>301372</v>
      </c>
      <c r="N1050" s="56">
        <v>0</v>
      </c>
      <c r="O1050" s="56">
        <v>0</v>
      </c>
      <c r="P1050" s="56">
        <v>0</v>
      </c>
      <c r="Q1050" s="56">
        <f>'Таблица 3 '!C1048</f>
        <v>301372</v>
      </c>
      <c r="R1050" s="56">
        <f t="shared" si="391"/>
        <v>301372</v>
      </c>
      <c r="S1050" s="56">
        <v>0</v>
      </c>
      <c r="T1050" s="56" t="s">
        <v>753</v>
      </c>
      <c r="U1050" s="56" t="s">
        <v>753</v>
      </c>
      <c r="V1050" s="58" t="s">
        <v>833</v>
      </c>
    </row>
    <row r="1051" spans="1:23" ht="40.5" customHeight="1" x14ac:dyDescent="0.25">
      <c r="A1051" s="14">
        <v>6</v>
      </c>
      <c r="B1051" s="15" t="s">
        <v>854</v>
      </c>
      <c r="C1051" s="14" t="s">
        <v>47</v>
      </c>
      <c r="D1051" s="14">
        <v>1981</v>
      </c>
      <c r="E1051" s="14" t="s">
        <v>34</v>
      </c>
      <c r="F1051" s="14" t="s">
        <v>39</v>
      </c>
      <c r="G1051" s="16">
        <v>5</v>
      </c>
      <c r="H1051" s="16">
        <v>4</v>
      </c>
      <c r="I1051" s="56">
        <v>4466.24</v>
      </c>
      <c r="J1051" s="56">
        <v>3188.54</v>
      </c>
      <c r="K1051" s="56">
        <v>3138.74</v>
      </c>
      <c r="L1051" s="57">
        <v>132</v>
      </c>
      <c r="M1051" s="56">
        <f t="shared" si="390"/>
        <v>782167.2</v>
      </c>
      <c r="N1051" s="56">
        <v>0</v>
      </c>
      <c r="O1051" s="56">
        <v>0</v>
      </c>
      <c r="P1051" s="56">
        <v>0</v>
      </c>
      <c r="Q1051" s="56">
        <f>'Таблица 3 '!C1049</f>
        <v>782167.2</v>
      </c>
      <c r="R1051" s="56">
        <f t="shared" si="391"/>
        <v>782167.2</v>
      </c>
      <c r="S1051" s="56">
        <v>0</v>
      </c>
      <c r="T1051" s="56" t="s">
        <v>753</v>
      </c>
      <c r="U1051" s="56" t="s">
        <v>753</v>
      </c>
      <c r="V1051" s="58" t="s">
        <v>759</v>
      </c>
    </row>
    <row r="1052" spans="1:23" ht="40.5" customHeight="1" x14ac:dyDescent="0.25">
      <c r="A1052" s="14">
        <v>7</v>
      </c>
      <c r="B1052" s="15" t="s">
        <v>855</v>
      </c>
      <c r="C1052" s="14" t="s">
        <v>47</v>
      </c>
      <c r="D1052" s="14">
        <v>1990</v>
      </c>
      <c r="E1052" s="14" t="s">
        <v>34</v>
      </c>
      <c r="F1052" s="14" t="s">
        <v>39</v>
      </c>
      <c r="G1052" s="16">
        <v>5</v>
      </c>
      <c r="H1052" s="16">
        <v>3</v>
      </c>
      <c r="I1052" s="56">
        <v>4716.62</v>
      </c>
      <c r="J1052" s="56">
        <v>3582.22</v>
      </c>
      <c r="K1052" s="56">
        <v>3582.22</v>
      </c>
      <c r="L1052" s="57">
        <v>128</v>
      </c>
      <c r="M1052" s="56">
        <f t="shared" si="390"/>
        <v>1689409.2000000002</v>
      </c>
      <c r="N1052" s="56">
        <v>0</v>
      </c>
      <c r="O1052" s="56">
        <v>0</v>
      </c>
      <c r="P1052" s="56">
        <v>0</v>
      </c>
      <c r="Q1052" s="56">
        <f>'Таблица 3 '!C1050</f>
        <v>1689409.2000000002</v>
      </c>
      <c r="R1052" s="56">
        <f t="shared" si="391"/>
        <v>1689409.2000000002</v>
      </c>
      <c r="S1052" s="56">
        <v>0</v>
      </c>
      <c r="T1052" s="56" t="s">
        <v>753</v>
      </c>
      <c r="U1052" s="56" t="s">
        <v>753</v>
      </c>
      <c r="V1052" s="58" t="s">
        <v>759</v>
      </c>
    </row>
    <row r="1053" spans="1:23" ht="40.5" customHeight="1" x14ac:dyDescent="0.25">
      <c r="A1053" s="14">
        <v>8</v>
      </c>
      <c r="B1053" s="15" t="s">
        <v>856</v>
      </c>
      <c r="C1053" s="14" t="s">
        <v>47</v>
      </c>
      <c r="D1053" s="14">
        <v>1975</v>
      </c>
      <c r="E1053" s="14">
        <v>2008</v>
      </c>
      <c r="F1053" s="14" t="s">
        <v>39</v>
      </c>
      <c r="G1053" s="16">
        <v>5</v>
      </c>
      <c r="H1053" s="16">
        <v>8</v>
      </c>
      <c r="I1053" s="56">
        <v>6287.08</v>
      </c>
      <c r="J1053" s="56">
        <v>6055.63</v>
      </c>
      <c r="K1053" s="56">
        <v>5865.47</v>
      </c>
      <c r="L1053" s="57">
        <v>259</v>
      </c>
      <c r="M1053" s="56">
        <f t="shared" si="390"/>
        <v>1443890.65</v>
      </c>
      <c r="N1053" s="56">
        <v>0</v>
      </c>
      <c r="O1053" s="56">
        <v>0</v>
      </c>
      <c r="P1053" s="56">
        <v>0</v>
      </c>
      <c r="Q1053" s="56">
        <f>'Таблица 3 '!C1051</f>
        <v>1443890.65</v>
      </c>
      <c r="R1053" s="56">
        <f t="shared" si="391"/>
        <v>1443890.65</v>
      </c>
      <c r="S1053" s="56">
        <v>0</v>
      </c>
      <c r="T1053" s="56" t="s">
        <v>753</v>
      </c>
      <c r="U1053" s="56" t="s">
        <v>753</v>
      </c>
      <c r="V1053" s="58" t="s">
        <v>857</v>
      </c>
    </row>
    <row r="1054" spans="1:23" ht="40.5" customHeight="1" x14ac:dyDescent="0.25">
      <c r="A1054" s="14">
        <v>9</v>
      </c>
      <c r="B1054" s="15" t="s">
        <v>858</v>
      </c>
      <c r="C1054" s="14" t="s">
        <v>47</v>
      </c>
      <c r="D1054" s="14">
        <v>1939</v>
      </c>
      <c r="E1054" s="14">
        <v>2009</v>
      </c>
      <c r="F1054" s="14" t="s">
        <v>39</v>
      </c>
      <c r="G1054" s="16">
        <v>4</v>
      </c>
      <c r="H1054" s="16">
        <v>3</v>
      </c>
      <c r="I1054" s="56">
        <v>2093.6999999999998</v>
      </c>
      <c r="J1054" s="56">
        <v>1923.65</v>
      </c>
      <c r="K1054" s="56">
        <v>1743.3</v>
      </c>
      <c r="L1054" s="57">
        <v>52</v>
      </c>
      <c r="M1054" s="56">
        <f t="shared" si="390"/>
        <v>433252</v>
      </c>
      <c r="N1054" s="56">
        <v>0</v>
      </c>
      <c r="O1054" s="56">
        <v>0</v>
      </c>
      <c r="P1054" s="56">
        <v>0</v>
      </c>
      <c r="Q1054" s="56">
        <f>'Таблица 3 '!C1052</f>
        <v>433252</v>
      </c>
      <c r="R1054" s="56">
        <f t="shared" si="391"/>
        <v>433252</v>
      </c>
      <c r="S1054" s="56">
        <v>0</v>
      </c>
      <c r="T1054" s="56" t="s">
        <v>753</v>
      </c>
      <c r="U1054" s="56" t="s">
        <v>753</v>
      </c>
      <c r="V1054" s="58" t="s">
        <v>763</v>
      </c>
    </row>
    <row r="1055" spans="1:23" ht="40.5" customHeight="1" x14ac:dyDescent="0.25">
      <c r="A1055" s="14">
        <v>10</v>
      </c>
      <c r="B1055" s="15" t="s">
        <v>859</v>
      </c>
      <c r="C1055" s="14" t="s">
        <v>47</v>
      </c>
      <c r="D1055" s="14"/>
      <c r="E1055" s="14" t="s">
        <v>34</v>
      </c>
      <c r="F1055" s="14" t="s">
        <v>39</v>
      </c>
      <c r="G1055" s="16">
        <v>5</v>
      </c>
      <c r="H1055" s="16">
        <v>4</v>
      </c>
      <c r="I1055" s="56">
        <v>3357.3</v>
      </c>
      <c r="J1055" s="56">
        <v>3058.4</v>
      </c>
      <c r="K1055" s="56">
        <v>3058.4</v>
      </c>
      <c r="L1055" s="57">
        <v>123</v>
      </c>
      <c r="M1055" s="56">
        <f t="shared" si="390"/>
        <v>449672</v>
      </c>
      <c r="N1055" s="56">
        <v>0</v>
      </c>
      <c r="O1055" s="56">
        <v>0</v>
      </c>
      <c r="P1055" s="56">
        <v>0</v>
      </c>
      <c r="Q1055" s="56">
        <f>'Таблица 3 '!C1053</f>
        <v>449672</v>
      </c>
      <c r="R1055" s="56">
        <f t="shared" si="391"/>
        <v>449672</v>
      </c>
      <c r="S1055" s="56">
        <v>0</v>
      </c>
      <c r="T1055" s="56" t="s">
        <v>753</v>
      </c>
      <c r="U1055" s="56" t="s">
        <v>753</v>
      </c>
      <c r="V1055" s="58" t="s">
        <v>833</v>
      </c>
    </row>
    <row r="1056" spans="1:23" s="8" customFormat="1" ht="34.5" customHeight="1" x14ac:dyDescent="0.25">
      <c r="A1056" s="157" t="s">
        <v>418</v>
      </c>
      <c r="B1056" s="157"/>
      <c r="C1056" s="9" t="s">
        <v>34</v>
      </c>
      <c r="D1056" s="9" t="s">
        <v>34</v>
      </c>
      <c r="E1056" s="9" t="s">
        <v>34</v>
      </c>
      <c r="F1056" s="9" t="s">
        <v>34</v>
      </c>
      <c r="G1056" s="10" t="s">
        <v>34</v>
      </c>
      <c r="H1056" s="10" t="s">
        <v>34</v>
      </c>
      <c r="I1056" s="54">
        <f>I1057</f>
        <v>14550</v>
      </c>
      <c r="J1056" s="54">
        <f t="shared" ref="J1056:S1056" si="400">J1057</f>
        <v>13756.5</v>
      </c>
      <c r="K1056" s="54">
        <f t="shared" si="400"/>
        <v>13026.399999999998</v>
      </c>
      <c r="L1056" s="55">
        <f t="shared" si="400"/>
        <v>462</v>
      </c>
      <c r="M1056" s="54">
        <f t="shared" si="400"/>
        <v>3619716</v>
      </c>
      <c r="N1056" s="54">
        <f t="shared" si="400"/>
        <v>0</v>
      </c>
      <c r="O1056" s="54">
        <f t="shared" si="400"/>
        <v>0</v>
      </c>
      <c r="P1056" s="54">
        <f t="shared" si="400"/>
        <v>0</v>
      </c>
      <c r="Q1056" s="54">
        <f t="shared" si="400"/>
        <v>3619716</v>
      </c>
      <c r="R1056" s="54">
        <f t="shared" si="400"/>
        <v>3619716</v>
      </c>
      <c r="S1056" s="54">
        <f t="shared" si="400"/>
        <v>0</v>
      </c>
      <c r="T1056" s="54" t="s">
        <v>35</v>
      </c>
      <c r="U1056" s="54" t="s">
        <v>35</v>
      </c>
      <c r="V1056" s="64" t="s">
        <v>35</v>
      </c>
      <c r="W1056" s="179"/>
    </row>
    <row r="1057" spans="1:23" s="8" customFormat="1" ht="32.25" customHeight="1" x14ac:dyDescent="0.25">
      <c r="A1057" s="157" t="s">
        <v>419</v>
      </c>
      <c r="B1057" s="157"/>
      <c r="C1057" s="9" t="s">
        <v>34</v>
      </c>
      <c r="D1057" s="9" t="s">
        <v>34</v>
      </c>
      <c r="E1057" s="9" t="s">
        <v>34</v>
      </c>
      <c r="F1057" s="9" t="s">
        <v>34</v>
      </c>
      <c r="G1057" s="10" t="s">
        <v>34</v>
      </c>
      <c r="H1057" s="10" t="s">
        <v>34</v>
      </c>
      <c r="I1057" s="54">
        <f>I1058+I1060+I1061+I1062+I1063+I1064</f>
        <v>14550</v>
      </c>
      <c r="J1057" s="54">
        <f t="shared" ref="J1057:S1057" si="401">J1058+J1060+J1061+J1062+J1063+J1064</f>
        <v>13756.5</v>
      </c>
      <c r="K1057" s="54">
        <f t="shared" si="401"/>
        <v>13026.399999999998</v>
      </c>
      <c r="L1057" s="55">
        <f t="shared" si="401"/>
        <v>462</v>
      </c>
      <c r="M1057" s="54">
        <f t="shared" si="401"/>
        <v>3619716</v>
      </c>
      <c r="N1057" s="54">
        <f t="shared" si="401"/>
        <v>0</v>
      </c>
      <c r="O1057" s="54">
        <f t="shared" si="401"/>
        <v>0</v>
      </c>
      <c r="P1057" s="54">
        <f t="shared" si="401"/>
        <v>0</v>
      </c>
      <c r="Q1057" s="54">
        <f>Q1058+Q1060+Q1061+Q1062+Q1063+Q1064</f>
        <v>3619716</v>
      </c>
      <c r="R1057" s="54">
        <f t="shared" si="401"/>
        <v>3619716</v>
      </c>
      <c r="S1057" s="54">
        <f t="shared" si="401"/>
        <v>0</v>
      </c>
      <c r="T1057" s="54" t="s">
        <v>35</v>
      </c>
      <c r="U1057" s="54" t="s">
        <v>35</v>
      </c>
      <c r="V1057" s="64" t="s">
        <v>35</v>
      </c>
      <c r="W1057" s="179"/>
    </row>
    <row r="1058" spans="1:23" ht="43.5" customHeight="1" x14ac:dyDescent="0.25">
      <c r="A1058" s="14">
        <v>1</v>
      </c>
      <c r="B1058" s="15" t="s">
        <v>861</v>
      </c>
      <c r="C1058" s="14" t="s">
        <v>47</v>
      </c>
      <c r="D1058" s="14">
        <v>1984</v>
      </c>
      <c r="E1058" s="14" t="s">
        <v>35</v>
      </c>
      <c r="F1058" s="14" t="s">
        <v>39</v>
      </c>
      <c r="G1058" s="16">
        <v>6</v>
      </c>
      <c r="H1058" s="16">
        <v>6</v>
      </c>
      <c r="I1058" s="56">
        <v>4813</v>
      </c>
      <c r="J1058" s="56">
        <v>4813</v>
      </c>
      <c r="K1058" s="56">
        <v>4119.8999999999996</v>
      </c>
      <c r="L1058" s="57">
        <v>146</v>
      </c>
      <c r="M1058" s="56">
        <f t="shared" si="390"/>
        <v>638935</v>
      </c>
      <c r="N1058" s="56">
        <v>0</v>
      </c>
      <c r="O1058" s="56">
        <v>0</v>
      </c>
      <c r="P1058" s="56">
        <v>0</v>
      </c>
      <c r="Q1058" s="56">
        <f>'Таблица 3 '!C1056</f>
        <v>638935</v>
      </c>
      <c r="R1058" s="56">
        <f t="shared" si="391"/>
        <v>638935</v>
      </c>
      <c r="S1058" s="56">
        <v>0</v>
      </c>
      <c r="T1058" s="56" t="s">
        <v>753</v>
      </c>
      <c r="U1058" s="56" t="s">
        <v>753</v>
      </c>
      <c r="V1058" s="58" t="s">
        <v>763</v>
      </c>
    </row>
    <row r="1059" spans="1:23" ht="43.5" customHeight="1" x14ac:dyDescent="0.25">
      <c r="A1059" s="14"/>
      <c r="B1059" s="15" t="s">
        <v>861</v>
      </c>
      <c r="C1059" s="14" t="s">
        <v>47</v>
      </c>
      <c r="D1059" s="14">
        <v>1984</v>
      </c>
      <c r="E1059" s="14" t="s">
        <v>35</v>
      </c>
      <c r="F1059" s="14" t="s">
        <v>39</v>
      </c>
      <c r="G1059" s="16">
        <v>6</v>
      </c>
      <c r="H1059" s="16">
        <v>6</v>
      </c>
      <c r="I1059" s="56">
        <v>4813</v>
      </c>
      <c r="J1059" s="56">
        <v>4813</v>
      </c>
      <c r="K1059" s="56">
        <v>4119.8999999999996</v>
      </c>
      <c r="L1059" s="57">
        <v>146</v>
      </c>
      <c r="M1059" s="56">
        <f t="shared" si="390"/>
        <v>-638935</v>
      </c>
      <c r="N1059" s="56">
        <v>0</v>
      </c>
      <c r="O1059" s="56">
        <v>0</v>
      </c>
      <c r="P1059" s="56">
        <v>0</v>
      </c>
      <c r="Q1059" s="56">
        <f>'Таблица 3 '!C1057</f>
        <v>-638935</v>
      </c>
      <c r="R1059" s="56">
        <f t="shared" si="391"/>
        <v>-638935</v>
      </c>
      <c r="S1059" s="56">
        <v>0</v>
      </c>
      <c r="T1059" s="56" t="s">
        <v>753</v>
      </c>
      <c r="U1059" s="56" t="s">
        <v>753</v>
      </c>
      <c r="V1059" s="58" t="s">
        <v>763</v>
      </c>
    </row>
    <row r="1060" spans="1:23" ht="43.5" customHeight="1" x14ac:dyDescent="0.25">
      <c r="A1060" s="14">
        <v>2</v>
      </c>
      <c r="B1060" s="15" t="s">
        <v>862</v>
      </c>
      <c r="C1060" s="14" t="s">
        <v>47</v>
      </c>
      <c r="D1060" s="14">
        <v>1987</v>
      </c>
      <c r="E1060" s="14" t="s">
        <v>35</v>
      </c>
      <c r="F1060" s="14" t="s">
        <v>39</v>
      </c>
      <c r="G1060" s="16">
        <v>5</v>
      </c>
      <c r="H1060" s="16">
        <v>5</v>
      </c>
      <c r="I1060" s="56">
        <v>3040</v>
      </c>
      <c r="J1060" s="56">
        <v>2973.2</v>
      </c>
      <c r="K1060" s="56">
        <v>2936.2</v>
      </c>
      <c r="L1060" s="57">
        <v>117</v>
      </c>
      <c r="M1060" s="56">
        <f t="shared" si="390"/>
        <v>1325962</v>
      </c>
      <c r="N1060" s="56">
        <v>0</v>
      </c>
      <c r="O1060" s="56">
        <v>0</v>
      </c>
      <c r="P1060" s="56">
        <v>0</v>
      </c>
      <c r="Q1060" s="56">
        <f>'Таблица 3 '!C1058</f>
        <v>1325962</v>
      </c>
      <c r="R1060" s="56">
        <f t="shared" si="391"/>
        <v>1325962</v>
      </c>
      <c r="S1060" s="56">
        <v>0</v>
      </c>
      <c r="T1060" s="56" t="s">
        <v>753</v>
      </c>
      <c r="U1060" s="56" t="s">
        <v>753</v>
      </c>
      <c r="V1060" s="58" t="s">
        <v>759</v>
      </c>
    </row>
    <row r="1061" spans="1:23" ht="43.5" customHeight="1" x14ac:dyDescent="0.25">
      <c r="A1061" s="14">
        <v>3</v>
      </c>
      <c r="B1061" s="15" t="s">
        <v>863</v>
      </c>
      <c r="C1061" s="14" t="s">
        <v>47</v>
      </c>
      <c r="D1061" s="14">
        <v>1993</v>
      </c>
      <c r="E1061" s="14" t="s">
        <v>35</v>
      </c>
      <c r="F1061" s="14" t="s">
        <v>39</v>
      </c>
      <c r="G1061" s="16">
        <v>3</v>
      </c>
      <c r="H1061" s="16">
        <v>3</v>
      </c>
      <c r="I1061" s="56">
        <v>2055</v>
      </c>
      <c r="J1061" s="56">
        <v>1865.2</v>
      </c>
      <c r="K1061" s="56">
        <v>1865.2</v>
      </c>
      <c r="L1061" s="57">
        <v>51</v>
      </c>
      <c r="M1061" s="56">
        <f t="shared" si="390"/>
        <v>602188</v>
      </c>
      <c r="N1061" s="56">
        <v>0</v>
      </c>
      <c r="O1061" s="56">
        <v>0</v>
      </c>
      <c r="P1061" s="56">
        <v>0</v>
      </c>
      <c r="Q1061" s="56">
        <f>'Таблица 3 '!C1059</f>
        <v>602188</v>
      </c>
      <c r="R1061" s="56">
        <f t="shared" si="391"/>
        <v>602188</v>
      </c>
      <c r="S1061" s="56">
        <v>0</v>
      </c>
      <c r="T1061" s="56" t="s">
        <v>753</v>
      </c>
      <c r="U1061" s="56" t="s">
        <v>753</v>
      </c>
      <c r="V1061" s="58" t="s">
        <v>763</v>
      </c>
    </row>
    <row r="1062" spans="1:23" ht="43.5" customHeight="1" x14ac:dyDescent="0.25">
      <c r="A1062" s="14">
        <v>4</v>
      </c>
      <c r="B1062" s="15" t="s">
        <v>864</v>
      </c>
      <c r="C1062" s="14" t="s">
        <v>47</v>
      </c>
      <c r="D1062" s="14">
        <v>1978</v>
      </c>
      <c r="E1062" s="14" t="s">
        <v>35</v>
      </c>
      <c r="F1062" s="14" t="s">
        <v>306</v>
      </c>
      <c r="G1062" s="16">
        <v>2</v>
      </c>
      <c r="H1062" s="16">
        <v>2</v>
      </c>
      <c r="I1062" s="56">
        <v>636</v>
      </c>
      <c r="J1062" s="56">
        <v>580.6</v>
      </c>
      <c r="K1062" s="56">
        <v>580.6</v>
      </c>
      <c r="L1062" s="57">
        <v>18</v>
      </c>
      <c r="M1062" s="56">
        <f t="shared" si="390"/>
        <v>43547</v>
      </c>
      <c r="N1062" s="56">
        <v>0</v>
      </c>
      <c r="O1062" s="56">
        <v>0</v>
      </c>
      <c r="P1062" s="56">
        <v>0</v>
      </c>
      <c r="Q1062" s="56">
        <f>'Таблица 3 '!C1060</f>
        <v>43547</v>
      </c>
      <c r="R1062" s="56">
        <f t="shared" si="391"/>
        <v>43547</v>
      </c>
      <c r="S1062" s="56">
        <v>0</v>
      </c>
      <c r="T1062" s="56" t="s">
        <v>753</v>
      </c>
      <c r="U1062" s="56" t="s">
        <v>753</v>
      </c>
      <c r="V1062" s="58" t="s">
        <v>759</v>
      </c>
    </row>
    <row r="1063" spans="1:23" ht="43.5" customHeight="1" x14ac:dyDescent="0.25">
      <c r="A1063" s="14">
        <v>5</v>
      </c>
      <c r="B1063" s="15" t="s">
        <v>865</v>
      </c>
      <c r="C1063" s="14" t="s">
        <v>47</v>
      </c>
      <c r="D1063" s="14">
        <v>1997</v>
      </c>
      <c r="E1063" s="14" t="s">
        <v>35</v>
      </c>
      <c r="F1063" s="14" t="s">
        <v>39</v>
      </c>
      <c r="G1063" s="16">
        <v>5</v>
      </c>
      <c r="H1063" s="16">
        <v>5</v>
      </c>
      <c r="I1063" s="56">
        <v>3198</v>
      </c>
      <c r="J1063" s="56">
        <v>2780.7</v>
      </c>
      <c r="K1063" s="56">
        <v>2780.7</v>
      </c>
      <c r="L1063" s="57">
        <v>97</v>
      </c>
      <c r="M1063" s="56">
        <f t="shared" si="390"/>
        <v>894302</v>
      </c>
      <c r="N1063" s="56">
        <v>0</v>
      </c>
      <c r="O1063" s="56">
        <v>0</v>
      </c>
      <c r="P1063" s="56">
        <v>0</v>
      </c>
      <c r="Q1063" s="56">
        <f>'Таблица 3 '!C1061</f>
        <v>894302</v>
      </c>
      <c r="R1063" s="56">
        <f t="shared" si="391"/>
        <v>894302</v>
      </c>
      <c r="S1063" s="56">
        <v>0</v>
      </c>
      <c r="T1063" s="56" t="s">
        <v>753</v>
      </c>
      <c r="U1063" s="56" t="s">
        <v>753</v>
      </c>
      <c r="V1063" s="58" t="s">
        <v>763</v>
      </c>
    </row>
    <row r="1064" spans="1:23" ht="43.5" customHeight="1" x14ac:dyDescent="0.25">
      <c r="A1064" s="14">
        <v>6</v>
      </c>
      <c r="B1064" s="15" t="s">
        <v>866</v>
      </c>
      <c r="C1064" s="14" t="s">
        <v>47</v>
      </c>
      <c r="D1064" s="14">
        <v>1973</v>
      </c>
      <c r="E1064" s="14" t="s">
        <v>35</v>
      </c>
      <c r="F1064" s="14" t="s">
        <v>306</v>
      </c>
      <c r="G1064" s="16">
        <v>2</v>
      </c>
      <c r="H1064" s="16">
        <v>2</v>
      </c>
      <c r="I1064" s="56">
        <v>808</v>
      </c>
      <c r="J1064" s="56">
        <v>743.8</v>
      </c>
      <c r="K1064" s="56">
        <v>743.8</v>
      </c>
      <c r="L1064" s="57">
        <v>33</v>
      </c>
      <c r="M1064" s="56">
        <f t="shared" si="390"/>
        <v>114782</v>
      </c>
      <c r="N1064" s="56">
        <v>0</v>
      </c>
      <c r="O1064" s="56">
        <v>0</v>
      </c>
      <c r="P1064" s="56">
        <v>0</v>
      </c>
      <c r="Q1064" s="56">
        <f>'Таблица 3 '!C1062</f>
        <v>114782</v>
      </c>
      <c r="R1064" s="56">
        <f t="shared" si="391"/>
        <v>114782</v>
      </c>
      <c r="S1064" s="56">
        <v>0</v>
      </c>
      <c r="T1064" s="56" t="s">
        <v>753</v>
      </c>
      <c r="U1064" s="56" t="s">
        <v>753</v>
      </c>
      <c r="V1064" s="58" t="s">
        <v>759</v>
      </c>
    </row>
    <row r="1065" spans="1:23" s="8" customFormat="1" ht="31.5" customHeight="1" x14ac:dyDescent="0.25">
      <c r="A1065" s="157" t="s">
        <v>433</v>
      </c>
      <c r="B1065" s="157"/>
      <c r="C1065" s="9" t="s">
        <v>34</v>
      </c>
      <c r="D1065" s="9" t="s">
        <v>34</v>
      </c>
      <c r="E1065" s="9" t="s">
        <v>34</v>
      </c>
      <c r="F1065" s="9" t="s">
        <v>34</v>
      </c>
      <c r="G1065" s="10" t="s">
        <v>34</v>
      </c>
      <c r="H1065" s="10" t="s">
        <v>34</v>
      </c>
      <c r="I1065" s="54">
        <f>I1066</f>
        <v>5669.13</v>
      </c>
      <c r="J1065" s="54">
        <f t="shared" ref="J1065:S1065" si="402">J1066</f>
        <v>5125.4299999999994</v>
      </c>
      <c r="K1065" s="54">
        <f t="shared" si="402"/>
        <v>5125.4299999999994</v>
      </c>
      <c r="L1065" s="55">
        <f t="shared" si="402"/>
        <v>180</v>
      </c>
      <c r="M1065" s="54">
        <f t="shared" si="402"/>
        <v>2375483.4</v>
      </c>
      <c r="N1065" s="54">
        <f t="shared" si="402"/>
        <v>0</v>
      </c>
      <c r="O1065" s="54">
        <f t="shared" si="402"/>
        <v>0</v>
      </c>
      <c r="P1065" s="54">
        <f t="shared" si="402"/>
        <v>0</v>
      </c>
      <c r="Q1065" s="54">
        <f t="shared" si="402"/>
        <v>2375483.4</v>
      </c>
      <c r="R1065" s="54">
        <f t="shared" si="402"/>
        <v>2375483.4</v>
      </c>
      <c r="S1065" s="54">
        <f t="shared" si="402"/>
        <v>0</v>
      </c>
      <c r="T1065" s="54" t="s">
        <v>34</v>
      </c>
      <c r="U1065" s="54" t="s">
        <v>34</v>
      </c>
      <c r="V1065" s="64" t="s">
        <v>34</v>
      </c>
      <c r="W1065" s="179"/>
    </row>
    <row r="1066" spans="1:23" s="8" customFormat="1" ht="30.75" customHeight="1" x14ac:dyDescent="0.25">
      <c r="A1066" s="157" t="s">
        <v>434</v>
      </c>
      <c r="B1066" s="157"/>
      <c r="C1066" s="9" t="s">
        <v>35</v>
      </c>
      <c r="D1066" s="9" t="s">
        <v>35</v>
      </c>
      <c r="E1066" s="9" t="s">
        <v>35</v>
      </c>
      <c r="F1066" s="9" t="s">
        <v>35</v>
      </c>
      <c r="G1066" s="10" t="s">
        <v>35</v>
      </c>
      <c r="H1066" s="10" t="s">
        <v>35</v>
      </c>
      <c r="I1066" s="54">
        <f>SUM(I1067:I1068)</f>
        <v>5669.13</v>
      </c>
      <c r="J1066" s="54">
        <f t="shared" ref="J1066:S1066" si="403">SUM(J1067:J1068)</f>
        <v>5125.4299999999994</v>
      </c>
      <c r="K1066" s="54">
        <f t="shared" si="403"/>
        <v>5125.4299999999994</v>
      </c>
      <c r="L1066" s="55">
        <f t="shared" si="403"/>
        <v>180</v>
      </c>
      <c r="M1066" s="54">
        <f t="shared" si="403"/>
        <v>2375483.4</v>
      </c>
      <c r="N1066" s="54">
        <f t="shared" si="403"/>
        <v>0</v>
      </c>
      <c r="O1066" s="54">
        <f t="shared" si="403"/>
        <v>0</v>
      </c>
      <c r="P1066" s="54">
        <f t="shared" si="403"/>
        <v>0</v>
      </c>
      <c r="Q1066" s="54">
        <f t="shared" si="403"/>
        <v>2375483.4</v>
      </c>
      <c r="R1066" s="54">
        <f t="shared" si="403"/>
        <v>2375483.4</v>
      </c>
      <c r="S1066" s="54">
        <f t="shared" si="403"/>
        <v>0</v>
      </c>
      <c r="T1066" s="54" t="s">
        <v>35</v>
      </c>
      <c r="U1066" s="54" t="s">
        <v>35</v>
      </c>
      <c r="V1066" s="64" t="s">
        <v>35</v>
      </c>
      <c r="W1066" s="179"/>
    </row>
    <row r="1067" spans="1:23" ht="41.25" customHeight="1" x14ac:dyDescent="0.25">
      <c r="A1067" s="14">
        <v>1</v>
      </c>
      <c r="B1067" s="15" t="s">
        <v>867</v>
      </c>
      <c r="C1067" s="14" t="s">
        <v>38</v>
      </c>
      <c r="D1067" s="14">
        <v>1960</v>
      </c>
      <c r="E1067" s="14" t="s">
        <v>35</v>
      </c>
      <c r="F1067" s="14" t="s">
        <v>282</v>
      </c>
      <c r="G1067" s="16">
        <v>2</v>
      </c>
      <c r="H1067" s="16">
        <v>2</v>
      </c>
      <c r="I1067" s="56">
        <v>630.70000000000005</v>
      </c>
      <c r="J1067" s="56">
        <v>630.70000000000005</v>
      </c>
      <c r="K1067" s="56">
        <v>630.70000000000005</v>
      </c>
      <c r="L1067" s="57">
        <v>21</v>
      </c>
      <c r="M1067" s="56">
        <f t="shared" ref="M1067:M1068" si="404">SUM(N1067:Q1067)</f>
        <v>-441885.6</v>
      </c>
      <c r="N1067" s="56">
        <v>0</v>
      </c>
      <c r="O1067" s="56">
        <v>0</v>
      </c>
      <c r="P1067" s="56">
        <v>0</v>
      </c>
      <c r="Q1067" s="56">
        <f>'Таблица 3 '!C1065</f>
        <v>-441885.6</v>
      </c>
      <c r="R1067" s="56">
        <f t="shared" ref="R1067:R1068" si="405">Q1067</f>
        <v>-441885.6</v>
      </c>
      <c r="S1067" s="56">
        <v>0</v>
      </c>
      <c r="T1067" s="56" t="s">
        <v>753</v>
      </c>
      <c r="U1067" s="56" t="s">
        <v>753</v>
      </c>
      <c r="V1067" s="58" t="s">
        <v>826</v>
      </c>
    </row>
    <row r="1068" spans="1:23" ht="41.25" customHeight="1" x14ac:dyDescent="0.25">
      <c r="A1068" s="14">
        <v>2</v>
      </c>
      <c r="B1068" s="15" t="s">
        <v>868</v>
      </c>
      <c r="C1068" s="14" t="s">
        <v>38</v>
      </c>
      <c r="D1068" s="14">
        <v>1999</v>
      </c>
      <c r="E1068" s="14" t="s">
        <v>35</v>
      </c>
      <c r="F1068" s="14" t="s">
        <v>39</v>
      </c>
      <c r="G1068" s="16">
        <v>5</v>
      </c>
      <c r="H1068" s="16">
        <v>5</v>
      </c>
      <c r="I1068" s="56">
        <v>5038.43</v>
      </c>
      <c r="J1068" s="56">
        <v>4494.7299999999996</v>
      </c>
      <c r="K1068" s="56">
        <v>4494.7299999999996</v>
      </c>
      <c r="L1068" s="57">
        <v>159</v>
      </c>
      <c r="M1068" s="56">
        <f t="shared" si="404"/>
        <v>2817369</v>
      </c>
      <c r="N1068" s="56">
        <v>0</v>
      </c>
      <c r="O1068" s="56">
        <v>0</v>
      </c>
      <c r="P1068" s="56">
        <v>0</v>
      </c>
      <c r="Q1068" s="56">
        <f>'Таблица 3 '!C1066</f>
        <v>2817369</v>
      </c>
      <c r="R1068" s="56">
        <f t="shared" si="405"/>
        <v>2817369</v>
      </c>
      <c r="S1068" s="56">
        <v>0</v>
      </c>
      <c r="T1068" s="56" t="s">
        <v>753</v>
      </c>
      <c r="U1068" s="56" t="s">
        <v>753</v>
      </c>
      <c r="V1068" s="58" t="s">
        <v>763</v>
      </c>
    </row>
    <row r="1069" spans="1:23" s="8" customFormat="1" ht="31.5" customHeight="1" x14ac:dyDescent="0.25">
      <c r="A1069" s="157" t="s">
        <v>437</v>
      </c>
      <c r="B1069" s="157"/>
      <c r="C1069" s="9" t="s">
        <v>34</v>
      </c>
      <c r="D1069" s="9" t="s">
        <v>34</v>
      </c>
      <c r="E1069" s="9" t="s">
        <v>34</v>
      </c>
      <c r="F1069" s="9" t="s">
        <v>34</v>
      </c>
      <c r="G1069" s="10" t="s">
        <v>34</v>
      </c>
      <c r="H1069" s="10" t="s">
        <v>34</v>
      </c>
      <c r="I1069" s="54">
        <f>I1070+I1073+I1076</f>
        <v>15336.4</v>
      </c>
      <c r="J1069" s="54">
        <f t="shared" ref="J1069:S1069" si="406">J1070+J1073+J1076</f>
        <v>12956</v>
      </c>
      <c r="K1069" s="54">
        <f t="shared" si="406"/>
        <v>12289.1</v>
      </c>
      <c r="L1069" s="55">
        <f t="shared" si="406"/>
        <v>487</v>
      </c>
      <c r="M1069" s="54">
        <f t="shared" si="406"/>
        <v>2953217</v>
      </c>
      <c r="N1069" s="54">
        <f t="shared" si="406"/>
        <v>0</v>
      </c>
      <c r="O1069" s="54">
        <f t="shared" si="406"/>
        <v>0</v>
      </c>
      <c r="P1069" s="54">
        <f t="shared" si="406"/>
        <v>0</v>
      </c>
      <c r="Q1069" s="54">
        <f t="shared" si="406"/>
        <v>2953217</v>
      </c>
      <c r="R1069" s="54">
        <f t="shared" si="406"/>
        <v>2953217</v>
      </c>
      <c r="S1069" s="54">
        <f t="shared" si="406"/>
        <v>0</v>
      </c>
      <c r="T1069" s="54" t="s">
        <v>34</v>
      </c>
      <c r="U1069" s="54" t="s">
        <v>34</v>
      </c>
      <c r="V1069" s="64" t="s">
        <v>34</v>
      </c>
      <c r="W1069" s="179"/>
    </row>
    <row r="1070" spans="1:23" s="8" customFormat="1" ht="30.75" customHeight="1" x14ac:dyDescent="0.25">
      <c r="A1070" s="157" t="s">
        <v>438</v>
      </c>
      <c r="B1070" s="157"/>
      <c r="C1070" s="9" t="s">
        <v>35</v>
      </c>
      <c r="D1070" s="9" t="s">
        <v>35</v>
      </c>
      <c r="E1070" s="9" t="s">
        <v>35</v>
      </c>
      <c r="F1070" s="9" t="s">
        <v>35</v>
      </c>
      <c r="G1070" s="10" t="s">
        <v>35</v>
      </c>
      <c r="H1070" s="10" t="s">
        <v>35</v>
      </c>
      <c r="I1070" s="54">
        <f>SUM(I1071:I1072)</f>
        <v>5715.9</v>
      </c>
      <c r="J1070" s="54">
        <f t="shared" ref="J1070:S1070" si="407">SUM(J1071:J1072)</f>
        <v>5227.3999999999996</v>
      </c>
      <c r="K1070" s="54">
        <f t="shared" si="407"/>
        <v>4665.2</v>
      </c>
      <c r="L1070" s="55">
        <f t="shared" si="407"/>
        <v>145</v>
      </c>
      <c r="M1070" s="54">
        <f t="shared" si="407"/>
        <v>1101046.4000000001</v>
      </c>
      <c r="N1070" s="54">
        <f t="shared" si="407"/>
        <v>0</v>
      </c>
      <c r="O1070" s="54">
        <f t="shared" si="407"/>
        <v>0</v>
      </c>
      <c r="P1070" s="54">
        <f t="shared" si="407"/>
        <v>0</v>
      </c>
      <c r="Q1070" s="54">
        <f t="shared" si="407"/>
        <v>1101046.4000000001</v>
      </c>
      <c r="R1070" s="54">
        <f t="shared" si="407"/>
        <v>1101046.4000000001</v>
      </c>
      <c r="S1070" s="54">
        <f t="shared" si="407"/>
        <v>0</v>
      </c>
      <c r="T1070" s="54" t="s">
        <v>35</v>
      </c>
      <c r="U1070" s="54" t="s">
        <v>35</v>
      </c>
      <c r="V1070" s="64" t="s">
        <v>35</v>
      </c>
      <c r="W1070" s="179"/>
    </row>
    <row r="1071" spans="1:23" ht="41.25" customHeight="1" x14ac:dyDescent="0.25">
      <c r="A1071" s="14">
        <v>1</v>
      </c>
      <c r="B1071" s="15" t="s">
        <v>869</v>
      </c>
      <c r="C1071" s="14" t="s">
        <v>47</v>
      </c>
      <c r="D1071" s="14">
        <v>1980</v>
      </c>
      <c r="E1071" s="14">
        <v>2022</v>
      </c>
      <c r="F1071" s="14" t="s">
        <v>45</v>
      </c>
      <c r="G1071" s="16">
        <v>5</v>
      </c>
      <c r="H1071" s="16">
        <v>6</v>
      </c>
      <c r="I1071" s="56">
        <v>4860.3999999999996</v>
      </c>
      <c r="J1071" s="56">
        <v>4371.8999999999996</v>
      </c>
      <c r="K1071" s="56">
        <v>3809.7</v>
      </c>
      <c r="L1071" s="57">
        <v>130</v>
      </c>
      <c r="M1071" s="56">
        <f>SUM(N1071:Q1071)</f>
        <v>1297499.6000000001</v>
      </c>
      <c r="N1071" s="56">
        <v>0</v>
      </c>
      <c r="O1071" s="56">
        <v>0</v>
      </c>
      <c r="P1071" s="56">
        <v>0</v>
      </c>
      <c r="Q1071" s="56">
        <f>'Таблица 3 '!C1069</f>
        <v>1297499.6000000001</v>
      </c>
      <c r="R1071" s="56">
        <f>Q1071</f>
        <v>1297499.6000000001</v>
      </c>
      <c r="S1071" s="56">
        <v>0</v>
      </c>
      <c r="T1071" s="56" t="s">
        <v>753</v>
      </c>
      <c r="U1071" s="56" t="s">
        <v>753</v>
      </c>
      <c r="V1071" s="58">
        <v>2020</v>
      </c>
    </row>
    <row r="1072" spans="1:23" ht="42.75" customHeight="1" x14ac:dyDescent="0.25">
      <c r="A1072" s="14">
        <v>2</v>
      </c>
      <c r="B1072" s="15" t="s">
        <v>870</v>
      </c>
      <c r="C1072" s="14" t="s">
        <v>38</v>
      </c>
      <c r="D1072" s="14">
        <v>1956</v>
      </c>
      <c r="E1072" s="14" t="s">
        <v>34</v>
      </c>
      <c r="F1072" s="14" t="s">
        <v>39</v>
      </c>
      <c r="G1072" s="16">
        <v>2</v>
      </c>
      <c r="H1072" s="16">
        <v>2</v>
      </c>
      <c r="I1072" s="56">
        <v>855.5</v>
      </c>
      <c r="J1072" s="56">
        <v>855.5</v>
      </c>
      <c r="K1072" s="56">
        <v>855.5</v>
      </c>
      <c r="L1072" s="57">
        <v>15</v>
      </c>
      <c r="M1072" s="56">
        <f t="shared" si="390"/>
        <v>-196453.2</v>
      </c>
      <c r="N1072" s="56">
        <v>0</v>
      </c>
      <c r="O1072" s="56">
        <v>0</v>
      </c>
      <c r="P1072" s="56">
        <v>0</v>
      </c>
      <c r="Q1072" s="56">
        <f>'Таблица 3 '!C1070</f>
        <v>-196453.2</v>
      </c>
      <c r="R1072" s="56">
        <f t="shared" si="391"/>
        <v>-196453.2</v>
      </c>
      <c r="S1072" s="56">
        <v>0</v>
      </c>
      <c r="T1072" s="56" t="s">
        <v>753</v>
      </c>
      <c r="U1072" s="56" t="s">
        <v>753</v>
      </c>
      <c r="V1072" s="58" t="s">
        <v>826</v>
      </c>
    </row>
    <row r="1073" spans="1:23" s="8" customFormat="1" ht="36" customHeight="1" x14ac:dyDescent="0.25">
      <c r="A1073" s="157" t="s">
        <v>442</v>
      </c>
      <c r="B1073" s="157"/>
      <c r="C1073" s="9" t="s">
        <v>34</v>
      </c>
      <c r="D1073" s="9" t="s">
        <v>34</v>
      </c>
      <c r="E1073" s="9" t="s">
        <v>34</v>
      </c>
      <c r="F1073" s="9" t="s">
        <v>34</v>
      </c>
      <c r="G1073" s="10" t="s">
        <v>34</v>
      </c>
      <c r="H1073" s="10" t="s">
        <v>34</v>
      </c>
      <c r="I1073" s="54">
        <f>SUM(I1074:I1075)</f>
        <v>5411.5</v>
      </c>
      <c r="J1073" s="54">
        <f t="shared" ref="J1073:S1073" si="408">SUM(J1074:J1075)</f>
        <v>4027.6</v>
      </c>
      <c r="K1073" s="54">
        <f t="shared" si="408"/>
        <v>3922.9</v>
      </c>
      <c r="L1073" s="55">
        <f t="shared" si="408"/>
        <v>177</v>
      </c>
      <c r="M1073" s="54">
        <f t="shared" si="408"/>
        <v>1026279.6</v>
      </c>
      <c r="N1073" s="54">
        <f t="shared" si="408"/>
        <v>0</v>
      </c>
      <c r="O1073" s="54">
        <f t="shared" si="408"/>
        <v>0</v>
      </c>
      <c r="P1073" s="54">
        <f t="shared" si="408"/>
        <v>0</v>
      </c>
      <c r="Q1073" s="54">
        <f t="shared" si="408"/>
        <v>1026279.6</v>
      </c>
      <c r="R1073" s="54">
        <f t="shared" si="408"/>
        <v>1026279.6</v>
      </c>
      <c r="S1073" s="54">
        <f t="shared" si="408"/>
        <v>0</v>
      </c>
      <c r="T1073" s="54" t="s">
        <v>34</v>
      </c>
      <c r="U1073" s="54" t="s">
        <v>34</v>
      </c>
      <c r="V1073" s="64" t="s">
        <v>34</v>
      </c>
      <c r="W1073" s="179"/>
    </row>
    <row r="1074" spans="1:23" ht="45.75" customHeight="1" x14ac:dyDescent="0.25">
      <c r="A1074" s="14">
        <v>1</v>
      </c>
      <c r="B1074" s="15" t="s">
        <v>871</v>
      </c>
      <c r="C1074" s="14" t="s">
        <v>38</v>
      </c>
      <c r="D1074" s="14">
        <v>1971</v>
      </c>
      <c r="E1074" s="14" t="s">
        <v>35</v>
      </c>
      <c r="F1074" s="14" t="s">
        <v>39</v>
      </c>
      <c r="G1074" s="16">
        <v>2</v>
      </c>
      <c r="H1074" s="16">
        <v>1</v>
      </c>
      <c r="I1074" s="56">
        <v>335.9</v>
      </c>
      <c r="J1074" s="56">
        <v>335.9</v>
      </c>
      <c r="K1074" s="56">
        <v>335.9</v>
      </c>
      <c r="L1074" s="57">
        <v>17</v>
      </c>
      <c r="M1074" s="56">
        <f t="shared" ref="M1074:M1075" si="409">SUM(N1074:Q1074)</f>
        <v>61083.6</v>
      </c>
      <c r="N1074" s="56">
        <v>0</v>
      </c>
      <c r="O1074" s="56">
        <v>0</v>
      </c>
      <c r="P1074" s="56">
        <v>0</v>
      </c>
      <c r="Q1074" s="56">
        <f>'Таблица 3 '!C1072</f>
        <v>61083.6</v>
      </c>
      <c r="R1074" s="56">
        <f t="shared" si="391"/>
        <v>61083.6</v>
      </c>
      <c r="S1074" s="56">
        <v>0</v>
      </c>
      <c r="T1074" s="56" t="s">
        <v>753</v>
      </c>
      <c r="U1074" s="56" t="s">
        <v>753</v>
      </c>
      <c r="V1074" s="58">
        <v>2021</v>
      </c>
    </row>
    <row r="1075" spans="1:23" ht="45" customHeight="1" x14ac:dyDescent="0.25">
      <c r="A1075" s="14">
        <v>2</v>
      </c>
      <c r="B1075" s="15" t="s">
        <v>444</v>
      </c>
      <c r="C1075" s="14" t="s">
        <v>47</v>
      </c>
      <c r="D1075" s="14">
        <v>1980</v>
      </c>
      <c r="E1075" s="14">
        <v>2022</v>
      </c>
      <c r="F1075" s="14" t="s">
        <v>45</v>
      </c>
      <c r="G1075" s="16">
        <v>5</v>
      </c>
      <c r="H1075" s="16">
        <v>5</v>
      </c>
      <c r="I1075" s="56">
        <v>5075.6000000000004</v>
      </c>
      <c r="J1075" s="56">
        <v>3691.7</v>
      </c>
      <c r="K1075" s="56">
        <v>3587</v>
      </c>
      <c r="L1075" s="57">
        <v>160</v>
      </c>
      <c r="M1075" s="56">
        <f t="shared" si="409"/>
        <v>965196</v>
      </c>
      <c r="N1075" s="56">
        <v>0</v>
      </c>
      <c r="O1075" s="56">
        <v>0</v>
      </c>
      <c r="P1075" s="56">
        <v>0</v>
      </c>
      <c r="Q1075" s="56">
        <f>'Таблица 3 '!C1073</f>
        <v>965196</v>
      </c>
      <c r="R1075" s="56">
        <f t="shared" si="391"/>
        <v>965196</v>
      </c>
      <c r="S1075" s="56">
        <v>0</v>
      </c>
      <c r="T1075" s="56" t="s">
        <v>753</v>
      </c>
      <c r="U1075" s="56" t="s">
        <v>753</v>
      </c>
      <c r="V1075" s="58" t="s">
        <v>759</v>
      </c>
    </row>
    <row r="1076" spans="1:23" s="143" customFormat="1" ht="36" customHeight="1" x14ac:dyDescent="0.25">
      <c r="A1076" s="157" t="s">
        <v>1340</v>
      </c>
      <c r="B1076" s="157"/>
      <c r="C1076" s="9" t="s">
        <v>34</v>
      </c>
      <c r="D1076" s="9" t="s">
        <v>34</v>
      </c>
      <c r="E1076" s="9" t="s">
        <v>34</v>
      </c>
      <c r="F1076" s="9" t="s">
        <v>34</v>
      </c>
      <c r="G1076" s="10" t="s">
        <v>34</v>
      </c>
      <c r="H1076" s="10" t="s">
        <v>34</v>
      </c>
      <c r="I1076" s="54">
        <f>I1077</f>
        <v>4209</v>
      </c>
      <c r="J1076" s="54">
        <f t="shared" ref="J1076:S1076" si="410">J1077</f>
        <v>3701</v>
      </c>
      <c r="K1076" s="54">
        <f t="shared" si="410"/>
        <v>3701</v>
      </c>
      <c r="L1076" s="55">
        <f t="shared" si="410"/>
        <v>165</v>
      </c>
      <c r="M1076" s="54">
        <f t="shared" si="410"/>
        <v>825891</v>
      </c>
      <c r="N1076" s="54">
        <f t="shared" si="410"/>
        <v>0</v>
      </c>
      <c r="O1076" s="54">
        <f t="shared" si="410"/>
        <v>0</v>
      </c>
      <c r="P1076" s="54">
        <f t="shared" si="410"/>
        <v>0</v>
      </c>
      <c r="Q1076" s="54">
        <f t="shared" si="410"/>
        <v>825891</v>
      </c>
      <c r="R1076" s="54">
        <f t="shared" si="410"/>
        <v>825891</v>
      </c>
      <c r="S1076" s="54">
        <f t="shared" si="410"/>
        <v>0</v>
      </c>
      <c r="T1076" s="54" t="s">
        <v>34</v>
      </c>
      <c r="U1076" s="54" t="s">
        <v>34</v>
      </c>
      <c r="V1076" s="64" t="s">
        <v>34</v>
      </c>
      <c r="W1076" s="179"/>
    </row>
    <row r="1077" spans="1:23" s="47" customFormat="1" ht="33" customHeight="1" x14ac:dyDescent="0.25">
      <c r="A1077" s="14">
        <v>1</v>
      </c>
      <c r="B1077" s="15" t="s">
        <v>1341</v>
      </c>
      <c r="C1077" s="14" t="s">
        <v>1361</v>
      </c>
      <c r="D1077" s="14">
        <v>1988</v>
      </c>
      <c r="E1077" s="14" t="s">
        <v>35</v>
      </c>
      <c r="F1077" s="14" t="s">
        <v>45</v>
      </c>
      <c r="G1077" s="16">
        <v>5</v>
      </c>
      <c r="H1077" s="16">
        <v>5</v>
      </c>
      <c r="I1077" s="56">
        <v>4209</v>
      </c>
      <c r="J1077" s="56">
        <v>3701</v>
      </c>
      <c r="K1077" s="56">
        <v>3701</v>
      </c>
      <c r="L1077" s="57">
        <v>165</v>
      </c>
      <c r="M1077" s="56">
        <f t="shared" ref="M1077" si="411">SUM(N1077:Q1077)</f>
        <v>825891</v>
      </c>
      <c r="N1077" s="56">
        <v>0</v>
      </c>
      <c r="O1077" s="56">
        <v>0</v>
      </c>
      <c r="P1077" s="56">
        <v>0</v>
      </c>
      <c r="Q1077" s="56">
        <f>'Таблица 3 '!C1075</f>
        <v>825891</v>
      </c>
      <c r="R1077" s="56">
        <f t="shared" ref="R1077" si="412">Q1077</f>
        <v>825891</v>
      </c>
      <c r="S1077" s="56">
        <v>0</v>
      </c>
      <c r="T1077" s="56" t="s">
        <v>753</v>
      </c>
      <c r="U1077" s="56" t="s">
        <v>753</v>
      </c>
      <c r="V1077" s="58">
        <v>2021</v>
      </c>
      <c r="W1077" s="84"/>
    </row>
    <row r="1078" spans="1:23" s="8" customFormat="1" ht="32.25" customHeight="1" x14ac:dyDescent="0.25">
      <c r="A1078" s="157" t="s">
        <v>452</v>
      </c>
      <c r="B1078" s="157"/>
      <c r="C1078" s="9" t="s">
        <v>34</v>
      </c>
      <c r="D1078" s="9" t="s">
        <v>34</v>
      </c>
      <c r="E1078" s="9" t="s">
        <v>34</v>
      </c>
      <c r="F1078" s="9" t="s">
        <v>34</v>
      </c>
      <c r="G1078" s="10" t="s">
        <v>34</v>
      </c>
      <c r="H1078" s="10" t="s">
        <v>34</v>
      </c>
      <c r="I1078" s="54">
        <f>I1079</f>
        <v>5460.1</v>
      </c>
      <c r="J1078" s="54">
        <f t="shared" ref="J1078:S1078" si="413">J1079</f>
        <v>3717.3</v>
      </c>
      <c r="K1078" s="54">
        <f t="shared" si="413"/>
        <v>3717.3</v>
      </c>
      <c r="L1078" s="55">
        <f t="shared" si="413"/>
        <v>138</v>
      </c>
      <c r="M1078" s="54">
        <f t="shared" si="413"/>
        <v>1025249.36</v>
      </c>
      <c r="N1078" s="54">
        <f t="shared" si="413"/>
        <v>0</v>
      </c>
      <c r="O1078" s="54">
        <f t="shared" si="413"/>
        <v>0</v>
      </c>
      <c r="P1078" s="54">
        <f t="shared" si="413"/>
        <v>0</v>
      </c>
      <c r="Q1078" s="54">
        <f t="shared" si="413"/>
        <v>1025249.36</v>
      </c>
      <c r="R1078" s="54">
        <f t="shared" si="413"/>
        <v>1025249.36</v>
      </c>
      <c r="S1078" s="54">
        <f t="shared" si="413"/>
        <v>0</v>
      </c>
      <c r="T1078" s="54" t="s">
        <v>35</v>
      </c>
      <c r="U1078" s="54" t="s">
        <v>35</v>
      </c>
      <c r="V1078" s="64" t="s">
        <v>35</v>
      </c>
      <c r="W1078" s="179"/>
    </row>
    <row r="1079" spans="1:23" s="8" customFormat="1" ht="23.25" customHeight="1" x14ac:dyDescent="0.25">
      <c r="A1079" s="157" t="s">
        <v>469</v>
      </c>
      <c r="B1079" s="157"/>
      <c r="C1079" s="9" t="s">
        <v>34</v>
      </c>
      <c r="D1079" s="9" t="s">
        <v>34</v>
      </c>
      <c r="E1079" s="9" t="s">
        <v>34</v>
      </c>
      <c r="F1079" s="9" t="s">
        <v>34</v>
      </c>
      <c r="G1079" s="10" t="s">
        <v>34</v>
      </c>
      <c r="H1079" s="10" t="s">
        <v>34</v>
      </c>
      <c r="I1079" s="54">
        <f>SUM(I1080:I1081)</f>
        <v>5460.1</v>
      </c>
      <c r="J1079" s="54">
        <f t="shared" ref="J1079:S1079" si="414">SUM(J1080:J1081)</f>
        <v>3717.3</v>
      </c>
      <c r="K1079" s="54">
        <f t="shared" si="414"/>
        <v>3717.3</v>
      </c>
      <c r="L1079" s="55">
        <f t="shared" si="414"/>
        <v>138</v>
      </c>
      <c r="M1079" s="54">
        <f t="shared" si="414"/>
        <v>1025249.36</v>
      </c>
      <c r="N1079" s="54">
        <f t="shared" si="414"/>
        <v>0</v>
      </c>
      <c r="O1079" s="54">
        <f t="shared" si="414"/>
        <v>0</v>
      </c>
      <c r="P1079" s="54">
        <f t="shared" si="414"/>
        <v>0</v>
      </c>
      <c r="Q1079" s="54">
        <f t="shared" si="414"/>
        <v>1025249.36</v>
      </c>
      <c r="R1079" s="54">
        <f t="shared" si="414"/>
        <v>1025249.36</v>
      </c>
      <c r="S1079" s="54">
        <f t="shared" si="414"/>
        <v>0</v>
      </c>
      <c r="T1079" s="54" t="s">
        <v>35</v>
      </c>
      <c r="U1079" s="54" t="s">
        <v>35</v>
      </c>
      <c r="V1079" s="64" t="s">
        <v>35</v>
      </c>
      <c r="W1079" s="179"/>
    </row>
    <row r="1080" spans="1:23" s="59" customFormat="1" ht="57" customHeight="1" x14ac:dyDescent="0.25">
      <c r="A1080" s="14">
        <v>1</v>
      </c>
      <c r="B1080" s="15" t="s">
        <v>872</v>
      </c>
      <c r="C1080" s="14" t="s">
        <v>791</v>
      </c>
      <c r="D1080" s="14">
        <v>1975</v>
      </c>
      <c r="E1080" s="14" t="s">
        <v>34</v>
      </c>
      <c r="F1080" s="14" t="s">
        <v>60</v>
      </c>
      <c r="G1080" s="16">
        <v>2</v>
      </c>
      <c r="H1080" s="16">
        <v>2</v>
      </c>
      <c r="I1080" s="56">
        <v>1823.3</v>
      </c>
      <c r="J1080" s="56">
        <v>597.4</v>
      </c>
      <c r="K1080" s="56">
        <v>597.4</v>
      </c>
      <c r="L1080" s="57">
        <v>20</v>
      </c>
      <c r="M1080" s="56">
        <f t="shared" ref="M1080:M1082" si="415">SUM(N1080:Q1080)</f>
        <v>316321</v>
      </c>
      <c r="N1080" s="56">
        <v>0</v>
      </c>
      <c r="O1080" s="56">
        <v>0</v>
      </c>
      <c r="P1080" s="56">
        <v>0</v>
      </c>
      <c r="Q1080" s="56">
        <f>'Таблица 3 '!C1078</f>
        <v>316321</v>
      </c>
      <c r="R1080" s="56">
        <f t="shared" ref="R1080:R1082" si="416">Q1080</f>
        <v>316321</v>
      </c>
      <c r="S1080" s="56">
        <v>0</v>
      </c>
      <c r="T1080" s="56" t="s">
        <v>753</v>
      </c>
      <c r="U1080" s="56" t="s">
        <v>753</v>
      </c>
      <c r="V1080" s="58">
        <v>2017</v>
      </c>
      <c r="W1080" s="84"/>
    </row>
    <row r="1081" spans="1:23" ht="41.25" customHeight="1" x14ac:dyDescent="0.25">
      <c r="A1081" s="14">
        <v>2</v>
      </c>
      <c r="B1081" s="15" t="s">
        <v>475</v>
      </c>
      <c r="C1081" s="14" t="s">
        <v>47</v>
      </c>
      <c r="D1081" s="14">
        <v>1971</v>
      </c>
      <c r="E1081" s="14" t="s">
        <v>34</v>
      </c>
      <c r="F1081" s="14" t="s">
        <v>60</v>
      </c>
      <c r="G1081" s="16">
        <v>5</v>
      </c>
      <c r="H1081" s="16">
        <v>5</v>
      </c>
      <c r="I1081" s="56">
        <v>3636.8</v>
      </c>
      <c r="J1081" s="56">
        <v>3119.9</v>
      </c>
      <c r="K1081" s="56">
        <v>3119.9</v>
      </c>
      <c r="L1081" s="57">
        <v>118</v>
      </c>
      <c r="M1081" s="56">
        <f t="shared" si="415"/>
        <v>708928.36</v>
      </c>
      <c r="N1081" s="56">
        <v>0</v>
      </c>
      <c r="O1081" s="56">
        <v>0</v>
      </c>
      <c r="P1081" s="56">
        <v>0</v>
      </c>
      <c r="Q1081" s="56">
        <f>'Таблица 3 '!C1079</f>
        <v>708928.36</v>
      </c>
      <c r="R1081" s="56">
        <f t="shared" si="416"/>
        <v>708928.36</v>
      </c>
      <c r="S1081" s="56">
        <v>0</v>
      </c>
      <c r="T1081" s="56" t="s">
        <v>753</v>
      </c>
      <c r="U1081" s="56" t="s">
        <v>753</v>
      </c>
      <c r="V1081" s="58" t="s">
        <v>476</v>
      </c>
    </row>
    <row r="1082" spans="1:23" ht="41.25" customHeight="1" x14ac:dyDescent="0.25">
      <c r="A1082" s="14"/>
      <c r="B1082" s="15" t="s">
        <v>873</v>
      </c>
      <c r="C1082" s="14" t="s">
        <v>47</v>
      </c>
      <c r="D1082" s="14">
        <v>1988</v>
      </c>
      <c r="E1082" s="14" t="s">
        <v>35</v>
      </c>
      <c r="F1082" s="14" t="s">
        <v>49</v>
      </c>
      <c r="G1082" s="16">
        <v>5</v>
      </c>
      <c r="H1082" s="16">
        <v>4</v>
      </c>
      <c r="I1082" s="56">
        <v>3246.5</v>
      </c>
      <c r="J1082" s="56">
        <v>2925.7</v>
      </c>
      <c r="K1082" s="56">
        <v>2727.8</v>
      </c>
      <c r="L1082" s="57">
        <v>88</v>
      </c>
      <c r="M1082" s="56">
        <f t="shared" si="415"/>
        <v>0</v>
      </c>
      <c r="N1082" s="56">
        <v>0</v>
      </c>
      <c r="O1082" s="56">
        <v>0</v>
      </c>
      <c r="P1082" s="56">
        <v>0</v>
      </c>
      <c r="Q1082" s="56">
        <f>'Таблица 3 '!C1080</f>
        <v>0</v>
      </c>
      <c r="R1082" s="56">
        <f t="shared" si="416"/>
        <v>0</v>
      </c>
      <c r="S1082" s="56">
        <v>0</v>
      </c>
      <c r="T1082" s="56" t="s">
        <v>753</v>
      </c>
      <c r="U1082" s="56" t="s">
        <v>753</v>
      </c>
      <c r="V1082" s="58" t="s">
        <v>759</v>
      </c>
    </row>
  </sheetData>
  <mergeCells count="201">
    <mergeCell ref="Q1:V1"/>
    <mergeCell ref="Q2:V2"/>
    <mergeCell ref="A4:V4"/>
    <mergeCell ref="A6:V6"/>
    <mergeCell ref="A7:A10"/>
    <mergeCell ref="B7:B10"/>
    <mergeCell ref="C7:C10"/>
    <mergeCell ref="D7:E7"/>
    <mergeCell ref="F7:F10"/>
    <mergeCell ref="G7:G10"/>
    <mergeCell ref="H7:H10"/>
    <mergeCell ref="I7:I9"/>
    <mergeCell ref="J7:K7"/>
    <mergeCell ref="L7:L9"/>
    <mergeCell ref="M7:S7"/>
    <mergeCell ref="T7:T9"/>
    <mergeCell ref="U7:U9"/>
    <mergeCell ref="V7:V10"/>
    <mergeCell ref="D8:D10"/>
    <mergeCell ref="E8:E10"/>
    <mergeCell ref="J8:J9"/>
    <mergeCell ref="K8:K9"/>
    <mergeCell ref="M8:M9"/>
    <mergeCell ref="N8:S8"/>
    <mergeCell ref="A12:B12"/>
    <mergeCell ref="A13:B13"/>
    <mergeCell ref="A14:B14"/>
    <mergeCell ref="A169:B169"/>
    <mergeCell ref="A171:B171"/>
    <mergeCell ref="A173:B173"/>
    <mergeCell ref="A175:B175"/>
    <mergeCell ref="A183:B183"/>
    <mergeCell ref="A229:B229"/>
    <mergeCell ref="A234:B234"/>
    <mergeCell ref="A243:B243"/>
    <mergeCell ref="A245:B245"/>
    <mergeCell ref="A248:B248"/>
    <mergeCell ref="A250:B250"/>
    <mergeCell ref="A251:B251"/>
    <mergeCell ref="A254:B254"/>
    <mergeCell ref="A255:B255"/>
    <mergeCell ref="A277:B277"/>
    <mergeCell ref="A283:B283"/>
    <mergeCell ref="A284:B284"/>
    <mergeCell ref="A286:B286"/>
    <mergeCell ref="A287:B287"/>
    <mergeCell ref="A290:B290"/>
    <mergeCell ref="A295:B295"/>
    <mergeCell ref="A297:B297"/>
    <mergeCell ref="A299:B299"/>
    <mergeCell ref="A300:B300"/>
    <mergeCell ref="A302:B302"/>
    <mergeCell ref="A303:B303"/>
    <mergeCell ref="A306:B306"/>
    <mergeCell ref="A307:B307"/>
    <mergeCell ref="A309:B309"/>
    <mergeCell ref="A310:B310"/>
    <mergeCell ref="A315:B315"/>
    <mergeCell ref="A316:B316"/>
    <mergeCell ref="A321:B321"/>
    <mergeCell ref="A325:B325"/>
    <mergeCell ref="A326:B326"/>
    <mergeCell ref="A336:B336"/>
    <mergeCell ref="A338:B338"/>
    <mergeCell ref="A340:B340"/>
    <mergeCell ref="A341:B341"/>
    <mergeCell ref="A346:B346"/>
    <mergeCell ref="A350:B350"/>
    <mergeCell ref="A352:B352"/>
    <mergeCell ref="A353:B353"/>
    <mergeCell ref="A356:B356"/>
    <mergeCell ref="A357:B357"/>
    <mergeCell ref="A361:B361"/>
    <mergeCell ref="A368:B368"/>
    <mergeCell ref="A370:B370"/>
    <mergeCell ref="A371:B371"/>
    <mergeCell ref="A382:B382"/>
    <mergeCell ref="A387:B387"/>
    <mergeCell ref="A399:B399"/>
    <mergeCell ref="A401:B401"/>
    <mergeCell ref="A402:B402"/>
    <mergeCell ref="A403:B403"/>
    <mergeCell ref="A526:B526"/>
    <mergeCell ref="A529:B529"/>
    <mergeCell ref="A534:B534"/>
    <mergeCell ref="A538:B538"/>
    <mergeCell ref="A546:B546"/>
    <mergeCell ref="A548:B548"/>
    <mergeCell ref="A561:B561"/>
    <mergeCell ref="A572:B572"/>
    <mergeCell ref="A581:B581"/>
    <mergeCell ref="A586:B586"/>
    <mergeCell ref="A587:B587"/>
    <mergeCell ref="A589:B589"/>
    <mergeCell ref="A590:B590"/>
    <mergeCell ref="A583:B583"/>
    <mergeCell ref="A611:B611"/>
    <mergeCell ref="A617:B617"/>
    <mergeCell ref="A618:B618"/>
    <mergeCell ref="A620:B620"/>
    <mergeCell ref="A621:B621"/>
    <mergeCell ref="A627:B627"/>
    <mergeCell ref="A636:B636"/>
    <mergeCell ref="A638:B638"/>
    <mergeCell ref="A639:B639"/>
    <mergeCell ref="A641:B641"/>
    <mergeCell ref="A642:B642"/>
    <mergeCell ref="A644:B644"/>
    <mergeCell ref="A645:B645"/>
    <mergeCell ref="A656:B656"/>
    <mergeCell ref="A660:B660"/>
    <mergeCell ref="A661:B661"/>
    <mergeCell ref="A665:B665"/>
    <mergeCell ref="A666:B666"/>
    <mergeCell ref="A671:B671"/>
    <mergeCell ref="A673:B673"/>
    <mergeCell ref="A675:B675"/>
    <mergeCell ref="A676:B676"/>
    <mergeCell ref="A678:B678"/>
    <mergeCell ref="A681:B681"/>
    <mergeCell ref="A682:B682"/>
    <mergeCell ref="A686:B686"/>
    <mergeCell ref="A690:B690"/>
    <mergeCell ref="A692:B692"/>
    <mergeCell ref="A694:B694"/>
    <mergeCell ref="A695:B695"/>
    <mergeCell ref="A704:B704"/>
    <mergeCell ref="A711:B711"/>
    <mergeCell ref="A714:B714"/>
    <mergeCell ref="A715:B715"/>
    <mergeCell ref="A716:B716"/>
    <mergeCell ref="A797:B797"/>
    <mergeCell ref="A804:B804"/>
    <mergeCell ref="A808:B808"/>
    <mergeCell ref="A811:B811"/>
    <mergeCell ref="A814:B814"/>
    <mergeCell ref="A819:B819"/>
    <mergeCell ref="A821:B821"/>
    <mergeCell ref="A823:B823"/>
    <mergeCell ref="A831:B831"/>
    <mergeCell ref="A833:B833"/>
    <mergeCell ref="A838:B838"/>
    <mergeCell ref="A843:B843"/>
    <mergeCell ref="A845:B845"/>
    <mergeCell ref="A846:B846"/>
    <mergeCell ref="A850:B850"/>
    <mergeCell ref="A851:B851"/>
    <mergeCell ref="A889:B889"/>
    <mergeCell ref="A895:B895"/>
    <mergeCell ref="A899:B899"/>
    <mergeCell ref="A900:B900"/>
    <mergeCell ref="A903:B903"/>
    <mergeCell ref="A905:B905"/>
    <mergeCell ref="A906:B906"/>
    <mergeCell ref="A909:B909"/>
    <mergeCell ref="A862:B862"/>
    <mergeCell ref="A868:B868"/>
    <mergeCell ref="A869:B869"/>
    <mergeCell ref="A876:B876"/>
    <mergeCell ref="A879:B879"/>
    <mergeCell ref="A880:B880"/>
    <mergeCell ref="A884:B884"/>
    <mergeCell ref="A885:B885"/>
    <mergeCell ref="A888:B888"/>
    <mergeCell ref="A934:B934"/>
    <mergeCell ref="A912:B912"/>
    <mergeCell ref="A913:B913"/>
    <mergeCell ref="A919:B919"/>
    <mergeCell ref="A920:B920"/>
    <mergeCell ref="A929:B929"/>
    <mergeCell ref="A915:B915"/>
    <mergeCell ref="A927:B927"/>
    <mergeCell ref="A930:B930"/>
    <mergeCell ref="A923:B923"/>
    <mergeCell ref="A925:B925"/>
    <mergeCell ref="A1023:B1023"/>
    <mergeCell ref="A1056:B1056"/>
    <mergeCell ref="A939:B939"/>
    <mergeCell ref="A940:V940"/>
    <mergeCell ref="A941:B941"/>
    <mergeCell ref="A942:B942"/>
    <mergeCell ref="A1018:B1018"/>
    <mergeCell ref="A1020:B1020"/>
    <mergeCell ref="A1025:B1025"/>
    <mergeCell ref="A1026:B1026"/>
    <mergeCell ref="A1057:B1057"/>
    <mergeCell ref="A1065:B1065"/>
    <mergeCell ref="A1066:B1066"/>
    <mergeCell ref="A1069:B1069"/>
    <mergeCell ref="A1070:B1070"/>
    <mergeCell ref="A1073:B1073"/>
    <mergeCell ref="A1078:B1078"/>
    <mergeCell ref="A1079:B1079"/>
    <mergeCell ref="A1029:B1029"/>
    <mergeCell ref="A1031:B1031"/>
    <mergeCell ref="A1032:B1032"/>
    <mergeCell ref="A1035:B1035"/>
    <mergeCell ref="A1036:B1036"/>
    <mergeCell ref="A1044:B1044"/>
    <mergeCell ref="A1045:B1045"/>
    <mergeCell ref="A1076:B1076"/>
  </mergeCells>
  <pageMargins left="0.31496062992125984" right="0.11811023622047245" top="0.49" bottom="0.52999999999999992" header="0.31496062992125984" footer="0.31496062992125984"/>
  <pageSetup paperSize="9" scale="43" firstPageNumber="3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view="pageBreakPreview" zoomScale="70" zoomScaleSheetLayoutView="70" workbookViewId="0">
      <selection activeCell="H115" sqref="H115:H156"/>
    </sheetView>
  </sheetViews>
  <sheetFormatPr defaultRowHeight="15" x14ac:dyDescent="0.25"/>
  <cols>
    <col min="1" max="1" width="6.28515625" style="2" customWidth="1"/>
    <col min="2" max="2" width="48" style="1" customWidth="1"/>
    <col min="3" max="3" width="13.42578125" style="1" customWidth="1"/>
    <col min="4" max="4" width="16.85546875" style="1" customWidth="1"/>
    <col min="5" max="6" width="10.7109375" style="1" customWidth="1"/>
    <col min="7" max="8" width="11.5703125" style="1" customWidth="1"/>
    <col min="9" max="9" width="10.7109375" style="1" customWidth="1"/>
    <col min="10" max="10" width="10.140625" style="1" customWidth="1"/>
    <col min="11" max="12" width="11.42578125" style="1" customWidth="1"/>
    <col min="13" max="13" width="18" style="1" customWidth="1"/>
    <col min="14" max="14" width="20.85546875" style="1" customWidth="1"/>
    <col min="15" max="15" width="21.85546875" customWidth="1"/>
    <col min="16" max="16" width="19.5703125" customWidth="1"/>
  </cols>
  <sheetData>
    <row r="1" spans="1:14" ht="8.25" customHeight="1" x14ac:dyDescent="0.25">
      <c r="K1" s="188"/>
      <c r="L1" s="188"/>
      <c r="M1" s="188"/>
      <c r="N1" s="188"/>
    </row>
    <row r="2" spans="1:14" ht="36" customHeight="1" x14ac:dyDescent="0.3">
      <c r="A2" s="165" t="s">
        <v>874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4" spans="1:14" ht="51" customHeight="1" x14ac:dyDescent="0.25">
      <c r="A4" s="167" t="s">
        <v>3</v>
      </c>
      <c r="B4" s="167" t="s">
        <v>875</v>
      </c>
      <c r="C4" s="167" t="s">
        <v>876</v>
      </c>
      <c r="D4" s="167" t="s">
        <v>877</v>
      </c>
      <c r="E4" s="167" t="s">
        <v>878</v>
      </c>
      <c r="F4" s="167"/>
      <c r="G4" s="167"/>
      <c r="H4" s="167"/>
      <c r="I4" s="167"/>
      <c r="J4" s="167" t="s">
        <v>13</v>
      </c>
      <c r="K4" s="167"/>
      <c r="L4" s="167"/>
      <c r="M4" s="167"/>
      <c r="N4" s="167"/>
    </row>
    <row r="5" spans="1:14" ht="55.5" customHeight="1" x14ac:dyDescent="0.25">
      <c r="A5" s="167"/>
      <c r="B5" s="167"/>
      <c r="C5" s="167"/>
      <c r="D5" s="167"/>
      <c r="E5" s="152" t="s">
        <v>879</v>
      </c>
      <c r="F5" s="152" t="s">
        <v>880</v>
      </c>
      <c r="G5" s="152" t="s">
        <v>881</v>
      </c>
      <c r="H5" s="152" t="s">
        <v>882</v>
      </c>
      <c r="I5" s="152" t="s">
        <v>883</v>
      </c>
      <c r="J5" s="152" t="s">
        <v>879</v>
      </c>
      <c r="K5" s="152" t="s">
        <v>880</v>
      </c>
      <c r="L5" s="152" t="s">
        <v>881</v>
      </c>
      <c r="M5" s="152" t="s">
        <v>882</v>
      </c>
      <c r="N5" s="152" t="s">
        <v>883</v>
      </c>
    </row>
    <row r="6" spans="1:14" x14ac:dyDescent="0.25">
      <c r="A6" s="167"/>
      <c r="B6" s="167"/>
      <c r="C6" s="152" t="s">
        <v>28</v>
      </c>
      <c r="D6" s="152" t="s">
        <v>29</v>
      </c>
      <c r="E6" s="152" t="s">
        <v>884</v>
      </c>
      <c r="F6" s="152" t="s">
        <v>884</v>
      </c>
      <c r="G6" s="152" t="s">
        <v>884</v>
      </c>
      <c r="H6" s="152" t="s">
        <v>884</v>
      </c>
      <c r="I6" s="152" t="s">
        <v>884</v>
      </c>
      <c r="J6" s="152" t="s">
        <v>30</v>
      </c>
      <c r="K6" s="152" t="s">
        <v>30</v>
      </c>
      <c r="L6" s="152" t="s">
        <v>30</v>
      </c>
      <c r="M6" s="152" t="s">
        <v>30</v>
      </c>
      <c r="N6" s="152" t="s">
        <v>30</v>
      </c>
    </row>
    <row r="7" spans="1:14" x14ac:dyDescent="0.25">
      <c r="A7" s="152">
        <v>1</v>
      </c>
      <c r="B7" s="152">
        <v>2</v>
      </c>
      <c r="C7" s="152">
        <v>3</v>
      </c>
      <c r="D7" s="152">
        <v>4</v>
      </c>
      <c r="E7" s="152">
        <v>5</v>
      </c>
      <c r="F7" s="152">
        <v>6</v>
      </c>
      <c r="G7" s="152">
        <v>7</v>
      </c>
      <c r="H7" s="152">
        <v>8</v>
      </c>
      <c r="I7" s="152">
        <v>9</v>
      </c>
      <c r="J7" s="152">
        <v>10</v>
      </c>
      <c r="K7" s="152">
        <v>11</v>
      </c>
      <c r="L7" s="152">
        <v>12</v>
      </c>
      <c r="M7" s="152">
        <v>13</v>
      </c>
      <c r="N7" s="152">
        <v>14</v>
      </c>
    </row>
    <row r="8" spans="1:14" s="73" customFormat="1" ht="22.5" customHeight="1" x14ac:dyDescent="0.25">
      <c r="A8" s="189"/>
      <c r="B8" s="154" t="s">
        <v>32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1:14" s="8" customFormat="1" ht="20.100000000000001" customHeight="1" x14ac:dyDescent="0.25">
      <c r="A9" s="191"/>
      <c r="B9" s="155" t="s">
        <v>33</v>
      </c>
      <c r="C9" s="78">
        <f>SUM(C10:C21)+C23+C26+C28+C33+C35+C37+C39+C41+C44+C48+C52+C54+C58</f>
        <v>1645157.0500000005</v>
      </c>
      <c r="D9" s="79">
        <f t="shared" ref="D9:N9" si="0">SUM(D10:D21)+D23+D26+D28+D33+D35+D37+D39+D41+D44+D48+D52+D54+D58</f>
        <v>48821</v>
      </c>
      <c r="E9" s="79">
        <f t="shared" si="0"/>
        <v>0</v>
      </c>
      <c r="F9" s="79">
        <f t="shared" si="0"/>
        <v>0</v>
      </c>
      <c r="G9" s="79">
        <f t="shared" si="0"/>
        <v>0</v>
      </c>
      <c r="H9" s="79">
        <f t="shared" si="0"/>
        <v>334</v>
      </c>
      <c r="I9" s="79">
        <f t="shared" si="0"/>
        <v>334</v>
      </c>
      <c r="J9" s="78">
        <f t="shared" si="0"/>
        <v>0</v>
      </c>
      <c r="K9" s="78">
        <f t="shared" si="0"/>
        <v>0</v>
      </c>
      <c r="L9" s="78">
        <f t="shared" si="0"/>
        <v>0</v>
      </c>
      <c r="M9" s="78">
        <f t="shared" si="0"/>
        <v>935857818.36000013</v>
      </c>
      <c r="N9" s="78">
        <f t="shared" si="0"/>
        <v>935857818.36000013</v>
      </c>
    </row>
    <row r="10" spans="1:14" ht="22.5" customHeight="1" x14ac:dyDescent="0.25">
      <c r="A10" s="16">
        <v>1</v>
      </c>
      <c r="B10" s="15" t="s">
        <v>885</v>
      </c>
      <c r="C10" s="80">
        <f>'Таблица 1'!I14</f>
        <v>728799.21999999986</v>
      </c>
      <c r="D10" s="81">
        <f>'Таблица 1'!L14</f>
        <v>22723</v>
      </c>
      <c r="E10" s="81">
        <v>0</v>
      </c>
      <c r="F10" s="81">
        <v>0</v>
      </c>
      <c r="G10" s="81">
        <v>0</v>
      </c>
      <c r="H10" s="81">
        <v>154</v>
      </c>
      <c r="I10" s="81">
        <f t="shared" ref="I10:I20" si="1">H10</f>
        <v>154</v>
      </c>
      <c r="J10" s="80">
        <v>0</v>
      </c>
      <c r="K10" s="80">
        <v>0</v>
      </c>
      <c r="L10" s="80">
        <v>0</v>
      </c>
      <c r="M10" s="80">
        <f>'Таблица 1'!Q14</f>
        <v>509893223.40000015</v>
      </c>
      <c r="N10" s="80">
        <f t="shared" ref="N10:N20" si="2">M10</f>
        <v>509893223.40000015</v>
      </c>
    </row>
    <row r="11" spans="1:14" ht="22.5" customHeight="1" x14ac:dyDescent="0.25">
      <c r="A11" s="16">
        <v>2</v>
      </c>
      <c r="B11" s="15" t="s">
        <v>886</v>
      </c>
      <c r="C11" s="80">
        <f>'Таблица 1'!I169</f>
        <v>778.27</v>
      </c>
      <c r="D11" s="81">
        <f>'Таблица 1'!L169</f>
        <v>28</v>
      </c>
      <c r="E11" s="81">
        <v>0</v>
      </c>
      <c r="F11" s="81">
        <v>0</v>
      </c>
      <c r="G11" s="81">
        <v>0</v>
      </c>
      <c r="H11" s="81">
        <v>1</v>
      </c>
      <c r="I11" s="81">
        <f t="shared" si="1"/>
        <v>1</v>
      </c>
      <c r="J11" s="80">
        <v>0</v>
      </c>
      <c r="K11" s="80">
        <v>0</v>
      </c>
      <c r="L11" s="80">
        <v>0</v>
      </c>
      <c r="M11" s="80">
        <f>'Таблица 1'!M169</f>
        <v>1895080.0899999999</v>
      </c>
      <c r="N11" s="80">
        <f t="shared" si="2"/>
        <v>1895080.0899999999</v>
      </c>
    </row>
    <row r="12" spans="1:14" ht="22.5" customHeight="1" x14ac:dyDescent="0.25">
      <c r="A12" s="16">
        <v>3</v>
      </c>
      <c r="B12" s="15" t="s">
        <v>887</v>
      </c>
      <c r="C12" s="80">
        <f>'Таблица 1'!I171</f>
        <v>988.95</v>
      </c>
      <c r="D12" s="81">
        <f>'Таблица 1'!L171</f>
        <v>44</v>
      </c>
      <c r="E12" s="81">
        <v>0</v>
      </c>
      <c r="F12" s="81">
        <v>0</v>
      </c>
      <c r="G12" s="81">
        <v>0</v>
      </c>
      <c r="H12" s="81">
        <v>1</v>
      </c>
      <c r="I12" s="81">
        <f t="shared" si="1"/>
        <v>1</v>
      </c>
      <c r="J12" s="80">
        <v>0</v>
      </c>
      <c r="K12" s="80">
        <v>0</v>
      </c>
      <c r="L12" s="80">
        <v>0</v>
      </c>
      <c r="M12" s="80">
        <f>'Таблица 1'!M171</f>
        <v>3734382.74</v>
      </c>
      <c r="N12" s="80">
        <f t="shared" si="2"/>
        <v>3734382.74</v>
      </c>
    </row>
    <row r="13" spans="1:14" ht="22.5" customHeight="1" x14ac:dyDescent="0.25">
      <c r="A13" s="16">
        <v>4</v>
      </c>
      <c r="B13" s="15" t="s">
        <v>888</v>
      </c>
      <c r="C13" s="80">
        <f>'Таблица 1'!I173</f>
        <v>1204.9000000000001</v>
      </c>
      <c r="D13" s="81">
        <f>'Таблица 1'!L173</f>
        <v>37</v>
      </c>
      <c r="E13" s="81">
        <v>0</v>
      </c>
      <c r="F13" s="81">
        <v>0</v>
      </c>
      <c r="G13" s="81">
        <v>0</v>
      </c>
      <c r="H13" s="81">
        <v>1</v>
      </c>
      <c r="I13" s="81">
        <f t="shared" si="1"/>
        <v>1</v>
      </c>
      <c r="J13" s="80">
        <v>0</v>
      </c>
      <c r="K13" s="80">
        <v>0</v>
      </c>
      <c r="L13" s="80">
        <v>0</v>
      </c>
      <c r="M13" s="80">
        <f>'Таблица 1'!M173</f>
        <v>981682.56</v>
      </c>
      <c r="N13" s="80">
        <f t="shared" si="2"/>
        <v>981682.56</v>
      </c>
    </row>
    <row r="14" spans="1:14" ht="20.25" customHeight="1" x14ac:dyDescent="0.25">
      <c r="A14" s="16">
        <v>5</v>
      </c>
      <c r="B14" s="15" t="s">
        <v>889</v>
      </c>
      <c r="C14" s="80">
        <f>'Таблица 1'!I175</f>
        <v>18546</v>
      </c>
      <c r="D14" s="81">
        <f>'Таблица 1'!L175</f>
        <v>603</v>
      </c>
      <c r="E14" s="81">
        <v>0</v>
      </c>
      <c r="F14" s="81">
        <v>0</v>
      </c>
      <c r="G14" s="81">
        <v>0</v>
      </c>
      <c r="H14" s="81">
        <v>7</v>
      </c>
      <c r="I14" s="81">
        <f t="shared" si="1"/>
        <v>7</v>
      </c>
      <c r="J14" s="80">
        <v>0</v>
      </c>
      <c r="K14" s="80">
        <v>0</v>
      </c>
      <c r="L14" s="80">
        <v>0</v>
      </c>
      <c r="M14" s="80">
        <f>'Таблица 1'!M175</f>
        <v>15362604.9</v>
      </c>
      <c r="N14" s="80">
        <f t="shared" si="2"/>
        <v>15362604.9</v>
      </c>
    </row>
    <row r="15" spans="1:14" ht="22.5" customHeight="1" x14ac:dyDescent="0.25">
      <c r="A15" s="16">
        <v>6</v>
      </c>
      <c r="B15" s="15" t="s">
        <v>890</v>
      </c>
      <c r="C15" s="80">
        <f>'Таблица 1'!I183</f>
        <v>625152.70999999985</v>
      </c>
      <c r="D15" s="81">
        <f>'Таблица 1'!L183</f>
        <v>16649</v>
      </c>
      <c r="E15" s="81">
        <v>0</v>
      </c>
      <c r="F15" s="81">
        <v>0</v>
      </c>
      <c r="G15" s="81">
        <v>0</v>
      </c>
      <c r="H15" s="81">
        <v>45</v>
      </c>
      <c r="I15" s="81">
        <f t="shared" si="1"/>
        <v>45</v>
      </c>
      <c r="J15" s="80">
        <v>0</v>
      </c>
      <c r="K15" s="80">
        <v>0</v>
      </c>
      <c r="L15" s="80">
        <v>0</v>
      </c>
      <c r="M15" s="80">
        <f>'Таблица 1'!M183</f>
        <v>160180702.97000003</v>
      </c>
      <c r="N15" s="80">
        <f t="shared" si="2"/>
        <v>160180702.97000003</v>
      </c>
    </row>
    <row r="16" spans="1:14" ht="22.5" customHeight="1" x14ac:dyDescent="0.25">
      <c r="A16" s="16">
        <v>7</v>
      </c>
      <c r="B16" s="15" t="s">
        <v>891</v>
      </c>
      <c r="C16" s="80">
        <f>'Таблица 1'!I229</f>
        <v>8274.2000000000007</v>
      </c>
      <c r="D16" s="81">
        <f>'Таблица 1'!L229</f>
        <v>272</v>
      </c>
      <c r="E16" s="81">
        <v>0</v>
      </c>
      <c r="F16" s="81">
        <v>0</v>
      </c>
      <c r="G16" s="81">
        <v>0</v>
      </c>
      <c r="H16" s="81">
        <v>4</v>
      </c>
      <c r="I16" s="81">
        <f t="shared" si="1"/>
        <v>4</v>
      </c>
      <c r="J16" s="80">
        <v>0</v>
      </c>
      <c r="K16" s="80">
        <v>0</v>
      </c>
      <c r="L16" s="80">
        <v>0</v>
      </c>
      <c r="M16" s="80">
        <f>'Таблица 1'!M229</f>
        <v>9077183.9500000011</v>
      </c>
      <c r="N16" s="80">
        <f t="shared" si="2"/>
        <v>9077183.9500000011</v>
      </c>
    </row>
    <row r="17" spans="1:14" ht="22.5" customHeight="1" x14ac:dyDescent="0.25">
      <c r="A17" s="16">
        <v>8</v>
      </c>
      <c r="B17" s="15" t="s">
        <v>892</v>
      </c>
      <c r="C17" s="80">
        <f>'Таблица 1'!I234</f>
        <v>19194.300000000003</v>
      </c>
      <c r="D17" s="81">
        <f>'Таблица 1'!L234</f>
        <v>430</v>
      </c>
      <c r="E17" s="81">
        <v>0</v>
      </c>
      <c r="F17" s="81">
        <v>0</v>
      </c>
      <c r="G17" s="81">
        <v>0</v>
      </c>
      <c r="H17" s="81">
        <v>8</v>
      </c>
      <c r="I17" s="81">
        <f t="shared" si="1"/>
        <v>8</v>
      </c>
      <c r="J17" s="80">
        <v>0</v>
      </c>
      <c r="K17" s="80">
        <v>0</v>
      </c>
      <c r="L17" s="80">
        <v>0</v>
      </c>
      <c r="M17" s="80">
        <f>'Таблица 1'!M234</f>
        <v>24034718.23</v>
      </c>
      <c r="N17" s="80">
        <f t="shared" si="2"/>
        <v>24034718.23</v>
      </c>
    </row>
    <row r="18" spans="1:14" ht="22.5" customHeight="1" x14ac:dyDescent="0.25">
      <c r="A18" s="16">
        <v>9</v>
      </c>
      <c r="B18" s="15" t="s">
        <v>893</v>
      </c>
      <c r="C18" s="80">
        <f>'Таблица 1'!I243</f>
        <v>4300.3</v>
      </c>
      <c r="D18" s="81">
        <f>'Таблица 1'!L243</f>
        <v>70</v>
      </c>
      <c r="E18" s="81">
        <v>0</v>
      </c>
      <c r="F18" s="81">
        <v>0</v>
      </c>
      <c r="G18" s="81">
        <v>0</v>
      </c>
      <c r="H18" s="81">
        <v>1</v>
      </c>
      <c r="I18" s="81">
        <f t="shared" si="1"/>
        <v>1</v>
      </c>
      <c r="J18" s="80">
        <v>0</v>
      </c>
      <c r="K18" s="80">
        <v>0</v>
      </c>
      <c r="L18" s="80">
        <v>0</v>
      </c>
      <c r="M18" s="80">
        <f>'Таблица 1'!M243</f>
        <v>2002130.01</v>
      </c>
      <c r="N18" s="80">
        <f t="shared" si="2"/>
        <v>2002130.01</v>
      </c>
    </row>
    <row r="19" spans="1:14" ht="22.5" customHeight="1" x14ac:dyDescent="0.25">
      <c r="A19" s="16">
        <v>10</v>
      </c>
      <c r="B19" s="15" t="s">
        <v>894</v>
      </c>
      <c r="C19" s="80">
        <f>'Таблица 1'!I245</f>
        <v>1204.01</v>
      </c>
      <c r="D19" s="81">
        <f>'Таблица 1'!L245</f>
        <v>41</v>
      </c>
      <c r="E19" s="81">
        <v>0</v>
      </c>
      <c r="F19" s="81">
        <v>0</v>
      </c>
      <c r="G19" s="81">
        <v>0</v>
      </c>
      <c r="H19" s="81">
        <v>2</v>
      </c>
      <c r="I19" s="81">
        <f t="shared" si="1"/>
        <v>2</v>
      </c>
      <c r="J19" s="80">
        <v>0</v>
      </c>
      <c r="K19" s="80">
        <v>0</v>
      </c>
      <c r="L19" s="80">
        <v>0</v>
      </c>
      <c r="M19" s="80">
        <f>'Таблица 1'!M245</f>
        <v>1305958.24</v>
      </c>
      <c r="N19" s="80">
        <f t="shared" si="2"/>
        <v>1305958.24</v>
      </c>
    </row>
    <row r="20" spans="1:14" ht="22.5" customHeight="1" x14ac:dyDescent="0.25">
      <c r="A20" s="16">
        <v>11</v>
      </c>
      <c r="B20" s="15" t="s">
        <v>895</v>
      </c>
      <c r="C20" s="80">
        <f>'Таблица 1'!I248</f>
        <v>1187.5999999999999</v>
      </c>
      <c r="D20" s="81">
        <f>'Таблица 1'!L248</f>
        <v>16</v>
      </c>
      <c r="E20" s="81">
        <v>0</v>
      </c>
      <c r="F20" s="81">
        <v>0</v>
      </c>
      <c r="G20" s="81">
        <v>0</v>
      </c>
      <c r="H20" s="81">
        <v>1</v>
      </c>
      <c r="I20" s="81">
        <f t="shared" si="1"/>
        <v>1</v>
      </c>
      <c r="J20" s="80">
        <v>0</v>
      </c>
      <c r="K20" s="80">
        <v>0</v>
      </c>
      <c r="L20" s="80">
        <v>0</v>
      </c>
      <c r="M20" s="80">
        <f>'Таблица 1'!M248</f>
        <v>308421.59999999998</v>
      </c>
      <c r="N20" s="80">
        <f t="shared" si="2"/>
        <v>308421.59999999998</v>
      </c>
    </row>
    <row r="21" spans="1:14" ht="30" customHeight="1" x14ac:dyDescent="0.25">
      <c r="A21" s="16"/>
      <c r="B21" s="15" t="s">
        <v>896</v>
      </c>
      <c r="C21" s="80">
        <f>C22</f>
        <v>9859</v>
      </c>
      <c r="D21" s="81">
        <f t="shared" ref="D21:N21" si="3">D22</f>
        <v>366</v>
      </c>
      <c r="E21" s="81">
        <f t="shared" si="3"/>
        <v>0</v>
      </c>
      <c r="F21" s="81">
        <f t="shared" si="3"/>
        <v>0</v>
      </c>
      <c r="G21" s="81">
        <f t="shared" si="3"/>
        <v>0</v>
      </c>
      <c r="H21" s="81">
        <f t="shared" si="3"/>
        <v>2</v>
      </c>
      <c r="I21" s="81">
        <f t="shared" si="3"/>
        <v>2</v>
      </c>
      <c r="J21" s="80">
        <f t="shared" si="3"/>
        <v>0</v>
      </c>
      <c r="K21" s="80">
        <f t="shared" si="3"/>
        <v>0</v>
      </c>
      <c r="L21" s="80">
        <f t="shared" si="3"/>
        <v>0</v>
      </c>
      <c r="M21" s="80">
        <f t="shared" si="3"/>
        <v>6173371.2899999991</v>
      </c>
      <c r="N21" s="80">
        <f t="shared" si="3"/>
        <v>6173371.2899999991</v>
      </c>
    </row>
    <row r="22" spans="1:14" ht="23.25" customHeight="1" x14ac:dyDescent="0.25">
      <c r="A22" s="16">
        <v>12</v>
      </c>
      <c r="B22" s="15" t="s">
        <v>897</v>
      </c>
      <c r="C22" s="80">
        <f>'Таблица 1'!I251</f>
        <v>9859</v>
      </c>
      <c r="D22" s="81">
        <f>'Таблица 1'!L251</f>
        <v>366</v>
      </c>
      <c r="E22" s="81">
        <v>0</v>
      </c>
      <c r="F22" s="81">
        <v>0</v>
      </c>
      <c r="G22" s="81">
        <v>0</v>
      </c>
      <c r="H22" s="81">
        <v>2</v>
      </c>
      <c r="I22" s="81">
        <f>H22</f>
        <v>2</v>
      </c>
      <c r="J22" s="80">
        <v>0</v>
      </c>
      <c r="K22" s="80">
        <v>0</v>
      </c>
      <c r="L22" s="80">
        <v>0</v>
      </c>
      <c r="M22" s="80">
        <f>'Таблица 1'!M251</f>
        <v>6173371.2899999991</v>
      </c>
      <c r="N22" s="80">
        <f>M22</f>
        <v>6173371.2899999991</v>
      </c>
    </row>
    <row r="23" spans="1:14" ht="29.25" customHeight="1" x14ac:dyDescent="0.25">
      <c r="A23" s="16"/>
      <c r="B23" s="15" t="s">
        <v>898</v>
      </c>
      <c r="C23" s="80">
        <f>SUM(C24:C25)</f>
        <v>36632.050000000003</v>
      </c>
      <c r="D23" s="81">
        <f t="shared" ref="D23:N23" si="4">SUM(D24:D25)</f>
        <v>1141</v>
      </c>
      <c r="E23" s="81">
        <f t="shared" si="4"/>
        <v>0</v>
      </c>
      <c r="F23" s="81">
        <f t="shared" si="4"/>
        <v>0</v>
      </c>
      <c r="G23" s="81">
        <f t="shared" si="4"/>
        <v>0</v>
      </c>
      <c r="H23" s="81">
        <f t="shared" si="4"/>
        <v>26</v>
      </c>
      <c r="I23" s="81">
        <f t="shared" si="4"/>
        <v>26</v>
      </c>
      <c r="J23" s="80">
        <f t="shared" si="4"/>
        <v>0</v>
      </c>
      <c r="K23" s="80">
        <f t="shared" si="4"/>
        <v>0</v>
      </c>
      <c r="L23" s="80">
        <f t="shared" si="4"/>
        <v>0</v>
      </c>
      <c r="M23" s="80">
        <f t="shared" si="4"/>
        <v>41446964.829999998</v>
      </c>
      <c r="N23" s="80">
        <f t="shared" si="4"/>
        <v>41446964.829999998</v>
      </c>
    </row>
    <row r="24" spans="1:14" ht="22.5" customHeight="1" x14ac:dyDescent="0.25">
      <c r="A24" s="16">
        <v>13</v>
      </c>
      <c r="B24" s="15" t="s">
        <v>899</v>
      </c>
      <c r="C24" s="80">
        <f>'Таблица 1'!I255</f>
        <v>32225.95</v>
      </c>
      <c r="D24" s="81">
        <f>'Таблица 1'!L255</f>
        <v>954</v>
      </c>
      <c r="E24" s="81">
        <v>0</v>
      </c>
      <c r="F24" s="81">
        <v>0</v>
      </c>
      <c r="G24" s="81">
        <v>0</v>
      </c>
      <c r="H24" s="81">
        <v>21</v>
      </c>
      <c r="I24" s="81">
        <f t="shared" ref="I24:I25" si="5">H24</f>
        <v>21</v>
      </c>
      <c r="J24" s="80">
        <v>0</v>
      </c>
      <c r="K24" s="80">
        <v>0</v>
      </c>
      <c r="L24" s="80">
        <v>0</v>
      </c>
      <c r="M24" s="80">
        <f>'Таблица 1'!M255</f>
        <v>31271659.27</v>
      </c>
      <c r="N24" s="80">
        <f t="shared" ref="N24:N25" si="6">M24</f>
        <v>31271659.27</v>
      </c>
    </row>
    <row r="25" spans="1:14" ht="22.5" customHeight="1" x14ac:dyDescent="0.25">
      <c r="A25" s="16">
        <v>14</v>
      </c>
      <c r="B25" s="15" t="s">
        <v>900</v>
      </c>
      <c r="C25" s="80">
        <f>'Таблица 1'!I277</f>
        <v>4406.1000000000004</v>
      </c>
      <c r="D25" s="81">
        <f>'Таблица 1'!L277</f>
        <v>187</v>
      </c>
      <c r="E25" s="81">
        <v>0</v>
      </c>
      <c r="F25" s="81">
        <v>0</v>
      </c>
      <c r="G25" s="81">
        <v>0</v>
      </c>
      <c r="H25" s="81">
        <v>5</v>
      </c>
      <c r="I25" s="81">
        <f t="shared" si="5"/>
        <v>5</v>
      </c>
      <c r="J25" s="80">
        <v>0</v>
      </c>
      <c r="K25" s="80">
        <v>0</v>
      </c>
      <c r="L25" s="80">
        <v>0</v>
      </c>
      <c r="M25" s="80">
        <f>'Таблица 1'!M277</f>
        <v>10175305.560000002</v>
      </c>
      <c r="N25" s="80">
        <f t="shared" si="6"/>
        <v>10175305.560000002</v>
      </c>
    </row>
    <row r="26" spans="1:14" ht="29.25" customHeight="1" x14ac:dyDescent="0.25">
      <c r="A26" s="16"/>
      <c r="B26" s="15" t="s">
        <v>901</v>
      </c>
      <c r="C26" s="80">
        <f>C27</f>
        <v>430.3</v>
      </c>
      <c r="D26" s="81">
        <f t="shared" ref="D26:N26" si="7">D27</f>
        <v>25</v>
      </c>
      <c r="E26" s="81">
        <f t="shared" si="7"/>
        <v>0</v>
      </c>
      <c r="F26" s="81">
        <f t="shared" si="7"/>
        <v>0</v>
      </c>
      <c r="G26" s="81">
        <f t="shared" si="7"/>
        <v>0</v>
      </c>
      <c r="H26" s="81">
        <f t="shared" si="7"/>
        <v>1</v>
      </c>
      <c r="I26" s="81">
        <f t="shared" si="7"/>
        <v>1</v>
      </c>
      <c r="J26" s="80">
        <f t="shared" si="7"/>
        <v>0</v>
      </c>
      <c r="K26" s="80">
        <f t="shared" si="7"/>
        <v>0</v>
      </c>
      <c r="L26" s="80">
        <f t="shared" si="7"/>
        <v>0</v>
      </c>
      <c r="M26" s="80">
        <f t="shared" si="7"/>
        <v>561807.92999999993</v>
      </c>
      <c r="N26" s="80">
        <f t="shared" si="7"/>
        <v>561807.92999999993</v>
      </c>
    </row>
    <row r="27" spans="1:14" ht="22.5" customHeight="1" x14ac:dyDescent="0.25">
      <c r="A27" s="16">
        <v>15</v>
      </c>
      <c r="B27" s="15" t="s">
        <v>902</v>
      </c>
      <c r="C27" s="80">
        <f>'Таблица 1'!I284</f>
        <v>430.3</v>
      </c>
      <c r="D27" s="81">
        <f>'Таблица 1'!L284</f>
        <v>25</v>
      </c>
      <c r="E27" s="81">
        <v>0</v>
      </c>
      <c r="F27" s="81">
        <v>0</v>
      </c>
      <c r="G27" s="81">
        <v>0</v>
      </c>
      <c r="H27" s="81">
        <v>1</v>
      </c>
      <c r="I27" s="81">
        <f>H27</f>
        <v>1</v>
      </c>
      <c r="J27" s="80">
        <v>0</v>
      </c>
      <c r="K27" s="80">
        <v>0</v>
      </c>
      <c r="L27" s="80">
        <v>0</v>
      </c>
      <c r="M27" s="80">
        <f>'Таблица 1'!M284</f>
        <v>561807.92999999993</v>
      </c>
      <c r="N27" s="80">
        <f>M27</f>
        <v>561807.92999999993</v>
      </c>
    </row>
    <row r="28" spans="1:14" ht="29.25" customHeight="1" x14ac:dyDescent="0.25">
      <c r="A28" s="16"/>
      <c r="B28" s="15" t="s">
        <v>903</v>
      </c>
      <c r="C28" s="80">
        <f>SUM(C29:C32)</f>
        <v>15799.090000000002</v>
      </c>
      <c r="D28" s="81">
        <f t="shared" ref="D28:N28" si="8">SUM(D29:D32)</f>
        <v>585</v>
      </c>
      <c r="E28" s="81">
        <f t="shared" si="8"/>
        <v>0</v>
      </c>
      <c r="F28" s="81">
        <f t="shared" si="8"/>
        <v>0</v>
      </c>
      <c r="G28" s="81">
        <f t="shared" si="8"/>
        <v>0</v>
      </c>
      <c r="H28" s="81">
        <f t="shared" si="8"/>
        <v>8</v>
      </c>
      <c r="I28" s="81">
        <f t="shared" si="8"/>
        <v>8</v>
      </c>
      <c r="J28" s="80">
        <f t="shared" si="8"/>
        <v>0</v>
      </c>
      <c r="K28" s="80">
        <f t="shared" si="8"/>
        <v>0</v>
      </c>
      <c r="L28" s="80">
        <f t="shared" si="8"/>
        <v>0</v>
      </c>
      <c r="M28" s="80">
        <f t="shared" si="8"/>
        <v>25033781.339999996</v>
      </c>
      <c r="N28" s="80">
        <f t="shared" si="8"/>
        <v>25033781.339999996</v>
      </c>
    </row>
    <row r="29" spans="1:14" ht="22.5" customHeight="1" x14ac:dyDescent="0.25">
      <c r="A29" s="16">
        <v>16</v>
      </c>
      <c r="B29" s="15" t="s">
        <v>904</v>
      </c>
      <c r="C29" s="80">
        <f>'Таблица 1'!I287</f>
        <v>1147</v>
      </c>
      <c r="D29" s="81">
        <f>'Таблица 1'!L287</f>
        <v>38</v>
      </c>
      <c r="E29" s="81">
        <v>0</v>
      </c>
      <c r="F29" s="81">
        <v>0</v>
      </c>
      <c r="G29" s="81">
        <v>0</v>
      </c>
      <c r="H29" s="81">
        <v>2</v>
      </c>
      <c r="I29" s="81">
        <f t="shared" ref="I29:I32" si="9">H29</f>
        <v>2</v>
      </c>
      <c r="J29" s="80">
        <v>0</v>
      </c>
      <c r="K29" s="80">
        <v>0</v>
      </c>
      <c r="L29" s="80">
        <v>0</v>
      </c>
      <c r="M29" s="80">
        <f>'Таблица 1'!M287</f>
        <v>614358.62</v>
      </c>
      <c r="N29" s="80">
        <f t="shared" ref="N29:N32" si="10">M29</f>
        <v>614358.62</v>
      </c>
    </row>
    <row r="30" spans="1:14" ht="22.5" customHeight="1" x14ac:dyDescent="0.25">
      <c r="A30" s="16">
        <v>17</v>
      </c>
      <c r="B30" s="15" t="s">
        <v>905</v>
      </c>
      <c r="C30" s="80">
        <f>'Таблица 1'!I290</f>
        <v>10021.990000000002</v>
      </c>
      <c r="D30" s="81">
        <f>'Таблица 1'!L290</f>
        <v>396</v>
      </c>
      <c r="E30" s="81">
        <v>0</v>
      </c>
      <c r="F30" s="81">
        <v>0</v>
      </c>
      <c r="G30" s="81">
        <v>0</v>
      </c>
      <c r="H30" s="81">
        <v>4</v>
      </c>
      <c r="I30" s="81">
        <f t="shared" si="9"/>
        <v>4</v>
      </c>
      <c r="J30" s="80">
        <v>0</v>
      </c>
      <c r="K30" s="80">
        <v>0</v>
      </c>
      <c r="L30" s="80">
        <v>0</v>
      </c>
      <c r="M30" s="80">
        <f>'Таблица 1'!M290</f>
        <v>12660962.560000001</v>
      </c>
      <c r="N30" s="80">
        <f t="shared" si="10"/>
        <v>12660962.560000001</v>
      </c>
    </row>
    <row r="31" spans="1:14" ht="22.5" customHeight="1" x14ac:dyDescent="0.25">
      <c r="A31" s="16">
        <v>18</v>
      </c>
      <c r="B31" s="15" t="s">
        <v>906</v>
      </c>
      <c r="C31" s="80">
        <f>'Таблица 1'!I295</f>
        <v>3747.1</v>
      </c>
      <c r="D31" s="81">
        <f>'Таблица 1'!L295</f>
        <v>118</v>
      </c>
      <c r="E31" s="81">
        <v>0</v>
      </c>
      <c r="F31" s="81">
        <v>0</v>
      </c>
      <c r="G31" s="81">
        <v>0</v>
      </c>
      <c r="H31" s="81">
        <v>1</v>
      </c>
      <c r="I31" s="81">
        <f t="shared" si="9"/>
        <v>1</v>
      </c>
      <c r="J31" s="80">
        <v>0</v>
      </c>
      <c r="K31" s="80">
        <v>0</v>
      </c>
      <c r="L31" s="80">
        <v>0</v>
      </c>
      <c r="M31" s="80">
        <f>'Таблица 1'!M295</f>
        <v>11252294.439999999</v>
      </c>
      <c r="N31" s="80">
        <f t="shared" si="10"/>
        <v>11252294.439999999</v>
      </c>
    </row>
    <row r="32" spans="1:14" ht="22.5" customHeight="1" x14ac:dyDescent="0.25">
      <c r="A32" s="16">
        <v>19</v>
      </c>
      <c r="B32" s="15" t="s">
        <v>907</v>
      </c>
      <c r="C32" s="80">
        <f>'Таблица 1'!I297</f>
        <v>883</v>
      </c>
      <c r="D32" s="81">
        <f>'Таблица 1'!L297</f>
        <v>33</v>
      </c>
      <c r="E32" s="81">
        <v>0</v>
      </c>
      <c r="F32" s="81">
        <v>0</v>
      </c>
      <c r="G32" s="81">
        <v>0</v>
      </c>
      <c r="H32" s="81">
        <v>1</v>
      </c>
      <c r="I32" s="81">
        <f t="shared" si="9"/>
        <v>1</v>
      </c>
      <c r="J32" s="80">
        <v>0</v>
      </c>
      <c r="K32" s="80">
        <v>0</v>
      </c>
      <c r="L32" s="80">
        <v>0</v>
      </c>
      <c r="M32" s="80">
        <f>'Таблица 1'!M297</f>
        <v>506165.72000000003</v>
      </c>
      <c r="N32" s="80">
        <f t="shared" si="10"/>
        <v>506165.72000000003</v>
      </c>
    </row>
    <row r="33" spans="1:14" ht="29.25" customHeight="1" x14ac:dyDescent="0.25">
      <c r="A33" s="16"/>
      <c r="B33" s="15" t="s">
        <v>908</v>
      </c>
      <c r="C33" s="80">
        <f>SUM(C34)</f>
        <v>798.62</v>
      </c>
      <c r="D33" s="81">
        <f t="shared" ref="D33:N33" si="11">SUM(D34)</f>
        <v>31</v>
      </c>
      <c r="E33" s="81">
        <f t="shared" si="11"/>
        <v>0</v>
      </c>
      <c r="F33" s="81">
        <f t="shared" si="11"/>
        <v>0</v>
      </c>
      <c r="G33" s="81">
        <f t="shared" si="11"/>
        <v>0</v>
      </c>
      <c r="H33" s="81">
        <f t="shared" si="11"/>
        <v>1</v>
      </c>
      <c r="I33" s="81">
        <f t="shared" si="11"/>
        <v>1</v>
      </c>
      <c r="J33" s="80">
        <f t="shared" si="11"/>
        <v>0</v>
      </c>
      <c r="K33" s="80">
        <f t="shared" si="11"/>
        <v>0</v>
      </c>
      <c r="L33" s="80">
        <f t="shared" si="11"/>
        <v>0</v>
      </c>
      <c r="M33" s="80">
        <f t="shared" si="11"/>
        <v>469287.6</v>
      </c>
      <c r="N33" s="80">
        <f t="shared" si="11"/>
        <v>469287.6</v>
      </c>
    </row>
    <row r="34" spans="1:14" ht="22.5" customHeight="1" x14ac:dyDescent="0.25">
      <c r="A34" s="16">
        <v>20</v>
      </c>
      <c r="B34" s="15" t="s">
        <v>909</v>
      </c>
      <c r="C34" s="80">
        <f>'Таблица 1'!I300</f>
        <v>798.62</v>
      </c>
      <c r="D34" s="81">
        <f>'Таблица 1'!L300</f>
        <v>31</v>
      </c>
      <c r="E34" s="81">
        <v>0</v>
      </c>
      <c r="F34" s="81">
        <v>0</v>
      </c>
      <c r="G34" s="81">
        <v>0</v>
      </c>
      <c r="H34" s="81">
        <v>1</v>
      </c>
      <c r="I34" s="81">
        <f>H34</f>
        <v>1</v>
      </c>
      <c r="J34" s="80">
        <v>0</v>
      </c>
      <c r="K34" s="80">
        <v>0</v>
      </c>
      <c r="L34" s="80">
        <v>0</v>
      </c>
      <c r="M34" s="80">
        <f>'Таблица 1'!M300</f>
        <v>469287.6</v>
      </c>
      <c r="N34" s="80">
        <f>M34</f>
        <v>469287.6</v>
      </c>
    </row>
    <row r="35" spans="1:14" ht="29.25" customHeight="1" x14ac:dyDescent="0.25">
      <c r="A35" s="16"/>
      <c r="B35" s="15" t="s">
        <v>910</v>
      </c>
      <c r="C35" s="80">
        <f>SUM(C36)</f>
        <v>2507.6</v>
      </c>
      <c r="D35" s="81">
        <f t="shared" ref="D35:N35" si="12">SUM(D36)</f>
        <v>62</v>
      </c>
      <c r="E35" s="81">
        <f t="shared" si="12"/>
        <v>0</v>
      </c>
      <c r="F35" s="81">
        <f t="shared" si="12"/>
        <v>0</v>
      </c>
      <c r="G35" s="81">
        <f t="shared" si="12"/>
        <v>0</v>
      </c>
      <c r="H35" s="81">
        <f t="shared" si="12"/>
        <v>2</v>
      </c>
      <c r="I35" s="81">
        <f t="shared" si="12"/>
        <v>2</v>
      </c>
      <c r="J35" s="80">
        <f t="shared" si="12"/>
        <v>0</v>
      </c>
      <c r="K35" s="80">
        <f t="shared" si="12"/>
        <v>0</v>
      </c>
      <c r="L35" s="80">
        <f t="shared" si="12"/>
        <v>0</v>
      </c>
      <c r="M35" s="80">
        <f t="shared" si="12"/>
        <v>5450833.2000000002</v>
      </c>
      <c r="N35" s="80">
        <f t="shared" si="12"/>
        <v>5450833.2000000002</v>
      </c>
    </row>
    <row r="36" spans="1:14" ht="22.5" customHeight="1" x14ac:dyDescent="0.25">
      <c r="A36" s="16">
        <v>21</v>
      </c>
      <c r="B36" s="15" t="s">
        <v>911</v>
      </c>
      <c r="C36" s="80">
        <f>'Таблица 1'!I303</f>
        <v>2507.6</v>
      </c>
      <c r="D36" s="81">
        <f>'Таблица 1'!L303</f>
        <v>62</v>
      </c>
      <c r="E36" s="81">
        <v>0</v>
      </c>
      <c r="F36" s="81">
        <v>0</v>
      </c>
      <c r="G36" s="81">
        <v>0</v>
      </c>
      <c r="H36" s="81">
        <v>2</v>
      </c>
      <c r="I36" s="81">
        <f>H36</f>
        <v>2</v>
      </c>
      <c r="J36" s="80">
        <v>0</v>
      </c>
      <c r="K36" s="80">
        <v>0</v>
      </c>
      <c r="L36" s="80">
        <v>0</v>
      </c>
      <c r="M36" s="80">
        <f>'Таблица 1'!M303</f>
        <v>5450833.2000000002</v>
      </c>
      <c r="N36" s="80">
        <f>M36</f>
        <v>5450833.2000000002</v>
      </c>
    </row>
    <row r="37" spans="1:14" ht="29.25" customHeight="1" x14ac:dyDescent="0.25">
      <c r="A37" s="16"/>
      <c r="B37" s="15" t="s">
        <v>912</v>
      </c>
      <c r="C37" s="80">
        <f>SUM(C38)</f>
        <v>1220</v>
      </c>
      <c r="D37" s="81">
        <f t="shared" ref="D37:N37" si="13">SUM(D38)</f>
        <v>46</v>
      </c>
      <c r="E37" s="81">
        <f t="shared" si="13"/>
        <v>0</v>
      </c>
      <c r="F37" s="81">
        <f t="shared" si="13"/>
        <v>0</v>
      </c>
      <c r="G37" s="81">
        <f t="shared" si="13"/>
        <v>0</v>
      </c>
      <c r="H37" s="81">
        <f t="shared" si="13"/>
        <v>1</v>
      </c>
      <c r="I37" s="81">
        <f t="shared" si="13"/>
        <v>1</v>
      </c>
      <c r="J37" s="80">
        <f t="shared" si="13"/>
        <v>0</v>
      </c>
      <c r="K37" s="80">
        <f t="shared" si="13"/>
        <v>0</v>
      </c>
      <c r="L37" s="80">
        <f t="shared" si="13"/>
        <v>0</v>
      </c>
      <c r="M37" s="80">
        <f t="shared" si="13"/>
        <v>2018971.2</v>
      </c>
      <c r="N37" s="80">
        <f t="shared" si="13"/>
        <v>2018971.2</v>
      </c>
    </row>
    <row r="38" spans="1:14" ht="22.5" customHeight="1" x14ac:dyDescent="0.25">
      <c r="A38" s="16">
        <v>22</v>
      </c>
      <c r="B38" s="15" t="s">
        <v>913</v>
      </c>
      <c r="C38" s="80">
        <f>'Таблица 1'!I307</f>
        <v>1220</v>
      </c>
      <c r="D38" s="81">
        <f>'Таблица 1'!L307</f>
        <v>46</v>
      </c>
      <c r="E38" s="81">
        <v>0</v>
      </c>
      <c r="F38" s="81">
        <v>0</v>
      </c>
      <c r="G38" s="81">
        <v>0</v>
      </c>
      <c r="H38" s="81">
        <v>1</v>
      </c>
      <c r="I38" s="81">
        <f>H38</f>
        <v>1</v>
      </c>
      <c r="J38" s="80">
        <v>0</v>
      </c>
      <c r="K38" s="80">
        <v>0</v>
      </c>
      <c r="L38" s="80">
        <v>0</v>
      </c>
      <c r="M38" s="80">
        <f>'Таблица 1'!M307</f>
        <v>2018971.2</v>
      </c>
      <c r="N38" s="80">
        <f>M38</f>
        <v>2018971.2</v>
      </c>
    </row>
    <row r="39" spans="1:14" ht="30" customHeight="1" x14ac:dyDescent="0.25">
      <c r="A39" s="16"/>
      <c r="B39" s="15" t="s">
        <v>914</v>
      </c>
      <c r="C39" s="80">
        <f>'Таблица 1'!I310</f>
        <v>10071.469999999999</v>
      </c>
      <c r="D39" s="81">
        <f>'Таблица 1'!L310</f>
        <v>372</v>
      </c>
      <c r="E39" s="81">
        <f t="shared" ref="E39:N39" si="14">E40</f>
        <v>0</v>
      </c>
      <c r="F39" s="81">
        <f t="shared" si="14"/>
        <v>0</v>
      </c>
      <c r="G39" s="81">
        <f t="shared" si="14"/>
        <v>0</v>
      </c>
      <c r="H39" s="81">
        <f t="shared" si="14"/>
        <v>4</v>
      </c>
      <c r="I39" s="81">
        <f t="shared" si="14"/>
        <v>4</v>
      </c>
      <c r="J39" s="80">
        <f t="shared" si="14"/>
        <v>0</v>
      </c>
      <c r="K39" s="80">
        <f t="shared" si="14"/>
        <v>0</v>
      </c>
      <c r="L39" s="80">
        <f t="shared" si="14"/>
        <v>0</v>
      </c>
      <c r="M39" s="80">
        <f t="shared" si="14"/>
        <v>5824644.5099999998</v>
      </c>
      <c r="N39" s="80">
        <f t="shared" si="14"/>
        <v>5824644.5099999998</v>
      </c>
    </row>
    <row r="40" spans="1:14" ht="22.5" customHeight="1" x14ac:dyDescent="0.25">
      <c r="A40" s="16">
        <v>23</v>
      </c>
      <c r="B40" s="15" t="s">
        <v>915</v>
      </c>
      <c r="C40" s="80">
        <f>'Таблица 1'!I310</f>
        <v>10071.469999999999</v>
      </c>
      <c r="D40" s="81">
        <f>'Таблица 1'!L310</f>
        <v>372</v>
      </c>
      <c r="E40" s="81">
        <v>0</v>
      </c>
      <c r="F40" s="81">
        <v>0</v>
      </c>
      <c r="G40" s="81">
        <v>0</v>
      </c>
      <c r="H40" s="81">
        <v>4</v>
      </c>
      <c r="I40" s="81">
        <f>H40</f>
        <v>4</v>
      </c>
      <c r="J40" s="80">
        <v>0</v>
      </c>
      <c r="K40" s="80">
        <v>0</v>
      </c>
      <c r="L40" s="80">
        <v>0</v>
      </c>
      <c r="M40" s="80">
        <f>'Таблица 1'!M310</f>
        <v>5824644.5099999998</v>
      </c>
      <c r="N40" s="80">
        <f>M40</f>
        <v>5824644.5099999998</v>
      </c>
    </row>
    <row r="41" spans="1:14" ht="29.25" customHeight="1" x14ac:dyDescent="0.25">
      <c r="A41" s="16"/>
      <c r="B41" s="15" t="s">
        <v>916</v>
      </c>
      <c r="C41" s="80">
        <f>SUM(C42:C43)</f>
        <v>25906.5</v>
      </c>
      <c r="D41" s="81">
        <f t="shared" ref="D41:N41" si="15">SUM(D42:D43)</f>
        <v>1082</v>
      </c>
      <c r="E41" s="81">
        <f t="shared" si="15"/>
        <v>0</v>
      </c>
      <c r="F41" s="81">
        <f t="shared" si="15"/>
        <v>0</v>
      </c>
      <c r="G41" s="81">
        <f t="shared" si="15"/>
        <v>0</v>
      </c>
      <c r="H41" s="81">
        <f t="shared" si="15"/>
        <v>7</v>
      </c>
      <c r="I41" s="81">
        <f t="shared" si="15"/>
        <v>7</v>
      </c>
      <c r="J41" s="80">
        <f t="shared" si="15"/>
        <v>0</v>
      </c>
      <c r="K41" s="80">
        <f t="shared" si="15"/>
        <v>0</v>
      </c>
      <c r="L41" s="80">
        <f t="shared" si="15"/>
        <v>0</v>
      </c>
      <c r="M41" s="80">
        <f t="shared" si="15"/>
        <v>22521479.370000001</v>
      </c>
      <c r="N41" s="80">
        <f t="shared" si="15"/>
        <v>22521479.370000001</v>
      </c>
    </row>
    <row r="42" spans="1:14" ht="22.5" customHeight="1" x14ac:dyDescent="0.25">
      <c r="A42" s="16">
        <v>24</v>
      </c>
      <c r="B42" s="15" t="s">
        <v>917</v>
      </c>
      <c r="C42" s="80">
        <f>'Таблица 1'!I316</f>
        <v>6756.7999999999993</v>
      </c>
      <c r="D42" s="81">
        <f>'Таблица 1'!L316</f>
        <v>374</v>
      </c>
      <c r="E42" s="81">
        <v>0</v>
      </c>
      <c r="F42" s="81">
        <v>0</v>
      </c>
      <c r="G42" s="81">
        <v>0</v>
      </c>
      <c r="H42" s="81">
        <v>4</v>
      </c>
      <c r="I42" s="81">
        <f t="shared" ref="I42:I43" si="16">H42</f>
        <v>4</v>
      </c>
      <c r="J42" s="80">
        <v>0</v>
      </c>
      <c r="K42" s="80">
        <v>0</v>
      </c>
      <c r="L42" s="80">
        <v>0</v>
      </c>
      <c r="M42" s="80">
        <f>'Таблица 1'!M316</f>
        <v>11557540.810000001</v>
      </c>
      <c r="N42" s="80">
        <f t="shared" ref="N42:N43" si="17">J42+K42+L42+M42</f>
        <v>11557540.810000001</v>
      </c>
    </row>
    <row r="43" spans="1:14" ht="20.25" customHeight="1" x14ac:dyDescent="0.25">
      <c r="A43" s="16">
        <v>25</v>
      </c>
      <c r="B43" s="15" t="s">
        <v>918</v>
      </c>
      <c r="C43" s="80">
        <f>'Таблица 1'!I321</f>
        <v>19149.7</v>
      </c>
      <c r="D43" s="81">
        <f>'Таблица 1'!L321</f>
        <v>708</v>
      </c>
      <c r="E43" s="81">
        <v>0</v>
      </c>
      <c r="F43" s="81">
        <v>0</v>
      </c>
      <c r="G43" s="81">
        <v>0</v>
      </c>
      <c r="H43" s="81">
        <v>3</v>
      </c>
      <c r="I43" s="81">
        <f t="shared" si="16"/>
        <v>3</v>
      </c>
      <c r="J43" s="80">
        <v>0</v>
      </c>
      <c r="K43" s="80">
        <v>0</v>
      </c>
      <c r="L43" s="80">
        <v>0</v>
      </c>
      <c r="M43" s="80">
        <f>'Таблица 1'!M321</f>
        <v>10963938.560000001</v>
      </c>
      <c r="N43" s="80">
        <f t="shared" si="17"/>
        <v>10963938.560000001</v>
      </c>
    </row>
    <row r="44" spans="1:14" ht="29.25" customHeight="1" x14ac:dyDescent="0.25">
      <c r="A44" s="16"/>
      <c r="B44" s="15" t="s">
        <v>919</v>
      </c>
      <c r="C44" s="80">
        <f>SUM(C45:C47)</f>
        <v>24903.599999999999</v>
      </c>
      <c r="D44" s="81">
        <f t="shared" ref="D44:N44" si="18">SUM(D45:D47)</f>
        <v>732</v>
      </c>
      <c r="E44" s="81">
        <f t="shared" si="18"/>
        <v>0</v>
      </c>
      <c r="F44" s="81">
        <f t="shared" si="18"/>
        <v>0</v>
      </c>
      <c r="G44" s="81">
        <f t="shared" si="18"/>
        <v>0</v>
      </c>
      <c r="H44" s="81">
        <f t="shared" si="18"/>
        <v>11</v>
      </c>
      <c r="I44" s="81">
        <f t="shared" si="18"/>
        <v>11</v>
      </c>
      <c r="J44" s="80">
        <f t="shared" si="18"/>
        <v>0</v>
      </c>
      <c r="K44" s="80">
        <f t="shared" si="18"/>
        <v>0</v>
      </c>
      <c r="L44" s="80">
        <f t="shared" si="18"/>
        <v>0</v>
      </c>
      <c r="M44" s="80">
        <f t="shared" si="18"/>
        <v>10183389.17</v>
      </c>
      <c r="N44" s="80">
        <f t="shared" si="18"/>
        <v>10183389.17</v>
      </c>
    </row>
    <row r="45" spans="1:14" ht="22.5" customHeight="1" x14ac:dyDescent="0.25">
      <c r="A45" s="16">
        <v>26</v>
      </c>
      <c r="B45" s="15" t="s">
        <v>920</v>
      </c>
      <c r="C45" s="80">
        <f>'Таблица 1'!I326</f>
        <v>23075.1</v>
      </c>
      <c r="D45" s="81">
        <f>'Таблица 1'!L326</f>
        <v>673</v>
      </c>
      <c r="E45" s="81">
        <v>0</v>
      </c>
      <c r="F45" s="81">
        <v>0</v>
      </c>
      <c r="G45" s="81">
        <v>0</v>
      </c>
      <c r="H45" s="81">
        <v>9</v>
      </c>
      <c r="I45" s="81">
        <f t="shared" ref="I45:I47" si="19">H45</f>
        <v>9</v>
      </c>
      <c r="J45" s="80">
        <v>0</v>
      </c>
      <c r="K45" s="80">
        <v>0</v>
      </c>
      <c r="L45" s="80">
        <v>0</v>
      </c>
      <c r="M45" s="80">
        <f>'Таблица 1'!M326</f>
        <v>8872619.5700000003</v>
      </c>
      <c r="N45" s="80">
        <f t="shared" ref="N45:N47" si="20">J45+K45+L45+M45</f>
        <v>8872619.5700000003</v>
      </c>
    </row>
    <row r="46" spans="1:14" ht="22.5" customHeight="1" x14ac:dyDescent="0.25">
      <c r="A46" s="16">
        <v>27</v>
      </c>
      <c r="B46" s="15" t="s">
        <v>921</v>
      </c>
      <c r="C46" s="80">
        <f>'Таблица 1'!I336</f>
        <v>1217.0999999999999</v>
      </c>
      <c r="D46" s="81">
        <f>'Таблица 1'!L336</f>
        <v>28</v>
      </c>
      <c r="E46" s="81">
        <v>0</v>
      </c>
      <c r="F46" s="81">
        <v>0</v>
      </c>
      <c r="G46" s="81">
        <v>0</v>
      </c>
      <c r="H46" s="81">
        <v>1</v>
      </c>
      <c r="I46" s="81">
        <f t="shared" si="19"/>
        <v>1</v>
      </c>
      <c r="J46" s="80">
        <v>0</v>
      </c>
      <c r="K46" s="80">
        <v>0</v>
      </c>
      <c r="L46" s="80">
        <v>0</v>
      </c>
      <c r="M46" s="80">
        <f>'Таблица 1'!M336</f>
        <v>338827.2</v>
      </c>
      <c r="N46" s="80">
        <f t="shared" si="20"/>
        <v>338827.2</v>
      </c>
    </row>
    <row r="47" spans="1:14" ht="22.5" customHeight="1" x14ac:dyDescent="0.25">
      <c r="A47" s="16">
        <v>28</v>
      </c>
      <c r="B47" s="15" t="s">
        <v>922</v>
      </c>
      <c r="C47" s="80">
        <f>'Таблица 1'!I338</f>
        <v>611.4</v>
      </c>
      <c r="D47" s="81">
        <f>'Таблица 1'!L338</f>
        <v>31</v>
      </c>
      <c r="E47" s="81">
        <v>0</v>
      </c>
      <c r="F47" s="81">
        <v>0</v>
      </c>
      <c r="G47" s="81">
        <v>0</v>
      </c>
      <c r="H47" s="81">
        <v>1</v>
      </c>
      <c r="I47" s="81">
        <f t="shared" si="19"/>
        <v>1</v>
      </c>
      <c r="J47" s="80">
        <v>0</v>
      </c>
      <c r="K47" s="80">
        <v>0</v>
      </c>
      <c r="L47" s="80">
        <v>0</v>
      </c>
      <c r="M47" s="80">
        <f>'Таблица 1'!M338</f>
        <v>971942.40000000002</v>
      </c>
      <c r="N47" s="80">
        <f t="shared" si="20"/>
        <v>971942.40000000002</v>
      </c>
    </row>
    <row r="48" spans="1:14" ht="30.75" customHeight="1" x14ac:dyDescent="0.25">
      <c r="A48" s="16"/>
      <c r="B48" s="15" t="s">
        <v>923</v>
      </c>
      <c r="C48" s="80">
        <f>SUM(C49:C51)</f>
        <v>10409.699999999999</v>
      </c>
      <c r="D48" s="81">
        <f t="shared" ref="D48:N48" si="21">SUM(D49:D51)</f>
        <v>302</v>
      </c>
      <c r="E48" s="81">
        <f t="shared" si="21"/>
        <v>0</v>
      </c>
      <c r="F48" s="81">
        <f t="shared" si="21"/>
        <v>0</v>
      </c>
      <c r="G48" s="81">
        <f t="shared" si="21"/>
        <v>0</v>
      </c>
      <c r="H48" s="81">
        <f t="shared" si="21"/>
        <v>8</v>
      </c>
      <c r="I48" s="81">
        <f t="shared" si="21"/>
        <v>8</v>
      </c>
      <c r="J48" s="80">
        <f t="shared" si="21"/>
        <v>0</v>
      </c>
      <c r="K48" s="80">
        <f t="shared" si="21"/>
        <v>0</v>
      </c>
      <c r="L48" s="80">
        <f t="shared" si="21"/>
        <v>0</v>
      </c>
      <c r="M48" s="80">
        <f t="shared" si="21"/>
        <v>6356880.6700000009</v>
      </c>
      <c r="N48" s="80">
        <f t="shared" si="21"/>
        <v>6356880.6700000009</v>
      </c>
    </row>
    <row r="49" spans="1:14" ht="22.5" customHeight="1" x14ac:dyDescent="0.25">
      <c r="A49" s="16">
        <v>29</v>
      </c>
      <c r="B49" s="15" t="s">
        <v>924</v>
      </c>
      <c r="C49" s="80">
        <f>'Таблица 1'!I341</f>
        <v>8115.7</v>
      </c>
      <c r="D49" s="81">
        <f>'Таблица 1'!L341</f>
        <v>220</v>
      </c>
      <c r="E49" s="81">
        <v>0</v>
      </c>
      <c r="F49" s="81">
        <v>0</v>
      </c>
      <c r="G49" s="81">
        <v>0</v>
      </c>
      <c r="H49" s="81">
        <v>4</v>
      </c>
      <c r="I49" s="81">
        <f t="shared" ref="I49:I51" si="22">H49</f>
        <v>4</v>
      </c>
      <c r="J49" s="80">
        <v>0</v>
      </c>
      <c r="K49" s="80">
        <v>0</v>
      </c>
      <c r="L49" s="80">
        <v>0</v>
      </c>
      <c r="M49" s="80">
        <f>'Таблица 1'!M341</f>
        <v>4523579.4700000007</v>
      </c>
      <c r="N49" s="80">
        <f t="shared" ref="N49:N51" si="23">M49</f>
        <v>4523579.4700000007</v>
      </c>
    </row>
    <row r="50" spans="1:14" ht="22.5" customHeight="1" x14ac:dyDescent="0.25">
      <c r="A50" s="16">
        <v>30</v>
      </c>
      <c r="B50" s="15" t="s">
        <v>925</v>
      </c>
      <c r="C50" s="80">
        <f>'Таблица 1'!I346</f>
        <v>1891.2</v>
      </c>
      <c r="D50" s="81">
        <f>'Таблица 1'!L346</f>
        <v>66</v>
      </c>
      <c r="E50" s="81">
        <v>0</v>
      </c>
      <c r="F50" s="81">
        <v>0</v>
      </c>
      <c r="G50" s="81">
        <v>0</v>
      </c>
      <c r="H50" s="81">
        <v>3</v>
      </c>
      <c r="I50" s="81">
        <f t="shared" si="22"/>
        <v>3</v>
      </c>
      <c r="J50" s="80">
        <v>0</v>
      </c>
      <c r="K50" s="80">
        <v>0</v>
      </c>
      <c r="L50" s="80">
        <v>0</v>
      </c>
      <c r="M50" s="80">
        <f>'Таблица 1'!M346</f>
        <v>1465044.0499999998</v>
      </c>
      <c r="N50" s="80">
        <f t="shared" si="23"/>
        <v>1465044.0499999998</v>
      </c>
    </row>
    <row r="51" spans="1:14" ht="22.5" customHeight="1" x14ac:dyDescent="0.25">
      <c r="A51" s="16">
        <v>31</v>
      </c>
      <c r="B51" s="15" t="s">
        <v>926</v>
      </c>
      <c r="C51" s="80">
        <f>'Таблица 1'!I350</f>
        <v>402.8</v>
      </c>
      <c r="D51" s="81">
        <f>'Таблица 1'!L350</f>
        <v>16</v>
      </c>
      <c r="E51" s="81">
        <v>0</v>
      </c>
      <c r="F51" s="81">
        <v>0</v>
      </c>
      <c r="G51" s="81">
        <v>0</v>
      </c>
      <c r="H51" s="81">
        <v>1</v>
      </c>
      <c r="I51" s="81">
        <f t="shared" si="22"/>
        <v>1</v>
      </c>
      <c r="J51" s="80">
        <v>0</v>
      </c>
      <c r="K51" s="80">
        <v>0</v>
      </c>
      <c r="L51" s="80">
        <v>0</v>
      </c>
      <c r="M51" s="80">
        <f>'Таблица 1'!M350</f>
        <v>368257.15</v>
      </c>
      <c r="N51" s="80">
        <f t="shared" si="23"/>
        <v>368257.15</v>
      </c>
    </row>
    <row r="52" spans="1:14" ht="30.75" customHeight="1" x14ac:dyDescent="0.25">
      <c r="A52" s="16"/>
      <c r="B52" s="15" t="s">
        <v>927</v>
      </c>
      <c r="C52" s="80">
        <f>C53</f>
        <v>1417.3</v>
      </c>
      <c r="D52" s="81">
        <f t="shared" ref="D52:N52" si="24">D53</f>
        <v>58</v>
      </c>
      <c r="E52" s="81">
        <f t="shared" si="24"/>
        <v>0</v>
      </c>
      <c r="F52" s="81">
        <f t="shared" si="24"/>
        <v>0</v>
      </c>
      <c r="G52" s="81">
        <f t="shared" si="24"/>
        <v>0</v>
      </c>
      <c r="H52" s="81">
        <f t="shared" si="24"/>
        <v>2</v>
      </c>
      <c r="I52" s="81">
        <f t="shared" si="24"/>
        <v>2</v>
      </c>
      <c r="J52" s="80">
        <f t="shared" si="24"/>
        <v>0</v>
      </c>
      <c r="K52" s="80">
        <f t="shared" si="24"/>
        <v>0</v>
      </c>
      <c r="L52" s="80">
        <f t="shared" si="24"/>
        <v>0</v>
      </c>
      <c r="M52" s="80">
        <f t="shared" si="24"/>
        <v>268038.92000000004</v>
      </c>
      <c r="N52" s="80">
        <f t="shared" si="24"/>
        <v>268038.92000000004</v>
      </c>
    </row>
    <row r="53" spans="1:14" ht="22.5" customHeight="1" x14ac:dyDescent="0.25">
      <c r="A53" s="16">
        <v>32</v>
      </c>
      <c r="B53" s="15" t="s">
        <v>928</v>
      </c>
      <c r="C53" s="80">
        <f>'Таблица 1'!I353</f>
        <v>1417.3</v>
      </c>
      <c r="D53" s="81">
        <f>'Таблица 1'!L353</f>
        <v>58</v>
      </c>
      <c r="E53" s="81">
        <v>0</v>
      </c>
      <c r="F53" s="81">
        <v>0</v>
      </c>
      <c r="G53" s="81">
        <v>0</v>
      </c>
      <c r="H53" s="81">
        <v>2</v>
      </c>
      <c r="I53" s="81">
        <f>H53</f>
        <v>2</v>
      </c>
      <c r="J53" s="80">
        <v>0</v>
      </c>
      <c r="K53" s="80">
        <v>0</v>
      </c>
      <c r="L53" s="80">
        <v>0</v>
      </c>
      <c r="M53" s="80">
        <f>'Таблица 1'!M353</f>
        <v>268038.92000000004</v>
      </c>
      <c r="N53" s="80">
        <f>M53</f>
        <v>268038.92000000004</v>
      </c>
    </row>
    <row r="54" spans="1:14" ht="33.75" customHeight="1" x14ac:dyDescent="0.25">
      <c r="A54" s="16"/>
      <c r="B54" s="15" t="s">
        <v>929</v>
      </c>
      <c r="C54" s="80">
        <f>SUM(C55:C57)</f>
        <v>44273.1</v>
      </c>
      <c r="D54" s="81">
        <f t="shared" ref="D54:N54" si="25">SUM(D55:D57)</f>
        <v>1472</v>
      </c>
      <c r="E54" s="81">
        <f t="shared" si="25"/>
        <v>0</v>
      </c>
      <c r="F54" s="81">
        <f t="shared" si="25"/>
        <v>0</v>
      </c>
      <c r="G54" s="81">
        <f t="shared" si="25"/>
        <v>0</v>
      </c>
      <c r="H54" s="81">
        <f t="shared" si="25"/>
        <v>10</v>
      </c>
      <c r="I54" s="81">
        <f t="shared" si="25"/>
        <v>10</v>
      </c>
      <c r="J54" s="80">
        <f t="shared" si="25"/>
        <v>0</v>
      </c>
      <c r="K54" s="80">
        <f t="shared" si="25"/>
        <v>0</v>
      </c>
      <c r="L54" s="80">
        <f t="shared" si="25"/>
        <v>0</v>
      </c>
      <c r="M54" s="80">
        <f t="shared" si="25"/>
        <v>26301443.139999993</v>
      </c>
      <c r="N54" s="80">
        <f t="shared" si="25"/>
        <v>26301443.139999993</v>
      </c>
    </row>
    <row r="55" spans="1:14" ht="22.5" customHeight="1" x14ac:dyDescent="0.25">
      <c r="A55" s="16">
        <v>33</v>
      </c>
      <c r="B55" s="15" t="s">
        <v>930</v>
      </c>
      <c r="C55" s="80">
        <f>'Таблица 1'!I357</f>
        <v>10112.799999999999</v>
      </c>
      <c r="D55" s="81">
        <f>'Таблица 1'!L357</f>
        <v>372</v>
      </c>
      <c r="E55" s="81">
        <v>0</v>
      </c>
      <c r="F55" s="81">
        <v>0</v>
      </c>
      <c r="G55" s="81">
        <v>0</v>
      </c>
      <c r="H55" s="81">
        <v>3</v>
      </c>
      <c r="I55" s="81">
        <f t="shared" ref="I55:I57" si="26">H55</f>
        <v>3</v>
      </c>
      <c r="J55" s="80">
        <v>0</v>
      </c>
      <c r="K55" s="80">
        <v>0</v>
      </c>
      <c r="L55" s="80">
        <v>0</v>
      </c>
      <c r="M55" s="80">
        <f>'Таблица 1'!M357</f>
        <v>11349446.059999999</v>
      </c>
      <c r="N55" s="80">
        <f t="shared" ref="N55:N57" si="27">M55</f>
        <v>11349446.059999999</v>
      </c>
    </row>
    <row r="56" spans="1:14" ht="22.5" customHeight="1" x14ac:dyDescent="0.25">
      <c r="A56" s="16">
        <v>34</v>
      </c>
      <c r="B56" s="15" t="s">
        <v>931</v>
      </c>
      <c r="C56" s="80">
        <f>'Таблица 1'!I361</f>
        <v>30174.600000000002</v>
      </c>
      <c r="D56" s="81">
        <f>'Таблица 1'!L361</f>
        <v>951</v>
      </c>
      <c r="E56" s="81">
        <v>0</v>
      </c>
      <c r="F56" s="81">
        <v>0</v>
      </c>
      <c r="G56" s="81">
        <v>0</v>
      </c>
      <c r="H56" s="81">
        <v>6</v>
      </c>
      <c r="I56" s="81">
        <f t="shared" si="26"/>
        <v>6</v>
      </c>
      <c r="J56" s="80">
        <v>0</v>
      </c>
      <c r="K56" s="80">
        <v>0</v>
      </c>
      <c r="L56" s="80">
        <v>0</v>
      </c>
      <c r="M56" s="80">
        <f>'Таблица 1'!M361</f>
        <v>10324771.179999998</v>
      </c>
      <c r="N56" s="80">
        <f t="shared" si="27"/>
        <v>10324771.179999998</v>
      </c>
    </row>
    <row r="57" spans="1:14" ht="22.5" customHeight="1" x14ac:dyDescent="0.25">
      <c r="A57" s="16">
        <v>35</v>
      </c>
      <c r="B57" s="15" t="s">
        <v>932</v>
      </c>
      <c r="C57" s="80">
        <f>'Таблица 1'!I368</f>
        <v>3985.7</v>
      </c>
      <c r="D57" s="81">
        <f>'Таблица 1'!L368</f>
        <v>149</v>
      </c>
      <c r="E57" s="81">
        <v>0</v>
      </c>
      <c r="F57" s="81">
        <v>0</v>
      </c>
      <c r="G57" s="81">
        <v>0</v>
      </c>
      <c r="H57" s="81">
        <v>1</v>
      </c>
      <c r="I57" s="81">
        <f t="shared" si="26"/>
        <v>1</v>
      </c>
      <c r="J57" s="80">
        <v>0</v>
      </c>
      <c r="K57" s="80">
        <v>0</v>
      </c>
      <c r="L57" s="80">
        <v>0</v>
      </c>
      <c r="M57" s="80">
        <f>'Таблица 1'!M368</f>
        <v>4627225.9000000004</v>
      </c>
      <c r="N57" s="80">
        <f t="shared" si="27"/>
        <v>4627225.9000000004</v>
      </c>
    </row>
    <row r="58" spans="1:14" ht="33" customHeight="1" x14ac:dyDescent="0.25">
      <c r="A58" s="16"/>
      <c r="B58" s="15" t="s">
        <v>933</v>
      </c>
      <c r="C58" s="80">
        <f>SUM(C59:C62)</f>
        <v>51298.259999999995</v>
      </c>
      <c r="D58" s="81">
        <f t="shared" ref="D58:N58" si="28">SUM(D59:D62)</f>
        <v>1634</v>
      </c>
      <c r="E58" s="81">
        <f t="shared" si="28"/>
        <v>0</v>
      </c>
      <c r="F58" s="81">
        <f t="shared" si="28"/>
        <v>0</v>
      </c>
      <c r="G58" s="81">
        <f t="shared" si="28"/>
        <v>0</v>
      </c>
      <c r="H58" s="81">
        <f t="shared" si="28"/>
        <v>26</v>
      </c>
      <c r="I58" s="81">
        <f t="shared" si="28"/>
        <v>26</v>
      </c>
      <c r="J58" s="80">
        <f t="shared" si="28"/>
        <v>0</v>
      </c>
      <c r="K58" s="80">
        <f t="shared" si="28"/>
        <v>0</v>
      </c>
      <c r="L58" s="80">
        <f t="shared" si="28"/>
        <v>0</v>
      </c>
      <c r="M58" s="80">
        <f t="shared" si="28"/>
        <v>54470836.5</v>
      </c>
      <c r="N58" s="80">
        <f t="shared" si="28"/>
        <v>54470836.5</v>
      </c>
    </row>
    <row r="59" spans="1:14" ht="22.5" customHeight="1" x14ac:dyDescent="0.25">
      <c r="A59" s="16">
        <v>36</v>
      </c>
      <c r="B59" s="15" t="s">
        <v>934</v>
      </c>
      <c r="C59" s="80">
        <f>'Таблица 1'!I371</f>
        <v>25651.699999999997</v>
      </c>
      <c r="D59" s="81">
        <f>'Таблица 1'!L371</f>
        <v>854</v>
      </c>
      <c r="E59" s="81">
        <v>0</v>
      </c>
      <c r="F59" s="81">
        <v>0</v>
      </c>
      <c r="G59" s="81">
        <v>0</v>
      </c>
      <c r="H59" s="81">
        <v>10</v>
      </c>
      <c r="I59" s="81">
        <f t="shared" ref="I59:I62" si="29">H59</f>
        <v>10</v>
      </c>
      <c r="J59" s="80">
        <v>0</v>
      </c>
      <c r="K59" s="80">
        <v>0</v>
      </c>
      <c r="L59" s="80">
        <v>0</v>
      </c>
      <c r="M59" s="80">
        <f>'Таблица 1'!M371</f>
        <v>14824127.130000001</v>
      </c>
      <c r="N59" s="80">
        <f t="shared" ref="N59:N62" si="30">M59</f>
        <v>14824127.130000001</v>
      </c>
    </row>
    <row r="60" spans="1:14" ht="22.5" customHeight="1" x14ac:dyDescent="0.25">
      <c r="A60" s="16">
        <v>37</v>
      </c>
      <c r="B60" s="15" t="s">
        <v>935</v>
      </c>
      <c r="C60" s="80">
        <f>'Таблица 1'!I382</f>
        <v>3704.2599999999998</v>
      </c>
      <c r="D60" s="81">
        <f>'Таблица 1'!L382</f>
        <v>145</v>
      </c>
      <c r="E60" s="81">
        <v>0</v>
      </c>
      <c r="F60" s="81">
        <v>0</v>
      </c>
      <c r="G60" s="81">
        <v>0</v>
      </c>
      <c r="H60" s="81">
        <v>4</v>
      </c>
      <c r="I60" s="81">
        <f t="shared" si="29"/>
        <v>4</v>
      </c>
      <c r="J60" s="80">
        <v>0</v>
      </c>
      <c r="K60" s="80">
        <v>0</v>
      </c>
      <c r="L60" s="80">
        <v>0</v>
      </c>
      <c r="M60" s="80">
        <f>'Таблица 1'!M382</f>
        <v>14499387.379999999</v>
      </c>
      <c r="N60" s="80">
        <f t="shared" si="30"/>
        <v>14499387.379999999</v>
      </c>
    </row>
    <row r="61" spans="1:14" ht="22.5" customHeight="1" x14ac:dyDescent="0.25">
      <c r="A61" s="16">
        <v>38</v>
      </c>
      <c r="B61" s="15" t="s">
        <v>936</v>
      </c>
      <c r="C61" s="80">
        <f>'Таблица 1'!I387</f>
        <v>21736.300000000003</v>
      </c>
      <c r="D61" s="81">
        <f>'Таблица 1'!L387</f>
        <v>623</v>
      </c>
      <c r="E61" s="81">
        <v>0</v>
      </c>
      <c r="F61" s="81">
        <v>0</v>
      </c>
      <c r="G61" s="81">
        <v>0</v>
      </c>
      <c r="H61" s="81">
        <v>11</v>
      </c>
      <c r="I61" s="81">
        <f t="shared" si="29"/>
        <v>11</v>
      </c>
      <c r="J61" s="80">
        <v>0</v>
      </c>
      <c r="K61" s="80">
        <v>0</v>
      </c>
      <c r="L61" s="80">
        <v>0</v>
      </c>
      <c r="M61" s="80">
        <f>'Таблица 1'!M387</f>
        <v>25082780.399999999</v>
      </c>
      <c r="N61" s="80">
        <f t="shared" si="30"/>
        <v>25082780.399999999</v>
      </c>
    </row>
    <row r="62" spans="1:14" ht="22.5" customHeight="1" x14ac:dyDescent="0.25">
      <c r="A62" s="16">
        <v>39</v>
      </c>
      <c r="B62" s="15" t="s">
        <v>937</v>
      </c>
      <c r="C62" s="80">
        <f>'Таблица 1'!I399</f>
        <v>206</v>
      </c>
      <c r="D62" s="81">
        <f>'Таблица 1'!L399</f>
        <v>12</v>
      </c>
      <c r="E62" s="81">
        <v>0</v>
      </c>
      <c r="F62" s="81">
        <v>0</v>
      </c>
      <c r="G62" s="81">
        <v>0</v>
      </c>
      <c r="H62" s="81">
        <v>1</v>
      </c>
      <c r="I62" s="81">
        <f t="shared" si="29"/>
        <v>1</v>
      </c>
      <c r="J62" s="80">
        <v>0</v>
      </c>
      <c r="K62" s="80">
        <v>0</v>
      </c>
      <c r="L62" s="80">
        <v>0</v>
      </c>
      <c r="M62" s="80">
        <f>'Таблица 1'!M399</f>
        <v>64541.59</v>
      </c>
      <c r="N62" s="80">
        <f t="shared" si="30"/>
        <v>64541.59</v>
      </c>
    </row>
    <row r="63" spans="1:14" s="23" customFormat="1" ht="21" customHeight="1" x14ac:dyDescent="0.25">
      <c r="A63" s="24"/>
      <c r="B63" s="154" t="s">
        <v>485</v>
      </c>
      <c r="C63" s="85"/>
      <c r="D63" s="86"/>
      <c r="E63" s="86"/>
      <c r="F63" s="86"/>
      <c r="G63" s="86"/>
      <c r="H63" s="86"/>
      <c r="I63" s="86"/>
      <c r="J63" s="85"/>
      <c r="K63" s="85"/>
      <c r="L63" s="85"/>
      <c r="M63" s="85"/>
      <c r="N63" s="85"/>
    </row>
    <row r="64" spans="1:14" s="8" customFormat="1" ht="24.75" customHeight="1" x14ac:dyDescent="0.25">
      <c r="A64" s="10"/>
      <c r="B64" s="155" t="s">
        <v>33</v>
      </c>
      <c r="C64" s="78">
        <f>C65+C66+C67+C68+C69+C70+C71+C72+C73+C74+C75+C76+C78+C81+C83+C87+C89+C91+C94+C96+C100+C103+C108</f>
        <v>838750.61000000034</v>
      </c>
      <c r="D64" s="79">
        <f t="shared" ref="D64:N64" si="31">D65+D66+D67+D68+D69+D70+D71+D72+D73+D74+D75+D76+D78+D81+D83+D87+D89+D91+D94+D96+D100+D103+D108</f>
        <v>25505</v>
      </c>
      <c r="E64" s="79">
        <f t="shared" si="31"/>
        <v>0</v>
      </c>
      <c r="F64" s="79">
        <f t="shared" si="31"/>
        <v>0</v>
      </c>
      <c r="G64" s="79">
        <f t="shared" si="31"/>
        <v>0</v>
      </c>
      <c r="H64" s="79">
        <f t="shared" si="31"/>
        <v>264</v>
      </c>
      <c r="I64" s="79">
        <f t="shared" si="31"/>
        <v>264</v>
      </c>
      <c r="J64" s="78">
        <f t="shared" si="31"/>
        <v>0</v>
      </c>
      <c r="K64" s="78">
        <f t="shared" si="31"/>
        <v>0</v>
      </c>
      <c r="L64" s="78">
        <f t="shared" si="31"/>
        <v>0</v>
      </c>
      <c r="M64" s="78">
        <f t="shared" si="31"/>
        <v>761660353.2700001</v>
      </c>
      <c r="N64" s="78">
        <f t="shared" si="31"/>
        <v>761660353.2700001</v>
      </c>
    </row>
    <row r="65" spans="1:14" s="36" customFormat="1" ht="22.5" customHeight="1" x14ac:dyDescent="0.25">
      <c r="A65" s="39">
        <v>1</v>
      </c>
      <c r="B65" s="38" t="s">
        <v>885</v>
      </c>
      <c r="C65" s="71">
        <f>'Таблица 1'!I403</f>
        <v>557883.42000000039</v>
      </c>
      <c r="D65" s="72">
        <f>'Таблица 1'!L403</f>
        <v>17099</v>
      </c>
      <c r="E65" s="72">
        <v>0</v>
      </c>
      <c r="F65" s="72">
        <v>0</v>
      </c>
      <c r="G65" s="72">
        <v>0</v>
      </c>
      <c r="H65" s="72">
        <v>122</v>
      </c>
      <c r="I65" s="72">
        <f t="shared" ref="I65:I74" si="32">H65</f>
        <v>122</v>
      </c>
      <c r="J65" s="71">
        <v>0</v>
      </c>
      <c r="K65" s="71">
        <v>0</v>
      </c>
      <c r="L65" s="71">
        <v>0</v>
      </c>
      <c r="M65" s="71">
        <f>'Таблица 1'!M403</f>
        <v>420193928.36000001</v>
      </c>
      <c r="N65" s="71">
        <f t="shared" ref="N65:N74" si="33">M65</f>
        <v>420193928.36000001</v>
      </c>
    </row>
    <row r="66" spans="1:14" ht="22.5" customHeight="1" x14ac:dyDescent="0.25">
      <c r="A66" s="16">
        <v>2</v>
      </c>
      <c r="B66" s="15" t="s">
        <v>886</v>
      </c>
      <c r="C66" s="80">
        <f>'Таблица 1'!I526</f>
        <v>1438.12</v>
      </c>
      <c r="D66" s="81">
        <f>'Таблица 1'!L526</f>
        <v>51</v>
      </c>
      <c r="E66" s="81">
        <v>0</v>
      </c>
      <c r="F66" s="81">
        <v>0</v>
      </c>
      <c r="G66" s="81">
        <v>0</v>
      </c>
      <c r="H66" s="81">
        <v>2</v>
      </c>
      <c r="I66" s="81">
        <f t="shared" si="32"/>
        <v>2</v>
      </c>
      <c r="J66" s="80">
        <v>0</v>
      </c>
      <c r="K66" s="80">
        <v>0</v>
      </c>
      <c r="L66" s="80">
        <v>0</v>
      </c>
      <c r="M66" s="80">
        <f>'Таблица 1'!M526</f>
        <v>775182.14</v>
      </c>
      <c r="N66" s="80">
        <f t="shared" si="33"/>
        <v>775182.14</v>
      </c>
    </row>
    <row r="67" spans="1:14" ht="22.5" customHeight="1" x14ac:dyDescent="0.25">
      <c r="A67" s="39">
        <v>3</v>
      </c>
      <c r="B67" s="15" t="s">
        <v>887</v>
      </c>
      <c r="C67" s="80">
        <f>'Таблица 1'!I529</f>
        <v>3851.09</v>
      </c>
      <c r="D67" s="81">
        <f>'Таблица 1'!L529</f>
        <v>90</v>
      </c>
      <c r="E67" s="81">
        <v>0</v>
      </c>
      <c r="F67" s="81">
        <v>0</v>
      </c>
      <c r="G67" s="81">
        <v>0</v>
      </c>
      <c r="H67" s="192">
        <v>4</v>
      </c>
      <c r="I67" s="81">
        <f t="shared" si="32"/>
        <v>4</v>
      </c>
      <c r="J67" s="80">
        <v>0</v>
      </c>
      <c r="K67" s="80">
        <v>0</v>
      </c>
      <c r="L67" s="80">
        <v>0</v>
      </c>
      <c r="M67" s="80">
        <f>'Таблица 1'!M529</f>
        <v>10914386.539999999</v>
      </c>
      <c r="N67" s="80">
        <f t="shared" si="33"/>
        <v>10914386.539999999</v>
      </c>
    </row>
    <row r="68" spans="1:14" ht="22.5" customHeight="1" x14ac:dyDescent="0.25">
      <c r="A68" s="16">
        <v>4</v>
      </c>
      <c r="B68" s="15" t="s">
        <v>889</v>
      </c>
      <c r="C68" s="80">
        <f>'Таблица 1'!I534</f>
        <v>9048.4</v>
      </c>
      <c r="D68" s="81">
        <f>'Таблица 1'!L534</f>
        <v>293</v>
      </c>
      <c r="E68" s="81">
        <v>0</v>
      </c>
      <c r="F68" s="81">
        <v>0</v>
      </c>
      <c r="G68" s="81">
        <v>0</v>
      </c>
      <c r="H68" s="192">
        <v>3</v>
      </c>
      <c r="I68" s="81">
        <f t="shared" si="32"/>
        <v>3</v>
      </c>
      <c r="J68" s="80">
        <v>0</v>
      </c>
      <c r="K68" s="80">
        <v>0</v>
      </c>
      <c r="L68" s="80">
        <v>0</v>
      </c>
      <c r="M68" s="80">
        <f>'Таблица 1'!M534</f>
        <v>4282178.49</v>
      </c>
      <c r="N68" s="80">
        <f t="shared" si="33"/>
        <v>4282178.49</v>
      </c>
    </row>
    <row r="69" spans="1:14" ht="22.5" customHeight="1" x14ac:dyDescent="0.25">
      <c r="A69" s="39">
        <v>5</v>
      </c>
      <c r="B69" s="15" t="s">
        <v>938</v>
      </c>
      <c r="C69" s="80">
        <f>'Таблица 1'!I538</f>
        <v>12421.9</v>
      </c>
      <c r="D69" s="81">
        <f>'Таблица 1'!L538</f>
        <v>329</v>
      </c>
      <c r="E69" s="81">
        <v>0</v>
      </c>
      <c r="F69" s="81">
        <v>0</v>
      </c>
      <c r="G69" s="81">
        <v>0</v>
      </c>
      <c r="H69" s="192">
        <v>7</v>
      </c>
      <c r="I69" s="81">
        <f t="shared" si="32"/>
        <v>7</v>
      </c>
      <c r="J69" s="80">
        <v>0</v>
      </c>
      <c r="K69" s="80">
        <v>0</v>
      </c>
      <c r="L69" s="80">
        <v>0</v>
      </c>
      <c r="M69" s="80">
        <f>'Таблица 1'!M538</f>
        <v>14997527.09</v>
      </c>
      <c r="N69" s="80">
        <f t="shared" si="33"/>
        <v>14997527.09</v>
      </c>
    </row>
    <row r="70" spans="1:14" ht="22.5" customHeight="1" x14ac:dyDescent="0.25">
      <c r="A70" s="16">
        <v>6</v>
      </c>
      <c r="B70" s="15" t="s">
        <v>890</v>
      </c>
      <c r="C70" s="80">
        <f>'Таблица 1'!I546</f>
        <v>650.6</v>
      </c>
      <c r="D70" s="81">
        <f>'Таблица 1'!L546</f>
        <v>34</v>
      </c>
      <c r="E70" s="81">
        <v>0</v>
      </c>
      <c r="F70" s="81">
        <v>0</v>
      </c>
      <c r="G70" s="81">
        <v>0</v>
      </c>
      <c r="H70" s="192">
        <v>1</v>
      </c>
      <c r="I70" s="81">
        <f t="shared" si="32"/>
        <v>1</v>
      </c>
      <c r="J70" s="80">
        <v>0</v>
      </c>
      <c r="K70" s="80">
        <v>0</v>
      </c>
      <c r="L70" s="80">
        <v>0</v>
      </c>
      <c r="M70" s="80">
        <f>'Таблица 1'!M546</f>
        <v>520923.6</v>
      </c>
      <c r="N70" s="80">
        <f t="shared" si="33"/>
        <v>520923.6</v>
      </c>
    </row>
    <row r="71" spans="1:14" ht="22.5" customHeight="1" x14ac:dyDescent="0.25">
      <c r="A71" s="39">
        <v>7</v>
      </c>
      <c r="B71" s="15" t="s">
        <v>891</v>
      </c>
      <c r="C71" s="80">
        <f>'Таблица 1'!I548</f>
        <v>23885.800000000003</v>
      </c>
      <c r="D71" s="81">
        <f>'Таблица 1'!L548</f>
        <v>791</v>
      </c>
      <c r="E71" s="81">
        <v>0</v>
      </c>
      <c r="F71" s="81">
        <v>0</v>
      </c>
      <c r="G71" s="81">
        <v>0</v>
      </c>
      <c r="H71" s="192">
        <v>12</v>
      </c>
      <c r="I71" s="81">
        <f t="shared" si="32"/>
        <v>12</v>
      </c>
      <c r="J71" s="80">
        <v>0</v>
      </c>
      <c r="K71" s="80">
        <v>0</v>
      </c>
      <c r="L71" s="80">
        <v>0</v>
      </c>
      <c r="M71" s="80">
        <f>'Таблица 1'!M548</f>
        <v>17833845.759999998</v>
      </c>
      <c r="N71" s="80">
        <f t="shared" si="33"/>
        <v>17833845.759999998</v>
      </c>
    </row>
    <row r="72" spans="1:14" ht="22.5" customHeight="1" x14ac:dyDescent="0.25">
      <c r="A72" s="16">
        <v>8</v>
      </c>
      <c r="B72" s="15" t="s">
        <v>892</v>
      </c>
      <c r="C72" s="80">
        <f>'Таблица 1'!I561</f>
        <v>17758.36</v>
      </c>
      <c r="D72" s="81">
        <f>'Таблица 1'!L561</f>
        <v>438</v>
      </c>
      <c r="E72" s="81">
        <v>0</v>
      </c>
      <c r="F72" s="81">
        <v>0</v>
      </c>
      <c r="G72" s="81">
        <v>0</v>
      </c>
      <c r="H72" s="192">
        <v>10</v>
      </c>
      <c r="I72" s="81">
        <f t="shared" si="32"/>
        <v>10</v>
      </c>
      <c r="J72" s="80">
        <v>0</v>
      </c>
      <c r="K72" s="80">
        <v>0</v>
      </c>
      <c r="L72" s="80">
        <v>0</v>
      </c>
      <c r="M72" s="80">
        <f>'Таблица 1'!M561</f>
        <v>21698763.309999999</v>
      </c>
      <c r="N72" s="80">
        <f t="shared" si="33"/>
        <v>21698763.309999999</v>
      </c>
    </row>
    <row r="73" spans="1:14" ht="22.5" customHeight="1" x14ac:dyDescent="0.25">
      <c r="A73" s="39">
        <v>9</v>
      </c>
      <c r="B73" s="15" t="s">
        <v>893</v>
      </c>
      <c r="C73" s="80">
        <f>'Таблица 1'!I572</f>
        <v>13748.6</v>
      </c>
      <c r="D73" s="81">
        <f>'Таблица 1'!L572</f>
        <v>312</v>
      </c>
      <c r="E73" s="81">
        <v>0</v>
      </c>
      <c r="F73" s="81">
        <v>0</v>
      </c>
      <c r="G73" s="81">
        <v>0</v>
      </c>
      <c r="H73" s="192">
        <v>8</v>
      </c>
      <c r="I73" s="81">
        <f t="shared" si="32"/>
        <v>8</v>
      </c>
      <c r="J73" s="80">
        <v>0</v>
      </c>
      <c r="K73" s="80">
        <v>0</v>
      </c>
      <c r="L73" s="80">
        <v>0</v>
      </c>
      <c r="M73" s="80">
        <f>'Таблица 1'!M572</f>
        <v>20999466.379999999</v>
      </c>
      <c r="N73" s="80">
        <f t="shared" si="33"/>
        <v>20999466.379999999</v>
      </c>
    </row>
    <row r="74" spans="1:14" ht="22.5" customHeight="1" x14ac:dyDescent="0.25">
      <c r="A74" s="16">
        <v>10</v>
      </c>
      <c r="B74" s="15" t="s">
        <v>894</v>
      </c>
      <c r="C74" s="80">
        <f>'Таблица 1'!I581</f>
        <v>572.79999999999995</v>
      </c>
      <c r="D74" s="81">
        <f>'Таблица 1'!L581</f>
        <v>24</v>
      </c>
      <c r="E74" s="81">
        <v>0</v>
      </c>
      <c r="F74" s="81">
        <v>0</v>
      </c>
      <c r="G74" s="81">
        <v>0</v>
      </c>
      <c r="H74" s="81">
        <v>1</v>
      </c>
      <c r="I74" s="81">
        <f t="shared" si="32"/>
        <v>1</v>
      </c>
      <c r="J74" s="80">
        <v>0</v>
      </c>
      <c r="K74" s="80">
        <v>0</v>
      </c>
      <c r="L74" s="80">
        <v>0</v>
      </c>
      <c r="M74" s="80">
        <f>'Таблица 1'!M581</f>
        <v>2915066.67</v>
      </c>
      <c r="N74" s="80">
        <f t="shared" si="33"/>
        <v>2915066.67</v>
      </c>
    </row>
    <row r="75" spans="1:14" ht="22.5" customHeight="1" x14ac:dyDescent="0.25">
      <c r="A75" s="39">
        <v>11</v>
      </c>
      <c r="B75" s="193" t="s">
        <v>1303</v>
      </c>
      <c r="C75" s="80">
        <f>'Таблица 1'!I583</f>
        <v>3336</v>
      </c>
      <c r="D75" s="81">
        <f>'Таблица 1'!L583</f>
        <v>104</v>
      </c>
      <c r="E75" s="81">
        <v>0</v>
      </c>
      <c r="F75" s="81">
        <v>0</v>
      </c>
      <c r="G75" s="81">
        <v>0</v>
      </c>
      <c r="H75" s="81">
        <v>2</v>
      </c>
      <c r="I75" s="81">
        <f>H75</f>
        <v>2</v>
      </c>
      <c r="J75" s="80">
        <v>0</v>
      </c>
      <c r="K75" s="80">
        <v>0</v>
      </c>
      <c r="L75" s="80">
        <v>0</v>
      </c>
      <c r="M75" s="80">
        <f>'Таблица 1'!M583</f>
        <v>7825161.04</v>
      </c>
      <c r="N75" s="80">
        <f>M75</f>
        <v>7825161.04</v>
      </c>
    </row>
    <row r="76" spans="1:14" ht="33" customHeight="1" x14ac:dyDescent="0.25">
      <c r="A76" s="16"/>
      <c r="B76" s="15" t="s">
        <v>896</v>
      </c>
      <c r="C76" s="80">
        <f>C77</f>
        <v>3614</v>
      </c>
      <c r="D76" s="81">
        <f t="shared" ref="D76:N76" si="34">D77</f>
        <v>133</v>
      </c>
      <c r="E76" s="81">
        <f t="shared" si="34"/>
        <v>0</v>
      </c>
      <c r="F76" s="81">
        <f t="shared" si="34"/>
        <v>0</v>
      </c>
      <c r="G76" s="81">
        <f t="shared" si="34"/>
        <v>0</v>
      </c>
      <c r="H76" s="81">
        <f t="shared" si="34"/>
        <v>1</v>
      </c>
      <c r="I76" s="81">
        <f t="shared" si="34"/>
        <v>1</v>
      </c>
      <c r="J76" s="80">
        <f t="shared" si="34"/>
        <v>0</v>
      </c>
      <c r="K76" s="80">
        <f t="shared" si="34"/>
        <v>0</v>
      </c>
      <c r="L76" s="80">
        <f t="shared" si="34"/>
        <v>0</v>
      </c>
      <c r="M76" s="80">
        <f t="shared" si="34"/>
        <v>1925128.06</v>
      </c>
      <c r="N76" s="80">
        <f t="shared" si="34"/>
        <v>1925128.06</v>
      </c>
    </row>
    <row r="77" spans="1:14" ht="22.5" customHeight="1" x14ac:dyDescent="0.25">
      <c r="A77" s="16">
        <v>12</v>
      </c>
      <c r="B77" s="15" t="s">
        <v>897</v>
      </c>
      <c r="C77" s="80">
        <f>'Таблица 1'!I587</f>
        <v>3614</v>
      </c>
      <c r="D77" s="81">
        <f>'Таблица 1'!L587</f>
        <v>133</v>
      </c>
      <c r="E77" s="81">
        <v>0</v>
      </c>
      <c r="F77" s="81">
        <v>0</v>
      </c>
      <c r="G77" s="81">
        <v>0</v>
      </c>
      <c r="H77" s="81">
        <v>1</v>
      </c>
      <c r="I77" s="81">
        <f>H77</f>
        <v>1</v>
      </c>
      <c r="J77" s="80">
        <v>0</v>
      </c>
      <c r="K77" s="80">
        <v>0</v>
      </c>
      <c r="L77" s="80">
        <v>0</v>
      </c>
      <c r="M77" s="80">
        <f>'Таблица 1'!M587</f>
        <v>1925128.06</v>
      </c>
      <c r="N77" s="80">
        <f>M77</f>
        <v>1925128.06</v>
      </c>
    </row>
    <row r="78" spans="1:14" ht="29.25" customHeight="1" x14ac:dyDescent="0.25">
      <c r="A78" s="16"/>
      <c r="B78" s="15" t="s">
        <v>898</v>
      </c>
      <c r="C78" s="80">
        <f>SUM(C79:C80)</f>
        <v>41983.850000000006</v>
      </c>
      <c r="D78" s="81">
        <f t="shared" ref="D78:N78" si="35">SUM(D79:D80)</f>
        <v>1268</v>
      </c>
      <c r="E78" s="81">
        <f t="shared" si="35"/>
        <v>0</v>
      </c>
      <c r="F78" s="81">
        <f t="shared" si="35"/>
        <v>0</v>
      </c>
      <c r="G78" s="81">
        <f t="shared" si="35"/>
        <v>0</v>
      </c>
      <c r="H78" s="81">
        <f t="shared" si="35"/>
        <v>25</v>
      </c>
      <c r="I78" s="81">
        <f t="shared" si="35"/>
        <v>25</v>
      </c>
      <c r="J78" s="80">
        <f t="shared" si="35"/>
        <v>0</v>
      </c>
      <c r="K78" s="80">
        <f t="shared" si="35"/>
        <v>0</v>
      </c>
      <c r="L78" s="80">
        <f t="shared" si="35"/>
        <v>0</v>
      </c>
      <c r="M78" s="80">
        <f t="shared" si="35"/>
        <v>60256440.419999987</v>
      </c>
      <c r="N78" s="80">
        <f t="shared" si="35"/>
        <v>60256440.419999987</v>
      </c>
    </row>
    <row r="79" spans="1:14" ht="22.5" customHeight="1" x14ac:dyDescent="0.25">
      <c r="A79" s="16">
        <v>13</v>
      </c>
      <c r="B79" s="15" t="s">
        <v>899</v>
      </c>
      <c r="C79" s="80">
        <f>'Таблица 1'!I590</f>
        <v>37906.750000000007</v>
      </c>
      <c r="D79" s="81">
        <f>'Таблица 1'!L590</f>
        <v>1097</v>
      </c>
      <c r="E79" s="81">
        <v>0</v>
      </c>
      <c r="F79" s="81">
        <v>0</v>
      </c>
      <c r="G79" s="81">
        <v>0</v>
      </c>
      <c r="H79" s="81">
        <v>20</v>
      </c>
      <c r="I79" s="81">
        <f t="shared" ref="I79:I80" si="36">H79</f>
        <v>20</v>
      </c>
      <c r="J79" s="80">
        <v>0</v>
      </c>
      <c r="K79" s="80">
        <v>0</v>
      </c>
      <c r="L79" s="80">
        <v>0</v>
      </c>
      <c r="M79" s="80">
        <f>'Таблица 1'!M590</f>
        <v>48766941.469999991</v>
      </c>
      <c r="N79" s="80">
        <f t="shared" ref="N79:N80" si="37">M79</f>
        <v>48766941.469999991</v>
      </c>
    </row>
    <row r="80" spans="1:14" ht="22.5" customHeight="1" x14ac:dyDescent="0.25">
      <c r="A80" s="16">
        <v>14</v>
      </c>
      <c r="B80" s="15" t="s">
        <v>900</v>
      </c>
      <c r="C80" s="80">
        <f>'Таблица 1'!I611</f>
        <v>4077.1</v>
      </c>
      <c r="D80" s="81">
        <f>'Таблица 1'!L611</f>
        <v>171</v>
      </c>
      <c r="E80" s="81">
        <v>0</v>
      </c>
      <c r="F80" s="81">
        <v>0</v>
      </c>
      <c r="G80" s="81">
        <v>0</v>
      </c>
      <c r="H80" s="81">
        <v>5</v>
      </c>
      <c r="I80" s="81">
        <f t="shared" si="36"/>
        <v>5</v>
      </c>
      <c r="J80" s="80">
        <v>0</v>
      </c>
      <c r="K80" s="80">
        <v>0</v>
      </c>
      <c r="L80" s="80">
        <v>0</v>
      </c>
      <c r="M80" s="80">
        <f>'Таблица 1'!M611</f>
        <v>11489498.949999999</v>
      </c>
      <c r="N80" s="80">
        <f t="shared" si="37"/>
        <v>11489498.949999999</v>
      </c>
    </row>
    <row r="81" spans="1:14" ht="29.25" customHeight="1" x14ac:dyDescent="0.25">
      <c r="A81" s="16"/>
      <c r="B81" s="15" t="s">
        <v>901</v>
      </c>
      <c r="C81" s="80">
        <f>C82</f>
        <v>430.3</v>
      </c>
      <c r="D81" s="81">
        <f t="shared" ref="D81:N81" si="38">D82</f>
        <v>25</v>
      </c>
      <c r="E81" s="81">
        <f t="shared" si="38"/>
        <v>0</v>
      </c>
      <c r="F81" s="81">
        <f t="shared" si="38"/>
        <v>0</v>
      </c>
      <c r="G81" s="81">
        <f t="shared" si="38"/>
        <v>0</v>
      </c>
      <c r="H81" s="81">
        <f t="shared" si="38"/>
        <v>1</v>
      </c>
      <c r="I81" s="81">
        <f t="shared" si="38"/>
        <v>1</v>
      </c>
      <c r="J81" s="80">
        <f t="shared" si="38"/>
        <v>0</v>
      </c>
      <c r="K81" s="80">
        <f t="shared" si="38"/>
        <v>0</v>
      </c>
      <c r="L81" s="80">
        <f t="shared" si="38"/>
        <v>0</v>
      </c>
      <c r="M81" s="80">
        <f t="shared" si="38"/>
        <v>632163.6</v>
      </c>
      <c r="N81" s="80">
        <f t="shared" si="38"/>
        <v>632163.6</v>
      </c>
    </row>
    <row r="82" spans="1:14" ht="21.75" customHeight="1" x14ac:dyDescent="0.25">
      <c r="A82" s="16">
        <v>15</v>
      </c>
      <c r="B82" s="15" t="s">
        <v>902</v>
      </c>
      <c r="C82" s="80">
        <f>'Таблица 1'!I618</f>
        <v>430.3</v>
      </c>
      <c r="D82" s="81">
        <f>'Таблица 1'!L618</f>
        <v>25</v>
      </c>
      <c r="E82" s="81">
        <v>0</v>
      </c>
      <c r="F82" s="81">
        <v>0</v>
      </c>
      <c r="G82" s="81">
        <v>0</v>
      </c>
      <c r="H82" s="81">
        <v>1</v>
      </c>
      <c r="I82" s="81">
        <f>H82</f>
        <v>1</v>
      </c>
      <c r="J82" s="80">
        <v>0</v>
      </c>
      <c r="K82" s="80">
        <v>0</v>
      </c>
      <c r="L82" s="80">
        <v>0</v>
      </c>
      <c r="M82" s="80">
        <f>'Таблица 1'!M618</f>
        <v>632163.6</v>
      </c>
      <c r="N82" s="80">
        <f>M82</f>
        <v>632163.6</v>
      </c>
    </row>
    <row r="83" spans="1:14" ht="31.5" customHeight="1" x14ac:dyDescent="0.25">
      <c r="A83" s="16"/>
      <c r="B83" s="15" t="s">
        <v>903</v>
      </c>
      <c r="C83" s="80">
        <f>SUM(C84:C86)</f>
        <v>28240.1</v>
      </c>
      <c r="D83" s="81">
        <f t="shared" ref="D83:N83" si="39">SUM(D84:D86)</f>
        <v>752</v>
      </c>
      <c r="E83" s="81">
        <f t="shared" si="39"/>
        <v>0</v>
      </c>
      <c r="F83" s="81">
        <f t="shared" si="39"/>
        <v>0</v>
      </c>
      <c r="G83" s="81">
        <f t="shared" si="39"/>
        <v>0</v>
      </c>
      <c r="H83" s="81">
        <f t="shared" si="39"/>
        <v>14</v>
      </c>
      <c r="I83" s="81">
        <f t="shared" si="39"/>
        <v>14</v>
      </c>
      <c r="J83" s="80">
        <f t="shared" si="39"/>
        <v>0</v>
      </c>
      <c r="K83" s="80">
        <f t="shared" si="39"/>
        <v>0</v>
      </c>
      <c r="L83" s="80">
        <f t="shared" si="39"/>
        <v>0</v>
      </c>
      <c r="M83" s="80">
        <f t="shared" si="39"/>
        <v>34706629.810000002</v>
      </c>
      <c r="N83" s="80">
        <f t="shared" si="39"/>
        <v>34706629.810000002</v>
      </c>
    </row>
    <row r="84" spans="1:14" ht="23.25" customHeight="1" x14ac:dyDescent="0.25">
      <c r="A84" s="16">
        <v>16</v>
      </c>
      <c r="B84" s="15" t="s">
        <v>904</v>
      </c>
      <c r="C84" s="80">
        <f>'Таблица 1'!I621</f>
        <v>7994.33</v>
      </c>
      <c r="D84" s="81">
        <f>'Таблица 1'!L621</f>
        <v>242</v>
      </c>
      <c r="E84" s="81">
        <v>0</v>
      </c>
      <c r="F84" s="81">
        <v>0</v>
      </c>
      <c r="G84" s="81">
        <v>0</v>
      </c>
      <c r="H84" s="81">
        <v>5</v>
      </c>
      <c r="I84" s="81">
        <f t="shared" ref="I84:I86" si="40">H84</f>
        <v>5</v>
      </c>
      <c r="J84" s="80">
        <v>0</v>
      </c>
      <c r="K84" s="80">
        <v>0</v>
      </c>
      <c r="L84" s="80">
        <v>0</v>
      </c>
      <c r="M84" s="80">
        <f>'Таблица 1'!M621</f>
        <v>6720521.7400000002</v>
      </c>
      <c r="N84" s="80">
        <f t="shared" ref="N84:N86" si="41">M84</f>
        <v>6720521.7400000002</v>
      </c>
    </row>
    <row r="85" spans="1:14" ht="23.25" customHeight="1" x14ac:dyDescent="0.25">
      <c r="A85" s="16">
        <v>17</v>
      </c>
      <c r="B85" s="15" t="s">
        <v>939</v>
      </c>
      <c r="C85" s="80">
        <f>'Таблица 1'!I627</f>
        <v>19362.77</v>
      </c>
      <c r="D85" s="81">
        <f>'Таблица 1'!L627</f>
        <v>477</v>
      </c>
      <c r="E85" s="81">
        <v>0</v>
      </c>
      <c r="F85" s="81">
        <v>0</v>
      </c>
      <c r="G85" s="81">
        <v>0</v>
      </c>
      <c r="H85" s="192">
        <v>8</v>
      </c>
      <c r="I85" s="81">
        <f t="shared" si="40"/>
        <v>8</v>
      </c>
      <c r="J85" s="80">
        <v>0</v>
      </c>
      <c r="K85" s="80">
        <v>0</v>
      </c>
      <c r="L85" s="80">
        <v>0</v>
      </c>
      <c r="M85" s="80">
        <f>'Таблица 1'!M627</f>
        <v>26996350.469999999</v>
      </c>
      <c r="N85" s="80">
        <f t="shared" si="41"/>
        <v>26996350.469999999</v>
      </c>
    </row>
    <row r="86" spans="1:14" ht="23.25" customHeight="1" x14ac:dyDescent="0.25">
      <c r="A86" s="16">
        <v>18</v>
      </c>
      <c r="B86" s="15" t="s">
        <v>907</v>
      </c>
      <c r="C86" s="80">
        <f>'Таблица 1'!I636</f>
        <v>883</v>
      </c>
      <c r="D86" s="81">
        <f>'Таблица 1'!L636</f>
        <v>33</v>
      </c>
      <c r="E86" s="81">
        <v>0</v>
      </c>
      <c r="F86" s="81">
        <v>0</v>
      </c>
      <c r="G86" s="81">
        <v>0</v>
      </c>
      <c r="H86" s="192">
        <v>1</v>
      </c>
      <c r="I86" s="81">
        <f t="shared" si="40"/>
        <v>1</v>
      </c>
      <c r="J86" s="80">
        <v>0</v>
      </c>
      <c r="K86" s="80">
        <v>0</v>
      </c>
      <c r="L86" s="80">
        <v>0</v>
      </c>
      <c r="M86" s="80">
        <f>'Таблица 1'!M636</f>
        <v>989757.6</v>
      </c>
      <c r="N86" s="80">
        <f t="shared" si="41"/>
        <v>989757.6</v>
      </c>
    </row>
    <row r="87" spans="1:14" ht="33" customHeight="1" x14ac:dyDescent="0.25">
      <c r="A87" s="16"/>
      <c r="B87" s="15" t="s">
        <v>912</v>
      </c>
      <c r="C87" s="80">
        <f>C88</f>
        <v>1220</v>
      </c>
      <c r="D87" s="81">
        <f t="shared" ref="D87:N87" si="42">D88</f>
        <v>46</v>
      </c>
      <c r="E87" s="81">
        <f t="shared" si="42"/>
        <v>0</v>
      </c>
      <c r="F87" s="81">
        <f t="shared" si="42"/>
        <v>0</v>
      </c>
      <c r="G87" s="81">
        <f t="shared" si="42"/>
        <v>0</v>
      </c>
      <c r="H87" s="192">
        <f t="shared" si="42"/>
        <v>1</v>
      </c>
      <c r="I87" s="81">
        <f t="shared" si="42"/>
        <v>1</v>
      </c>
      <c r="J87" s="80">
        <f t="shared" si="42"/>
        <v>0</v>
      </c>
      <c r="K87" s="80">
        <f t="shared" si="42"/>
        <v>0</v>
      </c>
      <c r="L87" s="80">
        <f t="shared" si="42"/>
        <v>0</v>
      </c>
      <c r="M87" s="80">
        <f t="shared" si="42"/>
        <v>155251.63</v>
      </c>
      <c r="N87" s="80">
        <f t="shared" si="42"/>
        <v>155251.63</v>
      </c>
    </row>
    <row r="88" spans="1:14" ht="24" customHeight="1" x14ac:dyDescent="0.25">
      <c r="A88" s="16">
        <v>19</v>
      </c>
      <c r="B88" s="15" t="s">
        <v>913</v>
      </c>
      <c r="C88" s="80">
        <f>'Таблица 1'!I639</f>
        <v>1220</v>
      </c>
      <c r="D88" s="81">
        <f>'Таблица 1'!L639</f>
        <v>46</v>
      </c>
      <c r="E88" s="81">
        <v>0</v>
      </c>
      <c r="F88" s="81">
        <v>0</v>
      </c>
      <c r="G88" s="81">
        <v>0</v>
      </c>
      <c r="H88" s="192">
        <v>1</v>
      </c>
      <c r="I88" s="81">
        <f>H88</f>
        <v>1</v>
      </c>
      <c r="J88" s="80">
        <v>0</v>
      </c>
      <c r="K88" s="80">
        <v>0</v>
      </c>
      <c r="L88" s="80">
        <v>0</v>
      </c>
      <c r="M88" s="80">
        <f>'Таблица 1'!M639</f>
        <v>155251.63</v>
      </c>
      <c r="N88" s="80">
        <f>M88</f>
        <v>155251.63</v>
      </c>
    </row>
    <row r="89" spans="1:14" ht="31.5" customHeight="1" x14ac:dyDescent="0.25">
      <c r="A89" s="16"/>
      <c r="B89" s="15" t="s">
        <v>914</v>
      </c>
      <c r="C89" s="80">
        <f>C90</f>
        <v>3726.7</v>
      </c>
      <c r="D89" s="81">
        <f t="shared" ref="D89:N89" si="43">D90</f>
        <v>110</v>
      </c>
      <c r="E89" s="81">
        <f t="shared" si="43"/>
        <v>0</v>
      </c>
      <c r="F89" s="81">
        <f t="shared" si="43"/>
        <v>0</v>
      </c>
      <c r="G89" s="81">
        <f t="shared" si="43"/>
        <v>0</v>
      </c>
      <c r="H89" s="192">
        <f t="shared" si="43"/>
        <v>1</v>
      </c>
      <c r="I89" s="81">
        <f t="shared" si="43"/>
        <v>1</v>
      </c>
      <c r="J89" s="80">
        <f t="shared" si="43"/>
        <v>0</v>
      </c>
      <c r="K89" s="80">
        <f t="shared" si="43"/>
        <v>0</v>
      </c>
      <c r="L89" s="80">
        <f t="shared" si="43"/>
        <v>0</v>
      </c>
      <c r="M89" s="80">
        <f t="shared" si="43"/>
        <v>7546681.2000000002</v>
      </c>
      <c r="N89" s="80">
        <f t="shared" si="43"/>
        <v>7546681.2000000002</v>
      </c>
    </row>
    <row r="90" spans="1:14" ht="24" customHeight="1" x14ac:dyDescent="0.25">
      <c r="A90" s="16">
        <v>20</v>
      </c>
      <c r="B90" s="15" t="s">
        <v>915</v>
      </c>
      <c r="C90" s="80">
        <f>'Таблица 1'!I642</f>
        <v>3726.7</v>
      </c>
      <c r="D90" s="81">
        <f>'Таблица 1'!L642</f>
        <v>110</v>
      </c>
      <c r="E90" s="81">
        <v>0</v>
      </c>
      <c r="F90" s="81">
        <v>0</v>
      </c>
      <c r="G90" s="81">
        <v>0</v>
      </c>
      <c r="H90" s="192">
        <v>1</v>
      </c>
      <c r="I90" s="81">
        <f>H90</f>
        <v>1</v>
      </c>
      <c r="J90" s="80">
        <v>0</v>
      </c>
      <c r="K90" s="80">
        <v>0</v>
      </c>
      <c r="L90" s="80">
        <v>0</v>
      </c>
      <c r="M90" s="80">
        <f>'Таблица 1'!M642</f>
        <v>7546681.2000000002</v>
      </c>
      <c r="N90" s="80">
        <f>M90</f>
        <v>7546681.2000000002</v>
      </c>
    </row>
    <row r="91" spans="1:14" ht="34.5" customHeight="1" x14ac:dyDescent="0.25">
      <c r="A91" s="16"/>
      <c r="B91" s="15" t="s">
        <v>916</v>
      </c>
      <c r="C91" s="80">
        <f>SUM(C92:C93)</f>
        <v>25783.97</v>
      </c>
      <c r="D91" s="81">
        <f t="shared" ref="D91:N91" si="44">SUM(D92:D93)</f>
        <v>1076</v>
      </c>
      <c r="E91" s="81">
        <f t="shared" si="44"/>
        <v>0</v>
      </c>
      <c r="F91" s="81">
        <f t="shared" si="44"/>
        <v>0</v>
      </c>
      <c r="G91" s="81">
        <f t="shared" si="44"/>
        <v>0</v>
      </c>
      <c r="H91" s="192">
        <f t="shared" si="44"/>
        <v>13</v>
      </c>
      <c r="I91" s="81">
        <f t="shared" si="44"/>
        <v>13</v>
      </c>
      <c r="J91" s="80">
        <f t="shared" si="44"/>
        <v>0</v>
      </c>
      <c r="K91" s="80">
        <f t="shared" si="44"/>
        <v>0</v>
      </c>
      <c r="L91" s="80">
        <f t="shared" si="44"/>
        <v>0</v>
      </c>
      <c r="M91" s="80">
        <f t="shared" si="44"/>
        <v>30986401.130000003</v>
      </c>
      <c r="N91" s="80">
        <f t="shared" si="44"/>
        <v>30986401.130000003</v>
      </c>
    </row>
    <row r="92" spans="1:14" ht="22.5" customHeight="1" x14ac:dyDescent="0.25">
      <c r="A92" s="16">
        <v>21</v>
      </c>
      <c r="B92" s="15" t="s">
        <v>917</v>
      </c>
      <c r="C92" s="80">
        <f>'Таблица 1'!I645</f>
        <v>10310.870000000001</v>
      </c>
      <c r="D92" s="81">
        <f>'Таблица 1'!L645</f>
        <v>562</v>
      </c>
      <c r="E92" s="81">
        <v>0</v>
      </c>
      <c r="F92" s="81">
        <v>0</v>
      </c>
      <c r="G92" s="81">
        <v>0</v>
      </c>
      <c r="H92" s="192">
        <v>10</v>
      </c>
      <c r="I92" s="81">
        <f t="shared" ref="I92:I93" si="45">H92</f>
        <v>10</v>
      </c>
      <c r="J92" s="80">
        <v>0</v>
      </c>
      <c r="K92" s="80">
        <v>0</v>
      </c>
      <c r="L92" s="80">
        <v>0</v>
      </c>
      <c r="M92" s="80">
        <f>'Таблица 1'!M645</f>
        <v>16885922.73</v>
      </c>
      <c r="N92" s="80">
        <f>J92+K92+L92+M92</f>
        <v>16885922.73</v>
      </c>
    </row>
    <row r="93" spans="1:14" ht="22.5" customHeight="1" x14ac:dyDescent="0.25">
      <c r="A93" s="16">
        <v>22</v>
      </c>
      <c r="B93" s="15" t="s">
        <v>918</v>
      </c>
      <c r="C93" s="80">
        <f>'Таблица 1'!I656</f>
        <v>15473.099999999999</v>
      </c>
      <c r="D93" s="81">
        <f>'Таблица 1'!L656</f>
        <v>514</v>
      </c>
      <c r="E93" s="81">
        <v>0</v>
      </c>
      <c r="F93" s="81">
        <v>0</v>
      </c>
      <c r="G93" s="81">
        <v>0</v>
      </c>
      <c r="H93" s="192">
        <v>3</v>
      </c>
      <c r="I93" s="81">
        <f t="shared" si="45"/>
        <v>3</v>
      </c>
      <c r="J93" s="80">
        <v>0</v>
      </c>
      <c r="K93" s="80">
        <v>0</v>
      </c>
      <c r="L93" s="80">
        <v>0</v>
      </c>
      <c r="M93" s="80">
        <f>'Таблица 1'!M656</f>
        <v>14100478.4</v>
      </c>
      <c r="N93" s="80">
        <f>M93</f>
        <v>14100478.4</v>
      </c>
    </row>
    <row r="94" spans="1:14" ht="33.75" customHeight="1" x14ac:dyDescent="0.25">
      <c r="A94" s="16"/>
      <c r="B94" s="15" t="s">
        <v>919</v>
      </c>
      <c r="C94" s="80">
        <f>C95</f>
        <v>8079.7999999999993</v>
      </c>
      <c r="D94" s="81">
        <f t="shared" ref="D94:N94" si="46">D95</f>
        <v>156</v>
      </c>
      <c r="E94" s="81">
        <f t="shared" si="46"/>
        <v>0</v>
      </c>
      <c r="F94" s="81">
        <f t="shared" si="46"/>
        <v>0</v>
      </c>
      <c r="G94" s="81">
        <f t="shared" si="46"/>
        <v>0</v>
      </c>
      <c r="H94" s="192">
        <f t="shared" si="46"/>
        <v>3</v>
      </c>
      <c r="I94" s="81">
        <f t="shared" si="46"/>
        <v>3</v>
      </c>
      <c r="J94" s="80">
        <f t="shared" si="46"/>
        <v>0</v>
      </c>
      <c r="K94" s="80">
        <f t="shared" si="46"/>
        <v>0</v>
      </c>
      <c r="L94" s="80">
        <f t="shared" si="46"/>
        <v>0</v>
      </c>
      <c r="M94" s="80">
        <f t="shared" si="46"/>
        <v>6423395.2199999997</v>
      </c>
      <c r="N94" s="80">
        <f t="shared" si="46"/>
        <v>6423395.2199999997</v>
      </c>
    </row>
    <row r="95" spans="1:14" ht="22.5" customHeight="1" x14ac:dyDescent="0.25">
      <c r="A95" s="16">
        <v>23</v>
      </c>
      <c r="B95" s="15" t="s">
        <v>920</v>
      </c>
      <c r="C95" s="80">
        <f>'Таблица 1'!I661</f>
        <v>8079.7999999999993</v>
      </c>
      <c r="D95" s="81">
        <f>'Таблица 1'!L661</f>
        <v>156</v>
      </c>
      <c r="E95" s="81">
        <v>0</v>
      </c>
      <c r="F95" s="81">
        <v>0</v>
      </c>
      <c r="G95" s="81">
        <v>0</v>
      </c>
      <c r="H95" s="192">
        <v>3</v>
      </c>
      <c r="I95" s="81">
        <f>H95</f>
        <v>3</v>
      </c>
      <c r="J95" s="80">
        <v>0</v>
      </c>
      <c r="K95" s="80">
        <v>0</v>
      </c>
      <c r="L95" s="80">
        <v>0</v>
      </c>
      <c r="M95" s="80">
        <f>'Таблица 1'!M661</f>
        <v>6423395.2199999997</v>
      </c>
      <c r="N95" s="80">
        <f>M95</f>
        <v>6423395.2199999997</v>
      </c>
    </row>
    <row r="96" spans="1:14" ht="30" customHeight="1" x14ac:dyDescent="0.25">
      <c r="A96" s="16"/>
      <c r="B96" s="15" t="s">
        <v>923</v>
      </c>
      <c r="C96" s="80">
        <f>SUM(C97:C99)</f>
        <v>8740.4</v>
      </c>
      <c r="D96" s="81">
        <f t="shared" ref="D96:N96" si="47">SUM(D97:D99)</f>
        <v>229</v>
      </c>
      <c r="E96" s="81">
        <f t="shared" si="47"/>
        <v>0</v>
      </c>
      <c r="F96" s="81">
        <f t="shared" si="47"/>
        <v>0</v>
      </c>
      <c r="G96" s="81">
        <f t="shared" si="47"/>
        <v>0</v>
      </c>
      <c r="H96" s="192">
        <f t="shared" si="47"/>
        <v>6</v>
      </c>
      <c r="I96" s="81">
        <f t="shared" si="47"/>
        <v>6</v>
      </c>
      <c r="J96" s="80">
        <f t="shared" si="47"/>
        <v>0</v>
      </c>
      <c r="K96" s="80">
        <f t="shared" si="47"/>
        <v>0</v>
      </c>
      <c r="L96" s="80">
        <f t="shared" si="47"/>
        <v>0</v>
      </c>
      <c r="M96" s="80">
        <f t="shared" si="47"/>
        <v>5124372.93</v>
      </c>
      <c r="N96" s="80">
        <f t="shared" si="47"/>
        <v>5124372.93</v>
      </c>
    </row>
    <row r="97" spans="1:14" ht="22.5" customHeight="1" x14ac:dyDescent="0.25">
      <c r="A97" s="16">
        <v>24</v>
      </c>
      <c r="B97" s="15" t="s">
        <v>924</v>
      </c>
      <c r="C97" s="80">
        <f>'Таблица 1'!I666</f>
        <v>6816.5</v>
      </c>
      <c r="D97" s="81">
        <f>'Таблица 1'!L666</f>
        <v>177</v>
      </c>
      <c r="E97" s="81">
        <v>0</v>
      </c>
      <c r="F97" s="81">
        <v>0</v>
      </c>
      <c r="G97" s="81">
        <v>0</v>
      </c>
      <c r="H97" s="192">
        <v>4</v>
      </c>
      <c r="I97" s="81">
        <f t="shared" ref="I97:I99" si="48">H97</f>
        <v>4</v>
      </c>
      <c r="J97" s="80">
        <v>0</v>
      </c>
      <c r="K97" s="80">
        <v>0</v>
      </c>
      <c r="L97" s="80">
        <v>0</v>
      </c>
      <c r="M97" s="80">
        <f>'Таблица 1'!M666</f>
        <v>4634766.84</v>
      </c>
      <c r="N97" s="80">
        <f t="shared" ref="N97:N99" si="49">M97</f>
        <v>4634766.84</v>
      </c>
    </row>
    <row r="98" spans="1:14" ht="22.5" customHeight="1" x14ac:dyDescent="0.25">
      <c r="A98" s="16">
        <v>25</v>
      </c>
      <c r="B98" s="15" t="s">
        <v>925</v>
      </c>
      <c r="C98" s="80">
        <f>'Таблица 1'!I671</f>
        <v>1169.0999999999999</v>
      </c>
      <c r="D98" s="81">
        <f>'Таблица 1'!L671</f>
        <v>16</v>
      </c>
      <c r="E98" s="81">
        <v>0</v>
      </c>
      <c r="F98" s="81">
        <v>0</v>
      </c>
      <c r="G98" s="81">
        <v>0</v>
      </c>
      <c r="H98" s="192">
        <v>1</v>
      </c>
      <c r="I98" s="81">
        <f t="shared" si="48"/>
        <v>1</v>
      </c>
      <c r="J98" s="80">
        <v>0</v>
      </c>
      <c r="K98" s="80">
        <v>0</v>
      </c>
      <c r="L98" s="80">
        <v>0</v>
      </c>
      <c r="M98" s="80">
        <f>'Таблица 1'!M671</f>
        <v>340326.97</v>
      </c>
      <c r="N98" s="80">
        <f t="shared" si="49"/>
        <v>340326.97</v>
      </c>
    </row>
    <row r="99" spans="1:14" ht="22.5" customHeight="1" x14ac:dyDescent="0.25">
      <c r="A99" s="16">
        <v>26</v>
      </c>
      <c r="B99" s="15" t="s">
        <v>926</v>
      </c>
      <c r="C99" s="80">
        <f>'Таблица 1'!I673</f>
        <v>754.8</v>
      </c>
      <c r="D99" s="81">
        <f>'Таблица 1'!L673</f>
        <v>36</v>
      </c>
      <c r="E99" s="81">
        <v>0</v>
      </c>
      <c r="F99" s="81">
        <v>0</v>
      </c>
      <c r="G99" s="81">
        <v>0</v>
      </c>
      <c r="H99" s="192">
        <v>1</v>
      </c>
      <c r="I99" s="81">
        <f t="shared" si="48"/>
        <v>1</v>
      </c>
      <c r="J99" s="80">
        <v>0</v>
      </c>
      <c r="K99" s="80">
        <v>0</v>
      </c>
      <c r="L99" s="80">
        <v>0</v>
      </c>
      <c r="M99" s="80">
        <f>'Таблица 1'!M673</f>
        <v>149279.12</v>
      </c>
      <c r="N99" s="80">
        <f t="shared" si="49"/>
        <v>149279.12</v>
      </c>
    </row>
    <row r="100" spans="1:14" ht="32.25" customHeight="1" x14ac:dyDescent="0.25">
      <c r="A100" s="16"/>
      <c r="B100" s="15" t="s">
        <v>927</v>
      </c>
      <c r="C100" s="80">
        <f>C101+C102</f>
        <v>2427.6</v>
      </c>
      <c r="D100" s="81">
        <f t="shared" ref="D100:N100" si="50">D101+D102</f>
        <v>87</v>
      </c>
      <c r="E100" s="81">
        <f t="shared" si="50"/>
        <v>0</v>
      </c>
      <c r="F100" s="81">
        <f t="shared" si="50"/>
        <v>0</v>
      </c>
      <c r="G100" s="81">
        <f t="shared" si="50"/>
        <v>0</v>
      </c>
      <c r="H100" s="192">
        <f t="shared" si="50"/>
        <v>3</v>
      </c>
      <c r="I100" s="81">
        <f t="shared" si="50"/>
        <v>3</v>
      </c>
      <c r="J100" s="80">
        <f t="shared" si="50"/>
        <v>0</v>
      </c>
      <c r="K100" s="80">
        <f t="shared" si="50"/>
        <v>0</v>
      </c>
      <c r="L100" s="80">
        <f t="shared" si="50"/>
        <v>0</v>
      </c>
      <c r="M100" s="80">
        <f t="shared" si="50"/>
        <v>11993152.489999998</v>
      </c>
      <c r="N100" s="80">
        <f t="shared" si="50"/>
        <v>11993152.489999998</v>
      </c>
    </row>
    <row r="101" spans="1:14" ht="22.5" customHeight="1" x14ac:dyDescent="0.25">
      <c r="A101" s="16">
        <v>27</v>
      </c>
      <c r="B101" s="15" t="s">
        <v>940</v>
      </c>
      <c r="C101" s="80">
        <f>'Таблица 1'!I676</f>
        <v>1112.3</v>
      </c>
      <c r="D101" s="81">
        <f>'Таблица 1'!L676</f>
        <v>28</v>
      </c>
      <c r="E101" s="81">
        <v>0</v>
      </c>
      <c r="F101" s="81">
        <v>0</v>
      </c>
      <c r="G101" s="81">
        <v>0</v>
      </c>
      <c r="H101" s="192">
        <v>1</v>
      </c>
      <c r="I101" s="81">
        <f t="shared" ref="I101:I102" si="51">H101</f>
        <v>1</v>
      </c>
      <c r="J101" s="80">
        <v>0</v>
      </c>
      <c r="K101" s="80">
        <v>0</v>
      </c>
      <c r="L101" s="80">
        <v>0</v>
      </c>
      <c r="M101" s="80">
        <f>'Таблица 1'!M676</f>
        <v>4895938.4899999993</v>
      </c>
      <c r="N101" s="80">
        <f t="shared" ref="N101:N102" si="52">M101</f>
        <v>4895938.4899999993</v>
      </c>
    </row>
    <row r="102" spans="1:14" ht="22.5" customHeight="1" x14ac:dyDescent="0.25">
      <c r="A102" s="16">
        <v>28</v>
      </c>
      <c r="B102" s="15" t="s">
        <v>928</v>
      </c>
      <c r="C102" s="80">
        <f>'Таблица 1'!I678</f>
        <v>1315.3</v>
      </c>
      <c r="D102" s="81">
        <f>'Таблица 1'!L678</f>
        <v>59</v>
      </c>
      <c r="E102" s="81">
        <v>0</v>
      </c>
      <c r="F102" s="81">
        <v>0</v>
      </c>
      <c r="G102" s="81">
        <v>0</v>
      </c>
      <c r="H102" s="192">
        <v>2</v>
      </c>
      <c r="I102" s="81">
        <f t="shared" si="51"/>
        <v>2</v>
      </c>
      <c r="J102" s="80">
        <v>0</v>
      </c>
      <c r="K102" s="80">
        <v>0</v>
      </c>
      <c r="L102" s="80">
        <v>0</v>
      </c>
      <c r="M102" s="80">
        <f>'Таблица 1'!M678</f>
        <v>7097213.9999999991</v>
      </c>
      <c r="N102" s="80">
        <f t="shared" si="52"/>
        <v>7097213.9999999991</v>
      </c>
    </row>
    <row r="103" spans="1:14" ht="30" customHeight="1" x14ac:dyDescent="0.25">
      <c r="A103" s="16"/>
      <c r="B103" s="15" t="s">
        <v>929</v>
      </c>
      <c r="C103" s="80">
        <f>SUM(C104:C107)</f>
        <v>27570.1</v>
      </c>
      <c r="D103" s="81">
        <f t="shared" ref="D103:N103" si="53">SUM(D104:D107)</f>
        <v>816</v>
      </c>
      <c r="E103" s="81">
        <f t="shared" si="53"/>
        <v>0</v>
      </c>
      <c r="F103" s="81">
        <f t="shared" si="53"/>
        <v>0</v>
      </c>
      <c r="G103" s="81">
        <f t="shared" si="53"/>
        <v>0</v>
      </c>
      <c r="H103" s="192">
        <f t="shared" si="53"/>
        <v>8</v>
      </c>
      <c r="I103" s="81">
        <f t="shared" si="53"/>
        <v>8</v>
      </c>
      <c r="J103" s="80">
        <f t="shared" si="53"/>
        <v>0</v>
      </c>
      <c r="K103" s="80">
        <f t="shared" si="53"/>
        <v>0</v>
      </c>
      <c r="L103" s="80">
        <f t="shared" si="53"/>
        <v>0</v>
      </c>
      <c r="M103" s="80">
        <f t="shared" si="53"/>
        <v>25358067.199999999</v>
      </c>
      <c r="N103" s="80">
        <f t="shared" si="53"/>
        <v>25358067.199999999</v>
      </c>
    </row>
    <row r="104" spans="1:14" ht="22.5" customHeight="1" x14ac:dyDescent="0.25">
      <c r="A104" s="16">
        <v>29</v>
      </c>
      <c r="B104" s="15" t="s">
        <v>930</v>
      </c>
      <c r="C104" s="80">
        <f>'Таблица 1'!I682</f>
        <v>9390.1</v>
      </c>
      <c r="D104" s="81">
        <f>'Таблица 1'!L682</f>
        <v>268</v>
      </c>
      <c r="E104" s="81">
        <v>0</v>
      </c>
      <c r="F104" s="81">
        <v>0</v>
      </c>
      <c r="G104" s="81">
        <v>0</v>
      </c>
      <c r="H104" s="192">
        <v>3</v>
      </c>
      <c r="I104" s="81">
        <f t="shared" ref="I104:I107" si="54">H104</f>
        <v>3</v>
      </c>
      <c r="J104" s="80">
        <v>0</v>
      </c>
      <c r="K104" s="80">
        <v>0</v>
      </c>
      <c r="L104" s="80">
        <v>0</v>
      </c>
      <c r="M104" s="80">
        <f>'Таблица 1'!M682</f>
        <v>9849561.370000001</v>
      </c>
      <c r="N104" s="80">
        <f t="shared" ref="N104:N107" si="55">M104</f>
        <v>9849561.370000001</v>
      </c>
    </row>
    <row r="105" spans="1:14" ht="22.5" customHeight="1" x14ac:dyDescent="0.25">
      <c r="A105" s="16">
        <v>30</v>
      </c>
      <c r="B105" s="15" t="s">
        <v>931</v>
      </c>
      <c r="C105" s="80">
        <f>'Таблица 1'!I686</f>
        <v>13391.599999999999</v>
      </c>
      <c r="D105" s="81">
        <f>'Таблица 1'!L686</f>
        <v>452</v>
      </c>
      <c r="E105" s="81">
        <v>0</v>
      </c>
      <c r="F105" s="81">
        <v>0</v>
      </c>
      <c r="G105" s="81">
        <v>0</v>
      </c>
      <c r="H105" s="192">
        <v>3</v>
      </c>
      <c r="I105" s="81">
        <f t="shared" si="54"/>
        <v>3</v>
      </c>
      <c r="J105" s="80">
        <v>0</v>
      </c>
      <c r="K105" s="80">
        <v>0</v>
      </c>
      <c r="L105" s="80">
        <v>0</v>
      </c>
      <c r="M105" s="80">
        <f>'Таблица 1'!M686</f>
        <v>13951504.890000001</v>
      </c>
      <c r="N105" s="80">
        <f t="shared" si="55"/>
        <v>13951504.890000001</v>
      </c>
    </row>
    <row r="106" spans="1:14" ht="22.5" customHeight="1" x14ac:dyDescent="0.25">
      <c r="A106" s="16">
        <v>31</v>
      </c>
      <c r="B106" s="15" t="s">
        <v>941</v>
      </c>
      <c r="C106" s="80">
        <f>'Таблица 1'!I690</f>
        <v>3959</v>
      </c>
      <c r="D106" s="81">
        <f>'Таблица 1'!L690</f>
        <v>51</v>
      </c>
      <c r="E106" s="81">
        <v>0</v>
      </c>
      <c r="F106" s="81">
        <v>0</v>
      </c>
      <c r="G106" s="81">
        <v>0</v>
      </c>
      <c r="H106" s="192">
        <v>1</v>
      </c>
      <c r="I106" s="81">
        <f t="shared" si="54"/>
        <v>1</v>
      </c>
      <c r="J106" s="80">
        <v>0</v>
      </c>
      <c r="K106" s="80">
        <v>0</v>
      </c>
      <c r="L106" s="80">
        <v>0</v>
      </c>
      <c r="M106" s="80">
        <f>'Таблица 1'!M690</f>
        <v>249725.74</v>
      </c>
      <c r="N106" s="80">
        <f t="shared" si="55"/>
        <v>249725.74</v>
      </c>
    </row>
    <row r="107" spans="1:14" s="59" customFormat="1" ht="22.5" customHeight="1" x14ac:dyDescent="0.25">
      <c r="A107" s="16">
        <v>32</v>
      </c>
      <c r="B107" s="15" t="s">
        <v>942</v>
      </c>
      <c r="C107" s="80">
        <f>'Таблица 1'!I693</f>
        <v>829.4</v>
      </c>
      <c r="D107" s="81">
        <f>'Таблица 1'!L693</f>
        <v>45</v>
      </c>
      <c r="E107" s="81">
        <v>0</v>
      </c>
      <c r="F107" s="81">
        <v>0</v>
      </c>
      <c r="G107" s="81">
        <v>0</v>
      </c>
      <c r="H107" s="192">
        <v>1</v>
      </c>
      <c r="I107" s="81">
        <f t="shared" si="54"/>
        <v>1</v>
      </c>
      <c r="J107" s="80">
        <v>0</v>
      </c>
      <c r="K107" s="80">
        <v>0</v>
      </c>
      <c r="L107" s="80">
        <v>0</v>
      </c>
      <c r="M107" s="80">
        <f>'Таблица 1'!M693</f>
        <v>1307275.2</v>
      </c>
      <c r="N107" s="80">
        <f t="shared" si="55"/>
        <v>1307275.2</v>
      </c>
    </row>
    <row r="108" spans="1:14" ht="30" customHeight="1" x14ac:dyDescent="0.25">
      <c r="A108" s="16"/>
      <c r="B108" s="15" t="s">
        <v>933</v>
      </c>
      <c r="C108" s="80">
        <f>SUM(C109:C111)</f>
        <v>42338.7</v>
      </c>
      <c r="D108" s="81">
        <f t="shared" ref="D108:N108" si="56">SUM(D109:D111)</f>
        <v>1242</v>
      </c>
      <c r="E108" s="81">
        <f t="shared" si="56"/>
        <v>0</v>
      </c>
      <c r="F108" s="81">
        <f t="shared" si="56"/>
        <v>0</v>
      </c>
      <c r="G108" s="81">
        <f t="shared" si="56"/>
        <v>0</v>
      </c>
      <c r="H108" s="192">
        <f t="shared" si="56"/>
        <v>16</v>
      </c>
      <c r="I108" s="81">
        <f t="shared" si="56"/>
        <v>16</v>
      </c>
      <c r="J108" s="80">
        <f t="shared" si="56"/>
        <v>0</v>
      </c>
      <c r="K108" s="80">
        <f t="shared" si="56"/>
        <v>0</v>
      </c>
      <c r="L108" s="80">
        <f t="shared" si="56"/>
        <v>0</v>
      </c>
      <c r="M108" s="80">
        <f t="shared" si="56"/>
        <v>53596240.199999996</v>
      </c>
      <c r="N108" s="80">
        <f t="shared" si="56"/>
        <v>53596240.199999996</v>
      </c>
    </row>
    <row r="109" spans="1:14" ht="22.5" customHeight="1" x14ac:dyDescent="0.25">
      <c r="A109" s="16">
        <v>33</v>
      </c>
      <c r="B109" s="15" t="s">
        <v>934</v>
      </c>
      <c r="C109" s="80">
        <f>'Таблица 1'!I695</f>
        <v>21056.6</v>
      </c>
      <c r="D109" s="81">
        <f>'Таблица 1'!L695</f>
        <v>697</v>
      </c>
      <c r="E109" s="81">
        <v>0</v>
      </c>
      <c r="F109" s="81">
        <v>0</v>
      </c>
      <c r="G109" s="81">
        <v>0</v>
      </c>
      <c r="H109" s="192">
        <v>8</v>
      </c>
      <c r="I109" s="81">
        <f t="shared" ref="I109:I111" si="57">H109</f>
        <v>8</v>
      </c>
      <c r="J109" s="80">
        <v>0</v>
      </c>
      <c r="K109" s="80">
        <v>0</v>
      </c>
      <c r="L109" s="80">
        <v>0</v>
      </c>
      <c r="M109" s="80">
        <f>'Таблица 1'!M695</f>
        <v>37518801.259999998</v>
      </c>
      <c r="N109" s="80">
        <f t="shared" ref="N109:N111" si="58">M109</f>
        <v>37518801.259999998</v>
      </c>
    </row>
    <row r="110" spans="1:14" ht="22.5" customHeight="1" x14ac:dyDescent="0.25">
      <c r="A110" s="16">
        <v>34</v>
      </c>
      <c r="B110" s="15" t="s">
        <v>936</v>
      </c>
      <c r="C110" s="80">
        <f>'Таблица 1'!I704</f>
        <v>19225.100000000002</v>
      </c>
      <c r="D110" s="81">
        <f>'Таблица 1'!L704</f>
        <v>490</v>
      </c>
      <c r="E110" s="81">
        <v>0</v>
      </c>
      <c r="F110" s="81">
        <v>0</v>
      </c>
      <c r="G110" s="81">
        <v>0</v>
      </c>
      <c r="H110" s="192">
        <v>6</v>
      </c>
      <c r="I110" s="81">
        <f t="shared" si="57"/>
        <v>6</v>
      </c>
      <c r="J110" s="80">
        <v>0</v>
      </c>
      <c r="K110" s="80">
        <v>0</v>
      </c>
      <c r="L110" s="80">
        <v>0</v>
      </c>
      <c r="M110" s="80">
        <f>'Таблица 1'!M704</f>
        <v>8998241.4000000004</v>
      </c>
      <c r="N110" s="80">
        <f t="shared" si="58"/>
        <v>8998241.4000000004</v>
      </c>
    </row>
    <row r="111" spans="1:14" ht="22.5" customHeight="1" x14ac:dyDescent="0.25">
      <c r="A111" s="16">
        <v>35</v>
      </c>
      <c r="B111" s="15" t="s">
        <v>937</v>
      </c>
      <c r="C111" s="80">
        <f>'Таблица 1'!I711</f>
        <v>2057</v>
      </c>
      <c r="D111" s="81">
        <f>'Таблица 1'!L711</f>
        <v>55</v>
      </c>
      <c r="E111" s="81">
        <v>0</v>
      </c>
      <c r="F111" s="81">
        <v>0</v>
      </c>
      <c r="G111" s="81">
        <v>0</v>
      </c>
      <c r="H111" s="81">
        <v>2</v>
      </c>
      <c r="I111" s="81">
        <f t="shared" si="57"/>
        <v>2</v>
      </c>
      <c r="J111" s="80">
        <v>0</v>
      </c>
      <c r="K111" s="80">
        <v>0</v>
      </c>
      <c r="L111" s="80">
        <v>0</v>
      </c>
      <c r="M111" s="80">
        <f>'Таблица 1'!M711</f>
        <v>7079197.5399999991</v>
      </c>
      <c r="N111" s="80">
        <f t="shared" si="58"/>
        <v>7079197.5399999991</v>
      </c>
    </row>
    <row r="112" spans="1:14" s="23" customFormat="1" ht="22.5" customHeight="1" x14ac:dyDescent="0.25">
      <c r="A112" s="24"/>
      <c r="B112" s="154" t="s">
        <v>634</v>
      </c>
      <c r="C112" s="85"/>
      <c r="D112" s="86"/>
      <c r="E112" s="86"/>
      <c r="F112" s="86"/>
      <c r="G112" s="86"/>
      <c r="H112" s="86"/>
      <c r="I112" s="86"/>
      <c r="J112" s="85"/>
      <c r="K112" s="85"/>
      <c r="L112" s="85"/>
      <c r="M112" s="85"/>
      <c r="N112" s="85"/>
    </row>
    <row r="113" spans="1:14" s="8" customFormat="1" ht="26.25" customHeight="1" x14ac:dyDescent="0.25">
      <c r="A113" s="10"/>
      <c r="B113" s="155" t="s">
        <v>33</v>
      </c>
      <c r="C113" s="78">
        <f>C114+C115+C116+C117+C118+C119+C120+C121+C122+C123+C124+C125+C126+C128+C130+C131+C133+C134+C136+C138+C140+C141+C143+C144+C146+C147+C149+C150+C152+C153+C154+C155+C157+C158</f>
        <v>523041.35000000015</v>
      </c>
      <c r="D113" s="79">
        <f t="shared" ref="D113:N113" si="59">D114+D115+D116+D117+D118+D119+D120+D121+D122+D123+D124+D125+D126+D128+D130+D131+D133+D134+D136+D138+D140+D141+D143+D144+D146+D147+D149+D150+D152+D153+D154+D155+D157+D158</f>
        <v>14952</v>
      </c>
      <c r="E113" s="79">
        <f t="shared" si="59"/>
        <v>0</v>
      </c>
      <c r="F113" s="79">
        <f t="shared" si="59"/>
        <v>0</v>
      </c>
      <c r="G113" s="79">
        <f t="shared" si="59"/>
        <v>0</v>
      </c>
      <c r="H113" s="79">
        <f t="shared" si="59"/>
        <v>176</v>
      </c>
      <c r="I113" s="79">
        <f t="shared" si="59"/>
        <v>176</v>
      </c>
      <c r="J113" s="78">
        <f t="shared" si="59"/>
        <v>0</v>
      </c>
      <c r="K113" s="78">
        <f t="shared" si="59"/>
        <v>0</v>
      </c>
      <c r="L113" s="78">
        <f t="shared" si="59"/>
        <v>0</v>
      </c>
      <c r="M113" s="78">
        <f t="shared" si="59"/>
        <v>884963998.38810039</v>
      </c>
      <c r="N113" s="78">
        <f t="shared" si="59"/>
        <v>884963998.38810039</v>
      </c>
    </row>
    <row r="114" spans="1:14" ht="22.5" customHeight="1" x14ac:dyDescent="0.25">
      <c r="A114" s="16">
        <v>1</v>
      </c>
      <c r="B114" s="15" t="s">
        <v>885</v>
      </c>
      <c r="C114" s="80">
        <f>'Таблица 1'!I716</f>
        <v>360601.85000000009</v>
      </c>
      <c r="D114" s="81">
        <f>'Таблица 1'!L716</f>
        <v>10118</v>
      </c>
      <c r="E114" s="81">
        <v>0</v>
      </c>
      <c r="F114" s="81">
        <v>0</v>
      </c>
      <c r="G114" s="81">
        <v>0</v>
      </c>
      <c r="H114" s="81">
        <v>80</v>
      </c>
      <c r="I114" s="81">
        <f t="shared" ref="I114:I126" si="60">H114</f>
        <v>80</v>
      </c>
      <c r="J114" s="80">
        <v>0</v>
      </c>
      <c r="K114" s="80">
        <v>0</v>
      </c>
      <c r="L114" s="80">
        <v>0</v>
      </c>
      <c r="M114" s="80">
        <f>'Таблица 1'!M716</f>
        <v>621808288.92000008</v>
      </c>
      <c r="N114" s="80">
        <f t="shared" ref="N114:N126" si="61">M114</f>
        <v>621808288.92000008</v>
      </c>
    </row>
    <row r="115" spans="1:14" ht="22.5" customHeight="1" x14ac:dyDescent="0.25">
      <c r="A115" s="16">
        <v>2</v>
      </c>
      <c r="B115" s="15" t="s">
        <v>886</v>
      </c>
      <c r="C115" s="80">
        <f>'Таблица 1'!I797</f>
        <v>5493.18</v>
      </c>
      <c r="D115" s="81">
        <f>'Таблица 1'!L797</f>
        <v>191</v>
      </c>
      <c r="E115" s="81">
        <v>0</v>
      </c>
      <c r="F115" s="81">
        <v>0</v>
      </c>
      <c r="G115" s="81">
        <v>0</v>
      </c>
      <c r="H115" s="192">
        <v>6</v>
      </c>
      <c r="I115" s="81">
        <f t="shared" si="60"/>
        <v>6</v>
      </c>
      <c r="J115" s="80">
        <v>0</v>
      </c>
      <c r="K115" s="80">
        <v>0</v>
      </c>
      <c r="L115" s="80">
        <v>0</v>
      </c>
      <c r="M115" s="80">
        <f>'Таблица 1'!M797</f>
        <v>3462438.4926</v>
      </c>
      <c r="N115" s="80">
        <f t="shared" si="61"/>
        <v>3462438.4926</v>
      </c>
    </row>
    <row r="116" spans="1:14" s="36" customFormat="1" ht="22.5" customHeight="1" x14ac:dyDescent="0.25">
      <c r="A116" s="16">
        <v>3</v>
      </c>
      <c r="B116" s="38" t="s">
        <v>887</v>
      </c>
      <c r="C116" s="71">
        <f>'Таблица 1'!I804</f>
        <v>2751.12</v>
      </c>
      <c r="D116" s="72">
        <f>'Таблица 1'!L804</f>
        <v>93</v>
      </c>
      <c r="E116" s="72">
        <v>0</v>
      </c>
      <c r="F116" s="72">
        <v>0</v>
      </c>
      <c r="G116" s="72">
        <v>0</v>
      </c>
      <c r="H116" s="192">
        <v>3</v>
      </c>
      <c r="I116" s="72">
        <f t="shared" si="60"/>
        <v>3</v>
      </c>
      <c r="J116" s="71">
        <v>0</v>
      </c>
      <c r="K116" s="71">
        <v>0</v>
      </c>
      <c r="L116" s="71">
        <v>0</v>
      </c>
      <c r="M116" s="71">
        <f>'Таблица 1'!M804</f>
        <v>6888242.2583000008</v>
      </c>
      <c r="N116" s="71">
        <f t="shared" si="61"/>
        <v>6888242.2583000008</v>
      </c>
    </row>
    <row r="117" spans="1:14" s="36" customFormat="1" ht="22.5" customHeight="1" x14ac:dyDescent="0.25">
      <c r="A117" s="16">
        <v>4</v>
      </c>
      <c r="B117" s="38" t="s">
        <v>888</v>
      </c>
      <c r="C117" s="71">
        <f>'Таблица 1'!I808</f>
        <v>1219</v>
      </c>
      <c r="D117" s="72">
        <f>'Таблица 1'!L808</f>
        <v>51</v>
      </c>
      <c r="E117" s="72">
        <v>0</v>
      </c>
      <c r="F117" s="72">
        <v>0</v>
      </c>
      <c r="G117" s="72">
        <v>0</v>
      </c>
      <c r="H117" s="192">
        <v>2</v>
      </c>
      <c r="I117" s="72">
        <f t="shared" si="60"/>
        <v>2</v>
      </c>
      <c r="J117" s="71">
        <v>0</v>
      </c>
      <c r="K117" s="71">
        <v>0</v>
      </c>
      <c r="L117" s="71">
        <v>0</v>
      </c>
      <c r="M117" s="71">
        <f>'Таблица 1'!M808</f>
        <v>1308686.45</v>
      </c>
      <c r="N117" s="71">
        <f t="shared" si="61"/>
        <v>1308686.45</v>
      </c>
    </row>
    <row r="118" spans="1:14" s="36" customFormat="1" ht="22.5" customHeight="1" x14ac:dyDescent="0.25">
      <c r="A118" s="16">
        <v>5</v>
      </c>
      <c r="B118" s="38" t="s">
        <v>889</v>
      </c>
      <c r="C118" s="71">
        <f>'Таблица 1'!I811</f>
        <v>2636.4</v>
      </c>
      <c r="D118" s="72">
        <f>'Таблица 1'!L811</f>
        <v>90</v>
      </c>
      <c r="E118" s="72">
        <v>0</v>
      </c>
      <c r="F118" s="72">
        <v>0</v>
      </c>
      <c r="G118" s="72">
        <v>0</v>
      </c>
      <c r="H118" s="192">
        <v>2</v>
      </c>
      <c r="I118" s="72">
        <f t="shared" si="60"/>
        <v>2</v>
      </c>
      <c r="J118" s="71">
        <v>0</v>
      </c>
      <c r="K118" s="71">
        <v>0</v>
      </c>
      <c r="L118" s="71">
        <v>0</v>
      </c>
      <c r="M118" s="71">
        <f>'Таблица 1'!M811</f>
        <v>3658513.52</v>
      </c>
      <c r="N118" s="71">
        <f t="shared" si="61"/>
        <v>3658513.52</v>
      </c>
    </row>
    <row r="119" spans="1:14" s="36" customFormat="1" ht="22.5" customHeight="1" x14ac:dyDescent="0.25">
      <c r="A119" s="16">
        <v>6</v>
      </c>
      <c r="B119" s="38" t="s">
        <v>938</v>
      </c>
      <c r="C119" s="71">
        <f>'Таблица 1'!I814</f>
        <v>14636.6</v>
      </c>
      <c r="D119" s="72">
        <f>'Таблица 1'!L814</f>
        <v>292</v>
      </c>
      <c r="E119" s="72">
        <v>0</v>
      </c>
      <c r="F119" s="72">
        <v>0</v>
      </c>
      <c r="G119" s="72">
        <v>0</v>
      </c>
      <c r="H119" s="192">
        <v>4</v>
      </c>
      <c r="I119" s="72">
        <f t="shared" si="60"/>
        <v>4</v>
      </c>
      <c r="J119" s="71">
        <v>0</v>
      </c>
      <c r="K119" s="71">
        <v>0</v>
      </c>
      <c r="L119" s="71">
        <v>0</v>
      </c>
      <c r="M119" s="71">
        <f>'Таблица 1'!M814</f>
        <v>32696999.234999996</v>
      </c>
      <c r="N119" s="71">
        <f t="shared" si="61"/>
        <v>32696999.234999996</v>
      </c>
    </row>
    <row r="120" spans="1:14" s="36" customFormat="1" ht="22.5" customHeight="1" x14ac:dyDescent="0.25">
      <c r="A120" s="16">
        <v>7</v>
      </c>
      <c r="B120" s="38" t="s">
        <v>943</v>
      </c>
      <c r="C120" s="71">
        <f>'Таблица 1'!I819</f>
        <v>1189</v>
      </c>
      <c r="D120" s="72">
        <f>'Таблица 1'!L819</f>
        <v>42</v>
      </c>
      <c r="E120" s="72">
        <v>0</v>
      </c>
      <c r="F120" s="72">
        <v>0</v>
      </c>
      <c r="G120" s="72">
        <v>0</v>
      </c>
      <c r="H120" s="192">
        <v>1</v>
      </c>
      <c r="I120" s="72">
        <f t="shared" si="60"/>
        <v>1</v>
      </c>
      <c r="J120" s="71">
        <v>0</v>
      </c>
      <c r="K120" s="71">
        <v>0</v>
      </c>
      <c r="L120" s="71">
        <v>0</v>
      </c>
      <c r="M120" s="71">
        <f>'Таблица 1'!M819</f>
        <v>868253.61</v>
      </c>
      <c r="N120" s="71">
        <f t="shared" si="61"/>
        <v>868253.61</v>
      </c>
    </row>
    <row r="121" spans="1:14" s="36" customFormat="1" ht="22.5" customHeight="1" x14ac:dyDescent="0.25">
      <c r="A121" s="16">
        <v>8</v>
      </c>
      <c r="B121" s="38" t="s">
        <v>890</v>
      </c>
      <c r="C121" s="71">
        <f>'Таблица 1'!I821</f>
        <v>727</v>
      </c>
      <c r="D121" s="72">
        <f>'Таблица 1'!L821</f>
        <v>32</v>
      </c>
      <c r="E121" s="72">
        <v>0</v>
      </c>
      <c r="F121" s="72">
        <v>0</v>
      </c>
      <c r="G121" s="72">
        <v>0</v>
      </c>
      <c r="H121" s="192">
        <v>1</v>
      </c>
      <c r="I121" s="72">
        <f t="shared" si="60"/>
        <v>1</v>
      </c>
      <c r="J121" s="71">
        <v>0</v>
      </c>
      <c r="K121" s="71">
        <v>0</v>
      </c>
      <c r="L121" s="71">
        <v>0</v>
      </c>
      <c r="M121" s="71">
        <f>'Таблица 1'!M821</f>
        <v>1129733.3910000001</v>
      </c>
      <c r="N121" s="71">
        <f t="shared" si="61"/>
        <v>1129733.3910000001</v>
      </c>
    </row>
    <row r="122" spans="1:14" s="36" customFormat="1" ht="22.5" customHeight="1" x14ac:dyDescent="0.25">
      <c r="A122" s="16">
        <v>9</v>
      </c>
      <c r="B122" s="38" t="s">
        <v>891</v>
      </c>
      <c r="C122" s="71">
        <f>'Таблица 1'!I823</f>
        <v>7033.3</v>
      </c>
      <c r="D122" s="72">
        <f>'Таблица 1'!L823</f>
        <v>259</v>
      </c>
      <c r="E122" s="72">
        <v>0</v>
      </c>
      <c r="F122" s="72">
        <v>0</v>
      </c>
      <c r="G122" s="72">
        <v>0</v>
      </c>
      <c r="H122" s="192">
        <v>7</v>
      </c>
      <c r="I122" s="72">
        <f t="shared" si="60"/>
        <v>7</v>
      </c>
      <c r="J122" s="71">
        <v>0</v>
      </c>
      <c r="K122" s="71">
        <v>0</v>
      </c>
      <c r="L122" s="71">
        <v>0</v>
      </c>
      <c r="M122" s="71">
        <f>'Таблица 1'!M823</f>
        <v>25084969.460000001</v>
      </c>
      <c r="N122" s="71">
        <f t="shared" si="61"/>
        <v>25084969.460000001</v>
      </c>
    </row>
    <row r="123" spans="1:14" s="36" customFormat="1" ht="22.5" customHeight="1" x14ac:dyDescent="0.25">
      <c r="A123" s="16">
        <v>10</v>
      </c>
      <c r="B123" s="38" t="s">
        <v>944</v>
      </c>
      <c r="C123" s="71">
        <f>'Таблица 1'!I831</f>
        <v>721.4</v>
      </c>
      <c r="D123" s="72">
        <f>'Таблица 1'!L831</f>
        <v>35</v>
      </c>
      <c r="E123" s="72">
        <v>0</v>
      </c>
      <c r="F123" s="72">
        <v>0</v>
      </c>
      <c r="G123" s="72">
        <v>0</v>
      </c>
      <c r="H123" s="192">
        <v>1</v>
      </c>
      <c r="I123" s="72">
        <f t="shared" si="60"/>
        <v>1</v>
      </c>
      <c r="J123" s="71">
        <v>0</v>
      </c>
      <c r="K123" s="71">
        <v>0</v>
      </c>
      <c r="L123" s="71">
        <v>0</v>
      </c>
      <c r="M123" s="71">
        <f>'Таблица 1'!M831</f>
        <v>349662.41</v>
      </c>
      <c r="N123" s="71">
        <f t="shared" si="61"/>
        <v>349662.41</v>
      </c>
    </row>
    <row r="124" spans="1:14" s="36" customFormat="1" ht="22.5" customHeight="1" x14ac:dyDescent="0.25">
      <c r="A124" s="16">
        <v>11</v>
      </c>
      <c r="B124" s="38" t="s">
        <v>892</v>
      </c>
      <c r="C124" s="71">
        <f>'Таблица 1'!I833</f>
        <v>5983.68</v>
      </c>
      <c r="D124" s="72">
        <f>'Таблица 1'!L833</f>
        <v>150</v>
      </c>
      <c r="E124" s="72">
        <v>0</v>
      </c>
      <c r="F124" s="72">
        <v>0</v>
      </c>
      <c r="G124" s="72">
        <v>0</v>
      </c>
      <c r="H124" s="192">
        <v>4</v>
      </c>
      <c r="I124" s="72">
        <f t="shared" si="60"/>
        <v>4</v>
      </c>
      <c r="J124" s="71">
        <v>0</v>
      </c>
      <c r="K124" s="71">
        <v>0</v>
      </c>
      <c r="L124" s="71">
        <v>0</v>
      </c>
      <c r="M124" s="71">
        <f>'Таблица 1'!M833</f>
        <v>11479260.24</v>
      </c>
      <c r="N124" s="71">
        <f t="shared" si="61"/>
        <v>11479260.24</v>
      </c>
    </row>
    <row r="125" spans="1:14" s="36" customFormat="1" ht="22.5" customHeight="1" x14ac:dyDescent="0.25">
      <c r="A125" s="16">
        <v>12</v>
      </c>
      <c r="B125" s="38" t="s">
        <v>945</v>
      </c>
      <c r="C125" s="71">
        <f>'Таблица 1'!I838</f>
        <v>10498.2</v>
      </c>
      <c r="D125" s="72">
        <f>'Таблица 1'!L838</f>
        <v>182</v>
      </c>
      <c r="E125" s="72">
        <v>0</v>
      </c>
      <c r="F125" s="72">
        <v>0</v>
      </c>
      <c r="G125" s="72">
        <v>0</v>
      </c>
      <c r="H125" s="192">
        <v>4</v>
      </c>
      <c r="I125" s="72">
        <f t="shared" si="60"/>
        <v>4</v>
      </c>
      <c r="J125" s="71">
        <v>0</v>
      </c>
      <c r="K125" s="71">
        <v>0</v>
      </c>
      <c r="L125" s="71">
        <v>0</v>
      </c>
      <c r="M125" s="71">
        <f>'Таблица 1'!M838</f>
        <v>14675288.916000001</v>
      </c>
      <c r="N125" s="71">
        <f t="shared" si="61"/>
        <v>14675288.916000001</v>
      </c>
    </row>
    <row r="126" spans="1:14" s="36" customFormat="1" ht="22.5" customHeight="1" x14ac:dyDescent="0.25">
      <c r="A126" s="16">
        <v>13</v>
      </c>
      <c r="B126" s="38" t="s">
        <v>894</v>
      </c>
      <c r="C126" s="71">
        <f>'Таблица 1'!I843</f>
        <v>631.5</v>
      </c>
      <c r="D126" s="72">
        <f>'Таблица 1'!L843</f>
        <v>23</v>
      </c>
      <c r="E126" s="72">
        <v>0</v>
      </c>
      <c r="F126" s="72">
        <v>0</v>
      </c>
      <c r="G126" s="72">
        <v>0</v>
      </c>
      <c r="H126" s="192">
        <v>1</v>
      </c>
      <c r="I126" s="72">
        <f t="shared" si="60"/>
        <v>1</v>
      </c>
      <c r="J126" s="71">
        <v>0</v>
      </c>
      <c r="K126" s="71">
        <v>0</v>
      </c>
      <c r="L126" s="71">
        <v>0</v>
      </c>
      <c r="M126" s="71">
        <f>'Таблица 1'!M843</f>
        <v>2690042.4899999998</v>
      </c>
      <c r="N126" s="71">
        <f t="shared" si="61"/>
        <v>2690042.4899999998</v>
      </c>
    </row>
    <row r="127" spans="1:14" s="36" customFormat="1" ht="32.25" customHeight="1" x14ac:dyDescent="0.25">
      <c r="A127" s="39"/>
      <c r="B127" s="38" t="s">
        <v>896</v>
      </c>
      <c r="C127" s="71">
        <f>C128</f>
        <v>14802</v>
      </c>
      <c r="D127" s="72">
        <f t="shared" ref="D127:N127" si="62">D128</f>
        <v>540</v>
      </c>
      <c r="E127" s="72">
        <f t="shared" si="62"/>
        <v>0</v>
      </c>
      <c r="F127" s="72">
        <f t="shared" si="62"/>
        <v>0</v>
      </c>
      <c r="G127" s="72">
        <f t="shared" si="62"/>
        <v>0</v>
      </c>
      <c r="H127" s="192">
        <f t="shared" si="62"/>
        <v>3</v>
      </c>
      <c r="I127" s="72">
        <f t="shared" si="62"/>
        <v>3</v>
      </c>
      <c r="J127" s="71">
        <f t="shared" si="62"/>
        <v>0</v>
      </c>
      <c r="K127" s="71">
        <f t="shared" si="62"/>
        <v>0</v>
      </c>
      <c r="L127" s="71">
        <f t="shared" si="62"/>
        <v>0</v>
      </c>
      <c r="M127" s="71">
        <f t="shared" si="62"/>
        <v>5897706.9251999995</v>
      </c>
      <c r="N127" s="71">
        <f t="shared" si="62"/>
        <v>5897706.9251999995</v>
      </c>
    </row>
    <row r="128" spans="1:14" s="36" customFormat="1" ht="22.5" customHeight="1" x14ac:dyDescent="0.25">
      <c r="A128" s="39">
        <v>14</v>
      </c>
      <c r="B128" s="38" t="s">
        <v>897</v>
      </c>
      <c r="C128" s="71">
        <f>'Таблица 1'!I846</f>
        <v>14802</v>
      </c>
      <c r="D128" s="72">
        <f>'Таблица 1'!L846</f>
        <v>540</v>
      </c>
      <c r="E128" s="72">
        <v>0</v>
      </c>
      <c r="F128" s="72">
        <v>0</v>
      </c>
      <c r="G128" s="72">
        <v>0</v>
      </c>
      <c r="H128" s="192">
        <v>3</v>
      </c>
      <c r="I128" s="72">
        <f>H128</f>
        <v>3</v>
      </c>
      <c r="J128" s="71">
        <v>0</v>
      </c>
      <c r="K128" s="71">
        <v>0</v>
      </c>
      <c r="L128" s="71">
        <v>0</v>
      </c>
      <c r="M128" s="71">
        <f>'Таблица 1'!M846</f>
        <v>5897706.9251999995</v>
      </c>
      <c r="N128" s="71">
        <f>M128</f>
        <v>5897706.9251999995</v>
      </c>
    </row>
    <row r="129" spans="1:14" s="36" customFormat="1" ht="30.75" customHeight="1" x14ac:dyDescent="0.25">
      <c r="A129" s="39"/>
      <c r="B129" s="38" t="s">
        <v>898</v>
      </c>
      <c r="C129" s="71">
        <f>SUM(C130:C131)</f>
        <v>15558.240000000002</v>
      </c>
      <c r="D129" s="72">
        <f t="shared" ref="D129:N129" si="63">SUM(D130:D131)</f>
        <v>529</v>
      </c>
      <c r="E129" s="72">
        <f t="shared" si="63"/>
        <v>0</v>
      </c>
      <c r="F129" s="72">
        <f t="shared" si="63"/>
        <v>0</v>
      </c>
      <c r="G129" s="72">
        <f t="shared" si="63"/>
        <v>0</v>
      </c>
      <c r="H129" s="192">
        <f t="shared" si="63"/>
        <v>15</v>
      </c>
      <c r="I129" s="72">
        <f t="shared" si="63"/>
        <v>15</v>
      </c>
      <c r="J129" s="71">
        <f t="shared" si="63"/>
        <v>0</v>
      </c>
      <c r="K129" s="71">
        <f t="shared" si="63"/>
        <v>0</v>
      </c>
      <c r="L129" s="71">
        <f t="shared" si="63"/>
        <v>0</v>
      </c>
      <c r="M129" s="71">
        <f t="shared" si="63"/>
        <v>32102694.022599995</v>
      </c>
      <c r="N129" s="71">
        <f t="shared" si="63"/>
        <v>32102694.022599995</v>
      </c>
    </row>
    <row r="130" spans="1:14" s="36" customFormat="1" ht="22.5" customHeight="1" x14ac:dyDescent="0.25">
      <c r="A130" s="39">
        <v>15</v>
      </c>
      <c r="B130" s="38" t="s">
        <v>899</v>
      </c>
      <c r="C130" s="71">
        <f>'Таблица 1'!I851</f>
        <v>7169.4400000000005</v>
      </c>
      <c r="D130" s="72">
        <f>'Таблица 1'!L851</f>
        <v>227</v>
      </c>
      <c r="E130" s="72">
        <v>0</v>
      </c>
      <c r="F130" s="72">
        <v>0</v>
      </c>
      <c r="G130" s="72">
        <v>0</v>
      </c>
      <c r="H130" s="192">
        <v>10</v>
      </c>
      <c r="I130" s="72">
        <f t="shared" ref="I130:I131" si="64">H130</f>
        <v>10</v>
      </c>
      <c r="J130" s="71">
        <v>0</v>
      </c>
      <c r="K130" s="71">
        <v>0</v>
      </c>
      <c r="L130" s="71">
        <v>0</v>
      </c>
      <c r="M130" s="71">
        <f>'Таблица 1'!M851</f>
        <v>22324716.588599995</v>
      </c>
      <c r="N130" s="71">
        <f t="shared" ref="N130:N131" si="65">M130</f>
        <v>22324716.588599995</v>
      </c>
    </row>
    <row r="131" spans="1:14" s="36" customFormat="1" ht="22.5" customHeight="1" x14ac:dyDescent="0.25">
      <c r="A131" s="39">
        <v>16</v>
      </c>
      <c r="B131" s="38" t="s">
        <v>900</v>
      </c>
      <c r="C131" s="71">
        <f>'Таблица 1'!I862</f>
        <v>8388.8000000000011</v>
      </c>
      <c r="D131" s="72">
        <f>'Таблица 1'!L862</f>
        <v>302</v>
      </c>
      <c r="E131" s="72">
        <v>0</v>
      </c>
      <c r="F131" s="72">
        <v>0</v>
      </c>
      <c r="G131" s="72">
        <v>0</v>
      </c>
      <c r="H131" s="192">
        <v>5</v>
      </c>
      <c r="I131" s="72">
        <f t="shared" si="64"/>
        <v>5</v>
      </c>
      <c r="J131" s="71">
        <v>0</v>
      </c>
      <c r="K131" s="71">
        <v>0</v>
      </c>
      <c r="L131" s="71">
        <v>0</v>
      </c>
      <c r="M131" s="71">
        <f>'Таблица 1'!M862</f>
        <v>9777977.4340000004</v>
      </c>
      <c r="N131" s="71">
        <f t="shared" si="65"/>
        <v>9777977.4340000004</v>
      </c>
    </row>
    <row r="132" spans="1:14" ht="31.5" customHeight="1" x14ac:dyDescent="0.25">
      <c r="A132" s="16"/>
      <c r="B132" s="15" t="s">
        <v>903</v>
      </c>
      <c r="C132" s="80">
        <f>SUM(C133:C134)</f>
        <v>20923.8</v>
      </c>
      <c r="D132" s="81">
        <f t="shared" ref="D132:N132" si="66">SUM(D133:D134)</f>
        <v>579</v>
      </c>
      <c r="E132" s="81">
        <f t="shared" si="66"/>
        <v>0</v>
      </c>
      <c r="F132" s="81">
        <f t="shared" si="66"/>
        <v>0</v>
      </c>
      <c r="G132" s="81">
        <f t="shared" si="66"/>
        <v>0</v>
      </c>
      <c r="H132" s="192">
        <f t="shared" si="66"/>
        <v>8</v>
      </c>
      <c r="I132" s="81">
        <f t="shared" si="66"/>
        <v>8</v>
      </c>
      <c r="J132" s="80">
        <f t="shared" si="66"/>
        <v>0</v>
      </c>
      <c r="K132" s="80">
        <f t="shared" si="66"/>
        <v>0</v>
      </c>
      <c r="L132" s="80">
        <f t="shared" si="66"/>
        <v>0</v>
      </c>
      <c r="M132" s="80">
        <f t="shared" si="66"/>
        <v>20682997.4014</v>
      </c>
      <c r="N132" s="80">
        <f t="shared" si="66"/>
        <v>20682997.4014</v>
      </c>
    </row>
    <row r="133" spans="1:14" ht="22.5" customHeight="1" x14ac:dyDescent="0.25">
      <c r="A133" s="16">
        <v>17</v>
      </c>
      <c r="B133" s="15" t="s">
        <v>904</v>
      </c>
      <c r="C133" s="80">
        <f>'Таблица 1'!I869</f>
        <v>18688.59</v>
      </c>
      <c r="D133" s="81">
        <f>'Таблица 1'!L869</f>
        <v>515</v>
      </c>
      <c r="E133" s="81">
        <v>0</v>
      </c>
      <c r="F133" s="81">
        <v>0</v>
      </c>
      <c r="G133" s="81">
        <v>0</v>
      </c>
      <c r="H133" s="192">
        <v>6</v>
      </c>
      <c r="I133" s="81">
        <f t="shared" ref="I133:I134" si="67">H133</f>
        <v>6</v>
      </c>
      <c r="J133" s="80">
        <v>0</v>
      </c>
      <c r="K133" s="80">
        <v>0</v>
      </c>
      <c r="L133" s="80">
        <v>0</v>
      </c>
      <c r="M133" s="80">
        <f>'Таблица 1'!M869</f>
        <v>15641885.191400001</v>
      </c>
      <c r="N133" s="80">
        <f t="shared" ref="N133:N134" si="68">M133</f>
        <v>15641885.191400001</v>
      </c>
    </row>
    <row r="134" spans="1:14" ht="22.5" customHeight="1" x14ac:dyDescent="0.25">
      <c r="A134" s="16">
        <v>18</v>
      </c>
      <c r="B134" s="15" t="s">
        <v>905</v>
      </c>
      <c r="C134" s="80">
        <f>'Таблица 1'!I876</f>
        <v>2235.21</v>
      </c>
      <c r="D134" s="81">
        <f>'Таблица 1'!L876</f>
        <v>64</v>
      </c>
      <c r="E134" s="81">
        <v>0</v>
      </c>
      <c r="F134" s="81">
        <v>0</v>
      </c>
      <c r="G134" s="81">
        <v>0</v>
      </c>
      <c r="H134" s="192">
        <v>2</v>
      </c>
      <c r="I134" s="81">
        <f t="shared" si="67"/>
        <v>2</v>
      </c>
      <c r="J134" s="80">
        <v>0</v>
      </c>
      <c r="K134" s="80">
        <v>0</v>
      </c>
      <c r="L134" s="80">
        <v>0</v>
      </c>
      <c r="M134" s="80">
        <f>'Таблица 1'!M876</f>
        <v>5041112.21</v>
      </c>
      <c r="N134" s="80">
        <f t="shared" si="68"/>
        <v>5041112.21</v>
      </c>
    </row>
    <row r="135" spans="1:14" ht="33.75" customHeight="1" x14ac:dyDescent="0.25">
      <c r="A135" s="16"/>
      <c r="B135" s="15" t="s">
        <v>908</v>
      </c>
      <c r="C135" s="80">
        <f>C136</f>
        <v>2696.28</v>
      </c>
      <c r="D135" s="81">
        <f t="shared" ref="D135:N135" si="69">D136</f>
        <v>93</v>
      </c>
      <c r="E135" s="81">
        <f t="shared" si="69"/>
        <v>0</v>
      </c>
      <c r="F135" s="81">
        <f t="shared" si="69"/>
        <v>0</v>
      </c>
      <c r="G135" s="81">
        <f t="shared" si="69"/>
        <v>0</v>
      </c>
      <c r="H135" s="192">
        <f t="shared" si="69"/>
        <v>3</v>
      </c>
      <c r="I135" s="81">
        <f t="shared" si="69"/>
        <v>3</v>
      </c>
      <c r="J135" s="80">
        <f t="shared" si="69"/>
        <v>0</v>
      </c>
      <c r="K135" s="80">
        <f t="shared" si="69"/>
        <v>0</v>
      </c>
      <c r="L135" s="80">
        <f t="shared" si="69"/>
        <v>0</v>
      </c>
      <c r="M135" s="80">
        <f t="shared" si="69"/>
        <v>11453396.870000001</v>
      </c>
      <c r="N135" s="80">
        <f t="shared" si="69"/>
        <v>11453396.870000001</v>
      </c>
    </row>
    <row r="136" spans="1:14" ht="22.5" customHeight="1" x14ac:dyDescent="0.25">
      <c r="A136" s="16">
        <v>19</v>
      </c>
      <c r="B136" s="15" t="s">
        <v>909</v>
      </c>
      <c r="C136" s="80">
        <f>'Таблица 1'!I880</f>
        <v>2696.28</v>
      </c>
      <c r="D136" s="81">
        <f>'Таблица 1'!L880</f>
        <v>93</v>
      </c>
      <c r="E136" s="81">
        <v>0</v>
      </c>
      <c r="F136" s="81">
        <v>0</v>
      </c>
      <c r="G136" s="81">
        <v>0</v>
      </c>
      <c r="H136" s="192">
        <v>3</v>
      </c>
      <c r="I136" s="81">
        <f>H136</f>
        <v>3</v>
      </c>
      <c r="J136" s="80">
        <v>0</v>
      </c>
      <c r="K136" s="80">
        <v>0</v>
      </c>
      <c r="L136" s="80">
        <v>0</v>
      </c>
      <c r="M136" s="80">
        <f>'Таблица 1'!M880</f>
        <v>11453396.870000001</v>
      </c>
      <c r="N136" s="80">
        <f>M136</f>
        <v>11453396.870000001</v>
      </c>
    </row>
    <row r="137" spans="1:14" ht="30.75" customHeight="1" x14ac:dyDescent="0.25">
      <c r="A137" s="16"/>
      <c r="B137" s="15" t="s">
        <v>914</v>
      </c>
      <c r="C137" s="80">
        <f>C138</f>
        <v>4177.5</v>
      </c>
      <c r="D137" s="81">
        <f t="shared" ref="D137:N137" si="70">D138</f>
        <v>140</v>
      </c>
      <c r="E137" s="81">
        <f t="shared" si="70"/>
        <v>0</v>
      </c>
      <c r="F137" s="81">
        <f t="shared" si="70"/>
        <v>0</v>
      </c>
      <c r="G137" s="81">
        <f t="shared" si="70"/>
        <v>0</v>
      </c>
      <c r="H137" s="192">
        <f t="shared" si="70"/>
        <v>2</v>
      </c>
      <c r="I137" s="81">
        <f t="shared" si="70"/>
        <v>2</v>
      </c>
      <c r="J137" s="80">
        <f t="shared" si="70"/>
        <v>0</v>
      </c>
      <c r="K137" s="80">
        <f t="shared" si="70"/>
        <v>0</v>
      </c>
      <c r="L137" s="80">
        <f t="shared" si="70"/>
        <v>0</v>
      </c>
      <c r="M137" s="80">
        <f t="shared" si="70"/>
        <v>8342995.0700000003</v>
      </c>
      <c r="N137" s="80">
        <f t="shared" si="70"/>
        <v>8342995.0700000003</v>
      </c>
    </row>
    <row r="138" spans="1:14" ht="21.75" customHeight="1" x14ac:dyDescent="0.25">
      <c r="A138" s="16">
        <v>20</v>
      </c>
      <c r="B138" s="15" t="s">
        <v>915</v>
      </c>
      <c r="C138" s="80">
        <f>'Таблица 1'!I885</f>
        <v>4177.5</v>
      </c>
      <c r="D138" s="81">
        <f>'Таблица 1'!L885</f>
        <v>140</v>
      </c>
      <c r="E138" s="81">
        <v>0</v>
      </c>
      <c r="F138" s="81">
        <v>0</v>
      </c>
      <c r="G138" s="81">
        <v>0</v>
      </c>
      <c r="H138" s="192">
        <v>2</v>
      </c>
      <c r="I138" s="81">
        <f>H138</f>
        <v>2</v>
      </c>
      <c r="J138" s="80">
        <v>0</v>
      </c>
      <c r="K138" s="80">
        <v>0</v>
      </c>
      <c r="L138" s="80">
        <v>0</v>
      </c>
      <c r="M138" s="80">
        <f>'Таблица 1'!M885</f>
        <v>8342995.0700000003</v>
      </c>
      <c r="N138" s="80">
        <f>M138</f>
        <v>8342995.0700000003</v>
      </c>
    </row>
    <row r="139" spans="1:14" ht="31.5" customHeight="1" x14ac:dyDescent="0.25">
      <c r="A139" s="16"/>
      <c r="B139" s="15" t="s">
        <v>916</v>
      </c>
      <c r="C139" s="80">
        <f>SUM(C140:C141)</f>
        <v>18058.3</v>
      </c>
      <c r="D139" s="81">
        <f t="shared" ref="D139:N139" si="71">SUM(D140:D141)</f>
        <v>610</v>
      </c>
      <c r="E139" s="81">
        <f t="shared" si="71"/>
        <v>0</v>
      </c>
      <c r="F139" s="81">
        <f t="shared" si="71"/>
        <v>0</v>
      </c>
      <c r="G139" s="81">
        <f t="shared" si="71"/>
        <v>0</v>
      </c>
      <c r="H139" s="192">
        <f t="shared" si="71"/>
        <v>7</v>
      </c>
      <c r="I139" s="81">
        <f t="shared" si="71"/>
        <v>7</v>
      </c>
      <c r="J139" s="80">
        <f t="shared" si="71"/>
        <v>0</v>
      </c>
      <c r="K139" s="80">
        <f t="shared" si="71"/>
        <v>0</v>
      </c>
      <c r="L139" s="80">
        <f t="shared" si="71"/>
        <v>0</v>
      </c>
      <c r="M139" s="80">
        <f t="shared" si="71"/>
        <v>27908162.969999999</v>
      </c>
      <c r="N139" s="80">
        <f t="shared" si="71"/>
        <v>27908162.969999999</v>
      </c>
    </row>
    <row r="140" spans="1:14" ht="22.5" customHeight="1" x14ac:dyDescent="0.25">
      <c r="A140" s="16">
        <v>21</v>
      </c>
      <c r="B140" s="15" t="s">
        <v>917</v>
      </c>
      <c r="C140" s="80">
        <f>'Таблица 1'!I889</f>
        <v>4068.2</v>
      </c>
      <c r="D140" s="81">
        <f>'Таблица 1'!L889</f>
        <v>148</v>
      </c>
      <c r="E140" s="81">
        <v>0</v>
      </c>
      <c r="F140" s="81">
        <v>0</v>
      </c>
      <c r="G140" s="81">
        <v>0</v>
      </c>
      <c r="H140" s="192">
        <v>4</v>
      </c>
      <c r="I140" s="81">
        <f t="shared" ref="I140:I141" si="72">H140</f>
        <v>4</v>
      </c>
      <c r="J140" s="80">
        <v>0</v>
      </c>
      <c r="K140" s="80">
        <v>0</v>
      </c>
      <c r="L140" s="80">
        <v>0</v>
      </c>
      <c r="M140" s="80">
        <f>'Таблица 1'!M889</f>
        <v>13342262.489999998</v>
      </c>
      <c r="N140" s="80">
        <f t="shared" ref="N140:N141" si="73">M140</f>
        <v>13342262.489999998</v>
      </c>
    </row>
    <row r="141" spans="1:14" ht="22.5" customHeight="1" x14ac:dyDescent="0.25">
      <c r="A141" s="16">
        <v>22</v>
      </c>
      <c r="B141" s="15" t="s">
        <v>918</v>
      </c>
      <c r="C141" s="80">
        <f>'Таблица 1'!I895</f>
        <v>13990.099999999999</v>
      </c>
      <c r="D141" s="81">
        <f>'Таблица 1'!L895</f>
        <v>462</v>
      </c>
      <c r="E141" s="81">
        <v>0</v>
      </c>
      <c r="F141" s="81">
        <v>0</v>
      </c>
      <c r="G141" s="81">
        <v>0</v>
      </c>
      <c r="H141" s="192">
        <v>3</v>
      </c>
      <c r="I141" s="81">
        <f t="shared" si="72"/>
        <v>3</v>
      </c>
      <c r="J141" s="80">
        <v>0</v>
      </c>
      <c r="K141" s="80">
        <v>0</v>
      </c>
      <c r="L141" s="80">
        <v>0</v>
      </c>
      <c r="M141" s="80">
        <f>'Таблица 1'!M895</f>
        <v>14565900.48</v>
      </c>
      <c r="N141" s="80">
        <f t="shared" si="73"/>
        <v>14565900.48</v>
      </c>
    </row>
    <row r="142" spans="1:14" ht="30" customHeight="1" x14ac:dyDescent="0.25">
      <c r="A142" s="16"/>
      <c r="B142" s="15" t="s">
        <v>919</v>
      </c>
      <c r="C142" s="80">
        <f>SUM(C143:C144)</f>
        <v>11387.4</v>
      </c>
      <c r="D142" s="81">
        <f t="shared" ref="D142:N142" si="74">SUM(D143:D144)</f>
        <v>189</v>
      </c>
      <c r="E142" s="81">
        <f t="shared" si="74"/>
        <v>0</v>
      </c>
      <c r="F142" s="81">
        <f t="shared" si="74"/>
        <v>0</v>
      </c>
      <c r="G142" s="81">
        <f t="shared" si="74"/>
        <v>0</v>
      </c>
      <c r="H142" s="192">
        <f t="shared" si="74"/>
        <v>3</v>
      </c>
      <c r="I142" s="81">
        <f t="shared" si="74"/>
        <v>3</v>
      </c>
      <c r="J142" s="80">
        <f t="shared" si="74"/>
        <v>0</v>
      </c>
      <c r="K142" s="80">
        <f t="shared" si="74"/>
        <v>0</v>
      </c>
      <c r="L142" s="80">
        <f t="shared" si="74"/>
        <v>0</v>
      </c>
      <c r="M142" s="80">
        <f t="shared" si="74"/>
        <v>4148115.03</v>
      </c>
      <c r="N142" s="80">
        <f t="shared" si="74"/>
        <v>4148115.03</v>
      </c>
    </row>
    <row r="143" spans="1:14" ht="22.5" customHeight="1" x14ac:dyDescent="0.25">
      <c r="A143" s="16">
        <v>23</v>
      </c>
      <c r="B143" s="15" t="s">
        <v>920</v>
      </c>
      <c r="C143" s="80">
        <f>'Таблица 1'!I900</f>
        <v>10776</v>
      </c>
      <c r="D143" s="81">
        <f>'Таблица 1'!L900</f>
        <v>158</v>
      </c>
      <c r="E143" s="81">
        <v>0</v>
      </c>
      <c r="F143" s="81">
        <v>0</v>
      </c>
      <c r="G143" s="81">
        <v>0</v>
      </c>
      <c r="H143" s="192">
        <v>2</v>
      </c>
      <c r="I143" s="81">
        <f t="shared" ref="I143:I144" si="75">H143</f>
        <v>2</v>
      </c>
      <c r="J143" s="80">
        <v>0</v>
      </c>
      <c r="K143" s="80">
        <v>0</v>
      </c>
      <c r="L143" s="80">
        <v>0</v>
      </c>
      <c r="M143" s="80">
        <f>'Таблица 1'!M900</f>
        <v>3841571.3</v>
      </c>
      <c r="N143" s="80">
        <f t="shared" ref="N143:N144" si="76">M143</f>
        <v>3841571.3</v>
      </c>
    </row>
    <row r="144" spans="1:14" ht="22.5" customHeight="1" x14ac:dyDescent="0.25">
      <c r="A144" s="16">
        <v>24</v>
      </c>
      <c r="B144" s="15" t="s">
        <v>922</v>
      </c>
      <c r="C144" s="80">
        <f>'Таблица 1'!I903</f>
        <v>611.4</v>
      </c>
      <c r="D144" s="81">
        <f>'Таблица 1'!L903</f>
        <v>31</v>
      </c>
      <c r="E144" s="81">
        <v>0</v>
      </c>
      <c r="F144" s="81">
        <v>0</v>
      </c>
      <c r="G144" s="81">
        <v>0</v>
      </c>
      <c r="H144" s="192">
        <v>1</v>
      </c>
      <c r="I144" s="81">
        <f t="shared" si="75"/>
        <v>1</v>
      </c>
      <c r="J144" s="80">
        <v>0</v>
      </c>
      <c r="K144" s="80">
        <v>0</v>
      </c>
      <c r="L144" s="80">
        <v>0</v>
      </c>
      <c r="M144" s="80">
        <f>'Таблица 1'!M903</f>
        <v>306543.73</v>
      </c>
      <c r="N144" s="80">
        <f t="shared" si="76"/>
        <v>306543.73</v>
      </c>
    </row>
    <row r="145" spans="1:14" ht="33.75" customHeight="1" x14ac:dyDescent="0.25">
      <c r="A145" s="16"/>
      <c r="B145" s="15" t="s">
        <v>923</v>
      </c>
      <c r="C145" s="80">
        <f>SUM(C146:C147)</f>
        <v>2473.1999999999998</v>
      </c>
      <c r="D145" s="81">
        <f t="shared" ref="D145:N145" si="77">SUM(D146:D147)</f>
        <v>101</v>
      </c>
      <c r="E145" s="81">
        <f t="shared" si="77"/>
        <v>0</v>
      </c>
      <c r="F145" s="81">
        <f t="shared" si="77"/>
        <v>0</v>
      </c>
      <c r="G145" s="81">
        <f t="shared" si="77"/>
        <v>0</v>
      </c>
      <c r="H145" s="192">
        <f t="shared" si="77"/>
        <v>4</v>
      </c>
      <c r="I145" s="81">
        <f t="shared" si="77"/>
        <v>4</v>
      </c>
      <c r="J145" s="80">
        <f t="shared" si="77"/>
        <v>0</v>
      </c>
      <c r="K145" s="80">
        <f t="shared" si="77"/>
        <v>0</v>
      </c>
      <c r="L145" s="80">
        <f t="shared" si="77"/>
        <v>0</v>
      </c>
      <c r="M145" s="80">
        <f t="shared" si="77"/>
        <v>8290926.3499999996</v>
      </c>
      <c r="N145" s="80">
        <f t="shared" si="77"/>
        <v>8290926.3499999996</v>
      </c>
    </row>
    <row r="146" spans="1:14" ht="22.5" customHeight="1" x14ac:dyDescent="0.25">
      <c r="A146" s="16">
        <v>25</v>
      </c>
      <c r="B146" s="15" t="s">
        <v>924</v>
      </c>
      <c r="C146" s="80">
        <f>'Таблица 1'!I906</f>
        <v>1315.6</v>
      </c>
      <c r="D146" s="81">
        <f>'Таблица 1'!L906</f>
        <v>49</v>
      </c>
      <c r="E146" s="81">
        <v>0</v>
      </c>
      <c r="F146" s="81">
        <v>0</v>
      </c>
      <c r="G146" s="81">
        <v>0</v>
      </c>
      <c r="H146" s="192">
        <v>2</v>
      </c>
      <c r="I146" s="81">
        <f t="shared" ref="I146:I147" si="78">H146</f>
        <v>2</v>
      </c>
      <c r="J146" s="80">
        <v>0</v>
      </c>
      <c r="K146" s="80">
        <v>0</v>
      </c>
      <c r="L146" s="80">
        <v>0</v>
      </c>
      <c r="M146" s="80">
        <f>'Таблица 1'!M906</f>
        <v>3963420.09</v>
      </c>
      <c r="N146" s="80">
        <f t="shared" ref="N146:N147" si="79">M146</f>
        <v>3963420.09</v>
      </c>
    </row>
    <row r="147" spans="1:14" ht="22.5" customHeight="1" x14ac:dyDescent="0.25">
      <c r="A147" s="16">
        <v>26</v>
      </c>
      <c r="B147" s="15" t="s">
        <v>926</v>
      </c>
      <c r="C147" s="80">
        <f>'Таблица 1'!I909</f>
        <v>1157.5999999999999</v>
      </c>
      <c r="D147" s="81">
        <f>'Таблица 1'!L909</f>
        <v>52</v>
      </c>
      <c r="E147" s="81">
        <v>0</v>
      </c>
      <c r="F147" s="81">
        <v>0</v>
      </c>
      <c r="G147" s="81">
        <v>0</v>
      </c>
      <c r="H147" s="192">
        <v>2</v>
      </c>
      <c r="I147" s="81">
        <f t="shared" si="78"/>
        <v>2</v>
      </c>
      <c r="J147" s="80">
        <v>0</v>
      </c>
      <c r="K147" s="80">
        <v>0</v>
      </c>
      <c r="L147" s="80">
        <v>0</v>
      </c>
      <c r="M147" s="80">
        <f>'Таблица 1'!M909</f>
        <v>4327506.26</v>
      </c>
      <c r="N147" s="80">
        <f t="shared" si="79"/>
        <v>4327506.26</v>
      </c>
    </row>
    <row r="148" spans="1:14" ht="30.75" customHeight="1" x14ac:dyDescent="0.25">
      <c r="A148" s="16"/>
      <c r="B148" s="15" t="s">
        <v>927</v>
      </c>
      <c r="C148" s="80">
        <f>SUM(C149:C150)</f>
        <v>4747.5</v>
      </c>
      <c r="D148" s="81">
        <f t="shared" ref="D148:N148" si="80">SUM(D149:D150)</f>
        <v>151</v>
      </c>
      <c r="E148" s="81">
        <f t="shared" si="80"/>
        <v>0</v>
      </c>
      <c r="F148" s="81">
        <f t="shared" si="80"/>
        <v>0</v>
      </c>
      <c r="G148" s="81">
        <f t="shared" si="80"/>
        <v>0</v>
      </c>
      <c r="H148" s="192">
        <f t="shared" si="80"/>
        <v>4</v>
      </c>
      <c r="I148" s="81">
        <f t="shared" si="80"/>
        <v>4</v>
      </c>
      <c r="J148" s="80">
        <f t="shared" si="80"/>
        <v>0</v>
      </c>
      <c r="K148" s="80">
        <f t="shared" si="80"/>
        <v>0</v>
      </c>
      <c r="L148" s="80">
        <f t="shared" si="80"/>
        <v>0</v>
      </c>
      <c r="M148" s="80">
        <f t="shared" si="80"/>
        <v>8245315.6899999995</v>
      </c>
      <c r="N148" s="80">
        <f t="shared" si="80"/>
        <v>8245315.6899999995</v>
      </c>
    </row>
    <row r="149" spans="1:14" s="59" customFormat="1" ht="22.5" customHeight="1" x14ac:dyDescent="0.25">
      <c r="A149" s="16">
        <v>27</v>
      </c>
      <c r="B149" s="15" t="s">
        <v>940</v>
      </c>
      <c r="C149" s="80">
        <f>'Таблица 1'!I913</f>
        <v>1112.3</v>
      </c>
      <c r="D149" s="81">
        <f>'Таблица 1'!L913</f>
        <v>28</v>
      </c>
      <c r="E149" s="81">
        <v>0</v>
      </c>
      <c r="F149" s="81">
        <v>0</v>
      </c>
      <c r="G149" s="81">
        <v>0</v>
      </c>
      <c r="H149" s="192">
        <v>1</v>
      </c>
      <c r="I149" s="81">
        <f>H149</f>
        <v>1</v>
      </c>
      <c r="J149" s="80">
        <v>0</v>
      </c>
      <c r="K149" s="80">
        <v>0</v>
      </c>
      <c r="L149" s="80">
        <v>0</v>
      </c>
      <c r="M149" s="80">
        <f>'Таблица 1'!M913</f>
        <v>7137404.29</v>
      </c>
      <c r="N149" s="80">
        <f>M149</f>
        <v>7137404.29</v>
      </c>
    </row>
    <row r="150" spans="1:14" s="47" customFormat="1" ht="22.5" customHeight="1" x14ac:dyDescent="0.25">
      <c r="A150" s="16">
        <v>28</v>
      </c>
      <c r="B150" s="15" t="s">
        <v>928</v>
      </c>
      <c r="C150" s="80">
        <f>'Таблица 1'!I915</f>
        <v>3635.2</v>
      </c>
      <c r="D150" s="81">
        <f>'Таблица 1'!L915</f>
        <v>123</v>
      </c>
      <c r="E150" s="81">
        <v>0</v>
      </c>
      <c r="F150" s="81">
        <v>0</v>
      </c>
      <c r="G150" s="81">
        <v>0</v>
      </c>
      <c r="H150" s="192">
        <v>3</v>
      </c>
      <c r="I150" s="81">
        <f>H150</f>
        <v>3</v>
      </c>
      <c r="J150" s="80">
        <v>0</v>
      </c>
      <c r="K150" s="80">
        <v>0</v>
      </c>
      <c r="L150" s="80">
        <v>0</v>
      </c>
      <c r="M150" s="80">
        <f>'Таблица 1'!M915</f>
        <v>1107911.3999999999</v>
      </c>
      <c r="N150" s="80">
        <f>M150</f>
        <v>1107911.3999999999</v>
      </c>
    </row>
    <row r="151" spans="1:14" ht="29.25" customHeight="1" x14ac:dyDescent="0.25">
      <c r="A151" s="16"/>
      <c r="B151" s="15" t="s">
        <v>929</v>
      </c>
      <c r="C151" s="80">
        <f>SUM(C152:C155)</f>
        <v>8689.4</v>
      </c>
      <c r="D151" s="81">
        <f t="shared" ref="D151:N151" si="81">SUM(D152:D155)</f>
        <v>267</v>
      </c>
      <c r="E151" s="81">
        <f t="shared" si="81"/>
        <v>0</v>
      </c>
      <c r="F151" s="81">
        <f t="shared" si="81"/>
        <v>0</v>
      </c>
      <c r="G151" s="81">
        <f t="shared" si="81"/>
        <v>0</v>
      </c>
      <c r="H151" s="192">
        <f t="shared" si="81"/>
        <v>5</v>
      </c>
      <c r="I151" s="81">
        <f t="shared" si="81"/>
        <v>5</v>
      </c>
      <c r="J151" s="80">
        <f t="shared" si="81"/>
        <v>0</v>
      </c>
      <c r="K151" s="80">
        <f t="shared" si="81"/>
        <v>0</v>
      </c>
      <c r="L151" s="80">
        <f t="shared" si="81"/>
        <v>0</v>
      </c>
      <c r="M151" s="80">
        <f t="shared" si="81"/>
        <v>15142950.917000003</v>
      </c>
      <c r="N151" s="80">
        <f t="shared" si="81"/>
        <v>15142950.917000003</v>
      </c>
    </row>
    <row r="152" spans="1:14" s="59" customFormat="1" ht="22.5" customHeight="1" x14ac:dyDescent="0.25">
      <c r="A152" s="16">
        <v>29</v>
      </c>
      <c r="B152" s="15" t="s">
        <v>930</v>
      </c>
      <c r="C152" s="80">
        <f>'Таблица 1'!I920</f>
        <v>3581</v>
      </c>
      <c r="D152" s="81">
        <f>'Таблица 1'!L920</f>
        <v>156</v>
      </c>
      <c r="E152" s="81">
        <v>0</v>
      </c>
      <c r="F152" s="81">
        <v>0</v>
      </c>
      <c r="G152" s="81">
        <v>0</v>
      </c>
      <c r="H152" s="192">
        <v>2</v>
      </c>
      <c r="I152" s="81">
        <f t="shared" ref="I152:I155" si="82">H152</f>
        <v>2</v>
      </c>
      <c r="J152" s="80">
        <v>0</v>
      </c>
      <c r="K152" s="80">
        <v>0</v>
      </c>
      <c r="L152" s="80">
        <v>0</v>
      </c>
      <c r="M152" s="80">
        <f>'Таблица 1'!M920</f>
        <v>13244986.217000004</v>
      </c>
      <c r="N152" s="80">
        <f t="shared" ref="N152:N155" si="83">M152</f>
        <v>13244986.217000004</v>
      </c>
    </row>
    <row r="153" spans="1:14" s="47" customFormat="1" ht="22.5" customHeight="1" x14ac:dyDescent="0.25">
      <c r="A153" s="16">
        <v>30</v>
      </c>
      <c r="B153" s="15" t="s">
        <v>941</v>
      </c>
      <c r="C153" s="80">
        <f>'Таблица 1'!I923</f>
        <v>3959</v>
      </c>
      <c r="D153" s="81">
        <f>'Таблица 1'!L923</f>
        <v>51</v>
      </c>
      <c r="E153" s="81">
        <v>0</v>
      </c>
      <c r="F153" s="81">
        <v>0</v>
      </c>
      <c r="G153" s="81">
        <v>0</v>
      </c>
      <c r="H153" s="192">
        <v>1</v>
      </c>
      <c r="I153" s="81">
        <f t="shared" si="82"/>
        <v>1</v>
      </c>
      <c r="J153" s="80">
        <v>0</v>
      </c>
      <c r="K153" s="80">
        <v>0</v>
      </c>
      <c r="L153" s="80">
        <v>0</v>
      </c>
      <c r="M153" s="80">
        <f>'Таблица 1'!M923</f>
        <v>1261550</v>
      </c>
      <c r="N153" s="80">
        <f t="shared" si="83"/>
        <v>1261550</v>
      </c>
    </row>
    <row r="154" spans="1:14" s="47" customFormat="1" ht="22.5" customHeight="1" x14ac:dyDescent="0.25">
      <c r="A154" s="16">
        <v>31</v>
      </c>
      <c r="B154" s="15" t="s">
        <v>1339</v>
      </c>
      <c r="C154" s="80">
        <f>'Таблица 1'!I926</f>
        <v>320</v>
      </c>
      <c r="D154" s="81">
        <f>'Таблица 1'!L926</f>
        <v>15</v>
      </c>
      <c r="E154" s="81">
        <v>0</v>
      </c>
      <c r="F154" s="81">
        <v>0</v>
      </c>
      <c r="G154" s="81">
        <v>0</v>
      </c>
      <c r="H154" s="192">
        <v>1</v>
      </c>
      <c r="I154" s="81">
        <f t="shared" ref="I154" si="84">H154</f>
        <v>1</v>
      </c>
      <c r="J154" s="80">
        <v>0</v>
      </c>
      <c r="K154" s="80">
        <v>0</v>
      </c>
      <c r="L154" s="80">
        <v>0</v>
      </c>
      <c r="M154" s="80">
        <f>'Таблица 1'!M926</f>
        <v>363023.5</v>
      </c>
      <c r="N154" s="80">
        <f t="shared" ref="N154" si="85">M154</f>
        <v>363023.5</v>
      </c>
    </row>
    <row r="155" spans="1:14" s="47" customFormat="1" ht="22.5" customHeight="1" x14ac:dyDescent="0.25">
      <c r="A155" s="16">
        <v>32</v>
      </c>
      <c r="B155" s="15" t="s">
        <v>942</v>
      </c>
      <c r="C155" s="80">
        <f>'Таблица 1'!I927</f>
        <v>829.4</v>
      </c>
      <c r="D155" s="81">
        <f>'Таблица 1'!L927</f>
        <v>45</v>
      </c>
      <c r="E155" s="81">
        <v>0</v>
      </c>
      <c r="F155" s="81">
        <v>0</v>
      </c>
      <c r="G155" s="81">
        <v>0</v>
      </c>
      <c r="H155" s="192">
        <v>1</v>
      </c>
      <c r="I155" s="81">
        <f t="shared" si="82"/>
        <v>1</v>
      </c>
      <c r="J155" s="80">
        <v>0</v>
      </c>
      <c r="K155" s="80">
        <v>0</v>
      </c>
      <c r="L155" s="80">
        <v>0</v>
      </c>
      <c r="M155" s="80">
        <f>'Таблица 1'!M927</f>
        <v>273391.2</v>
      </c>
      <c r="N155" s="80">
        <f t="shared" si="83"/>
        <v>273391.2</v>
      </c>
    </row>
    <row r="156" spans="1:14" ht="31.5" customHeight="1" x14ac:dyDescent="0.25">
      <c r="A156" s="16"/>
      <c r="B156" s="15" t="s">
        <v>933</v>
      </c>
      <c r="C156" s="80">
        <f>SUM(C157:C158)</f>
        <v>5405.5</v>
      </c>
      <c r="D156" s="81">
        <f t="shared" ref="D156:N156" si="86">SUM(D157:D158)</f>
        <v>195</v>
      </c>
      <c r="E156" s="81">
        <f t="shared" si="86"/>
        <v>0</v>
      </c>
      <c r="F156" s="81">
        <f t="shared" si="86"/>
        <v>0</v>
      </c>
      <c r="G156" s="81">
        <f t="shared" si="86"/>
        <v>0</v>
      </c>
      <c r="H156" s="192">
        <f t="shared" si="86"/>
        <v>6</v>
      </c>
      <c r="I156" s="81">
        <f t="shared" si="86"/>
        <v>6</v>
      </c>
      <c r="J156" s="80">
        <f t="shared" si="86"/>
        <v>0</v>
      </c>
      <c r="K156" s="80">
        <f t="shared" si="86"/>
        <v>0</v>
      </c>
      <c r="L156" s="80">
        <f t="shared" si="86"/>
        <v>0</v>
      </c>
      <c r="M156" s="80">
        <f t="shared" si="86"/>
        <v>16648357.749</v>
      </c>
      <c r="N156" s="80">
        <f t="shared" si="86"/>
        <v>16648357.749</v>
      </c>
    </row>
    <row r="157" spans="1:14" ht="23.25" customHeight="1" x14ac:dyDescent="0.25">
      <c r="A157" s="16">
        <v>33</v>
      </c>
      <c r="B157" s="15" t="s">
        <v>934</v>
      </c>
      <c r="C157" s="80">
        <f>'Таблица 1'!I930</f>
        <v>3339.1000000000004</v>
      </c>
      <c r="D157" s="81">
        <f>'Таблица 1'!L930</f>
        <v>120</v>
      </c>
      <c r="E157" s="81">
        <v>0</v>
      </c>
      <c r="F157" s="81">
        <v>0</v>
      </c>
      <c r="G157" s="81">
        <v>0</v>
      </c>
      <c r="H157" s="81">
        <v>3</v>
      </c>
      <c r="I157" s="81">
        <f>H157</f>
        <v>3</v>
      </c>
      <c r="J157" s="80">
        <v>0</v>
      </c>
      <c r="K157" s="80">
        <v>0</v>
      </c>
      <c r="L157" s="80">
        <v>0</v>
      </c>
      <c r="M157" s="80">
        <f>'Таблица 1'!M930</f>
        <v>10908714.103</v>
      </c>
      <c r="N157" s="80">
        <f>M157</f>
        <v>10908714.103</v>
      </c>
    </row>
    <row r="158" spans="1:14" s="47" customFormat="1" ht="22.5" customHeight="1" x14ac:dyDescent="0.25">
      <c r="A158" s="16">
        <v>34</v>
      </c>
      <c r="B158" s="15" t="s">
        <v>936</v>
      </c>
      <c r="C158" s="80">
        <f>'Таблица 1'!I934</f>
        <v>2066.4</v>
      </c>
      <c r="D158" s="81">
        <f>'Таблица 1'!L934</f>
        <v>75</v>
      </c>
      <c r="E158" s="81">
        <v>0</v>
      </c>
      <c r="F158" s="81">
        <v>0</v>
      </c>
      <c r="G158" s="81">
        <v>0</v>
      </c>
      <c r="H158" s="81">
        <v>3</v>
      </c>
      <c r="I158" s="81">
        <f t="shared" ref="I158" si="87">H158</f>
        <v>3</v>
      </c>
      <c r="J158" s="80">
        <v>0</v>
      </c>
      <c r="K158" s="80">
        <v>0</v>
      </c>
      <c r="L158" s="80">
        <v>0</v>
      </c>
      <c r="M158" s="80">
        <f>'Таблица 1'!M934</f>
        <v>5739643.6459999997</v>
      </c>
      <c r="N158" s="80">
        <f t="shared" ref="N158" si="88">M158</f>
        <v>5739643.6459999997</v>
      </c>
    </row>
    <row r="159" spans="1:14" s="59" customFormat="1" ht="27" customHeight="1" x14ac:dyDescent="0.25">
      <c r="A159" s="194"/>
      <c r="B159" s="1"/>
      <c r="C159" s="195"/>
      <c r="D159" s="196"/>
      <c r="E159" s="196"/>
      <c r="F159" s="196"/>
      <c r="G159" s="196"/>
      <c r="H159" s="196"/>
      <c r="I159" s="196"/>
      <c r="J159" s="195"/>
      <c r="K159" s="195"/>
      <c r="L159" s="195"/>
      <c r="M159" s="195"/>
      <c r="N159" s="195"/>
    </row>
    <row r="160" spans="1:14" ht="18.75" customHeight="1" x14ac:dyDescent="0.25"/>
    <row r="161" spans="1:14" s="74" customFormat="1" ht="26.25" customHeight="1" x14ac:dyDescent="0.3">
      <c r="A161" s="197" t="s">
        <v>749</v>
      </c>
      <c r="B161" s="197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</row>
    <row r="162" spans="1:14" s="53" customFormat="1" ht="33.75" customHeight="1" x14ac:dyDescent="0.25">
      <c r="A162" s="198" t="s">
        <v>750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</row>
    <row r="163" spans="1:14" s="8" customFormat="1" ht="26.25" customHeight="1" x14ac:dyDescent="0.25">
      <c r="A163" s="191"/>
      <c r="B163" s="155" t="s">
        <v>33</v>
      </c>
      <c r="C163" s="78">
        <f>C164+C165+C166+C167+C168+C171+C173+C175+C177+C179+C181+C185</f>
        <v>576354.29</v>
      </c>
      <c r="D163" s="79">
        <f t="shared" ref="D163:N163" si="89">D164+D165+D166+D167+D168+D171+D173+D175+D177+D179+D181+D185</f>
        <v>17181</v>
      </c>
      <c r="E163" s="79">
        <f t="shared" si="89"/>
        <v>0</v>
      </c>
      <c r="F163" s="79">
        <f t="shared" si="89"/>
        <v>0</v>
      </c>
      <c r="G163" s="79">
        <f t="shared" si="89"/>
        <v>0</v>
      </c>
      <c r="H163" s="79">
        <f t="shared" si="89"/>
        <v>114</v>
      </c>
      <c r="I163" s="79">
        <f t="shared" si="89"/>
        <v>114</v>
      </c>
      <c r="J163" s="78">
        <f t="shared" si="89"/>
        <v>0</v>
      </c>
      <c r="K163" s="78">
        <f t="shared" si="89"/>
        <v>0</v>
      </c>
      <c r="L163" s="78">
        <f t="shared" si="89"/>
        <v>0</v>
      </c>
      <c r="M163" s="78">
        <f t="shared" si="89"/>
        <v>146621815.65000001</v>
      </c>
      <c r="N163" s="78">
        <f t="shared" si="89"/>
        <v>146621815.65000001</v>
      </c>
    </row>
    <row r="164" spans="1:14" s="36" customFormat="1" ht="22.5" customHeight="1" x14ac:dyDescent="0.25">
      <c r="A164" s="39">
        <v>1</v>
      </c>
      <c r="B164" s="38" t="s">
        <v>885</v>
      </c>
      <c r="C164" s="71">
        <f>'Таблица 1'!I942</f>
        <v>442715.92000000004</v>
      </c>
      <c r="D164" s="72">
        <f>'Таблица 1'!L942</f>
        <v>13231</v>
      </c>
      <c r="E164" s="72">
        <v>0</v>
      </c>
      <c r="F164" s="72">
        <v>0</v>
      </c>
      <c r="G164" s="72">
        <v>0</v>
      </c>
      <c r="H164" s="72">
        <v>74</v>
      </c>
      <c r="I164" s="72">
        <f t="shared" ref="I164:I166" si="90">H164</f>
        <v>74</v>
      </c>
      <c r="J164" s="71">
        <v>0</v>
      </c>
      <c r="K164" s="71">
        <v>0</v>
      </c>
      <c r="L164" s="71">
        <v>0</v>
      </c>
      <c r="M164" s="71">
        <f>'Таблица 1'!M942</f>
        <v>119221696.56</v>
      </c>
      <c r="N164" s="71">
        <f t="shared" ref="N164:N166" si="91">M164</f>
        <v>119221696.56</v>
      </c>
    </row>
    <row r="165" spans="1:14" s="36" customFormat="1" ht="22.5" customHeight="1" x14ac:dyDescent="0.25">
      <c r="A165" s="39">
        <v>2</v>
      </c>
      <c r="B165" s="38" t="s">
        <v>887</v>
      </c>
      <c r="C165" s="71">
        <f>'Таблица 1'!I1018</f>
        <v>3007.78</v>
      </c>
      <c r="D165" s="72">
        <f>'Таблица 1'!L1018</f>
        <v>53</v>
      </c>
      <c r="E165" s="72">
        <v>0</v>
      </c>
      <c r="F165" s="72">
        <v>0</v>
      </c>
      <c r="G165" s="72">
        <v>0</v>
      </c>
      <c r="H165" s="72">
        <v>1</v>
      </c>
      <c r="I165" s="72">
        <f t="shared" si="90"/>
        <v>1</v>
      </c>
      <c r="J165" s="71">
        <v>0</v>
      </c>
      <c r="K165" s="71">
        <v>0</v>
      </c>
      <c r="L165" s="71">
        <v>0</v>
      </c>
      <c r="M165" s="71">
        <f>'Таблица 1'!M1018</f>
        <v>356232</v>
      </c>
      <c r="N165" s="71">
        <f t="shared" si="91"/>
        <v>356232</v>
      </c>
    </row>
    <row r="166" spans="1:14" s="36" customFormat="1" ht="22.5" customHeight="1" x14ac:dyDescent="0.25">
      <c r="A166" s="39">
        <v>3</v>
      </c>
      <c r="B166" s="38" t="s">
        <v>891</v>
      </c>
      <c r="C166" s="71">
        <f>'Таблица 1'!I1020</f>
        <v>2354.6000000000004</v>
      </c>
      <c r="D166" s="72">
        <f>'Таблица 1'!L1020</f>
        <v>77</v>
      </c>
      <c r="E166" s="72">
        <v>0</v>
      </c>
      <c r="F166" s="72">
        <v>0</v>
      </c>
      <c r="G166" s="72">
        <v>0</v>
      </c>
      <c r="H166" s="72">
        <v>2</v>
      </c>
      <c r="I166" s="72">
        <f t="shared" si="90"/>
        <v>2</v>
      </c>
      <c r="J166" s="71">
        <v>0</v>
      </c>
      <c r="K166" s="71">
        <v>0</v>
      </c>
      <c r="L166" s="71">
        <v>0</v>
      </c>
      <c r="M166" s="71">
        <f>'Таблица 1'!M1020</f>
        <v>-488617.50999999995</v>
      </c>
      <c r="N166" s="71">
        <f t="shared" si="91"/>
        <v>-488617.50999999995</v>
      </c>
    </row>
    <row r="167" spans="1:14" s="59" customFormat="1" ht="22.5" customHeight="1" x14ac:dyDescent="0.25">
      <c r="A167" s="16">
        <v>4</v>
      </c>
      <c r="B167" s="193" t="s">
        <v>1303</v>
      </c>
      <c r="C167" s="80">
        <f>'Таблица 1'!I1023</f>
        <v>4532.8999999999996</v>
      </c>
      <c r="D167" s="81">
        <f>'Таблица 1'!L1023</f>
        <v>45</v>
      </c>
      <c r="E167" s="81">
        <v>0</v>
      </c>
      <c r="F167" s="81">
        <v>0</v>
      </c>
      <c r="G167" s="81">
        <v>0</v>
      </c>
      <c r="H167" s="81">
        <v>1</v>
      </c>
      <c r="I167" s="81">
        <f>H167</f>
        <v>1</v>
      </c>
      <c r="J167" s="80">
        <v>0</v>
      </c>
      <c r="K167" s="80">
        <v>0</v>
      </c>
      <c r="L167" s="80">
        <v>0</v>
      </c>
      <c r="M167" s="80">
        <f>'Таблица 1'!M1023</f>
        <v>1394400</v>
      </c>
      <c r="N167" s="80">
        <f>M167</f>
        <v>1394400</v>
      </c>
    </row>
    <row r="168" spans="1:14" s="36" customFormat="1" ht="30.75" customHeight="1" x14ac:dyDescent="0.25">
      <c r="A168" s="39"/>
      <c r="B168" s="38" t="s">
        <v>898</v>
      </c>
      <c r="C168" s="71">
        <f>SUM(C169:C170)</f>
        <v>3052.4</v>
      </c>
      <c r="D168" s="72">
        <f t="shared" ref="D168:N168" si="92">SUM(D169:D170)</f>
        <v>128</v>
      </c>
      <c r="E168" s="72">
        <f t="shared" si="92"/>
        <v>0</v>
      </c>
      <c r="F168" s="72">
        <f t="shared" si="92"/>
        <v>0</v>
      </c>
      <c r="G168" s="72">
        <f t="shared" si="92"/>
        <v>0</v>
      </c>
      <c r="H168" s="72">
        <f t="shared" si="92"/>
        <v>2</v>
      </c>
      <c r="I168" s="72">
        <f t="shared" si="92"/>
        <v>2</v>
      </c>
      <c r="J168" s="71">
        <f t="shared" si="92"/>
        <v>0</v>
      </c>
      <c r="K168" s="71">
        <f t="shared" si="92"/>
        <v>0</v>
      </c>
      <c r="L168" s="71">
        <f t="shared" si="92"/>
        <v>0</v>
      </c>
      <c r="M168" s="71">
        <f t="shared" si="92"/>
        <v>99597.040000000037</v>
      </c>
      <c r="N168" s="71">
        <f t="shared" si="92"/>
        <v>99597.040000000037</v>
      </c>
    </row>
    <row r="169" spans="1:14" s="36" customFormat="1" ht="22.5" customHeight="1" x14ac:dyDescent="0.25">
      <c r="A169" s="39">
        <v>5</v>
      </c>
      <c r="B169" s="38" t="s">
        <v>899</v>
      </c>
      <c r="C169" s="71">
        <f>'Таблица 1'!I1026</f>
        <v>741</v>
      </c>
      <c r="D169" s="72">
        <f>'Таблица 1'!L1026</f>
        <v>32</v>
      </c>
      <c r="E169" s="72">
        <v>0</v>
      </c>
      <c r="F169" s="72">
        <v>0</v>
      </c>
      <c r="G169" s="72">
        <v>0</v>
      </c>
      <c r="H169" s="72">
        <v>1</v>
      </c>
      <c r="I169" s="72">
        <f t="shared" ref="I169:I170" si="93">H169</f>
        <v>1</v>
      </c>
      <c r="J169" s="71">
        <v>0</v>
      </c>
      <c r="K169" s="71">
        <v>0</v>
      </c>
      <c r="L169" s="71">
        <v>0</v>
      </c>
      <c r="M169" s="71">
        <f>'Таблица 1'!M1026</f>
        <v>-967460.96</v>
      </c>
      <c r="N169" s="71">
        <f t="shared" ref="N169:N170" si="94">M169</f>
        <v>-967460.96</v>
      </c>
    </row>
    <row r="170" spans="1:14" s="36" customFormat="1" ht="22.5" customHeight="1" x14ac:dyDescent="0.25">
      <c r="A170" s="39">
        <v>6</v>
      </c>
      <c r="B170" s="38" t="s">
        <v>900</v>
      </c>
      <c r="C170" s="71">
        <f>'Таблица 1'!I1029</f>
        <v>2311.4</v>
      </c>
      <c r="D170" s="72">
        <f>'Таблица 1'!L1029</f>
        <v>96</v>
      </c>
      <c r="E170" s="72">
        <v>0</v>
      </c>
      <c r="F170" s="72">
        <v>0</v>
      </c>
      <c r="G170" s="72">
        <v>0</v>
      </c>
      <c r="H170" s="72">
        <v>1</v>
      </c>
      <c r="I170" s="72">
        <f t="shared" si="93"/>
        <v>1</v>
      </c>
      <c r="J170" s="71">
        <v>0</v>
      </c>
      <c r="K170" s="71">
        <v>0</v>
      </c>
      <c r="L170" s="71">
        <v>0</v>
      </c>
      <c r="M170" s="71">
        <f>'Таблица 1'!M1029</f>
        <v>1067058</v>
      </c>
      <c r="N170" s="71">
        <f t="shared" si="94"/>
        <v>1067058</v>
      </c>
    </row>
    <row r="171" spans="1:14" s="36" customFormat="1" ht="31.5" customHeight="1" x14ac:dyDescent="0.25">
      <c r="A171" s="39"/>
      <c r="B171" s="38" t="s">
        <v>903</v>
      </c>
      <c r="C171" s="71">
        <f>C172</f>
        <v>1147</v>
      </c>
      <c r="D171" s="72">
        <f t="shared" ref="D171:N171" si="95">D172</f>
        <v>38</v>
      </c>
      <c r="E171" s="72">
        <f t="shared" si="95"/>
        <v>0</v>
      </c>
      <c r="F171" s="72">
        <f t="shared" si="95"/>
        <v>0</v>
      </c>
      <c r="G171" s="72">
        <f t="shared" si="95"/>
        <v>0</v>
      </c>
      <c r="H171" s="72">
        <f t="shared" si="95"/>
        <v>2</v>
      </c>
      <c r="I171" s="72">
        <f t="shared" si="95"/>
        <v>2</v>
      </c>
      <c r="J171" s="71">
        <f t="shared" si="95"/>
        <v>0</v>
      </c>
      <c r="K171" s="71">
        <f t="shared" si="95"/>
        <v>0</v>
      </c>
      <c r="L171" s="71">
        <f t="shared" si="95"/>
        <v>0</v>
      </c>
      <c r="M171" s="71">
        <f t="shared" si="95"/>
        <v>-60274.400000000001</v>
      </c>
      <c r="N171" s="71">
        <f t="shared" si="95"/>
        <v>-60274.400000000001</v>
      </c>
    </row>
    <row r="172" spans="1:14" s="36" customFormat="1" ht="22.5" customHeight="1" x14ac:dyDescent="0.25">
      <c r="A172" s="39">
        <v>7</v>
      </c>
      <c r="B172" s="38" t="s">
        <v>904</v>
      </c>
      <c r="C172" s="71">
        <f>'Таблица 1'!I1032</f>
        <v>1147</v>
      </c>
      <c r="D172" s="72">
        <f>'Таблица 1'!L1032</f>
        <v>38</v>
      </c>
      <c r="E172" s="72">
        <v>0</v>
      </c>
      <c r="F172" s="72">
        <v>0</v>
      </c>
      <c r="G172" s="72">
        <v>0</v>
      </c>
      <c r="H172" s="72">
        <v>2</v>
      </c>
      <c r="I172" s="72">
        <f>H172</f>
        <v>2</v>
      </c>
      <c r="J172" s="71">
        <v>0</v>
      </c>
      <c r="K172" s="71">
        <v>0</v>
      </c>
      <c r="L172" s="71">
        <v>0</v>
      </c>
      <c r="M172" s="71">
        <f>'Таблица 1'!M1032</f>
        <v>-60274.400000000001</v>
      </c>
      <c r="N172" s="71">
        <f>M172</f>
        <v>-60274.400000000001</v>
      </c>
    </row>
    <row r="173" spans="1:14" ht="33.75" customHeight="1" x14ac:dyDescent="0.25">
      <c r="A173" s="16"/>
      <c r="B173" s="15" t="s">
        <v>916</v>
      </c>
      <c r="C173" s="80">
        <f>SUM(C174:C174)</f>
        <v>38744.6</v>
      </c>
      <c r="D173" s="81">
        <f t="shared" ref="D173:N173" si="96">SUM(D174:D174)</f>
        <v>1164</v>
      </c>
      <c r="E173" s="81">
        <f t="shared" si="96"/>
        <v>0</v>
      </c>
      <c r="F173" s="81">
        <f t="shared" si="96"/>
        <v>0</v>
      </c>
      <c r="G173" s="81">
        <f t="shared" si="96"/>
        <v>0</v>
      </c>
      <c r="H173" s="81">
        <f t="shared" si="96"/>
        <v>7</v>
      </c>
      <c r="I173" s="81">
        <f t="shared" si="96"/>
        <v>7</v>
      </c>
      <c r="J173" s="80">
        <f t="shared" si="96"/>
        <v>0</v>
      </c>
      <c r="K173" s="80">
        <f t="shared" si="96"/>
        <v>0</v>
      </c>
      <c r="L173" s="80">
        <f t="shared" si="96"/>
        <v>0</v>
      </c>
      <c r="M173" s="80">
        <f t="shared" si="96"/>
        <v>6884240.75</v>
      </c>
      <c r="N173" s="80">
        <f t="shared" si="96"/>
        <v>6884240.75</v>
      </c>
    </row>
    <row r="174" spans="1:14" ht="22.5" customHeight="1" x14ac:dyDescent="0.25">
      <c r="A174" s="16">
        <v>8</v>
      </c>
      <c r="B174" s="15" t="s">
        <v>918</v>
      </c>
      <c r="C174" s="80">
        <f>'Таблица 1'!I1036</f>
        <v>38744.6</v>
      </c>
      <c r="D174" s="81">
        <f>'Таблица 1'!L1036</f>
        <v>1164</v>
      </c>
      <c r="E174" s="81">
        <v>0</v>
      </c>
      <c r="F174" s="81">
        <v>0</v>
      </c>
      <c r="G174" s="81">
        <v>0</v>
      </c>
      <c r="H174" s="81">
        <v>7</v>
      </c>
      <c r="I174" s="81">
        <f>H174</f>
        <v>7</v>
      </c>
      <c r="J174" s="80">
        <v>0</v>
      </c>
      <c r="K174" s="80">
        <v>0</v>
      </c>
      <c r="L174" s="80">
        <v>0</v>
      </c>
      <c r="M174" s="80">
        <f>'Таблица 1'!M1036</f>
        <v>6884240.75</v>
      </c>
      <c r="N174" s="80">
        <f>M174</f>
        <v>6884240.75</v>
      </c>
    </row>
    <row r="175" spans="1:14" ht="30.75" customHeight="1" x14ac:dyDescent="0.25">
      <c r="A175" s="16"/>
      <c r="B175" s="15" t="s">
        <v>919</v>
      </c>
      <c r="C175" s="80">
        <f>C176</f>
        <v>39783.46</v>
      </c>
      <c r="D175" s="81">
        <f t="shared" ref="D175:N175" si="97">D176</f>
        <v>1178</v>
      </c>
      <c r="E175" s="81">
        <f t="shared" si="97"/>
        <v>0</v>
      </c>
      <c r="F175" s="81">
        <f t="shared" si="97"/>
        <v>0</v>
      </c>
      <c r="G175" s="81">
        <f t="shared" si="97"/>
        <v>0</v>
      </c>
      <c r="H175" s="81">
        <f t="shared" si="97"/>
        <v>10</v>
      </c>
      <c r="I175" s="81">
        <f t="shared" si="97"/>
        <v>10</v>
      </c>
      <c r="J175" s="80">
        <f t="shared" si="97"/>
        <v>0</v>
      </c>
      <c r="K175" s="80">
        <f t="shared" si="97"/>
        <v>0</v>
      </c>
      <c r="L175" s="80">
        <f t="shared" si="97"/>
        <v>0</v>
      </c>
      <c r="M175" s="80">
        <f t="shared" si="97"/>
        <v>9240875.4500000011</v>
      </c>
      <c r="N175" s="80">
        <f t="shared" si="97"/>
        <v>9240875.4500000011</v>
      </c>
    </row>
    <row r="176" spans="1:14" ht="22.5" customHeight="1" x14ac:dyDescent="0.25">
      <c r="A176" s="16">
        <v>9</v>
      </c>
      <c r="B176" s="15" t="s">
        <v>920</v>
      </c>
      <c r="C176" s="80">
        <f>'Таблица 1'!I1045</f>
        <v>39783.46</v>
      </c>
      <c r="D176" s="81">
        <f>'Таблица 1'!L1045</f>
        <v>1178</v>
      </c>
      <c r="E176" s="81">
        <v>0</v>
      </c>
      <c r="F176" s="81">
        <v>0</v>
      </c>
      <c r="G176" s="81">
        <v>0</v>
      </c>
      <c r="H176" s="81">
        <v>10</v>
      </c>
      <c r="I176" s="81">
        <f>H176</f>
        <v>10</v>
      </c>
      <c r="J176" s="80">
        <v>0</v>
      </c>
      <c r="K176" s="80">
        <v>0</v>
      </c>
      <c r="L176" s="80">
        <v>0</v>
      </c>
      <c r="M176" s="80">
        <f>'Таблица 1'!M1045</f>
        <v>9240875.4500000011</v>
      </c>
      <c r="N176" s="80">
        <f>M176</f>
        <v>9240875.4500000011</v>
      </c>
    </row>
    <row r="177" spans="1:14" ht="30.75" customHeight="1" x14ac:dyDescent="0.25">
      <c r="A177" s="16"/>
      <c r="B177" s="15" t="s">
        <v>923</v>
      </c>
      <c r="C177" s="80">
        <f>SUM(C178)</f>
        <v>14550</v>
      </c>
      <c r="D177" s="81">
        <f t="shared" ref="D177:N177" si="98">SUM(D178)</f>
        <v>462</v>
      </c>
      <c r="E177" s="81">
        <f t="shared" si="98"/>
        <v>0</v>
      </c>
      <c r="F177" s="81">
        <f t="shared" si="98"/>
        <v>0</v>
      </c>
      <c r="G177" s="81">
        <f t="shared" si="98"/>
        <v>0</v>
      </c>
      <c r="H177" s="81">
        <f t="shared" si="98"/>
        <v>6</v>
      </c>
      <c r="I177" s="81">
        <f t="shared" si="98"/>
        <v>6</v>
      </c>
      <c r="J177" s="80">
        <f t="shared" si="98"/>
        <v>0</v>
      </c>
      <c r="K177" s="80">
        <f t="shared" si="98"/>
        <v>0</v>
      </c>
      <c r="L177" s="80">
        <f t="shared" si="98"/>
        <v>0</v>
      </c>
      <c r="M177" s="80">
        <f t="shared" si="98"/>
        <v>3619716</v>
      </c>
      <c r="N177" s="80">
        <f t="shared" si="98"/>
        <v>3619716</v>
      </c>
    </row>
    <row r="178" spans="1:14" ht="22.5" customHeight="1" x14ac:dyDescent="0.25">
      <c r="A178" s="16">
        <v>10</v>
      </c>
      <c r="B178" s="15" t="s">
        <v>924</v>
      </c>
      <c r="C178" s="80">
        <f>'Таблица 1'!I1057</f>
        <v>14550</v>
      </c>
      <c r="D178" s="81">
        <f>'Таблица 1'!L1057</f>
        <v>462</v>
      </c>
      <c r="E178" s="81">
        <v>0</v>
      </c>
      <c r="F178" s="81">
        <v>0</v>
      </c>
      <c r="G178" s="81">
        <v>0</v>
      </c>
      <c r="H178" s="81">
        <v>6</v>
      </c>
      <c r="I178" s="81">
        <f>H178</f>
        <v>6</v>
      </c>
      <c r="J178" s="80">
        <v>0</v>
      </c>
      <c r="K178" s="80">
        <v>0</v>
      </c>
      <c r="L178" s="80">
        <v>0</v>
      </c>
      <c r="M178" s="80">
        <f>'Таблица 1'!M1057</f>
        <v>3619716</v>
      </c>
      <c r="N178" s="80">
        <f>M178</f>
        <v>3619716</v>
      </c>
    </row>
    <row r="179" spans="1:14" ht="30" customHeight="1" x14ac:dyDescent="0.25">
      <c r="A179" s="16"/>
      <c r="B179" s="15" t="s">
        <v>946</v>
      </c>
      <c r="C179" s="80">
        <f>SUM(C180)</f>
        <v>5669.13</v>
      </c>
      <c r="D179" s="81">
        <f t="shared" ref="D179:N179" si="99">SUM(D180)</f>
        <v>180</v>
      </c>
      <c r="E179" s="81">
        <f t="shared" si="99"/>
        <v>0</v>
      </c>
      <c r="F179" s="81">
        <f t="shared" si="99"/>
        <v>0</v>
      </c>
      <c r="G179" s="81">
        <f t="shared" si="99"/>
        <v>0</v>
      </c>
      <c r="H179" s="81">
        <f t="shared" si="99"/>
        <v>2</v>
      </c>
      <c r="I179" s="81">
        <f t="shared" si="99"/>
        <v>2</v>
      </c>
      <c r="J179" s="80">
        <f t="shared" si="99"/>
        <v>0</v>
      </c>
      <c r="K179" s="80">
        <f t="shared" si="99"/>
        <v>0</v>
      </c>
      <c r="L179" s="80">
        <f t="shared" si="99"/>
        <v>0</v>
      </c>
      <c r="M179" s="80">
        <f t="shared" si="99"/>
        <v>2375483.4</v>
      </c>
      <c r="N179" s="80">
        <f t="shared" si="99"/>
        <v>2375483.4</v>
      </c>
    </row>
    <row r="180" spans="1:14" ht="20.100000000000001" customHeight="1" x14ac:dyDescent="0.25">
      <c r="A180" s="16">
        <v>11</v>
      </c>
      <c r="B180" s="15" t="s">
        <v>928</v>
      </c>
      <c r="C180" s="80">
        <f>'Таблица 1'!I1066</f>
        <v>5669.13</v>
      </c>
      <c r="D180" s="81">
        <f>'Таблица 1'!L1066</f>
        <v>180</v>
      </c>
      <c r="E180" s="81">
        <v>0</v>
      </c>
      <c r="F180" s="81">
        <v>0</v>
      </c>
      <c r="G180" s="81">
        <v>0</v>
      </c>
      <c r="H180" s="81">
        <v>2</v>
      </c>
      <c r="I180" s="81">
        <f>H180</f>
        <v>2</v>
      </c>
      <c r="J180" s="80">
        <v>0</v>
      </c>
      <c r="K180" s="80">
        <v>0</v>
      </c>
      <c r="L180" s="80">
        <v>0</v>
      </c>
      <c r="M180" s="80">
        <f>'Таблица 1'!M1066</f>
        <v>2375483.4</v>
      </c>
      <c r="N180" s="80">
        <f>M180</f>
        <v>2375483.4</v>
      </c>
    </row>
    <row r="181" spans="1:14" ht="32.25" customHeight="1" x14ac:dyDescent="0.25">
      <c r="A181" s="16"/>
      <c r="B181" s="15" t="s">
        <v>929</v>
      </c>
      <c r="C181" s="80">
        <f>SUM(C182:C184)</f>
        <v>15336.4</v>
      </c>
      <c r="D181" s="81">
        <f t="shared" ref="D181:N181" si="100">SUM(D182:D184)</f>
        <v>487</v>
      </c>
      <c r="E181" s="81">
        <v>0</v>
      </c>
      <c r="F181" s="81">
        <v>0</v>
      </c>
      <c r="G181" s="81">
        <v>0</v>
      </c>
      <c r="H181" s="81">
        <f t="shared" si="100"/>
        <v>5</v>
      </c>
      <c r="I181" s="81">
        <f t="shared" si="100"/>
        <v>5</v>
      </c>
      <c r="J181" s="80">
        <f t="shared" si="100"/>
        <v>0</v>
      </c>
      <c r="K181" s="80">
        <f t="shared" si="100"/>
        <v>0</v>
      </c>
      <c r="L181" s="80">
        <f t="shared" si="100"/>
        <v>0</v>
      </c>
      <c r="M181" s="80">
        <f t="shared" si="100"/>
        <v>2953217</v>
      </c>
      <c r="N181" s="80">
        <f t="shared" si="100"/>
        <v>2953217</v>
      </c>
    </row>
    <row r="182" spans="1:14" ht="22.5" customHeight="1" x14ac:dyDescent="0.25">
      <c r="A182" s="16">
        <v>12</v>
      </c>
      <c r="B182" s="15" t="s">
        <v>930</v>
      </c>
      <c r="C182" s="80">
        <f>'Таблица 1'!I1070</f>
        <v>5715.9</v>
      </c>
      <c r="D182" s="81">
        <f>'Таблица 1'!L1070</f>
        <v>145</v>
      </c>
      <c r="E182" s="81">
        <f ca="1">SUM(E182:E184)</f>
        <v>0</v>
      </c>
      <c r="F182" s="81">
        <f ca="1">SUM(F182:F184)</f>
        <v>0</v>
      </c>
      <c r="G182" s="81">
        <f ca="1">SUM(G182:G184)</f>
        <v>0</v>
      </c>
      <c r="H182" s="81">
        <v>2</v>
      </c>
      <c r="I182" s="81">
        <f>H182</f>
        <v>2</v>
      </c>
      <c r="J182" s="80">
        <v>0</v>
      </c>
      <c r="K182" s="80">
        <v>0</v>
      </c>
      <c r="L182" s="80">
        <v>0</v>
      </c>
      <c r="M182" s="80">
        <f>'Таблица 1'!M1070</f>
        <v>1101046.4000000001</v>
      </c>
      <c r="N182" s="80">
        <f>M182</f>
        <v>1101046.4000000001</v>
      </c>
    </row>
    <row r="183" spans="1:14" s="59" customFormat="1" ht="20.100000000000001" customHeight="1" x14ac:dyDescent="0.25">
      <c r="A183" s="16">
        <v>13</v>
      </c>
      <c r="B183" s="15" t="s">
        <v>931</v>
      </c>
      <c r="C183" s="80">
        <f>'Таблица 1'!I1073</f>
        <v>5411.5</v>
      </c>
      <c r="D183" s="81">
        <f>'Таблица 1'!L1073</f>
        <v>177</v>
      </c>
      <c r="E183" s="81">
        <v>0</v>
      </c>
      <c r="F183" s="81">
        <v>0</v>
      </c>
      <c r="G183" s="81">
        <v>0</v>
      </c>
      <c r="H183" s="81">
        <v>2</v>
      </c>
      <c r="I183" s="81">
        <f t="shared" ref="I183" si="101">H183</f>
        <v>2</v>
      </c>
      <c r="J183" s="80">
        <v>0</v>
      </c>
      <c r="K183" s="80">
        <v>0</v>
      </c>
      <c r="L183" s="80">
        <v>0</v>
      </c>
      <c r="M183" s="80">
        <f>'Таблица 1'!M1073</f>
        <v>1026279.6</v>
      </c>
      <c r="N183" s="80">
        <f t="shared" ref="N183" si="102">M183</f>
        <v>1026279.6</v>
      </c>
    </row>
    <row r="184" spans="1:14" s="47" customFormat="1" ht="20.100000000000001" customHeight="1" x14ac:dyDescent="0.25">
      <c r="A184" s="16">
        <v>14</v>
      </c>
      <c r="B184" s="15" t="s">
        <v>1342</v>
      </c>
      <c r="C184" s="80">
        <f>'Таблица 1'!I1076</f>
        <v>4209</v>
      </c>
      <c r="D184" s="81">
        <f>'Таблица 1'!L1076</f>
        <v>165</v>
      </c>
      <c r="E184" s="81">
        <v>0</v>
      </c>
      <c r="F184" s="81">
        <v>0</v>
      </c>
      <c r="G184" s="81">
        <v>0</v>
      </c>
      <c r="H184" s="81">
        <v>1</v>
      </c>
      <c r="I184" s="81">
        <f t="shared" ref="I184" si="103">H184</f>
        <v>1</v>
      </c>
      <c r="J184" s="80">
        <v>0</v>
      </c>
      <c r="K184" s="80">
        <v>0</v>
      </c>
      <c r="L184" s="80">
        <v>0</v>
      </c>
      <c r="M184" s="80">
        <f>'Таблица 1'!M1076</f>
        <v>825891</v>
      </c>
      <c r="N184" s="80">
        <f t="shared" ref="N184" si="104">M184</f>
        <v>825891</v>
      </c>
    </row>
    <row r="185" spans="1:14" ht="30" x14ac:dyDescent="0.25">
      <c r="A185" s="16"/>
      <c r="B185" s="15" t="s">
        <v>933</v>
      </c>
      <c r="C185" s="80">
        <f>SUM(C186)</f>
        <v>5460.1</v>
      </c>
      <c r="D185" s="81">
        <f t="shared" ref="D185:N185" si="105">SUM(D186)</f>
        <v>138</v>
      </c>
      <c r="E185" s="81">
        <f t="shared" si="105"/>
        <v>0</v>
      </c>
      <c r="F185" s="81">
        <f t="shared" si="105"/>
        <v>0</v>
      </c>
      <c r="G185" s="81">
        <f t="shared" si="105"/>
        <v>0</v>
      </c>
      <c r="H185" s="81">
        <f t="shared" si="105"/>
        <v>2</v>
      </c>
      <c r="I185" s="81">
        <f t="shared" si="105"/>
        <v>2</v>
      </c>
      <c r="J185" s="80">
        <f t="shared" si="105"/>
        <v>0</v>
      </c>
      <c r="K185" s="80">
        <f t="shared" si="105"/>
        <v>0</v>
      </c>
      <c r="L185" s="80">
        <f t="shared" si="105"/>
        <v>0</v>
      </c>
      <c r="M185" s="80">
        <f t="shared" si="105"/>
        <v>1025249.36</v>
      </c>
      <c r="N185" s="80">
        <f t="shared" si="105"/>
        <v>1025249.36</v>
      </c>
    </row>
    <row r="186" spans="1:14" ht="22.5" customHeight="1" x14ac:dyDescent="0.25">
      <c r="A186" s="16">
        <v>15</v>
      </c>
      <c r="B186" s="15" t="s">
        <v>936</v>
      </c>
      <c r="C186" s="80">
        <f>'Таблица 1'!I1079</f>
        <v>5460.1</v>
      </c>
      <c r="D186" s="81">
        <f>'Таблица 1'!L1079</f>
        <v>138</v>
      </c>
      <c r="E186" s="81">
        <v>0</v>
      </c>
      <c r="F186" s="81">
        <v>0</v>
      </c>
      <c r="G186" s="81">
        <v>0</v>
      </c>
      <c r="H186" s="81">
        <v>2</v>
      </c>
      <c r="I186" s="81">
        <f>H186</f>
        <v>2</v>
      </c>
      <c r="J186" s="80">
        <v>0</v>
      </c>
      <c r="K186" s="80">
        <v>0</v>
      </c>
      <c r="L186" s="80">
        <v>0</v>
      </c>
      <c r="M186" s="80">
        <f>'Таблица 1'!M1079</f>
        <v>1025249.36</v>
      </c>
      <c r="N186" s="80">
        <f>M186</f>
        <v>1025249.36</v>
      </c>
    </row>
  </sheetData>
  <mergeCells count="10">
    <mergeCell ref="A161:B161"/>
    <mergeCell ref="A162:N162"/>
    <mergeCell ref="K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60" firstPageNumber="41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94"/>
  <sheetViews>
    <sheetView view="pageBreakPreview" topLeftCell="A1052" zoomScale="70" zoomScaleSheetLayoutView="70" workbookViewId="0">
      <selection activeCell="B533" sqref="B533"/>
    </sheetView>
  </sheetViews>
  <sheetFormatPr defaultRowHeight="15" x14ac:dyDescent="0.25"/>
  <cols>
    <col min="1" max="1" width="6.85546875" style="1" customWidth="1"/>
    <col min="2" max="2" width="53.7109375" style="1" customWidth="1"/>
    <col min="3" max="3" width="17.140625" style="1" customWidth="1"/>
    <col min="4" max="4" width="17.7109375" style="1" customWidth="1"/>
    <col min="5" max="5" width="17.5703125" style="1" customWidth="1"/>
    <col min="6" max="6" width="16.85546875" style="1" customWidth="1"/>
    <col min="7" max="7" width="17.7109375" style="1" customWidth="1"/>
    <col min="8" max="8" width="16.42578125" style="1" customWidth="1"/>
    <col min="9" max="9" width="17.7109375" style="1" customWidth="1"/>
    <col min="10" max="10" width="8" style="1" customWidth="1"/>
    <col min="11" max="11" width="16.140625" style="1" customWidth="1"/>
    <col min="12" max="12" width="17.7109375" style="1" customWidth="1"/>
    <col min="13" max="13" width="15.28515625" style="1" customWidth="1"/>
    <col min="14" max="14" width="17.42578125" style="1" customWidth="1"/>
    <col min="15" max="15" width="15.85546875" style="1" customWidth="1"/>
    <col min="16" max="16" width="17.85546875" style="1" customWidth="1"/>
    <col min="17" max="17" width="17" style="1" customWidth="1"/>
    <col min="18" max="18" width="12.28515625" style="1" customWidth="1"/>
    <col min="19" max="19" width="18.140625" style="1" customWidth="1"/>
    <col min="20" max="20" width="11.140625" style="1" customWidth="1"/>
  </cols>
  <sheetData>
    <row r="2" spans="1:20" s="74" customFormat="1" ht="18" customHeight="1" x14ac:dyDescent="0.3">
      <c r="A2" s="170" t="s">
        <v>947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75"/>
    </row>
    <row r="3" spans="1:20" ht="28.5" customHeight="1" x14ac:dyDescent="0.25"/>
    <row r="4" spans="1:20" ht="33.75" customHeight="1" x14ac:dyDescent="0.25">
      <c r="A4" s="167" t="s">
        <v>3</v>
      </c>
      <c r="B4" s="167" t="s">
        <v>4</v>
      </c>
      <c r="C4" s="167" t="s">
        <v>948</v>
      </c>
      <c r="D4" s="167" t="s">
        <v>949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 t="s">
        <v>950</v>
      </c>
      <c r="Q4" s="167"/>
      <c r="R4" s="167"/>
      <c r="S4" s="167"/>
      <c r="T4" s="167" t="s">
        <v>951</v>
      </c>
    </row>
    <row r="5" spans="1:20" ht="29.45" customHeight="1" x14ac:dyDescent="0.25">
      <c r="A5" s="167"/>
      <c r="B5" s="167"/>
      <c r="C5" s="167"/>
      <c r="D5" s="167" t="s">
        <v>952</v>
      </c>
      <c r="E5" s="167" t="s">
        <v>21</v>
      </c>
      <c r="F5" s="167"/>
      <c r="G5" s="167"/>
      <c r="H5" s="167"/>
      <c r="I5" s="167"/>
      <c r="J5" s="167" t="s">
        <v>953</v>
      </c>
      <c r="K5" s="167"/>
      <c r="L5" s="167" t="s">
        <v>954</v>
      </c>
      <c r="M5" s="167" t="s">
        <v>955</v>
      </c>
      <c r="N5" s="167" t="s">
        <v>956</v>
      </c>
      <c r="O5" s="167" t="s">
        <v>957</v>
      </c>
      <c r="P5" s="167" t="s">
        <v>958</v>
      </c>
      <c r="Q5" s="167" t="s">
        <v>959</v>
      </c>
      <c r="R5" s="167" t="s">
        <v>960</v>
      </c>
      <c r="S5" s="167" t="s">
        <v>961</v>
      </c>
      <c r="T5" s="167"/>
    </row>
    <row r="6" spans="1:20" ht="274.5" customHeight="1" x14ac:dyDescent="0.25">
      <c r="A6" s="167"/>
      <c r="B6" s="167"/>
      <c r="C6" s="167"/>
      <c r="D6" s="167"/>
      <c r="E6" s="3" t="s">
        <v>962</v>
      </c>
      <c r="F6" s="3" t="s">
        <v>963</v>
      </c>
      <c r="G6" s="3" t="s">
        <v>964</v>
      </c>
      <c r="H6" s="3" t="s">
        <v>965</v>
      </c>
      <c r="I6" s="3" t="s">
        <v>966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ht="19.5" customHeight="1" x14ac:dyDescent="0.25">
      <c r="A7" s="167"/>
      <c r="B7" s="167"/>
      <c r="C7" s="3" t="s">
        <v>30</v>
      </c>
      <c r="D7" s="3" t="s">
        <v>30</v>
      </c>
      <c r="E7" s="3" t="s">
        <v>30</v>
      </c>
      <c r="F7" s="3" t="s">
        <v>30</v>
      </c>
      <c r="G7" s="3" t="s">
        <v>30</v>
      </c>
      <c r="H7" s="3" t="s">
        <v>30</v>
      </c>
      <c r="I7" s="3" t="s">
        <v>30</v>
      </c>
      <c r="J7" s="3" t="s">
        <v>884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</row>
    <row r="8" spans="1:20" ht="18" customHeigh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</row>
    <row r="9" spans="1:20" s="76" customFormat="1" ht="26.25" customHeight="1" x14ac:dyDescent="0.25">
      <c r="A9" s="175" t="s">
        <v>32</v>
      </c>
      <c r="B9" s="17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s="8" customFormat="1" ht="27.75" customHeight="1" x14ac:dyDescent="0.25">
      <c r="A10" s="171" t="s">
        <v>486</v>
      </c>
      <c r="B10" s="171"/>
      <c r="C10" s="78">
        <f>C11+C166+C168+C170+C172+C180+C226+C231+C240+C242+C245+C247+C251+C280+C283+C296+C299+C303+C306+C312+C322+C337+C349+C353+C367</f>
        <v>935857818.36000013</v>
      </c>
      <c r="D10" s="78">
        <f t="shared" ref="D10:T10" si="0">D11+D166+D168+D170+D172+D180+D226+D231+D240+D242+D245+D247+D251+D280+D283+D296+D299+D303+D306+D312+D322+D337+D349+D353+D367</f>
        <v>333224670.39000005</v>
      </c>
      <c r="E10" s="78">
        <f t="shared" si="0"/>
        <v>62388396.640000001</v>
      </c>
      <c r="F10" s="78">
        <f t="shared" si="0"/>
        <v>165047974.58999997</v>
      </c>
      <c r="G10" s="78">
        <f t="shared" si="0"/>
        <v>51850564.340000004</v>
      </c>
      <c r="H10" s="78">
        <f t="shared" si="0"/>
        <v>26923965.43</v>
      </c>
      <c r="I10" s="78">
        <f t="shared" si="0"/>
        <v>27013769.390000001</v>
      </c>
      <c r="J10" s="79">
        <f t="shared" si="0"/>
        <v>14</v>
      </c>
      <c r="K10" s="78">
        <f t="shared" si="0"/>
        <v>36685618.359999999</v>
      </c>
      <c r="L10" s="78">
        <f t="shared" si="0"/>
        <v>297181719.35000002</v>
      </c>
      <c r="M10" s="78">
        <f t="shared" si="0"/>
        <v>0</v>
      </c>
      <c r="N10" s="78">
        <f t="shared" si="0"/>
        <v>177594030.63</v>
      </c>
      <c r="O10" s="78">
        <f t="shared" si="0"/>
        <v>4520378.8</v>
      </c>
      <c r="P10" s="78">
        <f t="shared" si="0"/>
        <v>26152924.250000004</v>
      </c>
      <c r="Q10" s="78">
        <f t="shared" si="0"/>
        <v>0</v>
      </c>
      <c r="R10" s="78">
        <f t="shared" si="0"/>
        <v>0</v>
      </c>
      <c r="S10" s="78">
        <f t="shared" si="0"/>
        <v>60498476.580000006</v>
      </c>
      <c r="T10" s="78">
        <f t="shared" si="0"/>
        <v>0</v>
      </c>
    </row>
    <row r="11" spans="1:20" s="8" customFormat="1" ht="24" customHeight="1" x14ac:dyDescent="0.25">
      <c r="A11" s="171" t="s">
        <v>487</v>
      </c>
      <c r="B11" s="171"/>
      <c r="C11" s="78">
        <f>SUM(C12:C165)</f>
        <v>509893223.40000015</v>
      </c>
      <c r="D11" s="78">
        <f t="shared" ref="D11:T11" si="1">SUM(D12:D165)</f>
        <v>238745147.44999999</v>
      </c>
      <c r="E11" s="78">
        <f t="shared" si="1"/>
        <v>43345373.710000001</v>
      </c>
      <c r="F11" s="78">
        <f t="shared" si="1"/>
        <v>117153892.02999999</v>
      </c>
      <c r="G11" s="78">
        <f t="shared" si="1"/>
        <v>42981728.440000005</v>
      </c>
      <c r="H11" s="78">
        <f t="shared" si="1"/>
        <v>19928764.239999998</v>
      </c>
      <c r="I11" s="78">
        <f t="shared" si="1"/>
        <v>15335389.029999999</v>
      </c>
      <c r="J11" s="79">
        <f t="shared" si="1"/>
        <v>14</v>
      </c>
      <c r="K11" s="78">
        <f t="shared" si="1"/>
        <v>36685618.359999999</v>
      </c>
      <c r="L11" s="78">
        <f t="shared" si="1"/>
        <v>153522253.29999998</v>
      </c>
      <c r="M11" s="78">
        <f t="shared" si="1"/>
        <v>0</v>
      </c>
      <c r="N11" s="78">
        <f t="shared" si="1"/>
        <v>38841210.049999997</v>
      </c>
      <c r="O11" s="78">
        <f t="shared" si="1"/>
        <v>625666</v>
      </c>
      <c r="P11" s="78">
        <f t="shared" si="1"/>
        <v>12650435.969999999</v>
      </c>
      <c r="Q11" s="78">
        <f t="shared" si="1"/>
        <v>0</v>
      </c>
      <c r="R11" s="78">
        <f t="shared" si="1"/>
        <v>0</v>
      </c>
      <c r="S11" s="78">
        <f t="shared" si="1"/>
        <v>28822892.270000003</v>
      </c>
      <c r="T11" s="78">
        <f t="shared" si="1"/>
        <v>0</v>
      </c>
    </row>
    <row r="12" spans="1:20" ht="22.5" customHeight="1" x14ac:dyDescent="0.25">
      <c r="A12" s="14">
        <v>1</v>
      </c>
      <c r="B12" s="15" t="s">
        <v>37</v>
      </c>
      <c r="C12" s="80">
        <f t="shared" ref="C12:C75" si="2">D12+K12+L12+M12+N12+O12+P12+Q12+R12+S12+T12</f>
        <v>3343362</v>
      </c>
      <c r="D12" s="80">
        <f t="shared" ref="D12:D75" si="3">SUM(E12:I12)</f>
        <v>3343362</v>
      </c>
      <c r="E12" s="80">
        <v>0</v>
      </c>
      <c r="F12" s="80">
        <v>1662260.4</v>
      </c>
      <c r="G12" s="80">
        <v>1681101.6</v>
      </c>
      <c r="H12" s="80">
        <v>0</v>
      </c>
      <c r="I12" s="80">
        <v>0</v>
      </c>
      <c r="J12" s="81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</row>
    <row r="13" spans="1:20" ht="22.5" customHeight="1" x14ac:dyDescent="0.25">
      <c r="A13" s="14">
        <v>2</v>
      </c>
      <c r="B13" s="15" t="s">
        <v>41</v>
      </c>
      <c r="C13" s="80">
        <f t="shared" si="2"/>
        <v>895117.25</v>
      </c>
      <c r="D13" s="80">
        <f t="shared" si="3"/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1">
        <v>0</v>
      </c>
      <c r="K13" s="80">
        <v>0</v>
      </c>
      <c r="L13" s="80">
        <v>0</v>
      </c>
      <c r="M13" s="80">
        <v>0</v>
      </c>
      <c r="N13" s="80">
        <v>895117.25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</row>
    <row r="14" spans="1:20" ht="22.5" customHeight="1" x14ac:dyDescent="0.25">
      <c r="A14" s="14">
        <v>3</v>
      </c>
      <c r="B14" s="15" t="s">
        <v>42</v>
      </c>
      <c r="C14" s="80">
        <f t="shared" si="2"/>
        <v>5450061.5999999996</v>
      </c>
      <c r="D14" s="80">
        <f t="shared" si="3"/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1">
        <v>0</v>
      </c>
      <c r="K14" s="80">
        <v>0</v>
      </c>
      <c r="L14" s="80">
        <v>5450061.5999999996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</row>
    <row r="15" spans="1:20" ht="22.5" customHeight="1" x14ac:dyDescent="0.25">
      <c r="A15" s="14">
        <v>4</v>
      </c>
      <c r="B15" s="15" t="s">
        <v>967</v>
      </c>
      <c r="C15" s="80">
        <f t="shared" si="2"/>
        <v>4340240.25</v>
      </c>
      <c r="D15" s="80">
        <f t="shared" si="3"/>
        <v>1961231.98</v>
      </c>
      <c r="E15" s="80">
        <v>1440862.78</v>
      </c>
      <c r="F15" s="80">
        <v>0</v>
      </c>
      <c r="G15" s="80">
        <v>0</v>
      </c>
      <c r="H15" s="80">
        <v>520369.2</v>
      </c>
      <c r="I15" s="80">
        <v>0</v>
      </c>
      <c r="J15" s="81">
        <v>0</v>
      </c>
      <c r="K15" s="80">
        <v>0</v>
      </c>
      <c r="L15" s="80">
        <v>0</v>
      </c>
      <c r="M15" s="80">
        <v>0</v>
      </c>
      <c r="N15" s="80">
        <v>2253697.2000000002</v>
      </c>
      <c r="O15" s="80">
        <v>0</v>
      </c>
      <c r="P15" s="80">
        <v>125311.07</v>
      </c>
      <c r="Q15" s="80">
        <v>0</v>
      </c>
      <c r="R15" s="80">
        <v>0</v>
      </c>
      <c r="S15" s="80">
        <v>0</v>
      </c>
      <c r="T15" s="80">
        <v>0</v>
      </c>
    </row>
    <row r="16" spans="1:20" ht="22.5" customHeight="1" x14ac:dyDescent="0.25">
      <c r="A16" s="14">
        <v>5</v>
      </c>
      <c r="B16" s="15" t="s">
        <v>46</v>
      </c>
      <c r="C16" s="80">
        <f t="shared" si="2"/>
        <v>1710215.12</v>
      </c>
      <c r="D16" s="80">
        <f t="shared" si="3"/>
        <v>1710215.12</v>
      </c>
      <c r="E16" s="80">
        <v>1710215.12</v>
      </c>
      <c r="F16" s="80">
        <v>0</v>
      </c>
      <c r="G16" s="80">
        <v>0</v>
      </c>
      <c r="H16" s="80">
        <v>0</v>
      </c>
      <c r="I16" s="80">
        <v>0</v>
      </c>
      <c r="J16" s="81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</row>
    <row r="17" spans="1:20" ht="22.5" customHeight="1" x14ac:dyDescent="0.25">
      <c r="A17" s="14">
        <v>6</v>
      </c>
      <c r="B17" s="15" t="s">
        <v>48</v>
      </c>
      <c r="C17" s="80">
        <f t="shared" si="2"/>
        <v>1763458.8</v>
      </c>
      <c r="D17" s="80">
        <f t="shared" si="3"/>
        <v>1763458.8</v>
      </c>
      <c r="E17" s="80">
        <v>0</v>
      </c>
      <c r="F17" s="80">
        <v>0</v>
      </c>
      <c r="G17" s="80">
        <v>1763458.8</v>
      </c>
      <c r="H17" s="80">
        <v>0</v>
      </c>
      <c r="I17" s="80">
        <v>0</v>
      </c>
      <c r="J17" s="81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</row>
    <row r="18" spans="1:20" ht="22.5" customHeight="1" x14ac:dyDescent="0.25">
      <c r="A18" s="14">
        <v>7</v>
      </c>
      <c r="B18" s="15" t="s">
        <v>968</v>
      </c>
      <c r="C18" s="80">
        <f t="shared" si="2"/>
        <v>8127420.0199999996</v>
      </c>
      <c r="D18" s="80">
        <f t="shared" si="3"/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1">
        <v>0</v>
      </c>
      <c r="K18" s="80">
        <v>0</v>
      </c>
      <c r="L18" s="80">
        <v>7894727.1799999997</v>
      </c>
      <c r="M18" s="80">
        <v>0</v>
      </c>
      <c r="N18" s="80">
        <v>0</v>
      </c>
      <c r="O18" s="80">
        <v>0</v>
      </c>
      <c r="P18" s="80">
        <v>232692.84</v>
      </c>
      <c r="Q18" s="80">
        <v>0</v>
      </c>
      <c r="R18" s="80">
        <v>0</v>
      </c>
      <c r="S18" s="80">
        <v>0</v>
      </c>
      <c r="T18" s="80">
        <v>0</v>
      </c>
    </row>
    <row r="19" spans="1:20" ht="22.5" customHeight="1" x14ac:dyDescent="0.25">
      <c r="A19" s="14">
        <v>8</v>
      </c>
      <c r="B19" s="15" t="s">
        <v>969</v>
      </c>
      <c r="C19" s="80">
        <f t="shared" si="2"/>
        <v>8560079.0700000003</v>
      </c>
      <c r="D19" s="80">
        <f t="shared" si="3"/>
        <v>8190771.6000000006</v>
      </c>
      <c r="E19" s="80">
        <v>2188219.2000000002</v>
      </c>
      <c r="F19" s="80">
        <v>4528278</v>
      </c>
      <c r="G19" s="80">
        <v>766435.2</v>
      </c>
      <c r="H19" s="80">
        <v>707839.2</v>
      </c>
      <c r="I19" s="80">
        <v>0</v>
      </c>
      <c r="J19" s="81">
        <v>0</v>
      </c>
      <c r="K19" s="80">
        <v>0</v>
      </c>
      <c r="L19" s="80">
        <v>0</v>
      </c>
      <c r="M19" s="80">
        <v>0</v>
      </c>
      <c r="N19" s="123">
        <v>0</v>
      </c>
      <c r="O19" s="80">
        <v>0</v>
      </c>
      <c r="P19" s="80">
        <v>369307.47</v>
      </c>
      <c r="Q19" s="80">
        <v>0</v>
      </c>
      <c r="R19" s="80">
        <v>0</v>
      </c>
      <c r="S19" s="80">
        <v>0</v>
      </c>
      <c r="T19" s="80">
        <v>0</v>
      </c>
    </row>
    <row r="20" spans="1:20" ht="22.5" customHeight="1" x14ac:dyDescent="0.25">
      <c r="A20" s="14">
        <v>9</v>
      </c>
      <c r="B20" s="15" t="s">
        <v>53</v>
      </c>
      <c r="C20" s="80">
        <f t="shared" si="2"/>
        <v>291190.34999999998</v>
      </c>
      <c r="D20" s="80">
        <f t="shared" si="3"/>
        <v>291190.34999999998</v>
      </c>
      <c r="E20" s="80">
        <v>0</v>
      </c>
      <c r="F20" s="80">
        <v>0</v>
      </c>
      <c r="G20" s="80">
        <v>0</v>
      </c>
      <c r="H20" s="80">
        <v>0</v>
      </c>
      <c r="I20" s="80">
        <v>291190.34999999998</v>
      </c>
      <c r="J20" s="81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</row>
    <row r="21" spans="1:20" ht="22.5" customHeight="1" x14ac:dyDescent="0.25">
      <c r="A21" s="14">
        <v>10</v>
      </c>
      <c r="B21" s="15" t="s">
        <v>54</v>
      </c>
      <c r="C21" s="80">
        <f t="shared" si="2"/>
        <v>1943354.93</v>
      </c>
      <c r="D21" s="80">
        <f t="shared" si="3"/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1">
        <v>0</v>
      </c>
      <c r="K21" s="80">
        <v>0</v>
      </c>
      <c r="L21" s="80">
        <v>0</v>
      </c>
      <c r="M21" s="80">
        <v>0</v>
      </c>
      <c r="N21" s="80">
        <v>1943354.93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</row>
    <row r="22" spans="1:20" ht="22.5" customHeight="1" x14ac:dyDescent="0.25">
      <c r="A22" s="14">
        <v>11</v>
      </c>
      <c r="B22" s="15" t="s">
        <v>970</v>
      </c>
      <c r="C22" s="80">
        <f t="shared" si="2"/>
        <v>8453282.9299999997</v>
      </c>
      <c r="D22" s="80">
        <f t="shared" si="3"/>
        <v>3351516</v>
      </c>
      <c r="E22" s="80">
        <v>0</v>
      </c>
      <c r="F22" s="80">
        <v>3351516</v>
      </c>
      <c r="G22" s="80">
        <v>0</v>
      </c>
      <c r="H22" s="80">
        <v>0</v>
      </c>
      <c r="I22" s="80">
        <v>0</v>
      </c>
      <c r="J22" s="81">
        <v>0</v>
      </c>
      <c r="K22" s="80">
        <v>0</v>
      </c>
      <c r="L22" s="80">
        <v>4878402</v>
      </c>
      <c r="M22" s="80">
        <v>0</v>
      </c>
      <c r="N22" s="80">
        <v>0</v>
      </c>
      <c r="O22" s="80">
        <v>0</v>
      </c>
      <c r="P22" s="80">
        <v>223364.93</v>
      </c>
      <c r="Q22" s="80">
        <v>0</v>
      </c>
      <c r="R22" s="80">
        <v>0</v>
      </c>
      <c r="S22" s="80">
        <v>0</v>
      </c>
      <c r="T22" s="80">
        <v>0</v>
      </c>
    </row>
    <row r="23" spans="1:20" ht="24.75" customHeight="1" x14ac:dyDescent="0.25">
      <c r="A23" s="14">
        <v>12</v>
      </c>
      <c r="B23" s="15" t="s">
        <v>57</v>
      </c>
      <c r="C23" s="80">
        <f t="shared" si="2"/>
        <v>1505187.69</v>
      </c>
      <c r="D23" s="80">
        <f t="shared" si="3"/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1">
        <v>0</v>
      </c>
      <c r="K23" s="80">
        <v>0</v>
      </c>
      <c r="L23" s="80">
        <v>1505187.69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</row>
    <row r="24" spans="1:20" ht="22.5" customHeight="1" x14ac:dyDescent="0.25">
      <c r="A24" s="14">
        <v>13</v>
      </c>
      <c r="B24" s="15" t="s">
        <v>971</v>
      </c>
      <c r="C24" s="80">
        <f t="shared" si="2"/>
        <v>2406698.4900000002</v>
      </c>
      <c r="D24" s="80">
        <f t="shared" si="3"/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1">
        <v>0</v>
      </c>
      <c r="K24" s="80">
        <v>0</v>
      </c>
      <c r="L24" s="80">
        <v>2230002</v>
      </c>
      <c r="M24" s="80">
        <v>0</v>
      </c>
      <c r="N24" s="80">
        <v>0</v>
      </c>
      <c r="O24" s="80">
        <v>0</v>
      </c>
      <c r="P24" s="80">
        <v>176696.49</v>
      </c>
      <c r="Q24" s="80">
        <v>0</v>
      </c>
      <c r="R24" s="80">
        <v>0</v>
      </c>
      <c r="S24" s="80">
        <v>0</v>
      </c>
      <c r="T24" s="80">
        <v>0</v>
      </c>
    </row>
    <row r="25" spans="1:20" ht="24.75" customHeight="1" x14ac:dyDescent="0.25">
      <c r="A25" s="14">
        <v>14</v>
      </c>
      <c r="B25" s="15" t="s">
        <v>61</v>
      </c>
      <c r="C25" s="80">
        <f t="shared" si="2"/>
        <v>2225010.6</v>
      </c>
      <c r="D25" s="80">
        <f t="shared" si="3"/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1">
        <v>0</v>
      </c>
      <c r="K25" s="80">
        <v>0</v>
      </c>
      <c r="L25" s="80">
        <v>2225010.6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</row>
    <row r="26" spans="1:20" ht="22.5" customHeight="1" x14ac:dyDescent="0.25">
      <c r="A26" s="14">
        <v>15</v>
      </c>
      <c r="B26" s="15" t="s">
        <v>62</v>
      </c>
      <c r="C26" s="80">
        <f t="shared" si="2"/>
        <v>3513649.83</v>
      </c>
      <c r="D26" s="80">
        <f t="shared" si="3"/>
        <v>910668.83</v>
      </c>
      <c r="E26" s="80">
        <v>0</v>
      </c>
      <c r="F26" s="80">
        <v>0</v>
      </c>
      <c r="G26" s="80">
        <v>0</v>
      </c>
      <c r="H26" s="80">
        <v>910668.83</v>
      </c>
      <c r="I26" s="80">
        <v>0</v>
      </c>
      <c r="J26" s="81">
        <v>0</v>
      </c>
      <c r="K26" s="80">
        <v>0</v>
      </c>
      <c r="L26" s="80">
        <v>2602981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</row>
    <row r="27" spans="1:20" ht="22.5" customHeight="1" x14ac:dyDescent="0.25">
      <c r="A27" s="14">
        <v>16</v>
      </c>
      <c r="B27" s="15" t="s">
        <v>972</v>
      </c>
      <c r="C27" s="80">
        <f t="shared" si="2"/>
        <v>5335695.7700000005</v>
      </c>
      <c r="D27" s="80">
        <f t="shared" si="3"/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1">
        <v>0</v>
      </c>
      <c r="K27" s="80">
        <v>0</v>
      </c>
      <c r="L27" s="80">
        <v>5149178.95</v>
      </c>
      <c r="M27" s="80">
        <v>0</v>
      </c>
      <c r="N27" s="80">
        <v>0</v>
      </c>
      <c r="O27" s="80">
        <v>0</v>
      </c>
      <c r="P27" s="80">
        <v>186516.82</v>
      </c>
      <c r="Q27" s="80">
        <v>0</v>
      </c>
      <c r="R27" s="80">
        <v>0</v>
      </c>
      <c r="S27" s="80">
        <v>0</v>
      </c>
      <c r="T27" s="80">
        <v>0</v>
      </c>
    </row>
    <row r="28" spans="1:20" ht="22.5" customHeight="1" x14ac:dyDescent="0.25">
      <c r="A28" s="14">
        <v>17</v>
      </c>
      <c r="B28" s="15" t="s">
        <v>65</v>
      </c>
      <c r="C28" s="80">
        <f t="shared" si="2"/>
        <v>399080.52</v>
      </c>
      <c r="D28" s="80">
        <f t="shared" si="3"/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1">
        <v>0</v>
      </c>
      <c r="K28" s="80">
        <v>0</v>
      </c>
      <c r="L28" s="80">
        <v>0</v>
      </c>
      <c r="M28" s="80">
        <v>0</v>
      </c>
      <c r="N28" s="80">
        <v>399080.52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</row>
    <row r="29" spans="1:20" ht="22.5" customHeight="1" x14ac:dyDescent="0.25">
      <c r="A29" s="14">
        <v>18</v>
      </c>
      <c r="B29" s="15" t="s">
        <v>67</v>
      </c>
      <c r="C29" s="80">
        <f t="shared" si="2"/>
        <v>5540872.7999999998</v>
      </c>
      <c r="D29" s="80">
        <f t="shared" si="3"/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1">
        <v>0</v>
      </c>
      <c r="K29" s="80">
        <v>0</v>
      </c>
      <c r="L29" s="80">
        <v>0</v>
      </c>
      <c r="M29" s="80">
        <v>0</v>
      </c>
      <c r="N29" s="80">
        <v>5540872.7999999998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</row>
    <row r="30" spans="1:20" ht="22.5" customHeight="1" x14ac:dyDescent="0.25">
      <c r="A30" s="14">
        <v>19</v>
      </c>
      <c r="B30" s="15" t="s">
        <v>69</v>
      </c>
      <c r="C30" s="80">
        <f t="shared" si="2"/>
        <v>481510.08</v>
      </c>
      <c r="D30" s="80">
        <f t="shared" si="3"/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1">
        <v>0</v>
      </c>
      <c r="K30" s="80">
        <v>0</v>
      </c>
      <c r="L30" s="80">
        <v>0</v>
      </c>
      <c r="M30" s="80">
        <v>0</v>
      </c>
      <c r="N30" s="80">
        <v>481510.08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</row>
    <row r="31" spans="1:20" ht="22.5" customHeight="1" x14ac:dyDescent="0.25">
      <c r="A31" s="14">
        <v>20</v>
      </c>
      <c r="B31" s="15" t="s">
        <v>70</v>
      </c>
      <c r="C31" s="80">
        <f t="shared" si="2"/>
        <v>489640.28</v>
      </c>
      <c r="D31" s="80">
        <f t="shared" si="3"/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1">
        <v>0</v>
      </c>
      <c r="K31" s="80">
        <v>0</v>
      </c>
      <c r="L31" s="80">
        <v>0</v>
      </c>
      <c r="M31" s="80">
        <v>0</v>
      </c>
      <c r="N31" s="80">
        <v>489640.28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</row>
    <row r="32" spans="1:20" ht="22.5" customHeight="1" x14ac:dyDescent="0.25">
      <c r="A32" s="14">
        <v>21</v>
      </c>
      <c r="B32" s="15" t="s">
        <v>72</v>
      </c>
      <c r="C32" s="80">
        <f t="shared" si="2"/>
        <v>1437993.73</v>
      </c>
      <c r="D32" s="80">
        <f t="shared" si="3"/>
        <v>1437993.73</v>
      </c>
      <c r="E32" s="80">
        <v>0</v>
      </c>
      <c r="F32" s="80">
        <v>0</v>
      </c>
      <c r="G32" s="80">
        <v>672326.97</v>
      </c>
      <c r="H32" s="80">
        <v>324570.83</v>
      </c>
      <c r="I32" s="80">
        <v>441095.93</v>
      </c>
      <c r="J32" s="81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</row>
    <row r="33" spans="1:20" ht="22.5" customHeight="1" x14ac:dyDescent="0.25">
      <c r="A33" s="14">
        <v>22</v>
      </c>
      <c r="B33" s="15" t="s">
        <v>73</v>
      </c>
      <c r="C33" s="80">
        <f t="shared" si="2"/>
        <v>1090157.18</v>
      </c>
      <c r="D33" s="80">
        <f t="shared" si="3"/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1">
        <v>0</v>
      </c>
      <c r="K33" s="80">
        <v>0</v>
      </c>
      <c r="L33" s="80">
        <v>0</v>
      </c>
      <c r="M33" s="80">
        <v>0</v>
      </c>
      <c r="N33" s="80">
        <v>1090157.18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</row>
    <row r="34" spans="1:20" ht="22.5" customHeight="1" x14ac:dyDescent="0.25">
      <c r="A34" s="14">
        <v>23</v>
      </c>
      <c r="B34" s="15" t="s">
        <v>973</v>
      </c>
      <c r="C34" s="80">
        <f t="shared" si="2"/>
        <v>6048601.8400000008</v>
      </c>
      <c r="D34" s="80">
        <f t="shared" si="3"/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1">
        <v>2</v>
      </c>
      <c r="K34" s="80">
        <v>5936325.9000000004</v>
      </c>
      <c r="L34" s="80">
        <v>0</v>
      </c>
      <c r="M34" s="80">
        <v>0</v>
      </c>
      <c r="N34" s="80">
        <v>0</v>
      </c>
      <c r="O34" s="80">
        <v>0</v>
      </c>
      <c r="P34" s="80">
        <v>112275.94</v>
      </c>
      <c r="Q34" s="80">
        <v>0</v>
      </c>
      <c r="R34" s="80">
        <v>0</v>
      </c>
      <c r="S34" s="80">
        <v>0</v>
      </c>
      <c r="T34" s="80">
        <v>0</v>
      </c>
    </row>
    <row r="35" spans="1:20" ht="22.5" customHeight="1" x14ac:dyDescent="0.25">
      <c r="A35" s="14">
        <v>24</v>
      </c>
      <c r="B35" s="15" t="s">
        <v>974</v>
      </c>
      <c r="C35" s="80">
        <f t="shared" si="2"/>
        <v>1164526.83</v>
      </c>
      <c r="D35" s="80">
        <f t="shared" si="3"/>
        <v>1043743.6</v>
      </c>
      <c r="E35" s="80">
        <v>0</v>
      </c>
      <c r="F35" s="80">
        <v>890524</v>
      </c>
      <c r="G35" s="80">
        <v>0</v>
      </c>
      <c r="H35" s="80">
        <v>0</v>
      </c>
      <c r="I35" s="80">
        <v>153219.6</v>
      </c>
      <c r="J35" s="81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120783.23</v>
      </c>
      <c r="Q35" s="80">
        <v>0</v>
      </c>
      <c r="R35" s="80">
        <v>0</v>
      </c>
      <c r="S35" s="80">
        <v>0</v>
      </c>
      <c r="T35" s="80">
        <v>0</v>
      </c>
    </row>
    <row r="36" spans="1:20" ht="22.5" customHeight="1" x14ac:dyDescent="0.25">
      <c r="A36" s="14">
        <v>25</v>
      </c>
      <c r="B36" s="15" t="s">
        <v>76</v>
      </c>
      <c r="C36" s="80">
        <f t="shared" si="2"/>
        <v>910520.4</v>
      </c>
      <c r="D36" s="80">
        <f t="shared" si="3"/>
        <v>910520.4</v>
      </c>
      <c r="E36" s="80">
        <v>462402</v>
      </c>
      <c r="F36" s="80">
        <v>0</v>
      </c>
      <c r="G36" s="80">
        <v>0</v>
      </c>
      <c r="H36" s="80">
        <v>150920.4</v>
      </c>
      <c r="I36" s="80">
        <v>297198</v>
      </c>
      <c r="J36" s="81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</row>
    <row r="37" spans="1:20" ht="22.5" customHeight="1" x14ac:dyDescent="0.25">
      <c r="A37" s="14">
        <v>26</v>
      </c>
      <c r="B37" s="15" t="s">
        <v>975</v>
      </c>
      <c r="C37" s="80">
        <f t="shared" si="2"/>
        <v>523116.39</v>
      </c>
      <c r="D37" s="80">
        <f t="shared" si="3"/>
        <v>407372.4</v>
      </c>
      <c r="E37" s="80">
        <v>0</v>
      </c>
      <c r="F37" s="80">
        <v>0</v>
      </c>
      <c r="G37" s="80">
        <v>251361.6</v>
      </c>
      <c r="H37" s="80">
        <v>156010.79999999999</v>
      </c>
      <c r="I37" s="80">
        <v>0</v>
      </c>
      <c r="J37" s="81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115743.99</v>
      </c>
      <c r="Q37" s="80">
        <v>0</v>
      </c>
      <c r="R37" s="80">
        <v>0</v>
      </c>
      <c r="S37" s="80">
        <v>0</v>
      </c>
      <c r="T37" s="80">
        <v>0</v>
      </c>
    </row>
    <row r="38" spans="1:20" ht="22.5" customHeight="1" x14ac:dyDescent="0.25">
      <c r="A38" s="14">
        <v>27</v>
      </c>
      <c r="B38" s="15" t="s">
        <v>79</v>
      </c>
      <c r="C38" s="80">
        <f t="shared" si="2"/>
        <v>498200</v>
      </c>
      <c r="D38" s="80">
        <f t="shared" si="3"/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0</v>
      </c>
      <c r="M38" s="80">
        <v>0</v>
      </c>
      <c r="N38" s="80">
        <v>498200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</row>
    <row r="39" spans="1:20" ht="22.5" customHeight="1" x14ac:dyDescent="0.25">
      <c r="A39" s="14">
        <v>28</v>
      </c>
      <c r="B39" s="15" t="s">
        <v>80</v>
      </c>
      <c r="C39" s="80">
        <f t="shared" si="2"/>
        <v>950265.92</v>
      </c>
      <c r="D39" s="80">
        <f t="shared" si="3"/>
        <v>950265.92</v>
      </c>
      <c r="E39" s="80">
        <v>950265.92</v>
      </c>
      <c r="F39" s="80">
        <v>0</v>
      </c>
      <c r="G39" s="80">
        <v>0</v>
      </c>
      <c r="H39" s="80">
        <v>0</v>
      </c>
      <c r="I39" s="80">
        <v>0</v>
      </c>
      <c r="J39" s="81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</row>
    <row r="40" spans="1:20" ht="22.5" customHeight="1" x14ac:dyDescent="0.25">
      <c r="A40" s="14">
        <v>29</v>
      </c>
      <c r="B40" s="15" t="s">
        <v>976</v>
      </c>
      <c r="C40" s="80">
        <f t="shared" si="2"/>
        <v>104605.04</v>
      </c>
      <c r="D40" s="80">
        <f t="shared" si="3"/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1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104605.04</v>
      </c>
      <c r="Q40" s="80">
        <v>0</v>
      </c>
      <c r="R40" s="80">
        <v>0</v>
      </c>
      <c r="S40" s="80">
        <v>0</v>
      </c>
      <c r="T40" s="80">
        <v>0</v>
      </c>
    </row>
    <row r="41" spans="1:20" ht="22.5" customHeight="1" x14ac:dyDescent="0.25">
      <c r="A41" s="14">
        <v>30</v>
      </c>
      <c r="B41" s="15" t="s">
        <v>82</v>
      </c>
      <c r="C41" s="80">
        <f t="shared" si="2"/>
        <v>5258368.28</v>
      </c>
      <c r="D41" s="80">
        <f t="shared" si="3"/>
        <v>5258368.28</v>
      </c>
      <c r="E41" s="80">
        <v>1342059.6000000001</v>
      </c>
      <c r="F41" s="80">
        <v>2155775.83</v>
      </c>
      <c r="G41" s="80">
        <v>1564884.85</v>
      </c>
      <c r="H41" s="80">
        <v>195648</v>
      </c>
      <c r="I41" s="80">
        <v>0</v>
      </c>
      <c r="J41" s="81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</row>
    <row r="42" spans="1:20" ht="22.5" customHeight="1" x14ac:dyDescent="0.25">
      <c r="A42" s="14">
        <v>31</v>
      </c>
      <c r="B42" s="15" t="s">
        <v>977</v>
      </c>
      <c r="C42" s="80">
        <f t="shared" si="2"/>
        <v>63048.61</v>
      </c>
      <c r="D42" s="80">
        <f t="shared" si="3"/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1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63048.61</v>
      </c>
      <c r="Q42" s="80">
        <v>0</v>
      </c>
      <c r="R42" s="80">
        <v>0</v>
      </c>
      <c r="S42" s="80">
        <v>0</v>
      </c>
      <c r="T42" s="80">
        <v>0</v>
      </c>
    </row>
    <row r="43" spans="1:20" ht="22.5" customHeight="1" x14ac:dyDescent="0.25">
      <c r="A43" s="14">
        <v>32</v>
      </c>
      <c r="B43" s="15" t="s">
        <v>86</v>
      </c>
      <c r="C43" s="80">
        <f t="shared" si="2"/>
        <v>1465343.89</v>
      </c>
      <c r="D43" s="80">
        <f t="shared" si="3"/>
        <v>1465343.89</v>
      </c>
      <c r="E43" s="80">
        <v>0</v>
      </c>
      <c r="F43" s="80">
        <v>1465343.89</v>
      </c>
      <c r="G43" s="80">
        <v>0</v>
      </c>
      <c r="H43" s="80">
        <v>0</v>
      </c>
      <c r="I43" s="80">
        <v>0</v>
      </c>
      <c r="J43" s="81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</row>
    <row r="44" spans="1:20" ht="22.5" customHeight="1" x14ac:dyDescent="0.25">
      <c r="A44" s="14">
        <v>33</v>
      </c>
      <c r="B44" s="15" t="s">
        <v>87</v>
      </c>
      <c r="C44" s="80">
        <f t="shared" si="2"/>
        <v>3987833.17</v>
      </c>
      <c r="D44" s="80">
        <f t="shared" si="3"/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1">
        <v>0</v>
      </c>
      <c r="K44" s="80">
        <v>0</v>
      </c>
      <c r="L44" s="80">
        <v>3987833.17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</row>
    <row r="45" spans="1:20" ht="22.5" customHeight="1" x14ac:dyDescent="0.25">
      <c r="A45" s="14">
        <v>34</v>
      </c>
      <c r="B45" s="15" t="s">
        <v>978</v>
      </c>
      <c r="C45" s="80">
        <f t="shared" si="2"/>
        <v>5437179</v>
      </c>
      <c r="D45" s="80">
        <f t="shared" si="3"/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1">
        <v>0</v>
      </c>
      <c r="K45" s="80">
        <v>0</v>
      </c>
      <c r="L45" s="80">
        <v>5186660.4000000004</v>
      </c>
      <c r="M45" s="80">
        <v>0</v>
      </c>
      <c r="N45" s="80">
        <v>0</v>
      </c>
      <c r="O45" s="80">
        <v>0</v>
      </c>
      <c r="P45" s="80">
        <v>250518.6</v>
      </c>
      <c r="Q45" s="80">
        <v>0</v>
      </c>
      <c r="R45" s="80">
        <v>0</v>
      </c>
      <c r="S45" s="80">
        <v>0</v>
      </c>
      <c r="T45" s="80">
        <v>0</v>
      </c>
    </row>
    <row r="46" spans="1:20" ht="22.5" customHeight="1" x14ac:dyDescent="0.25">
      <c r="A46" s="14">
        <v>35</v>
      </c>
      <c r="B46" s="15" t="s">
        <v>89</v>
      </c>
      <c r="C46" s="80">
        <f t="shared" si="2"/>
        <v>5190075.1100000003</v>
      </c>
      <c r="D46" s="80">
        <f t="shared" si="3"/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1">
        <v>0</v>
      </c>
      <c r="K46" s="80">
        <v>0</v>
      </c>
      <c r="L46" s="80">
        <v>5190075.1100000003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</row>
    <row r="47" spans="1:20" ht="22.5" customHeight="1" x14ac:dyDescent="0.25">
      <c r="A47" s="14">
        <v>36</v>
      </c>
      <c r="B47" s="15" t="s">
        <v>979</v>
      </c>
      <c r="C47" s="80">
        <f t="shared" si="2"/>
        <v>2893035.3</v>
      </c>
      <c r="D47" s="80">
        <f t="shared" si="3"/>
        <v>2742737.21</v>
      </c>
      <c r="E47" s="80">
        <v>1579942.8</v>
      </c>
      <c r="F47" s="80">
        <v>0</v>
      </c>
      <c r="G47" s="80">
        <v>0</v>
      </c>
      <c r="H47" s="80">
        <v>0</v>
      </c>
      <c r="I47" s="80">
        <v>1162794.4099999999</v>
      </c>
      <c r="J47" s="81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150298.09</v>
      </c>
      <c r="Q47" s="80">
        <v>0</v>
      </c>
      <c r="R47" s="80">
        <v>0</v>
      </c>
      <c r="S47" s="80">
        <v>0</v>
      </c>
      <c r="T47" s="80">
        <v>0</v>
      </c>
    </row>
    <row r="48" spans="1:20" ht="22.5" customHeight="1" x14ac:dyDescent="0.25">
      <c r="A48" s="14">
        <v>37</v>
      </c>
      <c r="B48" s="15" t="s">
        <v>92</v>
      </c>
      <c r="C48" s="80">
        <f t="shared" si="2"/>
        <v>2970008.04</v>
      </c>
      <c r="D48" s="80">
        <f t="shared" si="3"/>
        <v>2970008.04</v>
      </c>
      <c r="E48" s="80">
        <v>2970008.04</v>
      </c>
      <c r="F48" s="80">
        <v>0</v>
      </c>
      <c r="G48" s="80">
        <v>0</v>
      </c>
      <c r="H48" s="80">
        <v>0</v>
      </c>
      <c r="I48" s="80">
        <v>0</v>
      </c>
      <c r="J48" s="81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</row>
    <row r="49" spans="1:20" ht="22.5" customHeight="1" x14ac:dyDescent="0.25">
      <c r="A49" s="14">
        <v>38</v>
      </c>
      <c r="B49" s="15" t="s">
        <v>980</v>
      </c>
      <c r="C49" s="80">
        <f t="shared" si="2"/>
        <v>6150096.3900000006</v>
      </c>
      <c r="D49" s="80">
        <f t="shared" si="3"/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1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129129.11</v>
      </c>
      <c r="Q49" s="80">
        <v>0</v>
      </c>
      <c r="R49" s="80">
        <v>0</v>
      </c>
      <c r="S49" s="80">
        <v>6020967.2800000003</v>
      </c>
      <c r="T49" s="80">
        <v>0</v>
      </c>
    </row>
    <row r="50" spans="1:20" ht="22.5" customHeight="1" x14ac:dyDescent="0.25">
      <c r="A50" s="14">
        <v>39</v>
      </c>
      <c r="B50" s="15" t="s">
        <v>981</v>
      </c>
      <c r="C50" s="80">
        <f t="shared" si="2"/>
        <v>251803.16</v>
      </c>
      <c r="D50" s="80">
        <f t="shared" si="3"/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1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251803.16</v>
      </c>
      <c r="Q50" s="80">
        <v>0</v>
      </c>
      <c r="R50" s="80">
        <v>0</v>
      </c>
      <c r="S50" s="80">
        <v>0</v>
      </c>
      <c r="T50" s="80">
        <v>0</v>
      </c>
    </row>
    <row r="51" spans="1:20" ht="22.5" customHeight="1" x14ac:dyDescent="0.25">
      <c r="A51" s="14">
        <v>40</v>
      </c>
      <c r="B51" s="15" t="s">
        <v>96</v>
      </c>
      <c r="C51" s="80">
        <f t="shared" si="2"/>
        <v>1972515.61</v>
      </c>
      <c r="D51" s="80">
        <f t="shared" si="3"/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1">
        <v>0</v>
      </c>
      <c r="K51" s="80">
        <v>0</v>
      </c>
      <c r="L51" s="80">
        <v>1972515.61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</row>
    <row r="52" spans="1:20" ht="22.5" customHeight="1" x14ac:dyDescent="0.25">
      <c r="A52" s="14">
        <v>41</v>
      </c>
      <c r="B52" s="15" t="s">
        <v>97</v>
      </c>
      <c r="C52" s="80">
        <f t="shared" si="2"/>
        <v>1928143.7499999998</v>
      </c>
      <c r="D52" s="80">
        <f t="shared" si="3"/>
        <v>1136045.0299999998</v>
      </c>
      <c r="E52" s="80">
        <v>0</v>
      </c>
      <c r="F52" s="80">
        <v>0</v>
      </c>
      <c r="G52" s="80">
        <v>532438.68999999994</v>
      </c>
      <c r="H52" s="80">
        <v>603606.34</v>
      </c>
      <c r="I52" s="80">
        <v>0</v>
      </c>
      <c r="J52" s="81">
        <v>0</v>
      </c>
      <c r="K52" s="80">
        <v>0</v>
      </c>
      <c r="L52" s="80">
        <v>0</v>
      </c>
      <c r="M52" s="80">
        <v>0</v>
      </c>
      <c r="N52" s="80">
        <v>792098.72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</row>
    <row r="53" spans="1:20" ht="22.5" customHeight="1" x14ac:dyDescent="0.25">
      <c r="A53" s="14">
        <v>42</v>
      </c>
      <c r="B53" s="15" t="s">
        <v>982</v>
      </c>
      <c r="C53" s="80">
        <f t="shared" si="2"/>
        <v>4075378.14</v>
      </c>
      <c r="D53" s="80">
        <f t="shared" si="3"/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1">
        <v>0</v>
      </c>
      <c r="K53" s="80">
        <v>0</v>
      </c>
      <c r="L53" s="80">
        <v>3869271.6</v>
      </c>
      <c r="M53" s="80">
        <v>0</v>
      </c>
      <c r="N53" s="80">
        <v>0</v>
      </c>
      <c r="O53" s="80">
        <v>0</v>
      </c>
      <c r="P53" s="80">
        <v>206106.54</v>
      </c>
      <c r="Q53" s="80">
        <v>0</v>
      </c>
      <c r="R53" s="80">
        <v>0</v>
      </c>
      <c r="S53" s="80">
        <v>0</v>
      </c>
      <c r="T53" s="80">
        <v>0</v>
      </c>
    </row>
    <row r="54" spans="1:20" ht="22.5" customHeight="1" x14ac:dyDescent="0.25">
      <c r="A54" s="14">
        <v>43</v>
      </c>
      <c r="B54" s="15" t="s">
        <v>100</v>
      </c>
      <c r="C54" s="80">
        <f t="shared" si="2"/>
        <v>650000</v>
      </c>
      <c r="D54" s="80">
        <f t="shared" si="3"/>
        <v>650000</v>
      </c>
      <c r="E54" s="80">
        <v>0</v>
      </c>
      <c r="F54" s="80">
        <v>0</v>
      </c>
      <c r="G54" s="80">
        <v>0</v>
      </c>
      <c r="H54" s="80">
        <v>650000</v>
      </c>
      <c r="I54" s="80">
        <v>0</v>
      </c>
      <c r="J54" s="81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</row>
    <row r="55" spans="1:20" ht="22.5" customHeight="1" x14ac:dyDescent="0.25">
      <c r="A55" s="14">
        <v>44</v>
      </c>
      <c r="B55" s="15" t="s">
        <v>983</v>
      </c>
      <c r="C55" s="80">
        <f t="shared" si="2"/>
        <v>8705682.040000001</v>
      </c>
      <c r="D55" s="80">
        <f t="shared" si="3"/>
        <v>1230810</v>
      </c>
      <c r="E55" s="80">
        <v>1230810</v>
      </c>
      <c r="F55" s="80">
        <v>0</v>
      </c>
      <c r="G55" s="80">
        <v>0</v>
      </c>
      <c r="H55" s="80">
        <v>0</v>
      </c>
      <c r="I55" s="80">
        <v>0</v>
      </c>
      <c r="J55" s="81">
        <v>0</v>
      </c>
      <c r="K55" s="80">
        <v>0</v>
      </c>
      <c r="L55" s="80">
        <v>5459606.4000000004</v>
      </c>
      <c r="M55" s="80">
        <v>0</v>
      </c>
      <c r="N55" s="80">
        <v>1793017.84</v>
      </c>
      <c r="O55" s="80">
        <v>0</v>
      </c>
      <c r="P55" s="80">
        <v>222247.8</v>
      </c>
      <c r="Q55" s="80">
        <v>0</v>
      </c>
      <c r="R55" s="80">
        <v>0</v>
      </c>
      <c r="S55" s="80">
        <v>0</v>
      </c>
      <c r="T55" s="80">
        <v>0</v>
      </c>
    </row>
    <row r="56" spans="1:20" ht="22.5" customHeight="1" x14ac:dyDescent="0.25">
      <c r="A56" s="14">
        <v>45</v>
      </c>
      <c r="B56" s="15" t="s">
        <v>984</v>
      </c>
      <c r="C56" s="80">
        <f t="shared" si="2"/>
        <v>2747023.35</v>
      </c>
      <c r="D56" s="80">
        <f t="shared" si="3"/>
        <v>2499738</v>
      </c>
      <c r="E56" s="80">
        <v>0</v>
      </c>
      <c r="F56" s="80">
        <v>2499738</v>
      </c>
      <c r="G56" s="80">
        <v>0</v>
      </c>
      <c r="H56" s="80">
        <v>0</v>
      </c>
      <c r="I56" s="80">
        <v>0</v>
      </c>
      <c r="J56" s="81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247285.35</v>
      </c>
      <c r="Q56" s="80">
        <v>0</v>
      </c>
      <c r="R56" s="80">
        <v>0</v>
      </c>
      <c r="S56" s="80">
        <v>0</v>
      </c>
      <c r="T56" s="80">
        <v>0</v>
      </c>
    </row>
    <row r="57" spans="1:20" ht="22.5" customHeight="1" x14ac:dyDescent="0.25">
      <c r="A57" s="14">
        <v>46</v>
      </c>
      <c r="B57" s="15" t="s">
        <v>103</v>
      </c>
      <c r="C57" s="80">
        <f t="shared" si="2"/>
        <v>1260481.46</v>
      </c>
      <c r="D57" s="80">
        <f t="shared" si="3"/>
        <v>1260481.46</v>
      </c>
      <c r="E57" s="80">
        <v>1260481.46</v>
      </c>
      <c r="F57" s="80">
        <v>0</v>
      </c>
      <c r="G57" s="80">
        <v>0</v>
      </c>
      <c r="H57" s="80">
        <v>0</v>
      </c>
      <c r="I57" s="80">
        <v>0</v>
      </c>
      <c r="J57" s="81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</row>
    <row r="58" spans="1:20" ht="22.5" customHeight="1" x14ac:dyDescent="0.25">
      <c r="A58" s="14">
        <v>47</v>
      </c>
      <c r="B58" s="15" t="s">
        <v>104</v>
      </c>
      <c r="C58" s="80">
        <f t="shared" si="2"/>
        <v>6317203.2000000002</v>
      </c>
      <c r="D58" s="80">
        <f t="shared" si="3"/>
        <v>6317203.2000000002</v>
      </c>
      <c r="E58" s="80">
        <v>0</v>
      </c>
      <c r="F58" s="80">
        <v>6317203.2000000002</v>
      </c>
      <c r="G58" s="80">
        <v>0</v>
      </c>
      <c r="H58" s="80">
        <v>0</v>
      </c>
      <c r="I58" s="80">
        <v>0</v>
      </c>
      <c r="J58" s="81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</row>
    <row r="59" spans="1:20" ht="22.5" customHeight="1" x14ac:dyDescent="0.25">
      <c r="A59" s="14">
        <v>48</v>
      </c>
      <c r="B59" s="15" t="s">
        <v>105</v>
      </c>
      <c r="C59" s="80">
        <f t="shared" si="2"/>
        <v>2279826.65</v>
      </c>
      <c r="D59" s="80">
        <f t="shared" si="3"/>
        <v>2279826.65</v>
      </c>
      <c r="E59" s="80">
        <v>2279826.65</v>
      </c>
      <c r="F59" s="80">
        <v>0</v>
      </c>
      <c r="G59" s="80">
        <v>0</v>
      </c>
      <c r="H59" s="80">
        <v>0</v>
      </c>
      <c r="I59" s="80">
        <v>0</v>
      </c>
      <c r="J59" s="81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</row>
    <row r="60" spans="1:20" ht="22.5" customHeight="1" x14ac:dyDescent="0.25">
      <c r="A60" s="14">
        <v>49</v>
      </c>
      <c r="B60" s="15" t="s">
        <v>106</v>
      </c>
      <c r="C60" s="80">
        <f t="shared" si="2"/>
        <v>2506024.7999999998</v>
      </c>
      <c r="D60" s="80">
        <f t="shared" si="3"/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1">
        <v>0</v>
      </c>
      <c r="K60" s="80">
        <v>0</v>
      </c>
      <c r="L60" s="80">
        <v>0</v>
      </c>
      <c r="M60" s="80">
        <v>0</v>
      </c>
      <c r="N60" s="80">
        <v>2506024.7999999998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</row>
    <row r="61" spans="1:20" ht="22.5" customHeight="1" x14ac:dyDescent="0.25">
      <c r="A61" s="14">
        <v>50</v>
      </c>
      <c r="B61" s="15" t="s">
        <v>107</v>
      </c>
      <c r="C61" s="80">
        <f t="shared" si="2"/>
        <v>906148</v>
      </c>
      <c r="D61" s="80">
        <f t="shared" si="3"/>
        <v>906148</v>
      </c>
      <c r="E61" s="80">
        <v>0</v>
      </c>
      <c r="F61" s="80">
        <v>906148</v>
      </c>
      <c r="G61" s="80">
        <v>0</v>
      </c>
      <c r="H61" s="80">
        <v>0</v>
      </c>
      <c r="I61" s="80">
        <v>0</v>
      </c>
      <c r="J61" s="81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</row>
    <row r="62" spans="1:20" ht="22.5" customHeight="1" x14ac:dyDescent="0.25">
      <c r="A62" s="14">
        <v>51</v>
      </c>
      <c r="B62" s="15" t="s">
        <v>985</v>
      </c>
      <c r="C62" s="80">
        <f t="shared" si="2"/>
        <v>126683.84</v>
      </c>
      <c r="D62" s="80">
        <f t="shared" si="3"/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1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126683.84</v>
      </c>
      <c r="Q62" s="80">
        <v>0</v>
      </c>
      <c r="R62" s="80">
        <v>0</v>
      </c>
      <c r="S62" s="80">
        <v>0</v>
      </c>
      <c r="T62" s="80">
        <v>0</v>
      </c>
    </row>
    <row r="63" spans="1:20" ht="22.5" customHeight="1" x14ac:dyDescent="0.25">
      <c r="A63" s="14">
        <v>52</v>
      </c>
      <c r="B63" s="15" t="s">
        <v>111</v>
      </c>
      <c r="C63" s="80">
        <f t="shared" si="2"/>
        <v>4138117.15</v>
      </c>
      <c r="D63" s="80">
        <f t="shared" si="3"/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1">
        <v>0</v>
      </c>
      <c r="K63" s="80">
        <v>0</v>
      </c>
      <c r="L63" s="80">
        <v>4138117.15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</row>
    <row r="64" spans="1:20" ht="22.5" customHeight="1" x14ac:dyDescent="0.25">
      <c r="A64" s="14">
        <v>53</v>
      </c>
      <c r="B64" s="15" t="s">
        <v>986</v>
      </c>
      <c r="C64" s="80">
        <f t="shared" si="2"/>
        <v>10845795.110000001</v>
      </c>
      <c r="D64" s="80">
        <f t="shared" si="3"/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1">
        <v>4</v>
      </c>
      <c r="K64" s="80">
        <v>10573127.98</v>
      </c>
      <c r="L64" s="80">
        <v>0</v>
      </c>
      <c r="M64" s="80">
        <v>0</v>
      </c>
      <c r="N64" s="80">
        <v>0</v>
      </c>
      <c r="O64" s="80">
        <v>0</v>
      </c>
      <c r="P64" s="80">
        <v>272667.13</v>
      </c>
      <c r="Q64" s="80">
        <v>0</v>
      </c>
      <c r="R64" s="80">
        <v>0</v>
      </c>
      <c r="S64" s="80">
        <v>0</v>
      </c>
      <c r="T64" s="80">
        <v>0</v>
      </c>
    </row>
    <row r="65" spans="1:20" ht="22.5" customHeight="1" x14ac:dyDescent="0.25">
      <c r="A65" s="14">
        <v>54</v>
      </c>
      <c r="B65" s="15" t="s">
        <v>112</v>
      </c>
      <c r="C65" s="80">
        <f t="shared" si="2"/>
        <v>8182817</v>
      </c>
      <c r="D65" s="80">
        <f t="shared" si="3"/>
        <v>8182817</v>
      </c>
      <c r="E65" s="80">
        <v>0</v>
      </c>
      <c r="F65" s="80">
        <v>6441365</v>
      </c>
      <c r="G65" s="80">
        <v>1741452</v>
      </c>
      <c r="H65" s="80">
        <v>0</v>
      </c>
      <c r="I65" s="80">
        <v>0</v>
      </c>
      <c r="J65" s="81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</row>
    <row r="66" spans="1:20" ht="22.5" customHeight="1" x14ac:dyDescent="0.25">
      <c r="A66" s="14">
        <v>55</v>
      </c>
      <c r="B66" s="15" t="s">
        <v>115</v>
      </c>
      <c r="C66" s="80">
        <f t="shared" si="2"/>
        <v>4291105.75</v>
      </c>
      <c r="D66" s="80">
        <f t="shared" si="3"/>
        <v>3365142</v>
      </c>
      <c r="E66" s="80">
        <v>2275928.4</v>
      </c>
      <c r="F66" s="80">
        <v>0</v>
      </c>
      <c r="G66" s="80">
        <v>303164.40000000002</v>
      </c>
      <c r="H66" s="80">
        <v>302931.59999999998</v>
      </c>
      <c r="I66" s="80">
        <v>483117.6</v>
      </c>
      <c r="J66" s="81">
        <v>0</v>
      </c>
      <c r="K66" s="80">
        <v>0</v>
      </c>
      <c r="L66" s="80">
        <v>0</v>
      </c>
      <c r="M66" s="80">
        <v>0</v>
      </c>
      <c r="N66" s="80">
        <v>925963.75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</row>
    <row r="67" spans="1:20" ht="22.5" customHeight="1" x14ac:dyDescent="0.25">
      <c r="A67" s="14">
        <v>56</v>
      </c>
      <c r="B67" s="15" t="s">
        <v>987</v>
      </c>
      <c r="C67" s="80">
        <f t="shared" si="2"/>
        <v>7348472.1699999999</v>
      </c>
      <c r="D67" s="80">
        <f t="shared" si="3"/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1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271229.58</v>
      </c>
      <c r="Q67" s="80">
        <v>0</v>
      </c>
      <c r="R67" s="80">
        <v>0</v>
      </c>
      <c r="S67" s="80">
        <v>7077242.5899999999</v>
      </c>
      <c r="T67" s="80">
        <v>0</v>
      </c>
    </row>
    <row r="68" spans="1:20" ht="22.5" customHeight="1" x14ac:dyDescent="0.25">
      <c r="A68" s="14">
        <v>57</v>
      </c>
      <c r="B68" s="15" t="s">
        <v>988</v>
      </c>
      <c r="C68" s="80">
        <f t="shared" si="2"/>
        <v>58137.91</v>
      </c>
      <c r="D68" s="80">
        <f t="shared" si="3"/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1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58137.91</v>
      </c>
      <c r="Q68" s="80">
        <v>0</v>
      </c>
      <c r="R68" s="80">
        <v>0</v>
      </c>
      <c r="S68" s="80">
        <v>0</v>
      </c>
      <c r="T68" s="80">
        <v>0</v>
      </c>
    </row>
    <row r="69" spans="1:20" ht="22.5" customHeight="1" x14ac:dyDescent="0.25">
      <c r="A69" s="14">
        <v>58</v>
      </c>
      <c r="B69" s="15" t="s">
        <v>120</v>
      </c>
      <c r="C69" s="80">
        <f t="shared" si="2"/>
        <v>1949598.78</v>
      </c>
      <c r="D69" s="80">
        <f t="shared" si="3"/>
        <v>1949598.78</v>
      </c>
      <c r="E69" s="80">
        <v>1949598.78</v>
      </c>
      <c r="F69" s="80">
        <v>0</v>
      </c>
      <c r="G69" s="80">
        <v>0</v>
      </c>
      <c r="H69" s="80">
        <v>0</v>
      </c>
      <c r="I69" s="80">
        <v>0</v>
      </c>
      <c r="J69" s="81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</row>
    <row r="70" spans="1:20" ht="22.5" customHeight="1" x14ac:dyDescent="0.25">
      <c r="A70" s="14">
        <v>59</v>
      </c>
      <c r="B70" s="15" t="s">
        <v>121</v>
      </c>
      <c r="C70" s="80">
        <f t="shared" si="2"/>
        <v>1843159.2</v>
      </c>
      <c r="D70" s="80">
        <f t="shared" si="3"/>
        <v>1843159.2</v>
      </c>
      <c r="E70" s="80">
        <v>0</v>
      </c>
      <c r="F70" s="80">
        <v>1843159.2</v>
      </c>
      <c r="G70" s="80">
        <v>0</v>
      </c>
      <c r="H70" s="80">
        <v>0</v>
      </c>
      <c r="I70" s="80">
        <v>0</v>
      </c>
      <c r="J70" s="81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</row>
    <row r="71" spans="1:20" ht="22.5" customHeight="1" x14ac:dyDescent="0.25">
      <c r="A71" s="14">
        <v>60</v>
      </c>
      <c r="B71" s="15" t="s">
        <v>989</v>
      </c>
      <c r="C71" s="80">
        <f t="shared" si="2"/>
        <v>1543732.4400000002</v>
      </c>
      <c r="D71" s="80">
        <f t="shared" si="3"/>
        <v>1307271.6000000001</v>
      </c>
      <c r="E71" s="80">
        <v>0</v>
      </c>
      <c r="F71" s="80">
        <v>1307271.6000000001</v>
      </c>
      <c r="G71" s="80">
        <v>0</v>
      </c>
      <c r="H71" s="80">
        <v>0</v>
      </c>
      <c r="I71" s="80">
        <v>0</v>
      </c>
      <c r="J71" s="81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236460.84</v>
      </c>
      <c r="Q71" s="80">
        <v>0</v>
      </c>
      <c r="R71" s="80">
        <v>0</v>
      </c>
      <c r="S71" s="80">
        <v>0</v>
      </c>
      <c r="T71" s="80">
        <v>0</v>
      </c>
    </row>
    <row r="72" spans="1:20" ht="22.5" customHeight="1" x14ac:dyDescent="0.25">
      <c r="A72" s="14">
        <v>61</v>
      </c>
      <c r="B72" s="15" t="s">
        <v>990</v>
      </c>
      <c r="C72" s="80">
        <f t="shared" si="2"/>
        <v>1947291.79</v>
      </c>
      <c r="D72" s="80">
        <f t="shared" si="3"/>
        <v>1947291.79</v>
      </c>
      <c r="E72" s="80">
        <v>0</v>
      </c>
      <c r="F72" s="80">
        <v>0</v>
      </c>
      <c r="G72" s="80">
        <v>1947291.79</v>
      </c>
      <c r="H72" s="80">
        <v>0</v>
      </c>
      <c r="I72" s="80">
        <v>0</v>
      </c>
      <c r="J72" s="81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</row>
    <row r="73" spans="1:20" ht="22.5" customHeight="1" x14ac:dyDescent="0.25">
      <c r="A73" s="14">
        <v>62</v>
      </c>
      <c r="B73" s="15" t="s">
        <v>991</v>
      </c>
      <c r="C73" s="80">
        <f t="shared" si="2"/>
        <v>4362697.26</v>
      </c>
      <c r="D73" s="80">
        <f t="shared" si="3"/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1">
        <v>0</v>
      </c>
      <c r="K73" s="80">
        <v>0</v>
      </c>
      <c r="L73" s="80">
        <v>4178817.6</v>
      </c>
      <c r="M73" s="80">
        <v>0</v>
      </c>
      <c r="N73" s="80">
        <v>0</v>
      </c>
      <c r="O73" s="80">
        <v>0</v>
      </c>
      <c r="P73" s="80">
        <v>183879.66</v>
      </c>
      <c r="Q73" s="80">
        <v>0</v>
      </c>
      <c r="R73" s="80">
        <v>0</v>
      </c>
      <c r="S73" s="80">
        <v>0</v>
      </c>
      <c r="T73" s="80">
        <v>0</v>
      </c>
    </row>
    <row r="74" spans="1:20" ht="22.5" customHeight="1" x14ac:dyDescent="0.25">
      <c r="A74" s="14">
        <v>63</v>
      </c>
      <c r="B74" s="15" t="s">
        <v>126</v>
      </c>
      <c r="C74" s="80">
        <f t="shared" si="2"/>
        <v>2751196.8</v>
      </c>
      <c r="D74" s="80">
        <f t="shared" si="3"/>
        <v>2751196.8</v>
      </c>
      <c r="E74" s="80">
        <v>0</v>
      </c>
      <c r="F74" s="80">
        <v>2751196.8</v>
      </c>
      <c r="G74" s="80">
        <v>0</v>
      </c>
      <c r="H74" s="80">
        <v>0</v>
      </c>
      <c r="I74" s="80">
        <v>0</v>
      </c>
      <c r="J74" s="81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</row>
    <row r="75" spans="1:20" ht="22.5" customHeight="1" x14ac:dyDescent="0.25">
      <c r="A75" s="14">
        <v>64</v>
      </c>
      <c r="B75" s="15" t="s">
        <v>127</v>
      </c>
      <c r="C75" s="80">
        <f t="shared" si="2"/>
        <v>4969404.12</v>
      </c>
      <c r="D75" s="80">
        <f t="shared" si="3"/>
        <v>4969404.12</v>
      </c>
      <c r="E75" s="80">
        <v>0</v>
      </c>
      <c r="F75" s="80">
        <v>3705932.43</v>
      </c>
      <c r="G75" s="80">
        <v>695557.53</v>
      </c>
      <c r="H75" s="80">
        <v>567914.16</v>
      </c>
      <c r="I75" s="80">
        <v>0</v>
      </c>
      <c r="J75" s="81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</row>
    <row r="76" spans="1:20" ht="22.5" customHeight="1" x14ac:dyDescent="0.25">
      <c r="A76" s="14">
        <v>65</v>
      </c>
      <c r="B76" s="15" t="s">
        <v>992</v>
      </c>
      <c r="C76" s="80">
        <f t="shared" ref="C76:C139" si="4">D76+K76+L76+M76+N76+O76+P76+Q76+R76+S76+T76</f>
        <v>3581463.81</v>
      </c>
      <c r="D76" s="80">
        <f t="shared" ref="D76:D139" si="5">SUM(E76:I76)</f>
        <v>3133092</v>
      </c>
      <c r="E76" s="80">
        <v>0</v>
      </c>
      <c r="F76" s="80">
        <v>3133092</v>
      </c>
      <c r="G76" s="80">
        <v>0</v>
      </c>
      <c r="H76" s="80">
        <v>0</v>
      </c>
      <c r="I76" s="80">
        <v>0</v>
      </c>
      <c r="J76" s="81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448371.81</v>
      </c>
      <c r="Q76" s="80">
        <v>0</v>
      </c>
      <c r="R76" s="80">
        <v>0</v>
      </c>
      <c r="S76" s="80">
        <v>0</v>
      </c>
      <c r="T76" s="80">
        <v>0</v>
      </c>
    </row>
    <row r="77" spans="1:20" ht="22.5" customHeight="1" x14ac:dyDescent="0.25">
      <c r="A77" s="14">
        <v>66</v>
      </c>
      <c r="B77" s="15" t="s">
        <v>993</v>
      </c>
      <c r="C77" s="80">
        <f t="shared" si="4"/>
        <v>1903847.02</v>
      </c>
      <c r="D77" s="80">
        <f t="shared" si="5"/>
        <v>1466907.6</v>
      </c>
      <c r="E77" s="80">
        <v>0</v>
      </c>
      <c r="F77" s="80">
        <v>1466907.6</v>
      </c>
      <c r="G77" s="80">
        <v>0</v>
      </c>
      <c r="H77" s="80">
        <v>0</v>
      </c>
      <c r="I77" s="80">
        <v>0</v>
      </c>
      <c r="J77" s="81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436939.42</v>
      </c>
      <c r="Q77" s="80">
        <v>0</v>
      </c>
      <c r="R77" s="80">
        <v>0</v>
      </c>
      <c r="S77" s="80">
        <v>0</v>
      </c>
      <c r="T77" s="80">
        <v>0</v>
      </c>
    </row>
    <row r="78" spans="1:20" ht="22.5" customHeight="1" x14ac:dyDescent="0.25">
      <c r="A78" s="14">
        <v>67</v>
      </c>
      <c r="B78" s="15" t="s">
        <v>130</v>
      </c>
      <c r="C78" s="80">
        <f t="shared" si="4"/>
        <v>4168381.2</v>
      </c>
      <c r="D78" s="80">
        <f t="shared" si="5"/>
        <v>4168381.2</v>
      </c>
      <c r="E78" s="80">
        <v>0</v>
      </c>
      <c r="F78" s="80">
        <v>3350328</v>
      </c>
      <c r="G78" s="80">
        <v>818053.2</v>
      </c>
      <c r="H78" s="80">
        <v>0</v>
      </c>
      <c r="I78" s="80">
        <v>0</v>
      </c>
      <c r="J78" s="81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</row>
    <row r="79" spans="1:20" ht="22.5" customHeight="1" x14ac:dyDescent="0.25">
      <c r="A79" s="14">
        <v>68</v>
      </c>
      <c r="B79" s="15" t="s">
        <v>131</v>
      </c>
      <c r="C79" s="80">
        <f t="shared" si="4"/>
        <v>2929460</v>
      </c>
      <c r="D79" s="80">
        <f t="shared" si="5"/>
        <v>2929460</v>
      </c>
      <c r="E79" s="80">
        <v>0</v>
      </c>
      <c r="F79" s="80">
        <v>1489701.36</v>
      </c>
      <c r="G79" s="80">
        <v>427850.04</v>
      </c>
      <c r="H79" s="80">
        <v>463787.2</v>
      </c>
      <c r="I79" s="80">
        <v>548121.4</v>
      </c>
      <c r="J79" s="81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</row>
    <row r="80" spans="1:20" ht="22.5" customHeight="1" x14ac:dyDescent="0.25">
      <c r="A80" s="14">
        <v>69</v>
      </c>
      <c r="B80" s="15" t="s">
        <v>994</v>
      </c>
      <c r="C80" s="80">
        <f t="shared" si="4"/>
        <v>2502535.08</v>
      </c>
      <c r="D80" s="80">
        <f t="shared" si="5"/>
        <v>2236760.4</v>
      </c>
      <c r="E80" s="80">
        <v>0</v>
      </c>
      <c r="F80" s="80">
        <v>2236760.4</v>
      </c>
      <c r="G80" s="80">
        <v>0</v>
      </c>
      <c r="H80" s="80">
        <v>0</v>
      </c>
      <c r="I80" s="80">
        <v>0</v>
      </c>
      <c r="J80" s="81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265774.68</v>
      </c>
      <c r="Q80" s="80">
        <v>0</v>
      </c>
      <c r="R80" s="80">
        <v>0</v>
      </c>
      <c r="S80" s="80">
        <v>0</v>
      </c>
      <c r="T80" s="80">
        <v>0</v>
      </c>
    </row>
    <row r="81" spans="1:20" ht="22.5" customHeight="1" x14ac:dyDescent="0.25">
      <c r="A81" s="14">
        <v>70</v>
      </c>
      <c r="B81" s="15" t="s">
        <v>133</v>
      </c>
      <c r="C81" s="80">
        <f t="shared" si="4"/>
        <v>1940858.6800000002</v>
      </c>
      <c r="D81" s="80">
        <f t="shared" si="5"/>
        <v>1940858.6800000002</v>
      </c>
      <c r="E81" s="80">
        <v>0</v>
      </c>
      <c r="F81" s="80">
        <v>0</v>
      </c>
      <c r="G81" s="80">
        <v>989690.12</v>
      </c>
      <c r="H81" s="80">
        <v>951168.56</v>
      </c>
      <c r="I81" s="80">
        <v>0</v>
      </c>
      <c r="J81" s="81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</row>
    <row r="82" spans="1:20" ht="22.5" customHeight="1" x14ac:dyDescent="0.25">
      <c r="A82" s="14">
        <v>71</v>
      </c>
      <c r="B82" s="15" t="s">
        <v>134</v>
      </c>
      <c r="C82" s="80">
        <f t="shared" si="4"/>
        <v>9795746.4000000004</v>
      </c>
      <c r="D82" s="80">
        <f t="shared" si="5"/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1">
        <v>0</v>
      </c>
      <c r="K82" s="80">
        <v>0</v>
      </c>
      <c r="L82" s="80">
        <v>9795746.4000000004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</row>
    <row r="83" spans="1:20" ht="22.5" customHeight="1" x14ac:dyDescent="0.25">
      <c r="A83" s="14">
        <v>72</v>
      </c>
      <c r="B83" s="15" t="s">
        <v>136</v>
      </c>
      <c r="C83" s="80">
        <f t="shared" si="4"/>
        <v>1751259</v>
      </c>
      <c r="D83" s="80">
        <f t="shared" si="5"/>
        <v>1751259</v>
      </c>
      <c r="E83" s="80">
        <v>1751259</v>
      </c>
      <c r="F83" s="80">
        <v>0</v>
      </c>
      <c r="G83" s="80">
        <v>0</v>
      </c>
      <c r="H83" s="80">
        <v>0</v>
      </c>
      <c r="I83" s="80">
        <v>0</v>
      </c>
      <c r="J83" s="81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</row>
    <row r="84" spans="1:20" ht="22.5" customHeight="1" x14ac:dyDescent="0.25">
      <c r="A84" s="14">
        <v>73</v>
      </c>
      <c r="B84" s="15" t="s">
        <v>135</v>
      </c>
      <c r="C84" s="80">
        <f t="shared" si="4"/>
        <v>1750610.26</v>
      </c>
      <c r="D84" s="80">
        <f t="shared" si="5"/>
        <v>1750610.26</v>
      </c>
      <c r="E84" s="80">
        <v>0</v>
      </c>
      <c r="F84" s="80">
        <v>1750610.26</v>
      </c>
      <c r="G84" s="80">
        <v>0</v>
      </c>
      <c r="H84" s="80">
        <v>0</v>
      </c>
      <c r="I84" s="80">
        <v>0</v>
      </c>
      <c r="J84" s="81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</row>
    <row r="85" spans="1:20" ht="22.5" customHeight="1" x14ac:dyDescent="0.25">
      <c r="A85" s="14">
        <v>74</v>
      </c>
      <c r="B85" s="15" t="s">
        <v>995</v>
      </c>
      <c r="C85" s="80">
        <f t="shared" si="4"/>
        <v>6334670.9800000004</v>
      </c>
      <c r="D85" s="80">
        <f t="shared" si="5"/>
        <v>5789021.8300000001</v>
      </c>
      <c r="E85" s="80">
        <v>0</v>
      </c>
      <c r="F85" s="80">
        <v>0</v>
      </c>
      <c r="G85" s="80">
        <v>1776121.8</v>
      </c>
      <c r="H85" s="80">
        <v>561917.03</v>
      </c>
      <c r="I85" s="80">
        <v>3450983</v>
      </c>
      <c r="J85" s="81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545649.15</v>
      </c>
      <c r="Q85" s="80">
        <v>0</v>
      </c>
      <c r="R85" s="80">
        <v>0</v>
      </c>
      <c r="S85" s="80">
        <v>0</v>
      </c>
      <c r="T85" s="80">
        <v>0</v>
      </c>
    </row>
    <row r="86" spans="1:20" ht="22.5" customHeight="1" x14ac:dyDescent="0.25">
      <c r="A86" s="14">
        <v>75</v>
      </c>
      <c r="B86" s="15" t="s">
        <v>138</v>
      </c>
      <c r="C86" s="80">
        <f t="shared" si="4"/>
        <v>5413586.5099999998</v>
      </c>
      <c r="D86" s="80">
        <f t="shared" si="5"/>
        <v>2623546.7999999998</v>
      </c>
      <c r="E86" s="80">
        <v>0</v>
      </c>
      <c r="F86" s="80">
        <v>0</v>
      </c>
      <c r="G86" s="80">
        <v>1311773.3999999999</v>
      </c>
      <c r="H86" s="80">
        <v>1311773.3999999999</v>
      </c>
      <c r="I86" s="80">
        <v>0</v>
      </c>
      <c r="J86" s="81">
        <v>0</v>
      </c>
      <c r="K86" s="80">
        <v>0</v>
      </c>
      <c r="L86" s="80">
        <v>540057.71</v>
      </c>
      <c r="M86" s="80">
        <v>0</v>
      </c>
      <c r="N86" s="80">
        <v>2249982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</row>
    <row r="87" spans="1:20" ht="22.5" customHeight="1" x14ac:dyDescent="0.25">
      <c r="A87" s="14">
        <v>76</v>
      </c>
      <c r="B87" s="15" t="s">
        <v>139</v>
      </c>
      <c r="C87" s="80">
        <f t="shared" si="4"/>
        <v>824387.71</v>
      </c>
      <c r="D87" s="80">
        <f t="shared" si="5"/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1">
        <v>0</v>
      </c>
      <c r="K87" s="80">
        <v>0</v>
      </c>
      <c r="L87" s="80">
        <v>0</v>
      </c>
      <c r="M87" s="80">
        <v>0</v>
      </c>
      <c r="N87" s="80">
        <v>824387.71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</row>
    <row r="88" spans="1:20" ht="22.5" customHeight="1" x14ac:dyDescent="0.25">
      <c r="A88" s="14">
        <v>77</v>
      </c>
      <c r="B88" s="15" t="s">
        <v>140</v>
      </c>
      <c r="C88" s="80">
        <f t="shared" si="4"/>
        <v>2377661.3200000003</v>
      </c>
      <c r="D88" s="80">
        <f t="shared" si="5"/>
        <v>2017661.32</v>
      </c>
      <c r="E88" s="80">
        <v>2017661.32</v>
      </c>
      <c r="F88" s="80">
        <v>0</v>
      </c>
      <c r="G88" s="80">
        <v>0</v>
      </c>
      <c r="H88" s="80">
        <v>0</v>
      </c>
      <c r="I88" s="80">
        <v>0</v>
      </c>
      <c r="J88" s="81">
        <v>0</v>
      </c>
      <c r="K88" s="80">
        <v>0</v>
      </c>
      <c r="L88" s="80">
        <v>0</v>
      </c>
      <c r="M88" s="80">
        <v>0</v>
      </c>
      <c r="N88" s="80">
        <v>360000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</row>
    <row r="89" spans="1:20" ht="22.5" customHeight="1" x14ac:dyDescent="0.25">
      <c r="A89" s="14">
        <v>78</v>
      </c>
      <c r="B89" s="15" t="s">
        <v>141</v>
      </c>
      <c r="C89" s="80">
        <f t="shared" si="4"/>
        <v>2956534.8600000003</v>
      </c>
      <c r="D89" s="80">
        <f t="shared" si="5"/>
        <v>2956534.8600000003</v>
      </c>
      <c r="E89" s="80">
        <v>1698629.26</v>
      </c>
      <c r="F89" s="80">
        <v>0</v>
      </c>
      <c r="G89" s="80">
        <v>612120.4</v>
      </c>
      <c r="H89" s="80">
        <v>645785.19999999995</v>
      </c>
      <c r="I89" s="80">
        <v>0</v>
      </c>
      <c r="J89" s="81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</row>
    <row r="90" spans="1:20" ht="22.5" customHeight="1" x14ac:dyDescent="0.25">
      <c r="A90" s="14">
        <v>79</v>
      </c>
      <c r="B90" s="15" t="s">
        <v>996</v>
      </c>
      <c r="C90" s="80">
        <f t="shared" si="4"/>
        <v>2787387.33</v>
      </c>
      <c r="D90" s="80">
        <f t="shared" si="5"/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1">
        <v>1</v>
      </c>
      <c r="K90" s="80">
        <v>2722893.18</v>
      </c>
      <c r="L90" s="80">
        <v>0</v>
      </c>
      <c r="M90" s="80">
        <v>0</v>
      </c>
      <c r="N90" s="80">
        <v>0</v>
      </c>
      <c r="O90" s="80">
        <v>0</v>
      </c>
      <c r="P90" s="80">
        <v>64494.15</v>
      </c>
      <c r="Q90" s="80">
        <v>0</v>
      </c>
      <c r="R90" s="80">
        <v>0</v>
      </c>
      <c r="S90" s="80">
        <v>0</v>
      </c>
      <c r="T90" s="80">
        <v>0</v>
      </c>
    </row>
    <row r="91" spans="1:20" ht="22.5" customHeight="1" x14ac:dyDescent="0.25">
      <c r="A91" s="14">
        <v>80</v>
      </c>
      <c r="B91" s="15" t="s">
        <v>997</v>
      </c>
      <c r="C91" s="80">
        <f t="shared" si="4"/>
        <v>199585.87</v>
      </c>
      <c r="D91" s="80">
        <f t="shared" si="5"/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1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0">
        <v>199585.87</v>
      </c>
      <c r="Q91" s="80">
        <v>0</v>
      </c>
      <c r="R91" s="80">
        <v>0</v>
      </c>
      <c r="S91" s="80">
        <v>0</v>
      </c>
      <c r="T91" s="80">
        <v>0</v>
      </c>
    </row>
    <row r="92" spans="1:20" ht="22.5" customHeight="1" x14ac:dyDescent="0.25">
      <c r="A92" s="14">
        <v>81</v>
      </c>
      <c r="B92" s="15" t="s">
        <v>144</v>
      </c>
      <c r="C92" s="80">
        <f t="shared" si="4"/>
        <v>2848299.78</v>
      </c>
      <c r="D92" s="80">
        <f t="shared" si="5"/>
        <v>2848299.78</v>
      </c>
      <c r="E92" s="80">
        <v>0</v>
      </c>
      <c r="F92" s="80">
        <v>0</v>
      </c>
      <c r="G92" s="80">
        <v>1802357.96</v>
      </c>
      <c r="H92" s="80">
        <v>1045941.82</v>
      </c>
      <c r="I92" s="80">
        <v>0</v>
      </c>
      <c r="J92" s="81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80">
        <v>0</v>
      </c>
    </row>
    <row r="93" spans="1:20" ht="22.5" customHeight="1" x14ac:dyDescent="0.25">
      <c r="A93" s="14">
        <v>82</v>
      </c>
      <c r="B93" s="15" t="s">
        <v>998</v>
      </c>
      <c r="C93" s="80">
        <f t="shared" si="4"/>
        <v>236824.57</v>
      </c>
      <c r="D93" s="80">
        <f t="shared" si="5"/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1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236824.57</v>
      </c>
      <c r="Q93" s="80">
        <v>0</v>
      </c>
      <c r="R93" s="80">
        <v>0</v>
      </c>
      <c r="S93" s="80">
        <v>0</v>
      </c>
      <c r="T93" s="80">
        <v>0</v>
      </c>
    </row>
    <row r="94" spans="1:20" ht="22.5" customHeight="1" x14ac:dyDescent="0.25">
      <c r="A94" s="14">
        <v>83</v>
      </c>
      <c r="B94" s="15" t="s">
        <v>999</v>
      </c>
      <c r="C94" s="80">
        <f t="shared" si="4"/>
        <v>12958955.9</v>
      </c>
      <c r="D94" s="80">
        <f t="shared" si="5"/>
        <v>4611449.24</v>
      </c>
      <c r="E94" s="80">
        <v>1985608.04</v>
      </c>
      <c r="F94" s="80">
        <v>2209564.7999999998</v>
      </c>
      <c r="G94" s="80">
        <v>0</v>
      </c>
      <c r="H94" s="80">
        <v>416276.4</v>
      </c>
      <c r="I94" s="80">
        <v>0</v>
      </c>
      <c r="J94" s="81">
        <v>0</v>
      </c>
      <c r="K94" s="80">
        <v>0</v>
      </c>
      <c r="L94" s="80">
        <v>5695960.7999999998</v>
      </c>
      <c r="M94" s="80">
        <v>0</v>
      </c>
      <c r="N94" s="80">
        <v>2520646.7999999998</v>
      </c>
      <c r="O94" s="80">
        <v>0</v>
      </c>
      <c r="P94" s="80">
        <v>130899.06</v>
      </c>
      <c r="Q94" s="80">
        <v>0</v>
      </c>
      <c r="R94" s="80">
        <v>0</v>
      </c>
      <c r="S94" s="80">
        <v>0</v>
      </c>
      <c r="T94" s="80">
        <v>0</v>
      </c>
    </row>
    <row r="95" spans="1:20" ht="22.5" customHeight="1" x14ac:dyDescent="0.25">
      <c r="A95" s="14">
        <v>84</v>
      </c>
      <c r="B95" s="15" t="s">
        <v>147</v>
      </c>
      <c r="C95" s="80">
        <f t="shared" si="4"/>
        <v>1872420.43</v>
      </c>
      <c r="D95" s="80">
        <f t="shared" si="5"/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1">
        <v>0</v>
      </c>
      <c r="K95" s="80">
        <v>0</v>
      </c>
      <c r="L95" s="80">
        <v>1872420.43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</row>
    <row r="96" spans="1:20" ht="22.5" customHeight="1" x14ac:dyDescent="0.25">
      <c r="A96" s="14">
        <v>85</v>
      </c>
      <c r="B96" s="15" t="s">
        <v>149</v>
      </c>
      <c r="C96" s="80">
        <f t="shared" si="4"/>
        <v>5473917.5999999996</v>
      </c>
      <c r="D96" s="80">
        <f t="shared" si="5"/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1">
        <v>0</v>
      </c>
      <c r="K96" s="80">
        <v>0</v>
      </c>
      <c r="L96" s="80">
        <v>0</v>
      </c>
      <c r="M96" s="80">
        <v>0</v>
      </c>
      <c r="N96" s="80">
        <v>5473917.5999999996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</row>
    <row r="97" spans="1:20" ht="22.5" customHeight="1" x14ac:dyDescent="0.25">
      <c r="A97" s="14">
        <v>86</v>
      </c>
      <c r="B97" s="15" t="s">
        <v>150</v>
      </c>
      <c r="C97" s="80">
        <f t="shared" si="4"/>
        <v>1046097.6</v>
      </c>
      <c r="D97" s="80">
        <f t="shared" si="5"/>
        <v>1046097.6</v>
      </c>
      <c r="E97" s="80">
        <v>1046097.6</v>
      </c>
      <c r="F97" s="80">
        <v>0</v>
      </c>
      <c r="G97" s="80">
        <v>0</v>
      </c>
      <c r="H97" s="80">
        <v>0</v>
      </c>
      <c r="I97" s="80">
        <v>0</v>
      </c>
      <c r="J97" s="81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</row>
    <row r="98" spans="1:20" ht="22.5" customHeight="1" x14ac:dyDescent="0.25">
      <c r="A98" s="14">
        <v>87</v>
      </c>
      <c r="B98" s="15" t="s">
        <v>151</v>
      </c>
      <c r="C98" s="80">
        <f t="shared" si="4"/>
        <v>14219807.6</v>
      </c>
      <c r="D98" s="80">
        <f t="shared" si="5"/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1">
        <v>0</v>
      </c>
      <c r="K98" s="80">
        <v>0</v>
      </c>
      <c r="L98" s="80">
        <v>14219807.6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</row>
    <row r="99" spans="1:20" ht="22.5" customHeight="1" x14ac:dyDescent="0.25">
      <c r="A99" s="14">
        <v>88</v>
      </c>
      <c r="B99" s="15" t="s">
        <v>153</v>
      </c>
      <c r="C99" s="80">
        <f t="shared" si="4"/>
        <v>4205890.8</v>
      </c>
      <c r="D99" s="80">
        <f t="shared" si="5"/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1">
        <v>0</v>
      </c>
      <c r="K99" s="80">
        <v>0</v>
      </c>
      <c r="L99" s="80">
        <v>4205890.8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</row>
    <row r="100" spans="1:20" ht="22.5" customHeight="1" x14ac:dyDescent="0.25">
      <c r="A100" s="14">
        <v>89</v>
      </c>
      <c r="B100" s="15" t="s">
        <v>1000</v>
      </c>
      <c r="C100" s="80">
        <f t="shared" si="4"/>
        <v>567552.67000000004</v>
      </c>
      <c r="D100" s="80">
        <f t="shared" si="5"/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1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567552.67000000004</v>
      </c>
      <c r="Q100" s="80">
        <v>0</v>
      </c>
      <c r="R100" s="80">
        <v>0</v>
      </c>
      <c r="S100" s="80">
        <v>0</v>
      </c>
      <c r="T100" s="80">
        <v>0</v>
      </c>
    </row>
    <row r="101" spans="1:20" ht="22.5" customHeight="1" x14ac:dyDescent="0.25">
      <c r="A101" s="14">
        <v>90</v>
      </c>
      <c r="B101" s="15" t="s">
        <v>156</v>
      </c>
      <c r="C101" s="80">
        <f t="shared" si="4"/>
        <v>1482117.28</v>
      </c>
      <c r="D101" s="80">
        <f t="shared" si="5"/>
        <v>1482117.28</v>
      </c>
      <c r="E101" s="80">
        <v>0</v>
      </c>
      <c r="F101" s="80">
        <v>0</v>
      </c>
      <c r="G101" s="80">
        <v>1482117.28</v>
      </c>
      <c r="H101" s="80">
        <v>0</v>
      </c>
      <c r="I101" s="80">
        <v>0</v>
      </c>
      <c r="J101" s="81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</row>
    <row r="102" spans="1:20" ht="22.5" customHeight="1" x14ac:dyDescent="0.25">
      <c r="A102" s="14">
        <v>91</v>
      </c>
      <c r="B102" s="15" t="s">
        <v>1001</v>
      </c>
      <c r="C102" s="80">
        <f t="shared" si="4"/>
        <v>275587.90999999997</v>
      </c>
      <c r="D102" s="80">
        <f t="shared" si="5"/>
        <v>0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1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275587.90999999997</v>
      </c>
      <c r="Q102" s="80">
        <v>0</v>
      </c>
      <c r="R102" s="80">
        <v>0</v>
      </c>
      <c r="S102" s="80">
        <v>0</v>
      </c>
      <c r="T102" s="80">
        <v>0</v>
      </c>
    </row>
    <row r="103" spans="1:20" ht="22.5" customHeight="1" x14ac:dyDescent="0.25">
      <c r="A103" s="14">
        <v>92</v>
      </c>
      <c r="B103" s="15" t="s">
        <v>1002</v>
      </c>
      <c r="C103" s="80">
        <f t="shared" si="4"/>
        <v>3919730.47</v>
      </c>
      <c r="D103" s="80">
        <f t="shared" si="5"/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1">
        <v>0</v>
      </c>
      <c r="K103" s="80">
        <v>0</v>
      </c>
      <c r="L103" s="80">
        <v>3590605.2</v>
      </c>
      <c r="M103" s="80">
        <v>0</v>
      </c>
      <c r="N103" s="80">
        <v>0</v>
      </c>
      <c r="O103" s="80">
        <v>0</v>
      </c>
      <c r="P103" s="80">
        <v>329125.27</v>
      </c>
      <c r="Q103" s="80">
        <v>0</v>
      </c>
      <c r="R103" s="80">
        <v>0</v>
      </c>
      <c r="S103" s="80">
        <v>0</v>
      </c>
      <c r="T103" s="80">
        <v>0</v>
      </c>
    </row>
    <row r="104" spans="1:20" ht="22.5" customHeight="1" x14ac:dyDescent="0.25">
      <c r="A104" s="14">
        <v>93</v>
      </c>
      <c r="B104" s="15" t="s">
        <v>1003</v>
      </c>
      <c r="C104" s="80">
        <f t="shared" si="4"/>
        <v>269385.92</v>
      </c>
      <c r="D104" s="80">
        <f t="shared" si="5"/>
        <v>184716</v>
      </c>
      <c r="E104" s="80">
        <v>184716</v>
      </c>
      <c r="F104" s="80">
        <v>0</v>
      </c>
      <c r="G104" s="80">
        <v>0</v>
      </c>
      <c r="H104" s="80">
        <v>0</v>
      </c>
      <c r="I104" s="80">
        <v>0</v>
      </c>
      <c r="J104" s="81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84669.92</v>
      </c>
      <c r="Q104" s="80">
        <v>0</v>
      </c>
      <c r="R104" s="80">
        <v>0</v>
      </c>
      <c r="S104" s="80">
        <v>0</v>
      </c>
      <c r="T104" s="80">
        <v>0</v>
      </c>
    </row>
    <row r="105" spans="1:20" ht="22.5" customHeight="1" x14ac:dyDescent="0.25">
      <c r="A105" s="14">
        <v>94</v>
      </c>
      <c r="B105" s="15" t="s">
        <v>1004</v>
      </c>
      <c r="C105" s="80">
        <f t="shared" si="4"/>
        <v>661879.47</v>
      </c>
      <c r="D105" s="80">
        <f t="shared" si="5"/>
        <v>458077.2</v>
      </c>
      <c r="E105" s="80">
        <v>458077.2</v>
      </c>
      <c r="F105" s="80">
        <v>0</v>
      </c>
      <c r="G105" s="80">
        <v>0</v>
      </c>
      <c r="H105" s="80">
        <v>0</v>
      </c>
      <c r="I105" s="80">
        <v>0</v>
      </c>
      <c r="J105" s="81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203802.27</v>
      </c>
      <c r="Q105" s="80">
        <v>0</v>
      </c>
      <c r="R105" s="80">
        <v>0</v>
      </c>
      <c r="S105" s="80">
        <v>0</v>
      </c>
      <c r="T105" s="80">
        <v>0</v>
      </c>
    </row>
    <row r="106" spans="1:20" ht="22.5" customHeight="1" x14ac:dyDescent="0.25">
      <c r="A106" s="14">
        <v>95</v>
      </c>
      <c r="B106" s="15" t="s">
        <v>163</v>
      </c>
      <c r="C106" s="80">
        <f t="shared" si="4"/>
        <v>3707041.36</v>
      </c>
      <c r="D106" s="80">
        <f t="shared" si="5"/>
        <v>3707041.36</v>
      </c>
      <c r="E106" s="80">
        <v>0</v>
      </c>
      <c r="F106" s="80">
        <v>0</v>
      </c>
      <c r="G106" s="80">
        <v>1513648.8</v>
      </c>
      <c r="H106" s="80">
        <v>776328</v>
      </c>
      <c r="I106" s="80">
        <v>1417064.56</v>
      </c>
      <c r="J106" s="81">
        <v>0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</row>
    <row r="107" spans="1:20" ht="22.5" customHeight="1" x14ac:dyDescent="0.25">
      <c r="A107" s="14">
        <v>96</v>
      </c>
      <c r="B107" s="15" t="s">
        <v>164</v>
      </c>
      <c r="C107" s="80">
        <f t="shared" si="4"/>
        <v>96839.37</v>
      </c>
      <c r="D107" s="80">
        <f t="shared" si="5"/>
        <v>96839.37</v>
      </c>
      <c r="E107" s="80">
        <v>0</v>
      </c>
      <c r="F107" s="80">
        <v>0</v>
      </c>
      <c r="G107" s="80">
        <v>0</v>
      </c>
      <c r="H107" s="80">
        <v>0</v>
      </c>
      <c r="I107" s="80">
        <v>96839.37</v>
      </c>
      <c r="J107" s="81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</row>
    <row r="108" spans="1:20" ht="22.5" customHeight="1" x14ac:dyDescent="0.25">
      <c r="A108" s="14">
        <v>97</v>
      </c>
      <c r="B108" s="15" t="s">
        <v>165</v>
      </c>
      <c r="C108" s="80">
        <f t="shared" si="4"/>
        <v>5802392.0900000008</v>
      </c>
      <c r="D108" s="80">
        <f t="shared" si="5"/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1">
        <v>0</v>
      </c>
      <c r="K108" s="80">
        <v>0</v>
      </c>
      <c r="L108" s="80">
        <v>5641807.4400000004</v>
      </c>
      <c r="M108" s="80">
        <v>0</v>
      </c>
      <c r="N108" s="80">
        <v>0</v>
      </c>
      <c r="O108" s="80">
        <v>0</v>
      </c>
      <c r="P108" s="80">
        <v>160584.65</v>
      </c>
      <c r="Q108" s="80">
        <v>0</v>
      </c>
      <c r="R108" s="80">
        <v>0</v>
      </c>
      <c r="S108" s="80">
        <v>0</v>
      </c>
      <c r="T108" s="80">
        <v>0</v>
      </c>
    </row>
    <row r="109" spans="1:20" ht="22.5" customHeight="1" x14ac:dyDescent="0.25">
      <c r="A109" s="14">
        <v>98</v>
      </c>
      <c r="B109" s="15" t="s">
        <v>166</v>
      </c>
      <c r="C109" s="80">
        <f t="shared" si="4"/>
        <v>5567218.2400000002</v>
      </c>
      <c r="D109" s="80">
        <f t="shared" si="5"/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1">
        <v>0</v>
      </c>
      <c r="K109" s="80">
        <v>0</v>
      </c>
      <c r="L109" s="80">
        <v>5405565.7400000002</v>
      </c>
      <c r="M109" s="80">
        <v>0</v>
      </c>
      <c r="N109" s="80">
        <v>0</v>
      </c>
      <c r="O109" s="80">
        <v>0</v>
      </c>
      <c r="P109" s="80">
        <v>161652.5</v>
      </c>
      <c r="Q109" s="80">
        <v>0</v>
      </c>
      <c r="R109" s="80">
        <v>0</v>
      </c>
      <c r="S109" s="80">
        <v>0</v>
      </c>
      <c r="T109" s="80">
        <v>0</v>
      </c>
    </row>
    <row r="110" spans="1:20" ht="22.5" customHeight="1" x14ac:dyDescent="0.25">
      <c r="A110" s="14">
        <v>99</v>
      </c>
      <c r="B110" s="15" t="s">
        <v>167</v>
      </c>
      <c r="C110" s="80">
        <f t="shared" si="4"/>
        <v>2685005.41</v>
      </c>
      <c r="D110" s="80">
        <f t="shared" si="5"/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1">
        <v>0</v>
      </c>
      <c r="K110" s="80">
        <v>0</v>
      </c>
      <c r="L110" s="80">
        <v>2685005.41</v>
      </c>
      <c r="M110" s="80">
        <v>0</v>
      </c>
      <c r="N110" s="80">
        <v>0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0</v>
      </c>
    </row>
    <row r="111" spans="1:20" ht="22.5" customHeight="1" x14ac:dyDescent="0.25">
      <c r="A111" s="14">
        <v>100</v>
      </c>
      <c r="B111" s="15" t="s">
        <v>168</v>
      </c>
      <c r="C111" s="80">
        <f t="shared" si="4"/>
        <v>57200.4</v>
      </c>
      <c r="D111" s="80">
        <f t="shared" si="5"/>
        <v>57200.4</v>
      </c>
      <c r="E111" s="80">
        <v>0</v>
      </c>
      <c r="F111" s="80">
        <v>0</v>
      </c>
      <c r="G111" s="80">
        <v>0</v>
      </c>
      <c r="H111" s="80">
        <v>57200.4</v>
      </c>
      <c r="I111" s="80">
        <v>0</v>
      </c>
      <c r="J111" s="81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</row>
    <row r="112" spans="1:20" ht="22.5" customHeight="1" x14ac:dyDescent="0.25">
      <c r="A112" s="14">
        <v>101</v>
      </c>
      <c r="B112" s="15" t="s">
        <v>169</v>
      </c>
      <c r="C112" s="80">
        <f t="shared" si="4"/>
        <v>854944</v>
      </c>
      <c r="D112" s="80">
        <f t="shared" si="5"/>
        <v>854944</v>
      </c>
      <c r="E112" s="80">
        <v>0</v>
      </c>
      <c r="F112" s="80">
        <v>0</v>
      </c>
      <c r="G112" s="80">
        <v>854944</v>
      </c>
      <c r="H112" s="80">
        <v>0</v>
      </c>
      <c r="I112" s="80">
        <v>0</v>
      </c>
      <c r="J112" s="81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0</v>
      </c>
      <c r="S112" s="80">
        <v>0</v>
      </c>
      <c r="T112" s="80">
        <v>0</v>
      </c>
    </row>
    <row r="113" spans="1:20" ht="22.5" customHeight="1" x14ac:dyDescent="0.25">
      <c r="A113" s="14">
        <v>102</v>
      </c>
      <c r="B113" s="15" t="s">
        <v>1005</v>
      </c>
      <c r="C113" s="80">
        <f t="shared" si="4"/>
        <v>100510.76</v>
      </c>
      <c r="D113" s="80">
        <f t="shared" si="5"/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1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100510.76</v>
      </c>
      <c r="Q113" s="80">
        <v>0</v>
      </c>
      <c r="R113" s="80">
        <v>0</v>
      </c>
      <c r="S113" s="80">
        <v>0</v>
      </c>
      <c r="T113" s="80">
        <v>0</v>
      </c>
    </row>
    <row r="114" spans="1:20" ht="22.5" customHeight="1" x14ac:dyDescent="0.25">
      <c r="A114" s="14">
        <v>103</v>
      </c>
      <c r="B114" s="15" t="s">
        <v>172</v>
      </c>
      <c r="C114" s="80">
        <f t="shared" si="4"/>
        <v>1590000</v>
      </c>
      <c r="D114" s="80">
        <f t="shared" si="5"/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1">
        <v>0</v>
      </c>
      <c r="K114" s="80">
        <v>0</v>
      </c>
      <c r="L114" s="80">
        <v>0</v>
      </c>
      <c r="M114" s="80">
        <v>0</v>
      </c>
      <c r="N114" s="80">
        <v>1590000</v>
      </c>
      <c r="O114" s="80">
        <v>0</v>
      </c>
      <c r="P114" s="80">
        <v>0</v>
      </c>
      <c r="Q114" s="80">
        <v>0</v>
      </c>
      <c r="R114" s="80">
        <v>0</v>
      </c>
      <c r="S114" s="80">
        <v>0</v>
      </c>
      <c r="T114" s="80">
        <v>0</v>
      </c>
    </row>
    <row r="115" spans="1:20" ht="22.5" customHeight="1" x14ac:dyDescent="0.25">
      <c r="A115" s="14">
        <v>104</v>
      </c>
      <c r="B115" s="15" t="s">
        <v>173</v>
      </c>
      <c r="C115" s="80">
        <f t="shared" si="4"/>
        <v>1381798.8</v>
      </c>
      <c r="D115" s="80">
        <f t="shared" si="5"/>
        <v>1381798.8</v>
      </c>
      <c r="E115" s="80">
        <v>0</v>
      </c>
      <c r="F115" s="80">
        <v>1381798.8</v>
      </c>
      <c r="G115" s="80">
        <v>0</v>
      </c>
      <c r="H115" s="80">
        <v>0</v>
      </c>
      <c r="I115" s="80">
        <v>0</v>
      </c>
      <c r="J115" s="81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0</v>
      </c>
    </row>
    <row r="116" spans="1:20" ht="22.5" customHeight="1" x14ac:dyDescent="0.25">
      <c r="A116" s="14">
        <v>105</v>
      </c>
      <c r="B116" s="15" t="s">
        <v>175</v>
      </c>
      <c r="C116" s="80">
        <f t="shared" si="4"/>
        <v>2580769.2800000003</v>
      </c>
      <c r="D116" s="80">
        <f t="shared" si="5"/>
        <v>2580769.2800000003</v>
      </c>
      <c r="E116" s="80">
        <v>0</v>
      </c>
      <c r="F116" s="80">
        <v>1807426.75</v>
      </c>
      <c r="G116" s="80">
        <v>0</v>
      </c>
      <c r="H116" s="80">
        <v>773342.53</v>
      </c>
      <c r="I116" s="80">
        <v>0</v>
      </c>
      <c r="J116" s="81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0</v>
      </c>
    </row>
    <row r="117" spans="1:20" ht="22.5" customHeight="1" x14ac:dyDescent="0.25">
      <c r="A117" s="14">
        <v>106</v>
      </c>
      <c r="B117" s="15" t="s">
        <v>1006</v>
      </c>
      <c r="C117" s="80">
        <f t="shared" si="4"/>
        <v>3364687.96</v>
      </c>
      <c r="D117" s="80">
        <f t="shared" si="5"/>
        <v>486307.8</v>
      </c>
      <c r="E117" s="80">
        <v>486307.8</v>
      </c>
      <c r="F117" s="80">
        <v>0</v>
      </c>
      <c r="G117" s="80">
        <v>0</v>
      </c>
      <c r="H117" s="80">
        <v>0</v>
      </c>
      <c r="I117" s="80">
        <v>0</v>
      </c>
      <c r="J117" s="81">
        <v>0</v>
      </c>
      <c r="K117" s="80">
        <v>0</v>
      </c>
      <c r="L117" s="80">
        <v>0</v>
      </c>
      <c r="M117" s="80">
        <v>0</v>
      </c>
      <c r="N117" s="80">
        <v>2725928.4</v>
      </c>
      <c r="O117" s="80">
        <v>0</v>
      </c>
      <c r="P117" s="80">
        <v>152451.76</v>
      </c>
      <c r="Q117" s="80">
        <v>0</v>
      </c>
      <c r="R117" s="80">
        <v>0</v>
      </c>
      <c r="S117" s="80">
        <v>0</v>
      </c>
      <c r="T117" s="80">
        <v>0</v>
      </c>
    </row>
    <row r="118" spans="1:20" ht="22.5" customHeight="1" x14ac:dyDescent="0.25">
      <c r="A118" s="14">
        <v>107</v>
      </c>
      <c r="B118" s="15" t="s">
        <v>1007</v>
      </c>
      <c r="C118" s="80">
        <f t="shared" si="4"/>
        <v>5976181.0099999998</v>
      </c>
      <c r="D118" s="80">
        <f t="shared" si="5"/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1">
        <v>0</v>
      </c>
      <c r="K118" s="80">
        <v>0</v>
      </c>
      <c r="L118" s="80">
        <v>5800630.6799999997</v>
      </c>
      <c r="M118" s="80">
        <v>0</v>
      </c>
      <c r="N118" s="80">
        <v>0</v>
      </c>
      <c r="O118" s="80">
        <v>0</v>
      </c>
      <c r="P118" s="80">
        <v>175550.33</v>
      </c>
      <c r="Q118" s="80">
        <v>0</v>
      </c>
      <c r="R118" s="80">
        <v>0</v>
      </c>
      <c r="S118" s="80">
        <v>0</v>
      </c>
      <c r="T118" s="80">
        <v>0</v>
      </c>
    </row>
    <row r="119" spans="1:20" ht="22.5" customHeight="1" x14ac:dyDescent="0.25">
      <c r="A119" s="14">
        <v>108</v>
      </c>
      <c r="B119" s="15" t="s">
        <v>1008</v>
      </c>
      <c r="C119" s="80">
        <f t="shared" si="4"/>
        <v>100963.26</v>
      </c>
      <c r="D119" s="80">
        <f t="shared" si="5"/>
        <v>0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  <c r="J119" s="81">
        <v>0</v>
      </c>
      <c r="K119" s="80">
        <v>0</v>
      </c>
      <c r="L119" s="80">
        <v>0</v>
      </c>
      <c r="M119" s="80">
        <v>0</v>
      </c>
      <c r="N119" s="80">
        <v>0</v>
      </c>
      <c r="O119" s="80">
        <v>0</v>
      </c>
      <c r="P119" s="80">
        <v>100963.26</v>
      </c>
      <c r="Q119" s="80">
        <v>0</v>
      </c>
      <c r="R119" s="80">
        <v>0</v>
      </c>
      <c r="S119" s="80">
        <v>0</v>
      </c>
      <c r="T119" s="80">
        <v>0</v>
      </c>
    </row>
    <row r="120" spans="1:20" ht="22.5" customHeight="1" x14ac:dyDescent="0.25">
      <c r="A120" s="14">
        <v>109</v>
      </c>
      <c r="B120" s="15" t="s">
        <v>181</v>
      </c>
      <c r="C120" s="80">
        <f t="shared" si="4"/>
        <v>2685005.41</v>
      </c>
      <c r="D120" s="80">
        <f t="shared" si="5"/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1">
        <v>0</v>
      </c>
      <c r="K120" s="80">
        <v>0</v>
      </c>
      <c r="L120" s="80">
        <v>2685005.41</v>
      </c>
      <c r="M120" s="80">
        <v>0</v>
      </c>
      <c r="N120" s="80">
        <v>0</v>
      </c>
      <c r="O120" s="80">
        <v>0</v>
      </c>
      <c r="P120" s="80">
        <v>0</v>
      </c>
      <c r="Q120" s="80">
        <v>0</v>
      </c>
      <c r="R120" s="80">
        <v>0</v>
      </c>
      <c r="S120" s="80">
        <v>0</v>
      </c>
      <c r="T120" s="80">
        <v>0</v>
      </c>
    </row>
    <row r="121" spans="1:20" ht="22.5" customHeight="1" x14ac:dyDescent="0.25">
      <c r="A121" s="14">
        <v>110</v>
      </c>
      <c r="B121" s="15" t="s">
        <v>182</v>
      </c>
      <c r="C121" s="80">
        <f t="shared" si="4"/>
        <v>1564928.96</v>
      </c>
      <c r="D121" s="80">
        <f t="shared" si="5"/>
        <v>1564928.96</v>
      </c>
      <c r="E121" s="80">
        <v>0</v>
      </c>
      <c r="F121" s="80">
        <v>1564928.96</v>
      </c>
      <c r="G121" s="80">
        <v>0</v>
      </c>
      <c r="H121" s="80">
        <v>0</v>
      </c>
      <c r="I121" s="80">
        <v>0</v>
      </c>
      <c r="J121" s="81">
        <v>0</v>
      </c>
      <c r="K121" s="80">
        <v>0</v>
      </c>
      <c r="L121" s="80">
        <v>0</v>
      </c>
      <c r="M121" s="80">
        <v>0</v>
      </c>
      <c r="N121" s="80">
        <v>0</v>
      </c>
      <c r="O121" s="80">
        <v>0</v>
      </c>
      <c r="P121" s="80">
        <v>0</v>
      </c>
      <c r="Q121" s="80">
        <v>0</v>
      </c>
      <c r="R121" s="80">
        <v>0</v>
      </c>
      <c r="S121" s="80">
        <v>0</v>
      </c>
      <c r="T121" s="80">
        <v>0</v>
      </c>
    </row>
    <row r="122" spans="1:20" ht="22.5" customHeight="1" x14ac:dyDescent="0.25">
      <c r="A122" s="14">
        <v>111</v>
      </c>
      <c r="B122" s="15" t="s">
        <v>1009</v>
      </c>
      <c r="C122" s="80">
        <f t="shared" si="4"/>
        <v>3791240.85</v>
      </c>
      <c r="D122" s="80">
        <f t="shared" si="5"/>
        <v>3791240.85</v>
      </c>
      <c r="E122" s="80">
        <v>0</v>
      </c>
      <c r="F122" s="80">
        <v>3423842.85</v>
      </c>
      <c r="G122" s="80">
        <v>0</v>
      </c>
      <c r="H122" s="80">
        <v>0</v>
      </c>
      <c r="I122" s="80">
        <v>367398</v>
      </c>
      <c r="J122" s="81">
        <v>0</v>
      </c>
      <c r="K122" s="80">
        <v>0</v>
      </c>
      <c r="L122" s="80">
        <v>0</v>
      </c>
      <c r="M122" s="80">
        <v>0</v>
      </c>
      <c r="N122" s="80">
        <v>0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</row>
    <row r="123" spans="1:20" ht="22.5" customHeight="1" x14ac:dyDescent="0.25">
      <c r="A123" s="14">
        <v>112</v>
      </c>
      <c r="B123" s="15" t="s">
        <v>1010</v>
      </c>
      <c r="C123" s="80">
        <f t="shared" si="4"/>
        <v>981848.31</v>
      </c>
      <c r="D123" s="80">
        <f t="shared" si="5"/>
        <v>552603.6</v>
      </c>
      <c r="E123" s="80">
        <v>0</v>
      </c>
      <c r="F123" s="80">
        <v>0</v>
      </c>
      <c r="G123" s="80">
        <v>552603.6</v>
      </c>
      <c r="H123" s="80">
        <v>0</v>
      </c>
      <c r="I123" s="80">
        <v>0</v>
      </c>
      <c r="J123" s="81"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v>0</v>
      </c>
      <c r="P123" s="80">
        <v>429244.71</v>
      </c>
      <c r="Q123" s="80">
        <v>0</v>
      </c>
      <c r="R123" s="80">
        <v>0</v>
      </c>
      <c r="S123" s="80">
        <v>0</v>
      </c>
      <c r="T123" s="80">
        <v>0</v>
      </c>
    </row>
    <row r="124" spans="1:20" ht="22.5" customHeight="1" x14ac:dyDescent="0.25">
      <c r="A124" s="14">
        <v>113</v>
      </c>
      <c r="B124" s="15" t="s">
        <v>186</v>
      </c>
      <c r="C124" s="80">
        <f t="shared" si="4"/>
        <v>1876430</v>
      </c>
      <c r="D124" s="80">
        <f t="shared" si="5"/>
        <v>1876430</v>
      </c>
      <c r="E124" s="80">
        <v>1876430</v>
      </c>
      <c r="F124" s="80">
        <v>0</v>
      </c>
      <c r="G124" s="80">
        <v>0</v>
      </c>
      <c r="H124" s="80">
        <v>0</v>
      </c>
      <c r="I124" s="80">
        <v>0</v>
      </c>
      <c r="J124" s="81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80">
        <v>0</v>
      </c>
      <c r="Q124" s="80">
        <v>0</v>
      </c>
      <c r="R124" s="80">
        <v>0</v>
      </c>
      <c r="S124" s="80">
        <v>0</v>
      </c>
      <c r="T124" s="80">
        <v>0</v>
      </c>
    </row>
    <row r="125" spans="1:20" ht="22.5" customHeight="1" x14ac:dyDescent="0.25">
      <c r="A125" s="14">
        <v>114</v>
      </c>
      <c r="B125" s="15" t="s">
        <v>187</v>
      </c>
      <c r="C125" s="80">
        <f t="shared" si="4"/>
        <v>485520</v>
      </c>
      <c r="D125" s="80">
        <f t="shared" si="5"/>
        <v>0</v>
      </c>
      <c r="E125" s="80">
        <v>0</v>
      </c>
      <c r="F125" s="80">
        <v>0</v>
      </c>
      <c r="G125" s="80">
        <v>0</v>
      </c>
      <c r="H125" s="80">
        <v>0</v>
      </c>
      <c r="I125" s="80">
        <v>0</v>
      </c>
      <c r="J125" s="81">
        <v>0</v>
      </c>
      <c r="K125" s="80">
        <v>0</v>
      </c>
      <c r="L125" s="80">
        <v>0</v>
      </c>
      <c r="M125" s="80">
        <v>0</v>
      </c>
      <c r="N125" s="80">
        <v>485520</v>
      </c>
      <c r="O125" s="80">
        <v>0</v>
      </c>
      <c r="P125" s="80">
        <v>0</v>
      </c>
      <c r="Q125" s="80">
        <v>0</v>
      </c>
      <c r="R125" s="80">
        <v>0</v>
      </c>
      <c r="S125" s="80">
        <v>0</v>
      </c>
      <c r="T125" s="80">
        <v>0</v>
      </c>
    </row>
    <row r="126" spans="1:20" ht="22.5" customHeight="1" x14ac:dyDescent="0.25">
      <c r="A126" s="14">
        <v>115</v>
      </c>
      <c r="B126" s="15" t="s">
        <v>188</v>
      </c>
      <c r="C126" s="80">
        <f t="shared" si="4"/>
        <v>1256269.2</v>
      </c>
      <c r="D126" s="80">
        <f t="shared" si="5"/>
        <v>1256269.2</v>
      </c>
      <c r="E126" s="80">
        <v>1256269.2</v>
      </c>
      <c r="F126" s="80">
        <v>0</v>
      </c>
      <c r="G126" s="80">
        <v>0</v>
      </c>
      <c r="H126" s="80">
        <v>0</v>
      </c>
      <c r="I126" s="80">
        <v>0</v>
      </c>
      <c r="J126" s="81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80">
        <v>0</v>
      </c>
      <c r="Q126" s="80">
        <v>0</v>
      </c>
      <c r="R126" s="80">
        <v>0</v>
      </c>
      <c r="S126" s="80">
        <v>0</v>
      </c>
      <c r="T126" s="80">
        <v>0</v>
      </c>
    </row>
    <row r="127" spans="1:20" ht="22.5" customHeight="1" x14ac:dyDescent="0.25">
      <c r="A127" s="14">
        <v>116</v>
      </c>
      <c r="B127" s="15" t="s">
        <v>189</v>
      </c>
      <c r="C127" s="80">
        <f t="shared" si="4"/>
        <v>1525666</v>
      </c>
      <c r="D127" s="80">
        <f t="shared" si="5"/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1">
        <v>0</v>
      </c>
      <c r="K127" s="80">
        <v>0</v>
      </c>
      <c r="L127" s="80">
        <v>0</v>
      </c>
      <c r="M127" s="80">
        <v>0</v>
      </c>
      <c r="N127" s="80">
        <v>900000</v>
      </c>
      <c r="O127" s="80">
        <v>625666</v>
      </c>
      <c r="P127" s="80">
        <v>0</v>
      </c>
      <c r="Q127" s="80">
        <v>0</v>
      </c>
      <c r="R127" s="80">
        <v>0</v>
      </c>
      <c r="S127" s="80">
        <v>0</v>
      </c>
      <c r="T127" s="80">
        <v>0</v>
      </c>
    </row>
    <row r="128" spans="1:20" ht="22.5" customHeight="1" x14ac:dyDescent="0.25">
      <c r="A128" s="14">
        <v>117</v>
      </c>
      <c r="B128" s="15" t="s">
        <v>1011</v>
      </c>
      <c r="C128" s="80">
        <f t="shared" si="4"/>
        <v>6575094.3899999997</v>
      </c>
      <c r="D128" s="80">
        <f t="shared" si="5"/>
        <v>6233577.5999999996</v>
      </c>
      <c r="E128" s="80">
        <v>0</v>
      </c>
      <c r="F128" s="80">
        <v>6233577.5999999996</v>
      </c>
      <c r="G128" s="80">
        <v>0</v>
      </c>
      <c r="H128" s="80">
        <v>0</v>
      </c>
      <c r="I128" s="80">
        <v>0</v>
      </c>
      <c r="J128" s="81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80">
        <v>341516.79</v>
      </c>
      <c r="Q128" s="80">
        <v>0</v>
      </c>
      <c r="R128" s="80">
        <v>0</v>
      </c>
      <c r="S128" s="80">
        <v>0</v>
      </c>
      <c r="T128" s="80">
        <v>0</v>
      </c>
    </row>
    <row r="129" spans="1:20" ht="22.5" customHeight="1" x14ac:dyDescent="0.25">
      <c r="A129" s="14">
        <v>118</v>
      </c>
      <c r="B129" s="15" t="s">
        <v>1012</v>
      </c>
      <c r="C129" s="80">
        <f t="shared" si="4"/>
        <v>195021.44</v>
      </c>
      <c r="D129" s="80">
        <f t="shared" si="5"/>
        <v>0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1">
        <v>0</v>
      </c>
      <c r="K129" s="80">
        <v>0</v>
      </c>
      <c r="L129" s="80">
        <v>0</v>
      </c>
      <c r="M129" s="80">
        <v>0</v>
      </c>
      <c r="N129" s="80">
        <v>0</v>
      </c>
      <c r="O129" s="80">
        <v>0</v>
      </c>
      <c r="P129" s="80">
        <v>195021.44</v>
      </c>
      <c r="Q129" s="80">
        <v>0</v>
      </c>
      <c r="R129" s="80">
        <v>0</v>
      </c>
      <c r="S129" s="80">
        <v>0</v>
      </c>
      <c r="T129" s="80">
        <v>0</v>
      </c>
    </row>
    <row r="130" spans="1:20" ht="22.5" customHeight="1" x14ac:dyDescent="0.25">
      <c r="A130" s="14">
        <v>119</v>
      </c>
      <c r="B130" s="15" t="s">
        <v>193</v>
      </c>
      <c r="C130" s="80">
        <f t="shared" si="4"/>
        <v>548612.81000000006</v>
      </c>
      <c r="D130" s="80">
        <f t="shared" si="5"/>
        <v>548612.81000000006</v>
      </c>
      <c r="E130" s="80">
        <v>0</v>
      </c>
      <c r="F130" s="80">
        <v>548612.81000000006</v>
      </c>
      <c r="G130" s="80">
        <v>0</v>
      </c>
      <c r="H130" s="80">
        <v>0</v>
      </c>
      <c r="I130" s="80">
        <v>0</v>
      </c>
      <c r="J130" s="81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80">
        <v>0</v>
      </c>
      <c r="Q130" s="80">
        <v>0</v>
      </c>
      <c r="R130" s="80">
        <v>0</v>
      </c>
      <c r="S130" s="80">
        <v>0</v>
      </c>
      <c r="T130" s="80">
        <v>0</v>
      </c>
    </row>
    <row r="131" spans="1:20" ht="22.5" customHeight="1" x14ac:dyDescent="0.25">
      <c r="A131" s="14">
        <v>120</v>
      </c>
      <c r="B131" s="15" t="s">
        <v>194</v>
      </c>
      <c r="C131" s="80">
        <f t="shared" si="4"/>
        <v>7401997.2000000002</v>
      </c>
      <c r="D131" s="80">
        <f t="shared" si="5"/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1">
        <v>0</v>
      </c>
      <c r="K131" s="80">
        <v>0</v>
      </c>
      <c r="L131" s="80">
        <v>7401997.2000000002</v>
      </c>
      <c r="M131" s="80">
        <v>0</v>
      </c>
      <c r="N131" s="80">
        <v>0</v>
      </c>
      <c r="O131" s="80">
        <v>0</v>
      </c>
      <c r="P131" s="80">
        <v>0</v>
      </c>
      <c r="Q131" s="80">
        <v>0</v>
      </c>
      <c r="R131" s="80">
        <v>0</v>
      </c>
      <c r="S131" s="80">
        <v>0</v>
      </c>
      <c r="T131" s="80">
        <v>0</v>
      </c>
    </row>
    <row r="132" spans="1:20" ht="22.5" customHeight="1" x14ac:dyDescent="0.25">
      <c r="A132" s="14">
        <v>121</v>
      </c>
      <c r="B132" s="15" t="s">
        <v>195</v>
      </c>
      <c r="C132" s="80">
        <f t="shared" si="4"/>
        <v>10371668.4</v>
      </c>
      <c r="D132" s="80">
        <f t="shared" si="5"/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1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80">
        <v>0</v>
      </c>
      <c r="Q132" s="80">
        <v>0</v>
      </c>
      <c r="R132" s="80">
        <v>0</v>
      </c>
      <c r="S132" s="80">
        <v>10371668.4</v>
      </c>
      <c r="T132" s="80">
        <v>0</v>
      </c>
    </row>
    <row r="133" spans="1:20" ht="22.5" customHeight="1" x14ac:dyDescent="0.25">
      <c r="A133" s="14">
        <v>122</v>
      </c>
      <c r="B133" s="15" t="s">
        <v>196</v>
      </c>
      <c r="C133" s="80">
        <f t="shared" si="4"/>
        <v>2903566</v>
      </c>
      <c r="D133" s="80">
        <f t="shared" si="5"/>
        <v>2200066</v>
      </c>
      <c r="E133" s="80">
        <v>2200066</v>
      </c>
      <c r="F133" s="80">
        <v>0</v>
      </c>
      <c r="G133" s="80">
        <v>0</v>
      </c>
      <c r="H133" s="80">
        <v>0</v>
      </c>
      <c r="I133" s="80">
        <v>0</v>
      </c>
      <c r="J133" s="81">
        <v>0</v>
      </c>
      <c r="K133" s="80">
        <v>0</v>
      </c>
      <c r="L133" s="80">
        <v>0</v>
      </c>
      <c r="M133" s="80">
        <v>0</v>
      </c>
      <c r="N133" s="80">
        <v>703500</v>
      </c>
      <c r="O133" s="80">
        <v>0</v>
      </c>
      <c r="P133" s="80">
        <v>0</v>
      </c>
      <c r="Q133" s="80">
        <v>0</v>
      </c>
      <c r="R133" s="80">
        <v>0</v>
      </c>
      <c r="S133" s="80">
        <v>0</v>
      </c>
      <c r="T133" s="80">
        <v>0</v>
      </c>
    </row>
    <row r="134" spans="1:20" ht="22.5" customHeight="1" x14ac:dyDescent="0.25">
      <c r="A134" s="14">
        <v>123</v>
      </c>
      <c r="B134" s="15" t="s">
        <v>1013</v>
      </c>
      <c r="C134" s="80">
        <f t="shared" si="4"/>
        <v>854170.67</v>
      </c>
      <c r="D134" s="80">
        <f t="shared" si="5"/>
        <v>658673.68000000005</v>
      </c>
      <c r="E134" s="80">
        <v>0</v>
      </c>
      <c r="F134" s="80">
        <v>0</v>
      </c>
      <c r="G134" s="80">
        <v>411740.15</v>
      </c>
      <c r="H134" s="80">
        <v>246933.53</v>
      </c>
      <c r="I134" s="80">
        <v>0</v>
      </c>
      <c r="J134" s="81"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v>0</v>
      </c>
      <c r="P134" s="80">
        <v>195496.99</v>
      </c>
      <c r="Q134" s="80">
        <v>0</v>
      </c>
      <c r="R134" s="80">
        <v>0</v>
      </c>
      <c r="S134" s="80">
        <v>0</v>
      </c>
      <c r="T134" s="80">
        <v>0</v>
      </c>
    </row>
    <row r="135" spans="1:20" ht="22.5" customHeight="1" x14ac:dyDescent="0.25">
      <c r="A135" s="14">
        <v>124</v>
      </c>
      <c r="B135" s="15" t="s">
        <v>198</v>
      </c>
      <c r="C135" s="80">
        <f t="shared" si="4"/>
        <v>549206.63</v>
      </c>
      <c r="D135" s="80">
        <f t="shared" si="5"/>
        <v>549206.63</v>
      </c>
      <c r="E135" s="80">
        <v>0</v>
      </c>
      <c r="F135" s="80">
        <v>0</v>
      </c>
      <c r="G135" s="80">
        <v>0</v>
      </c>
      <c r="H135" s="80">
        <v>0</v>
      </c>
      <c r="I135" s="80">
        <v>549206.63</v>
      </c>
      <c r="J135" s="81">
        <v>0</v>
      </c>
      <c r="K135" s="80">
        <v>0</v>
      </c>
      <c r="L135" s="80">
        <v>0</v>
      </c>
      <c r="M135" s="80">
        <v>0</v>
      </c>
      <c r="N135" s="80">
        <v>0</v>
      </c>
      <c r="O135" s="80">
        <v>0</v>
      </c>
      <c r="P135" s="80">
        <v>0</v>
      </c>
      <c r="Q135" s="80">
        <v>0</v>
      </c>
      <c r="R135" s="80">
        <v>0</v>
      </c>
      <c r="S135" s="80">
        <v>0</v>
      </c>
      <c r="T135" s="80">
        <v>0</v>
      </c>
    </row>
    <row r="136" spans="1:20" ht="22.5" customHeight="1" x14ac:dyDescent="0.25">
      <c r="A136" s="14">
        <v>125</v>
      </c>
      <c r="B136" s="15" t="s">
        <v>199</v>
      </c>
      <c r="C136" s="80">
        <f t="shared" si="4"/>
        <v>4100708.0300000003</v>
      </c>
      <c r="D136" s="80">
        <f t="shared" si="5"/>
        <v>4100708.0300000003</v>
      </c>
      <c r="E136" s="80">
        <v>0</v>
      </c>
      <c r="F136" s="80">
        <v>0</v>
      </c>
      <c r="G136" s="80">
        <v>2383878.89</v>
      </c>
      <c r="H136" s="80">
        <v>1716829.14</v>
      </c>
      <c r="I136" s="80">
        <v>0</v>
      </c>
      <c r="J136" s="81">
        <v>0</v>
      </c>
      <c r="K136" s="80">
        <v>0</v>
      </c>
      <c r="L136" s="80">
        <v>0</v>
      </c>
      <c r="M136" s="80">
        <v>0</v>
      </c>
      <c r="N136" s="80">
        <v>0</v>
      </c>
      <c r="O136" s="80">
        <v>0</v>
      </c>
      <c r="P136" s="80">
        <v>0</v>
      </c>
      <c r="Q136" s="80">
        <v>0</v>
      </c>
      <c r="R136" s="80">
        <v>0</v>
      </c>
      <c r="S136" s="80">
        <v>0</v>
      </c>
      <c r="T136" s="80">
        <v>0</v>
      </c>
    </row>
    <row r="137" spans="1:20" ht="22.5" customHeight="1" x14ac:dyDescent="0.25">
      <c r="A137" s="14">
        <v>126</v>
      </c>
      <c r="B137" s="15" t="s">
        <v>200</v>
      </c>
      <c r="C137" s="80">
        <f t="shared" si="4"/>
        <v>1882864.8</v>
      </c>
      <c r="D137" s="80">
        <f t="shared" si="5"/>
        <v>1882864.8</v>
      </c>
      <c r="E137" s="80">
        <v>0</v>
      </c>
      <c r="F137" s="80">
        <v>1882864.8</v>
      </c>
      <c r="G137" s="80">
        <v>0</v>
      </c>
      <c r="H137" s="80">
        <v>0</v>
      </c>
      <c r="I137" s="80">
        <v>0</v>
      </c>
      <c r="J137" s="81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80">
        <v>0</v>
      </c>
      <c r="Q137" s="80">
        <v>0</v>
      </c>
      <c r="R137" s="80">
        <v>0</v>
      </c>
      <c r="S137" s="80">
        <v>0</v>
      </c>
      <c r="T137" s="80">
        <v>0</v>
      </c>
    </row>
    <row r="138" spans="1:20" ht="22.5" customHeight="1" x14ac:dyDescent="0.25">
      <c r="A138" s="14">
        <v>127</v>
      </c>
      <c r="B138" s="15" t="s">
        <v>201</v>
      </c>
      <c r="C138" s="80">
        <f t="shared" si="4"/>
        <v>2945897.4</v>
      </c>
      <c r="D138" s="80">
        <f t="shared" si="5"/>
        <v>2945897.4</v>
      </c>
      <c r="E138" s="80">
        <v>0</v>
      </c>
      <c r="F138" s="80">
        <v>1552764.2</v>
      </c>
      <c r="G138" s="80">
        <v>867983.2</v>
      </c>
      <c r="H138" s="80">
        <v>525150</v>
      </c>
      <c r="I138" s="80">
        <v>0</v>
      </c>
      <c r="J138" s="81">
        <v>0</v>
      </c>
      <c r="K138" s="80">
        <v>0</v>
      </c>
      <c r="L138" s="80">
        <v>0</v>
      </c>
      <c r="M138" s="80">
        <v>0</v>
      </c>
      <c r="N138" s="80">
        <v>0</v>
      </c>
      <c r="O138" s="80">
        <v>0</v>
      </c>
      <c r="P138" s="80">
        <v>0</v>
      </c>
      <c r="Q138" s="80">
        <v>0</v>
      </c>
      <c r="R138" s="80">
        <v>0</v>
      </c>
      <c r="S138" s="80">
        <v>0</v>
      </c>
      <c r="T138" s="80">
        <v>0</v>
      </c>
    </row>
    <row r="139" spans="1:20" ht="22.5" customHeight="1" x14ac:dyDescent="0.25">
      <c r="A139" s="14">
        <v>128</v>
      </c>
      <c r="B139" s="15" t="s">
        <v>1014</v>
      </c>
      <c r="C139" s="80">
        <f t="shared" si="4"/>
        <v>3088040.65</v>
      </c>
      <c r="D139" s="80">
        <f t="shared" si="5"/>
        <v>3088040.65</v>
      </c>
      <c r="E139" s="80">
        <v>0</v>
      </c>
      <c r="F139" s="80">
        <v>1009088.4</v>
      </c>
      <c r="G139" s="80">
        <v>1177800.53</v>
      </c>
      <c r="H139" s="80">
        <v>226923.34</v>
      </c>
      <c r="I139" s="80">
        <v>674228.38</v>
      </c>
      <c r="J139" s="81">
        <v>0</v>
      </c>
      <c r="K139" s="80">
        <v>0</v>
      </c>
      <c r="L139" s="80">
        <v>0</v>
      </c>
      <c r="M139" s="80">
        <v>0</v>
      </c>
      <c r="N139" s="80">
        <v>0</v>
      </c>
      <c r="O139" s="80">
        <v>0</v>
      </c>
      <c r="P139" s="80">
        <v>0</v>
      </c>
      <c r="Q139" s="80">
        <v>0</v>
      </c>
      <c r="R139" s="80">
        <v>0</v>
      </c>
      <c r="S139" s="80">
        <v>0</v>
      </c>
      <c r="T139" s="80">
        <v>0</v>
      </c>
    </row>
    <row r="140" spans="1:20" ht="22.5" customHeight="1" x14ac:dyDescent="0.25">
      <c r="A140" s="14">
        <v>129</v>
      </c>
      <c r="B140" s="15" t="s">
        <v>203</v>
      </c>
      <c r="C140" s="80">
        <f t="shared" ref="C140" si="6">D140+K140+L140+M140+N140+O140+P140+Q140+R140+S140+T140</f>
        <v>8443293.3900000006</v>
      </c>
      <c r="D140" s="80">
        <f t="shared" ref="D140" si="7">SUM(E140:I140)</f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1">
        <v>0</v>
      </c>
      <c r="K140" s="80">
        <v>0</v>
      </c>
      <c r="L140" s="80">
        <v>8443293.3900000006</v>
      </c>
      <c r="M140" s="80">
        <v>0</v>
      </c>
      <c r="N140" s="80">
        <v>0</v>
      </c>
      <c r="O140" s="80">
        <v>0</v>
      </c>
      <c r="P140" s="80">
        <v>0</v>
      </c>
      <c r="Q140" s="80">
        <v>0</v>
      </c>
      <c r="R140" s="80">
        <v>0</v>
      </c>
      <c r="S140" s="80">
        <v>0</v>
      </c>
      <c r="T140" s="80">
        <v>0</v>
      </c>
    </row>
    <row r="141" spans="1:20" ht="22.5" customHeight="1" x14ac:dyDescent="0.25">
      <c r="A141" s="14">
        <v>130</v>
      </c>
      <c r="B141" s="15" t="s">
        <v>1015</v>
      </c>
      <c r="C141" s="80">
        <f t="shared" ref="C141:C165" si="8">D141+K141+L141+M141+N141+O141+P141+Q141+R141+S141+T141</f>
        <v>4328982.4000000004</v>
      </c>
      <c r="D141" s="80">
        <f t="shared" ref="D141:D165" si="9">SUM(E141:I141)</f>
        <v>4027076.4</v>
      </c>
      <c r="E141" s="80">
        <v>0</v>
      </c>
      <c r="F141" s="80">
        <v>4027076.4</v>
      </c>
      <c r="G141" s="80">
        <v>0</v>
      </c>
      <c r="H141" s="80">
        <v>0</v>
      </c>
      <c r="I141" s="80">
        <v>0</v>
      </c>
      <c r="J141" s="81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80">
        <v>301906</v>
      </c>
      <c r="Q141" s="80">
        <v>0</v>
      </c>
      <c r="R141" s="80">
        <v>0</v>
      </c>
      <c r="S141" s="80">
        <v>0</v>
      </c>
      <c r="T141" s="80">
        <v>0</v>
      </c>
    </row>
    <row r="142" spans="1:20" ht="22.5" customHeight="1" x14ac:dyDescent="0.25">
      <c r="A142" s="14">
        <v>131</v>
      </c>
      <c r="B142" s="15" t="s">
        <v>1016</v>
      </c>
      <c r="C142" s="80">
        <f t="shared" si="8"/>
        <v>981961.08000000007</v>
      </c>
      <c r="D142" s="80">
        <f t="shared" si="9"/>
        <v>113084.4</v>
      </c>
      <c r="E142" s="80">
        <v>0</v>
      </c>
      <c r="F142" s="80">
        <v>0</v>
      </c>
      <c r="G142" s="80">
        <v>0</v>
      </c>
      <c r="H142" s="80">
        <v>113084.4</v>
      </c>
      <c r="I142" s="80">
        <v>0</v>
      </c>
      <c r="J142" s="81">
        <v>0</v>
      </c>
      <c r="K142" s="80">
        <v>0</v>
      </c>
      <c r="L142" s="80">
        <v>687162</v>
      </c>
      <c r="M142" s="80">
        <v>0</v>
      </c>
      <c r="N142" s="80">
        <v>0</v>
      </c>
      <c r="O142" s="80">
        <v>0</v>
      </c>
      <c r="P142" s="80">
        <v>181714.68</v>
      </c>
      <c r="Q142" s="80">
        <v>0</v>
      </c>
      <c r="R142" s="80">
        <v>0</v>
      </c>
      <c r="S142" s="80">
        <v>0</v>
      </c>
      <c r="T142" s="80">
        <v>0</v>
      </c>
    </row>
    <row r="143" spans="1:20" ht="22.5" customHeight="1" x14ac:dyDescent="0.25">
      <c r="A143" s="14">
        <v>132</v>
      </c>
      <c r="B143" s="15" t="s">
        <v>206</v>
      </c>
      <c r="C143" s="80">
        <f t="shared" si="8"/>
        <v>5353014</v>
      </c>
      <c r="D143" s="80">
        <f t="shared" si="9"/>
        <v>0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1"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v>0</v>
      </c>
      <c r="P143" s="80">
        <v>0</v>
      </c>
      <c r="Q143" s="80">
        <v>0</v>
      </c>
      <c r="R143" s="80">
        <v>0</v>
      </c>
      <c r="S143" s="80">
        <v>5353014</v>
      </c>
      <c r="T143" s="80">
        <v>0</v>
      </c>
    </row>
    <row r="144" spans="1:20" ht="22.5" customHeight="1" x14ac:dyDescent="0.25">
      <c r="A144" s="14">
        <v>133</v>
      </c>
      <c r="B144" s="15" t="s">
        <v>207</v>
      </c>
      <c r="C144" s="80">
        <f t="shared" si="8"/>
        <v>223962</v>
      </c>
      <c r="D144" s="80">
        <f t="shared" si="9"/>
        <v>0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1">
        <v>0</v>
      </c>
      <c r="K144" s="80">
        <v>0</v>
      </c>
      <c r="L144" s="80">
        <v>0</v>
      </c>
      <c r="M144" s="80">
        <v>0</v>
      </c>
      <c r="N144" s="80">
        <v>223962</v>
      </c>
      <c r="O144" s="80">
        <v>0</v>
      </c>
      <c r="P144" s="80">
        <v>0</v>
      </c>
      <c r="Q144" s="80">
        <v>0</v>
      </c>
      <c r="R144" s="80">
        <v>0</v>
      </c>
      <c r="S144" s="80">
        <v>0</v>
      </c>
      <c r="T144" s="80">
        <v>0</v>
      </c>
    </row>
    <row r="145" spans="1:20" ht="22.5" customHeight="1" x14ac:dyDescent="0.25">
      <c r="A145" s="14">
        <v>134</v>
      </c>
      <c r="B145" s="15" t="s">
        <v>208</v>
      </c>
      <c r="C145" s="80">
        <f t="shared" si="8"/>
        <v>1403927</v>
      </c>
      <c r="D145" s="80">
        <f t="shared" si="9"/>
        <v>1050208</v>
      </c>
      <c r="E145" s="80">
        <v>0</v>
      </c>
      <c r="F145" s="80">
        <v>517761</v>
      </c>
      <c r="G145" s="80">
        <v>532447</v>
      </c>
      <c r="H145" s="80">
        <v>0</v>
      </c>
      <c r="I145" s="80">
        <v>0</v>
      </c>
      <c r="J145" s="81">
        <v>0</v>
      </c>
      <c r="K145" s="80">
        <v>0</v>
      </c>
      <c r="L145" s="80">
        <v>0</v>
      </c>
      <c r="M145" s="80">
        <v>0</v>
      </c>
      <c r="N145" s="80">
        <v>353719</v>
      </c>
      <c r="O145" s="80">
        <v>0</v>
      </c>
      <c r="P145" s="80">
        <v>0</v>
      </c>
      <c r="Q145" s="80">
        <v>0</v>
      </c>
      <c r="R145" s="80">
        <v>0</v>
      </c>
      <c r="S145" s="80">
        <v>0</v>
      </c>
      <c r="T145" s="80">
        <v>0</v>
      </c>
    </row>
    <row r="146" spans="1:20" ht="21" customHeight="1" x14ac:dyDescent="0.25">
      <c r="A146" s="14">
        <v>135</v>
      </c>
      <c r="B146" s="15" t="s">
        <v>1017</v>
      </c>
      <c r="C146" s="80">
        <f t="shared" si="8"/>
        <v>695817.26</v>
      </c>
      <c r="D146" s="80">
        <f t="shared" si="9"/>
        <v>433615.2</v>
      </c>
      <c r="E146" s="80">
        <v>0</v>
      </c>
      <c r="F146" s="80">
        <v>0</v>
      </c>
      <c r="G146" s="80">
        <v>433615.2</v>
      </c>
      <c r="H146" s="80">
        <v>0</v>
      </c>
      <c r="I146" s="80">
        <v>0</v>
      </c>
      <c r="J146" s="81">
        <v>0</v>
      </c>
      <c r="K146" s="80">
        <v>0</v>
      </c>
      <c r="L146" s="80">
        <v>0</v>
      </c>
      <c r="M146" s="80">
        <v>0</v>
      </c>
      <c r="N146" s="80">
        <v>0</v>
      </c>
      <c r="O146" s="80">
        <v>0</v>
      </c>
      <c r="P146" s="80">
        <v>262202.06</v>
      </c>
      <c r="Q146" s="80">
        <v>0</v>
      </c>
      <c r="R146" s="80">
        <v>0</v>
      </c>
      <c r="S146" s="80">
        <v>0</v>
      </c>
      <c r="T146" s="80">
        <v>0</v>
      </c>
    </row>
    <row r="147" spans="1:20" ht="21.75" customHeight="1" x14ac:dyDescent="0.25">
      <c r="A147" s="14">
        <v>136</v>
      </c>
      <c r="B147" s="15" t="s">
        <v>211</v>
      </c>
      <c r="C147" s="80">
        <f t="shared" si="8"/>
        <v>6643239.7999999998</v>
      </c>
      <c r="D147" s="80">
        <f t="shared" si="9"/>
        <v>6643239.7999999998</v>
      </c>
      <c r="E147" s="80">
        <v>0</v>
      </c>
      <c r="F147" s="80">
        <v>3650800.8</v>
      </c>
      <c r="G147" s="80">
        <v>1002050.4</v>
      </c>
      <c r="H147" s="80">
        <v>803535.6</v>
      </c>
      <c r="I147" s="80">
        <v>1186853</v>
      </c>
      <c r="J147" s="81">
        <v>0</v>
      </c>
      <c r="K147" s="80">
        <v>0</v>
      </c>
      <c r="L147" s="80">
        <v>0</v>
      </c>
      <c r="M147" s="80">
        <v>0</v>
      </c>
      <c r="N147" s="80">
        <v>0</v>
      </c>
      <c r="O147" s="80">
        <v>0</v>
      </c>
      <c r="P147" s="80">
        <v>0</v>
      </c>
      <c r="Q147" s="80">
        <v>0</v>
      </c>
      <c r="R147" s="80">
        <v>0</v>
      </c>
      <c r="S147" s="80">
        <v>0</v>
      </c>
      <c r="T147" s="80">
        <v>0</v>
      </c>
    </row>
    <row r="148" spans="1:20" ht="21.75" customHeight="1" x14ac:dyDescent="0.25">
      <c r="A148" s="14">
        <v>137</v>
      </c>
      <c r="B148" s="15" t="s">
        <v>212</v>
      </c>
      <c r="C148" s="80">
        <f t="shared" si="8"/>
        <v>17299260</v>
      </c>
      <c r="D148" s="80">
        <f t="shared" si="9"/>
        <v>17299260</v>
      </c>
      <c r="E148" s="80">
        <v>0</v>
      </c>
      <c r="F148" s="80">
        <v>11463621.6</v>
      </c>
      <c r="G148" s="80">
        <v>3389137.2</v>
      </c>
      <c r="H148" s="80">
        <v>1161217.2</v>
      </c>
      <c r="I148" s="80">
        <v>1285284</v>
      </c>
      <c r="J148" s="81">
        <v>0</v>
      </c>
      <c r="K148" s="80">
        <v>0</v>
      </c>
      <c r="L148" s="80">
        <v>0</v>
      </c>
      <c r="M148" s="80">
        <v>0</v>
      </c>
      <c r="N148" s="80">
        <v>0</v>
      </c>
      <c r="O148" s="80">
        <v>0</v>
      </c>
      <c r="P148" s="80">
        <v>0</v>
      </c>
      <c r="Q148" s="80">
        <v>0</v>
      </c>
      <c r="R148" s="80">
        <v>0</v>
      </c>
      <c r="S148" s="80">
        <v>0</v>
      </c>
      <c r="T148" s="80">
        <v>0</v>
      </c>
    </row>
    <row r="149" spans="1:20" ht="22.5" customHeight="1" x14ac:dyDescent="0.25">
      <c r="A149" s="14">
        <v>138</v>
      </c>
      <c r="B149" s="15" t="s">
        <v>213</v>
      </c>
      <c r="C149" s="80">
        <f t="shared" si="8"/>
        <v>466343.35</v>
      </c>
      <c r="D149" s="80">
        <f t="shared" si="9"/>
        <v>0</v>
      </c>
      <c r="E149" s="80">
        <v>0</v>
      </c>
      <c r="F149" s="80">
        <v>0</v>
      </c>
      <c r="G149" s="80">
        <v>0</v>
      </c>
      <c r="H149" s="80">
        <v>0</v>
      </c>
      <c r="I149" s="80">
        <v>0</v>
      </c>
      <c r="J149" s="81">
        <v>0</v>
      </c>
      <c r="K149" s="80">
        <v>0</v>
      </c>
      <c r="L149" s="80">
        <v>466343.35</v>
      </c>
      <c r="M149" s="80">
        <v>0</v>
      </c>
      <c r="N149" s="80">
        <v>0</v>
      </c>
      <c r="O149" s="80">
        <v>0</v>
      </c>
      <c r="P149" s="80">
        <v>0</v>
      </c>
      <c r="Q149" s="80">
        <v>0</v>
      </c>
      <c r="R149" s="80">
        <v>0</v>
      </c>
      <c r="S149" s="80">
        <v>0</v>
      </c>
      <c r="T149" s="80">
        <v>0</v>
      </c>
    </row>
    <row r="150" spans="1:20" ht="21" customHeight="1" x14ac:dyDescent="0.25">
      <c r="A150" s="14">
        <v>139</v>
      </c>
      <c r="B150" s="15" t="s">
        <v>214</v>
      </c>
      <c r="C150" s="80">
        <f t="shared" si="8"/>
        <v>3511165.37</v>
      </c>
      <c r="D150" s="80">
        <f t="shared" si="9"/>
        <v>3511165.37</v>
      </c>
      <c r="E150" s="80">
        <v>0</v>
      </c>
      <c r="F150" s="80">
        <v>0</v>
      </c>
      <c r="G150" s="80">
        <v>1326627.04</v>
      </c>
      <c r="H150" s="80">
        <v>2184538.33</v>
      </c>
      <c r="I150" s="80">
        <v>0</v>
      </c>
      <c r="J150" s="81">
        <v>0</v>
      </c>
      <c r="K150" s="80">
        <v>0</v>
      </c>
      <c r="L150" s="80">
        <v>0</v>
      </c>
      <c r="M150" s="80">
        <v>0</v>
      </c>
      <c r="N150" s="80">
        <v>0</v>
      </c>
      <c r="O150" s="80">
        <v>0</v>
      </c>
      <c r="P150" s="80">
        <v>0</v>
      </c>
      <c r="Q150" s="80">
        <v>0</v>
      </c>
      <c r="R150" s="80">
        <v>0</v>
      </c>
      <c r="S150" s="80">
        <v>0</v>
      </c>
      <c r="T150" s="80">
        <v>0</v>
      </c>
    </row>
    <row r="151" spans="1:20" ht="22.5" customHeight="1" x14ac:dyDescent="0.25">
      <c r="A151" s="14">
        <v>140</v>
      </c>
      <c r="B151" s="15" t="s">
        <v>215</v>
      </c>
      <c r="C151" s="80">
        <f t="shared" si="8"/>
        <v>416811.6</v>
      </c>
      <c r="D151" s="80">
        <f t="shared" si="9"/>
        <v>416811.6</v>
      </c>
      <c r="E151" s="80">
        <v>0</v>
      </c>
      <c r="F151" s="80">
        <v>0</v>
      </c>
      <c r="G151" s="80">
        <v>0</v>
      </c>
      <c r="H151" s="80">
        <v>153627.6</v>
      </c>
      <c r="I151" s="80">
        <v>263184</v>
      </c>
      <c r="J151" s="81">
        <v>0</v>
      </c>
      <c r="K151" s="80">
        <v>0</v>
      </c>
      <c r="L151" s="80">
        <v>0</v>
      </c>
      <c r="M151" s="80">
        <v>0</v>
      </c>
      <c r="N151" s="80">
        <v>0</v>
      </c>
      <c r="O151" s="80">
        <v>0</v>
      </c>
      <c r="P151" s="80">
        <v>0</v>
      </c>
      <c r="Q151" s="80">
        <v>0</v>
      </c>
      <c r="R151" s="80">
        <v>0</v>
      </c>
      <c r="S151" s="80">
        <v>0</v>
      </c>
      <c r="T151" s="80">
        <v>0</v>
      </c>
    </row>
    <row r="152" spans="1:20" ht="26.25" customHeight="1" x14ac:dyDescent="0.25">
      <c r="A152" s="14">
        <v>141</v>
      </c>
      <c r="B152" s="15" t="s">
        <v>216</v>
      </c>
      <c r="C152" s="80">
        <f t="shared" si="8"/>
        <v>3173160.49</v>
      </c>
      <c r="D152" s="80">
        <f t="shared" si="9"/>
        <v>3173160.49</v>
      </c>
      <c r="E152" s="80">
        <v>0</v>
      </c>
      <c r="F152" s="80">
        <v>3173160.49</v>
      </c>
      <c r="G152" s="80">
        <v>0</v>
      </c>
      <c r="H152" s="80">
        <v>0</v>
      </c>
      <c r="I152" s="80">
        <v>0</v>
      </c>
      <c r="J152" s="81"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v>0</v>
      </c>
      <c r="P152" s="80">
        <v>0</v>
      </c>
      <c r="Q152" s="80">
        <v>0</v>
      </c>
      <c r="R152" s="80">
        <v>0</v>
      </c>
      <c r="S152" s="80">
        <v>0</v>
      </c>
      <c r="T152" s="80">
        <v>0</v>
      </c>
    </row>
    <row r="153" spans="1:20" ht="22.5" customHeight="1" x14ac:dyDescent="0.25">
      <c r="A153" s="14">
        <v>142</v>
      </c>
      <c r="B153" s="15" t="s">
        <v>217</v>
      </c>
      <c r="C153" s="80">
        <f t="shared" si="8"/>
        <v>5195706</v>
      </c>
      <c r="D153" s="80">
        <f t="shared" si="9"/>
        <v>0</v>
      </c>
      <c r="E153" s="80">
        <v>0</v>
      </c>
      <c r="F153" s="80">
        <v>0</v>
      </c>
      <c r="G153" s="80">
        <v>0</v>
      </c>
      <c r="H153" s="80">
        <v>0</v>
      </c>
      <c r="I153" s="80">
        <v>0</v>
      </c>
      <c r="J153" s="81">
        <v>0</v>
      </c>
      <c r="K153" s="80">
        <v>0</v>
      </c>
      <c r="L153" s="80">
        <v>5195706</v>
      </c>
      <c r="M153" s="80">
        <v>0</v>
      </c>
      <c r="N153" s="80">
        <v>0</v>
      </c>
      <c r="O153" s="80">
        <v>0</v>
      </c>
      <c r="P153" s="80">
        <v>0</v>
      </c>
      <c r="Q153" s="80">
        <v>0</v>
      </c>
      <c r="R153" s="80">
        <v>0</v>
      </c>
      <c r="S153" s="80">
        <v>0</v>
      </c>
      <c r="T153" s="80">
        <v>0</v>
      </c>
    </row>
    <row r="154" spans="1:20" ht="22.5" customHeight="1" x14ac:dyDescent="0.25">
      <c r="A154" s="14">
        <v>143</v>
      </c>
      <c r="B154" s="15" t="s">
        <v>218</v>
      </c>
      <c r="C154" s="80">
        <f t="shared" si="8"/>
        <v>1944556.8</v>
      </c>
      <c r="D154" s="80">
        <f t="shared" si="9"/>
        <v>0</v>
      </c>
      <c r="E154" s="80">
        <v>0</v>
      </c>
      <c r="F154" s="80">
        <v>0</v>
      </c>
      <c r="G154" s="80">
        <v>0</v>
      </c>
      <c r="H154" s="80">
        <v>0</v>
      </c>
      <c r="I154" s="80">
        <v>0</v>
      </c>
      <c r="J154" s="81">
        <v>0</v>
      </c>
      <c r="K154" s="80">
        <v>0</v>
      </c>
      <c r="L154" s="80">
        <v>1944556.8</v>
      </c>
      <c r="M154" s="80">
        <v>0</v>
      </c>
      <c r="N154" s="80">
        <v>0</v>
      </c>
      <c r="O154" s="80">
        <v>0</v>
      </c>
      <c r="P154" s="80">
        <v>0</v>
      </c>
      <c r="Q154" s="80">
        <v>0</v>
      </c>
      <c r="R154" s="80">
        <v>0</v>
      </c>
      <c r="S154" s="80">
        <v>0</v>
      </c>
      <c r="T154" s="80">
        <v>0</v>
      </c>
    </row>
    <row r="155" spans="1:20" ht="22.5" customHeight="1" x14ac:dyDescent="0.25">
      <c r="A155" s="14">
        <v>144</v>
      </c>
      <c r="B155" s="15" t="s">
        <v>219</v>
      </c>
      <c r="C155" s="80">
        <f t="shared" si="8"/>
        <v>1326242.8799999999</v>
      </c>
      <c r="D155" s="80">
        <f t="shared" si="9"/>
        <v>0</v>
      </c>
      <c r="E155" s="80">
        <v>0</v>
      </c>
      <c r="F155" s="80">
        <v>0</v>
      </c>
      <c r="G155" s="80">
        <v>0</v>
      </c>
      <c r="H155" s="80">
        <v>0</v>
      </c>
      <c r="I155" s="80">
        <v>0</v>
      </c>
      <c r="J155" s="81">
        <v>0</v>
      </c>
      <c r="K155" s="80">
        <v>0</v>
      </c>
      <c r="L155" s="80">
        <v>1326242.8799999999</v>
      </c>
      <c r="M155" s="80">
        <v>0</v>
      </c>
      <c r="N155" s="80">
        <v>0</v>
      </c>
      <c r="O155" s="80">
        <v>0</v>
      </c>
      <c r="P155" s="80">
        <v>0</v>
      </c>
      <c r="Q155" s="80">
        <v>0</v>
      </c>
      <c r="R155" s="80">
        <v>0</v>
      </c>
      <c r="S155" s="80">
        <v>0</v>
      </c>
      <c r="T155" s="80">
        <v>0</v>
      </c>
    </row>
    <row r="156" spans="1:20" ht="22.5" customHeight="1" x14ac:dyDescent="0.25">
      <c r="A156" s="14">
        <v>145</v>
      </c>
      <c r="B156" s="15" t="s">
        <v>220</v>
      </c>
      <c r="C156" s="80">
        <f t="shared" si="8"/>
        <v>3336768</v>
      </c>
      <c r="D156" s="80">
        <f t="shared" si="9"/>
        <v>3336768</v>
      </c>
      <c r="E156" s="80">
        <v>0</v>
      </c>
      <c r="F156" s="80">
        <v>2705248.8</v>
      </c>
      <c r="G156" s="80">
        <v>631519.19999999995</v>
      </c>
      <c r="H156" s="80">
        <v>0</v>
      </c>
      <c r="I156" s="80">
        <v>0</v>
      </c>
      <c r="J156" s="81">
        <v>0</v>
      </c>
      <c r="K156" s="80">
        <v>0</v>
      </c>
      <c r="L156" s="80">
        <v>0</v>
      </c>
      <c r="M156" s="80">
        <v>0</v>
      </c>
      <c r="N156" s="80">
        <v>0</v>
      </c>
      <c r="O156" s="80">
        <v>0</v>
      </c>
      <c r="P156" s="80">
        <v>0</v>
      </c>
      <c r="Q156" s="80">
        <v>0</v>
      </c>
      <c r="R156" s="80">
        <v>0</v>
      </c>
      <c r="S156" s="80">
        <v>0</v>
      </c>
      <c r="T156" s="80">
        <v>0</v>
      </c>
    </row>
    <row r="157" spans="1:20" ht="22.5" customHeight="1" x14ac:dyDescent="0.25">
      <c r="A157" s="14">
        <v>146</v>
      </c>
      <c r="B157" s="15" t="s">
        <v>221</v>
      </c>
      <c r="C157" s="80">
        <f t="shared" si="8"/>
        <v>1519653.37</v>
      </c>
      <c r="D157" s="80">
        <f t="shared" si="9"/>
        <v>1519653.37</v>
      </c>
      <c r="E157" s="80">
        <v>1519653.37</v>
      </c>
      <c r="F157" s="80">
        <v>0</v>
      </c>
      <c r="G157" s="80">
        <v>0</v>
      </c>
      <c r="H157" s="80">
        <v>0</v>
      </c>
      <c r="I157" s="80">
        <v>0</v>
      </c>
      <c r="J157" s="81">
        <v>0</v>
      </c>
      <c r="K157" s="80">
        <v>0</v>
      </c>
      <c r="L157" s="80">
        <v>0</v>
      </c>
      <c r="M157" s="80">
        <v>0</v>
      </c>
      <c r="N157" s="80">
        <v>0</v>
      </c>
      <c r="O157" s="80">
        <v>0</v>
      </c>
      <c r="P157" s="80">
        <v>0</v>
      </c>
      <c r="Q157" s="80">
        <v>0</v>
      </c>
      <c r="R157" s="80">
        <v>0</v>
      </c>
      <c r="S157" s="80">
        <v>0</v>
      </c>
      <c r="T157" s="80">
        <v>0</v>
      </c>
    </row>
    <row r="158" spans="1:20" ht="22.5" customHeight="1" x14ac:dyDescent="0.25">
      <c r="A158" s="14">
        <v>147</v>
      </c>
      <c r="B158" s="15" t="s">
        <v>222</v>
      </c>
      <c r="C158" s="80">
        <f t="shared" si="8"/>
        <v>2139141.6</v>
      </c>
      <c r="D158" s="80">
        <f t="shared" si="9"/>
        <v>2139141.6</v>
      </c>
      <c r="E158" s="80">
        <v>0</v>
      </c>
      <c r="F158" s="80">
        <v>0</v>
      </c>
      <c r="G158" s="80">
        <v>2139141.6</v>
      </c>
      <c r="H158" s="80">
        <v>0</v>
      </c>
      <c r="I158" s="80">
        <v>0</v>
      </c>
      <c r="J158" s="81">
        <v>0</v>
      </c>
      <c r="K158" s="80">
        <v>0</v>
      </c>
      <c r="L158" s="80">
        <v>0</v>
      </c>
      <c r="M158" s="80">
        <v>0</v>
      </c>
      <c r="N158" s="80">
        <v>0</v>
      </c>
      <c r="O158" s="80">
        <v>0</v>
      </c>
      <c r="P158" s="80">
        <v>0</v>
      </c>
      <c r="Q158" s="80">
        <v>0</v>
      </c>
      <c r="R158" s="80">
        <v>0</v>
      </c>
      <c r="S158" s="80">
        <v>0</v>
      </c>
      <c r="T158" s="80">
        <v>0</v>
      </c>
    </row>
    <row r="159" spans="1:20" ht="22.5" customHeight="1" x14ac:dyDescent="0.25">
      <c r="A159" s="14">
        <v>148</v>
      </c>
      <c r="B159" s="15" t="s">
        <v>223</v>
      </c>
      <c r="C159" s="80">
        <f t="shared" si="8"/>
        <v>1827067.2</v>
      </c>
      <c r="D159" s="80">
        <f t="shared" si="9"/>
        <v>1827067.2</v>
      </c>
      <c r="E159" s="80">
        <v>0</v>
      </c>
      <c r="F159" s="80">
        <v>0</v>
      </c>
      <c r="G159" s="80">
        <v>1827067.2</v>
      </c>
      <c r="H159" s="80">
        <v>0</v>
      </c>
      <c r="I159" s="80">
        <v>0</v>
      </c>
      <c r="J159" s="81">
        <v>0</v>
      </c>
      <c r="K159" s="80">
        <v>0</v>
      </c>
      <c r="L159" s="80">
        <v>0</v>
      </c>
      <c r="M159" s="80">
        <v>0</v>
      </c>
      <c r="N159" s="80">
        <v>0</v>
      </c>
      <c r="O159" s="80">
        <v>0</v>
      </c>
      <c r="P159" s="80">
        <v>0</v>
      </c>
      <c r="Q159" s="80">
        <v>0</v>
      </c>
      <c r="R159" s="80">
        <v>0</v>
      </c>
      <c r="S159" s="80">
        <v>0</v>
      </c>
      <c r="T159" s="80">
        <v>0</v>
      </c>
    </row>
    <row r="160" spans="1:20" ht="22.5" customHeight="1" x14ac:dyDescent="0.25">
      <c r="A160" s="14">
        <v>149</v>
      </c>
      <c r="B160" s="15" t="s">
        <v>224</v>
      </c>
      <c r="C160" s="80">
        <f t="shared" si="8"/>
        <v>7952067.5999999996</v>
      </c>
      <c r="D160" s="80">
        <f t="shared" si="9"/>
        <v>7952067.5999999996</v>
      </c>
      <c r="E160" s="80">
        <v>0</v>
      </c>
      <c r="F160" s="80">
        <v>4301936.4000000004</v>
      </c>
      <c r="G160" s="80">
        <v>1913907.6</v>
      </c>
      <c r="H160" s="80">
        <v>0</v>
      </c>
      <c r="I160" s="80">
        <v>1736223.6</v>
      </c>
      <c r="J160" s="81">
        <v>0</v>
      </c>
      <c r="K160" s="80">
        <v>0</v>
      </c>
      <c r="L160" s="80">
        <v>0</v>
      </c>
      <c r="M160" s="80">
        <v>0</v>
      </c>
      <c r="N160" s="80">
        <v>0</v>
      </c>
      <c r="O160" s="80">
        <v>0</v>
      </c>
      <c r="P160" s="80">
        <v>0</v>
      </c>
      <c r="Q160" s="80">
        <v>0</v>
      </c>
      <c r="R160" s="80">
        <v>0</v>
      </c>
      <c r="S160" s="80">
        <v>0</v>
      </c>
      <c r="T160" s="80">
        <v>0</v>
      </c>
    </row>
    <row r="161" spans="1:20" ht="22.5" customHeight="1" x14ac:dyDescent="0.25">
      <c r="A161" s="14">
        <v>150</v>
      </c>
      <c r="B161" s="15" t="s">
        <v>1018</v>
      </c>
      <c r="C161" s="80">
        <f t="shared" si="8"/>
        <v>4084510.7800000003</v>
      </c>
      <c r="D161" s="80">
        <f t="shared" si="9"/>
        <v>3511593.6</v>
      </c>
      <c r="E161" s="80">
        <v>0</v>
      </c>
      <c r="F161" s="80">
        <v>3511593.6</v>
      </c>
      <c r="G161" s="80">
        <v>0</v>
      </c>
      <c r="H161" s="80">
        <v>0</v>
      </c>
      <c r="I161" s="80">
        <v>0</v>
      </c>
      <c r="J161" s="81">
        <v>0</v>
      </c>
      <c r="K161" s="80">
        <v>0</v>
      </c>
      <c r="L161" s="80">
        <v>0</v>
      </c>
      <c r="M161" s="80">
        <v>0</v>
      </c>
      <c r="N161" s="80">
        <v>0</v>
      </c>
      <c r="O161" s="80">
        <v>0</v>
      </c>
      <c r="P161" s="80">
        <v>572917.18000000005</v>
      </c>
      <c r="Q161" s="80">
        <v>0</v>
      </c>
      <c r="R161" s="80">
        <v>0</v>
      </c>
      <c r="S161" s="80">
        <v>0</v>
      </c>
      <c r="T161" s="80">
        <v>0</v>
      </c>
    </row>
    <row r="162" spans="1:20" ht="22.5" customHeight="1" x14ac:dyDescent="0.25">
      <c r="A162" s="14">
        <v>151</v>
      </c>
      <c r="B162" s="15" t="s">
        <v>1019</v>
      </c>
      <c r="C162" s="80">
        <f t="shared" si="8"/>
        <v>5104882.2399999993</v>
      </c>
      <c r="D162" s="80">
        <f t="shared" si="9"/>
        <v>4632676.5999999996</v>
      </c>
      <c r="E162" s="80">
        <v>2011092</v>
      </c>
      <c r="F162" s="80">
        <v>2621584.6</v>
      </c>
      <c r="G162" s="80">
        <v>0</v>
      </c>
      <c r="H162" s="80">
        <v>0</v>
      </c>
      <c r="I162" s="80">
        <v>0</v>
      </c>
      <c r="J162" s="81">
        <v>0</v>
      </c>
      <c r="K162" s="80">
        <v>0</v>
      </c>
      <c r="L162" s="80">
        <v>0</v>
      </c>
      <c r="M162" s="80">
        <v>0</v>
      </c>
      <c r="N162" s="80">
        <v>0</v>
      </c>
      <c r="O162" s="80">
        <v>0</v>
      </c>
      <c r="P162" s="80">
        <v>472205.64</v>
      </c>
      <c r="Q162" s="80">
        <v>0</v>
      </c>
      <c r="R162" s="80">
        <v>0</v>
      </c>
      <c r="S162" s="80">
        <v>0</v>
      </c>
      <c r="T162" s="80">
        <v>0</v>
      </c>
    </row>
    <row r="163" spans="1:20" ht="22.5" customHeight="1" x14ac:dyDescent="0.25">
      <c r="A163" s="14">
        <v>152</v>
      </c>
      <c r="B163" s="15" t="s">
        <v>1020</v>
      </c>
      <c r="C163" s="80">
        <f t="shared" si="8"/>
        <v>17763571.91</v>
      </c>
      <c r="D163" s="80">
        <f t="shared" si="9"/>
        <v>0</v>
      </c>
      <c r="E163" s="80">
        <v>0</v>
      </c>
      <c r="F163" s="80">
        <v>0</v>
      </c>
      <c r="G163" s="80">
        <v>0</v>
      </c>
      <c r="H163" s="80">
        <v>0</v>
      </c>
      <c r="I163" s="80">
        <v>0</v>
      </c>
      <c r="J163" s="81">
        <v>7</v>
      </c>
      <c r="K163" s="80">
        <v>17453271.300000001</v>
      </c>
      <c r="L163" s="80">
        <v>0</v>
      </c>
      <c r="M163" s="80">
        <v>0</v>
      </c>
      <c r="N163" s="80">
        <v>0</v>
      </c>
      <c r="O163" s="80">
        <v>0</v>
      </c>
      <c r="P163" s="80">
        <v>310300.61</v>
      </c>
      <c r="Q163" s="80">
        <v>0</v>
      </c>
      <c r="R163" s="80">
        <v>0</v>
      </c>
      <c r="S163" s="80">
        <v>0</v>
      </c>
      <c r="T163" s="80">
        <v>0</v>
      </c>
    </row>
    <row r="164" spans="1:20" ht="22.5" customHeight="1" x14ac:dyDescent="0.25">
      <c r="A164" s="14">
        <v>153</v>
      </c>
      <c r="B164" s="15" t="s">
        <v>230</v>
      </c>
      <c r="C164" s="80">
        <f t="shared" si="8"/>
        <v>820911.19</v>
      </c>
      <c r="D164" s="80">
        <f t="shared" si="9"/>
        <v>0</v>
      </c>
      <c r="E164" s="80">
        <v>0</v>
      </c>
      <c r="F164" s="80">
        <v>0</v>
      </c>
      <c r="G164" s="80">
        <v>0</v>
      </c>
      <c r="H164" s="80">
        <v>0</v>
      </c>
      <c r="I164" s="80">
        <v>0</v>
      </c>
      <c r="J164" s="81">
        <v>0</v>
      </c>
      <c r="K164" s="80">
        <v>0</v>
      </c>
      <c r="L164" s="80">
        <v>0</v>
      </c>
      <c r="M164" s="80">
        <v>0</v>
      </c>
      <c r="N164" s="80">
        <v>820911.19</v>
      </c>
      <c r="O164" s="80">
        <v>0</v>
      </c>
      <c r="P164" s="80">
        <v>0</v>
      </c>
      <c r="Q164" s="80">
        <v>0</v>
      </c>
      <c r="R164" s="80">
        <v>0</v>
      </c>
      <c r="S164" s="80">
        <v>0</v>
      </c>
      <c r="T164" s="80">
        <v>0</v>
      </c>
    </row>
    <row r="165" spans="1:20" ht="22.5" customHeight="1" x14ac:dyDescent="0.25">
      <c r="A165" s="14">
        <v>154</v>
      </c>
      <c r="B165" s="15" t="s">
        <v>1021</v>
      </c>
      <c r="C165" s="80">
        <f t="shared" si="8"/>
        <v>12354909.989999998</v>
      </c>
      <c r="D165" s="80">
        <f t="shared" si="9"/>
        <v>12044784.169999998</v>
      </c>
      <c r="E165" s="80">
        <v>3212886.17</v>
      </c>
      <c r="F165" s="80">
        <v>6313526.4000000004</v>
      </c>
      <c r="G165" s="80">
        <v>884059.2</v>
      </c>
      <c r="H165" s="80">
        <v>702925.2</v>
      </c>
      <c r="I165" s="80">
        <v>931387.2</v>
      </c>
      <c r="J165" s="81">
        <v>0</v>
      </c>
      <c r="K165" s="80">
        <v>0</v>
      </c>
      <c r="L165" s="80">
        <v>0</v>
      </c>
      <c r="M165" s="80">
        <v>0</v>
      </c>
      <c r="N165" s="80">
        <v>0</v>
      </c>
      <c r="O165" s="80">
        <v>0</v>
      </c>
      <c r="P165" s="80">
        <v>310125.82</v>
      </c>
      <c r="Q165" s="80">
        <v>0</v>
      </c>
      <c r="R165" s="80">
        <v>0</v>
      </c>
      <c r="S165" s="80">
        <v>0</v>
      </c>
      <c r="T165" s="80">
        <v>0</v>
      </c>
    </row>
    <row r="166" spans="1:20" s="8" customFormat="1" ht="22.5" customHeight="1" x14ac:dyDescent="0.25">
      <c r="A166" s="171" t="s">
        <v>232</v>
      </c>
      <c r="B166" s="171"/>
      <c r="C166" s="78">
        <f>C167</f>
        <v>1895080.0899999999</v>
      </c>
      <c r="D166" s="78">
        <f t="shared" ref="D166:T166" si="10">D167</f>
        <v>0</v>
      </c>
      <c r="E166" s="78">
        <f t="shared" si="10"/>
        <v>0</v>
      </c>
      <c r="F166" s="78">
        <f t="shared" si="10"/>
        <v>0</v>
      </c>
      <c r="G166" s="78">
        <f t="shared" si="10"/>
        <v>0</v>
      </c>
      <c r="H166" s="78">
        <f t="shared" si="10"/>
        <v>0</v>
      </c>
      <c r="I166" s="78">
        <f t="shared" si="10"/>
        <v>0</v>
      </c>
      <c r="J166" s="79">
        <f t="shared" si="10"/>
        <v>0</v>
      </c>
      <c r="K166" s="78">
        <f t="shared" si="10"/>
        <v>0</v>
      </c>
      <c r="L166" s="78">
        <f t="shared" si="10"/>
        <v>0</v>
      </c>
      <c r="M166" s="78">
        <f t="shared" si="10"/>
        <v>0</v>
      </c>
      <c r="N166" s="78">
        <f t="shared" si="10"/>
        <v>1740052.46</v>
      </c>
      <c r="O166" s="78">
        <f t="shared" si="10"/>
        <v>0</v>
      </c>
      <c r="P166" s="78">
        <f t="shared" si="10"/>
        <v>155027.63</v>
      </c>
      <c r="Q166" s="78">
        <f t="shared" si="10"/>
        <v>0</v>
      </c>
      <c r="R166" s="78">
        <f t="shared" si="10"/>
        <v>0</v>
      </c>
      <c r="S166" s="78">
        <f t="shared" si="10"/>
        <v>0</v>
      </c>
      <c r="T166" s="78">
        <f t="shared" si="10"/>
        <v>0</v>
      </c>
    </row>
    <row r="167" spans="1:20" ht="22.5" customHeight="1" x14ac:dyDescent="0.25">
      <c r="A167" s="14">
        <v>1</v>
      </c>
      <c r="B167" s="15" t="s">
        <v>1022</v>
      </c>
      <c r="C167" s="80">
        <f>D167+K167+L167+M167+N167+O167+P167+Q167+R167+S167+T167</f>
        <v>1895080.0899999999</v>
      </c>
      <c r="D167" s="80">
        <f>SUM(E167:I167)</f>
        <v>0</v>
      </c>
      <c r="E167" s="80">
        <v>0</v>
      </c>
      <c r="F167" s="80">
        <v>0</v>
      </c>
      <c r="G167" s="80">
        <v>0</v>
      </c>
      <c r="H167" s="80">
        <v>0</v>
      </c>
      <c r="I167" s="80">
        <v>0</v>
      </c>
      <c r="J167" s="81">
        <v>0</v>
      </c>
      <c r="K167" s="80">
        <v>0</v>
      </c>
      <c r="L167" s="80">
        <v>0</v>
      </c>
      <c r="M167" s="80">
        <v>0</v>
      </c>
      <c r="N167" s="80">
        <v>1740052.46</v>
      </c>
      <c r="O167" s="80">
        <v>0</v>
      </c>
      <c r="P167" s="80">
        <v>155027.63</v>
      </c>
      <c r="Q167" s="80">
        <v>0</v>
      </c>
      <c r="R167" s="80">
        <v>0</v>
      </c>
      <c r="S167" s="80">
        <v>0</v>
      </c>
      <c r="T167" s="80">
        <v>0</v>
      </c>
    </row>
    <row r="168" spans="1:20" s="8" customFormat="1" ht="22.5" customHeight="1" x14ac:dyDescent="0.25">
      <c r="A168" s="171" t="s">
        <v>234</v>
      </c>
      <c r="B168" s="171"/>
      <c r="C168" s="78">
        <f>C169</f>
        <v>3734382.74</v>
      </c>
      <c r="D168" s="78">
        <f t="shared" ref="D168:T168" si="11">D169</f>
        <v>0</v>
      </c>
      <c r="E168" s="78">
        <f t="shared" si="11"/>
        <v>0</v>
      </c>
      <c r="F168" s="78">
        <f t="shared" si="11"/>
        <v>0</v>
      </c>
      <c r="G168" s="78">
        <f t="shared" si="11"/>
        <v>0</v>
      </c>
      <c r="H168" s="78">
        <f t="shared" si="11"/>
        <v>0</v>
      </c>
      <c r="I168" s="78">
        <f t="shared" si="11"/>
        <v>0</v>
      </c>
      <c r="J168" s="79">
        <f t="shared" si="11"/>
        <v>0</v>
      </c>
      <c r="K168" s="78">
        <f t="shared" si="11"/>
        <v>0</v>
      </c>
      <c r="L168" s="78">
        <f t="shared" si="11"/>
        <v>3612750</v>
      </c>
      <c r="M168" s="78">
        <f t="shared" si="11"/>
        <v>0</v>
      </c>
      <c r="N168" s="78">
        <f t="shared" si="11"/>
        <v>0</v>
      </c>
      <c r="O168" s="78">
        <f t="shared" si="11"/>
        <v>0</v>
      </c>
      <c r="P168" s="78">
        <f t="shared" si="11"/>
        <v>121632.74</v>
      </c>
      <c r="Q168" s="78">
        <f t="shared" si="11"/>
        <v>0</v>
      </c>
      <c r="R168" s="78">
        <f t="shared" si="11"/>
        <v>0</v>
      </c>
      <c r="S168" s="78">
        <f t="shared" si="11"/>
        <v>0</v>
      </c>
      <c r="T168" s="78">
        <f t="shared" si="11"/>
        <v>0</v>
      </c>
    </row>
    <row r="169" spans="1:20" ht="22.5" customHeight="1" x14ac:dyDescent="0.25">
      <c r="A169" s="14">
        <v>1</v>
      </c>
      <c r="B169" s="15" t="s">
        <v>1023</v>
      </c>
      <c r="C169" s="80">
        <f>D169+K169+L169+M169+N169+O169+P169+Q169+R169+S169+T169</f>
        <v>3734382.74</v>
      </c>
      <c r="D169" s="80">
        <f>SUM(E169:I169)</f>
        <v>0</v>
      </c>
      <c r="E169" s="80">
        <v>0</v>
      </c>
      <c r="F169" s="80">
        <v>0</v>
      </c>
      <c r="G169" s="80">
        <v>0</v>
      </c>
      <c r="H169" s="80">
        <v>0</v>
      </c>
      <c r="I169" s="80">
        <v>0</v>
      </c>
      <c r="J169" s="81">
        <v>0</v>
      </c>
      <c r="K169" s="80">
        <v>0</v>
      </c>
      <c r="L169" s="80">
        <v>3612750</v>
      </c>
      <c r="M169" s="80">
        <v>0</v>
      </c>
      <c r="N169" s="80">
        <v>0</v>
      </c>
      <c r="O169" s="80">
        <v>0</v>
      </c>
      <c r="P169" s="80">
        <v>121632.74</v>
      </c>
      <c r="Q169" s="80">
        <v>0</v>
      </c>
      <c r="R169" s="80">
        <v>0</v>
      </c>
      <c r="S169" s="80">
        <v>0</v>
      </c>
      <c r="T169" s="80">
        <v>0</v>
      </c>
    </row>
    <row r="170" spans="1:20" s="8" customFormat="1" ht="22.5" customHeight="1" x14ac:dyDescent="0.25">
      <c r="A170" s="171" t="s">
        <v>237</v>
      </c>
      <c r="B170" s="171"/>
      <c r="C170" s="78">
        <f>C171</f>
        <v>981682.56</v>
      </c>
      <c r="D170" s="78">
        <f t="shared" ref="D170:T170" si="12">D171</f>
        <v>0</v>
      </c>
      <c r="E170" s="78">
        <f t="shared" si="12"/>
        <v>0</v>
      </c>
      <c r="F170" s="78">
        <f t="shared" si="12"/>
        <v>0</v>
      </c>
      <c r="G170" s="78">
        <f t="shared" si="12"/>
        <v>0</v>
      </c>
      <c r="H170" s="78">
        <f t="shared" si="12"/>
        <v>0</v>
      </c>
      <c r="I170" s="78">
        <f t="shared" si="12"/>
        <v>0</v>
      </c>
      <c r="J170" s="79">
        <f t="shared" si="12"/>
        <v>0</v>
      </c>
      <c r="K170" s="78">
        <f t="shared" si="12"/>
        <v>0</v>
      </c>
      <c r="L170" s="78">
        <f t="shared" si="12"/>
        <v>0</v>
      </c>
      <c r="M170" s="78">
        <f t="shared" si="12"/>
        <v>0</v>
      </c>
      <c r="N170" s="78">
        <f t="shared" si="12"/>
        <v>981682.56</v>
      </c>
      <c r="O170" s="78">
        <f t="shared" si="12"/>
        <v>0</v>
      </c>
      <c r="P170" s="78">
        <f t="shared" si="12"/>
        <v>0</v>
      </c>
      <c r="Q170" s="78">
        <f t="shared" si="12"/>
        <v>0</v>
      </c>
      <c r="R170" s="78">
        <f t="shared" si="12"/>
        <v>0</v>
      </c>
      <c r="S170" s="78">
        <f t="shared" si="12"/>
        <v>0</v>
      </c>
      <c r="T170" s="78">
        <f t="shared" si="12"/>
        <v>0</v>
      </c>
    </row>
    <row r="171" spans="1:20" ht="22.5" customHeight="1" x14ac:dyDescent="0.25">
      <c r="A171" s="14">
        <v>1</v>
      </c>
      <c r="B171" s="15" t="s">
        <v>238</v>
      </c>
      <c r="C171" s="80">
        <f>D171+K171+L171+M171+N171+O171+P171+Q171+R171+S171+T171</f>
        <v>981682.56</v>
      </c>
      <c r="D171" s="80">
        <f>SUM(E171:I171)</f>
        <v>0</v>
      </c>
      <c r="E171" s="80">
        <v>0</v>
      </c>
      <c r="F171" s="80">
        <v>0</v>
      </c>
      <c r="G171" s="80">
        <v>0</v>
      </c>
      <c r="H171" s="80">
        <v>0</v>
      </c>
      <c r="I171" s="80">
        <v>0</v>
      </c>
      <c r="J171" s="81">
        <v>0</v>
      </c>
      <c r="K171" s="80">
        <v>0</v>
      </c>
      <c r="L171" s="80">
        <v>0</v>
      </c>
      <c r="M171" s="80">
        <v>0</v>
      </c>
      <c r="N171" s="80">
        <v>981682.56</v>
      </c>
      <c r="O171" s="80">
        <v>0</v>
      </c>
      <c r="P171" s="80">
        <v>0</v>
      </c>
      <c r="Q171" s="80">
        <v>0</v>
      </c>
      <c r="R171" s="80">
        <v>0</v>
      </c>
      <c r="S171" s="80">
        <v>0</v>
      </c>
      <c r="T171" s="80">
        <v>0</v>
      </c>
    </row>
    <row r="172" spans="1:20" s="8" customFormat="1" ht="22.5" customHeight="1" x14ac:dyDescent="0.25">
      <c r="A172" s="171" t="s">
        <v>239</v>
      </c>
      <c r="B172" s="171"/>
      <c r="C172" s="78">
        <f>SUM(C173:C179)</f>
        <v>15362604.9</v>
      </c>
      <c r="D172" s="78">
        <f t="shared" ref="D172:T172" si="13">SUM(D173:D179)</f>
        <v>0</v>
      </c>
      <c r="E172" s="78">
        <f t="shared" si="13"/>
        <v>0</v>
      </c>
      <c r="F172" s="78">
        <f t="shared" si="13"/>
        <v>0</v>
      </c>
      <c r="G172" s="78">
        <f t="shared" si="13"/>
        <v>0</v>
      </c>
      <c r="H172" s="78">
        <f t="shared" si="13"/>
        <v>0</v>
      </c>
      <c r="I172" s="78">
        <f t="shared" si="13"/>
        <v>0</v>
      </c>
      <c r="J172" s="79">
        <f t="shared" si="13"/>
        <v>0</v>
      </c>
      <c r="K172" s="78">
        <f t="shared" si="13"/>
        <v>0</v>
      </c>
      <c r="L172" s="78">
        <f t="shared" si="13"/>
        <v>13955387.689999999</v>
      </c>
      <c r="M172" s="78">
        <f t="shared" si="13"/>
        <v>0</v>
      </c>
      <c r="N172" s="78">
        <f t="shared" si="13"/>
        <v>0</v>
      </c>
      <c r="O172" s="78">
        <f t="shared" si="13"/>
        <v>0</v>
      </c>
      <c r="P172" s="78">
        <f t="shared" si="13"/>
        <v>1407217.21</v>
      </c>
      <c r="Q172" s="78">
        <f t="shared" si="13"/>
        <v>0</v>
      </c>
      <c r="R172" s="78">
        <f t="shared" si="13"/>
        <v>0</v>
      </c>
      <c r="S172" s="78">
        <f t="shared" si="13"/>
        <v>0</v>
      </c>
      <c r="T172" s="78">
        <f t="shared" si="13"/>
        <v>0</v>
      </c>
    </row>
    <row r="173" spans="1:20" ht="22.5" customHeight="1" x14ac:dyDescent="0.25">
      <c r="A173" s="14">
        <v>1</v>
      </c>
      <c r="B173" s="15" t="s">
        <v>1024</v>
      </c>
      <c r="C173" s="80">
        <f t="shared" ref="C173:C179" si="14">D173+K173+L173+M173+N173+O173+P173+Q173+R173+S173+T173</f>
        <v>254975.13</v>
      </c>
      <c r="D173" s="80">
        <f t="shared" ref="D173:D179" si="15">SUM(E173:I173)</f>
        <v>0</v>
      </c>
      <c r="E173" s="80">
        <v>0</v>
      </c>
      <c r="F173" s="80">
        <v>0</v>
      </c>
      <c r="G173" s="80">
        <v>0</v>
      </c>
      <c r="H173" s="80">
        <v>0</v>
      </c>
      <c r="I173" s="80">
        <v>0</v>
      </c>
      <c r="J173" s="81">
        <v>0</v>
      </c>
      <c r="K173" s="80">
        <v>0</v>
      </c>
      <c r="L173" s="80">
        <v>0</v>
      </c>
      <c r="M173" s="80">
        <v>0</v>
      </c>
      <c r="N173" s="80">
        <v>0</v>
      </c>
      <c r="O173" s="80">
        <v>0</v>
      </c>
      <c r="P173" s="80">
        <v>254975.13</v>
      </c>
      <c r="Q173" s="80">
        <v>0</v>
      </c>
      <c r="R173" s="80">
        <v>0</v>
      </c>
      <c r="S173" s="80">
        <v>0</v>
      </c>
      <c r="T173" s="80">
        <v>0</v>
      </c>
    </row>
    <row r="174" spans="1:20" ht="22.5" customHeight="1" x14ac:dyDescent="0.25">
      <c r="A174" s="14">
        <v>2</v>
      </c>
      <c r="B174" s="15" t="s">
        <v>1025</v>
      </c>
      <c r="C174" s="80">
        <f t="shared" si="14"/>
        <v>4354988.7300000004</v>
      </c>
      <c r="D174" s="80">
        <f t="shared" si="15"/>
        <v>0</v>
      </c>
      <c r="E174" s="80">
        <v>0</v>
      </c>
      <c r="F174" s="80">
        <v>0</v>
      </c>
      <c r="G174" s="80">
        <v>0</v>
      </c>
      <c r="H174" s="80">
        <v>0</v>
      </c>
      <c r="I174" s="80">
        <v>0</v>
      </c>
      <c r="J174" s="81">
        <v>0</v>
      </c>
      <c r="K174" s="80">
        <v>0</v>
      </c>
      <c r="L174" s="80">
        <v>4186579.2</v>
      </c>
      <c r="M174" s="80">
        <v>0</v>
      </c>
      <c r="N174" s="80">
        <v>0</v>
      </c>
      <c r="O174" s="80">
        <v>0</v>
      </c>
      <c r="P174" s="80">
        <v>168409.53</v>
      </c>
      <c r="Q174" s="80">
        <v>0</v>
      </c>
      <c r="R174" s="80">
        <v>0</v>
      </c>
      <c r="S174" s="80">
        <v>0</v>
      </c>
      <c r="T174" s="80">
        <v>0</v>
      </c>
    </row>
    <row r="175" spans="1:20" ht="22.5" customHeight="1" x14ac:dyDescent="0.25">
      <c r="A175" s="14">
        <v>3</v>
      </c>
      <c r="B175" s="15" t="s">
        <v>1026</v>
      </c>
      <c r="C175" s="80">
        <f t="shared" si="14"/>
        <v>147396.23000000001</v>
      </c>
      <c r="D175" s="80">
        <f t="shared" si="15"/>
        <v>0</v>
      </c>
      <c r="E175" s="80">
        <v>0</v>
      </c>
      <c r="F175" s="80">
        <v>0</v>
      </c>
      <c r="G175" s="80">
        <v>0</v>
      </c>
      <c r="H175" s="80">
        <v>0</v>
      </c>
      <c r="I175" s="80">
        <v>0</v>
      </c>
      <c r="J175" s="81">
        <v>0</v>
      </c>
      <c r="K175" s="80">
        <v>0</v>
      </c>
      <c r="L175" s="80">
        <v>0</v>
      </c>
      <c r="M175" s="80">
        <v>0</v>
      </c>
      <c r="N175" s="80">
        <v>0</v>
      </c>
      <c r="O175" s="80">
        <v>0</v>
      </c>
      <c r="P175" s="80">
        <v>147396.23000000001</v>
      </c>
      <c r="Q175" s="80">
        <v>0</v>
      </c>
      <c r="R175" s="80">
        <v>0</v>
      </c>
      <c r="S175" s="80">
        <v>0</v>
      </c>
      <c r="T175" s="80">
        <v>0</v>
      </c>
    </row>
    <row r="176" spans="1:20" ht="22.5" customHeight="1" x14ac:dyDescent="0.25">
      <c r="A176" s="14">
        <v>4</v>
      </c>
      <c r="B176" s="15" t="s">
        <v>243</v>
      </c>
      <c r="C176" s="80">
        <f t="shared" si="14"/>
        <v>3078566.4</v>
      </c>
      <c r="D176" s="80">
        <f t="shared" si="15"/>
        <v>0</v>
      </c>
      <c r="E176" s="80">
        <v>0</v>
      </c>
      <c r="F176" s="80">
        <v>0</v>
      </c>
      <c r="G176" s="80">
        <v>0</v>
      </c>
      <c r="H176" s="80">
        <v>0</v>
      </c>
      <c r="I176" s="80">
        <v>0</v>
      </c>
      <c r="J176" s="81">
        <v>0</v>
      </c>
      <c r="K176" s="80">
        <v>0</v>
      </c>
      <c r="L176" s="80">
        <v>3078566.4</v>
      </c>
      <c r="M176" s="80">
        <v>0</v>
      </c>
      <c r="N176" s="80">
        <v>0</v>
      </c>
      <c r="O176" s="80">
        <v>0</v>
      </c>
      <c r="P176" s="80">
        <v>0</v>
      </c>
      <c r="Q176" s="80">
        <v>0</v>
      </c>
      <c r="R176" s="80">
        <v>0</v>
      </c>
      <c r="S176" s="80">
        <v>0</v>
      </c>
      <c r="T176" s="80">
        <v>0</v>
      </c>
    </row>
    <row r="177" spans="1:20" ht="22.5" customHeight="1" x14ac:dyDescent="0.25">
      <c r="A177" s="14">
        <v>5</v>
      </c>
      <c r="B177" s="15" t="s">
        <v>1027</v>
      </c>
      <c r="C177" s="80">
        <f t="shared" si="14"/>
        <v>6973060.8599999994</v>
      </c>
      <c r="D177" s="80">
        <f t="shared" si="15"/>
        <v>0</v>
      </c>
      <c r="E177" s="80">
        <v>0</v>
      </c>
      <c r="F177" s="80">
        <v>0</v>
      </c>
      <c r="G177" s="80">
        <v>0</v>
      </c>
      <c r="H177" s="80">
        <v>0</v>
      </c>
      <c r="I177" s="80">
        <v>0</v>
      </c>
      <c r="J177" s="81">
        <v>0</v>
      </c>
      <c r="K177" s="80">
        <v>0</v>
      </c>
      <c r="L177" s="80">
        <v>6690242.0899999999</v>
      </c>
      <c r="M177" s="80">
        <v>0</v>
      </c>
      <c r="N177" s="80">
        <v>0</v>
      </c>
      <c r="O177" s="80">
        <v>0</v>
      </c>
      <c r="P177" s="80">
        <v>282818.77</v>
      </c>
      <c r="Q177" s="80">
        <v>0</v>
      </c>
      <c r="R177" s="80">
        <v>0</v>
      </c>
      <c r="S177" s="80">
        <v>0</v>
      </c>
      <c r="T177" s="80">
        <v>0</v>
      </c>
    </row>
    <row r="178" spans="1:20" ht="22.5" customHeight="1" x14ac:dyDescent="0.25">
      <c r="A178" s="14">
        <v>6</v>
      </c>
      <c r="B178" s="15" t="s">
        <v>1028</v>
      </c>
      <c r="C178" s="80">
        <f t="shared" si="14"/>
        <v>260225.32</v>
      </c>
      <c r="D178" s="80">
        <f t="shared" si="15"/>
        <v>0</v>
      </c>
      <c r="E178" s="80">
        <v>0</v>
      </c>
      <c r="F178" s="80">
        <v>0</v>
      </c>
      <c r="G178" s="80">
        <v>0</v>
      </c>
      <c r="H178" s="80">
        <v>0</v>
      </c>
      <c r="I178" s="80">
        <v>0</v>
      </c>
      <c r="J178" s="81">
        <v>0</v>
      </c>
      <c r="K178" s="80">
        <v>0</v>
      </c>
      <c r="L178" s="80">
        <v>0</v>
      </c>
      <c r="M178" s="80">
        <v>0</v>
      </c>
      <c r="N178" s="80">
        <v>0</v>
      </c>
      <c r="O178" s="80">
        <v>0</v>
      </c>
      <c r="P178" s="80">
        <v>260225.32</v>
      </c>
      <c r="Q178" s="80">
        <v>0</v>
      </c>
      <c r="R178" s="80">
        <v>0</v>
      </c>
      <c r="S178" s="80">
        <v>0</v>
      </c>
      <c r="T178" s="80">
        <v>0</v>
      </c>
    </row>
    <row r="179" spans="1:20" ht="22.5" customHeight="1" x14ac:dyDescent="0.25">
      <c r="A179" s="14">
        <v>7</v>
      </c>
      <c r="B179" s="15" t="s">
        <v>1029</v>
      </c>
      <c r="C179" s="80">
        <f t="shared" si="14"/>
        <v>293392.23</v>
      </c>
      <c r="D179" s="80">
        <f t="shared" si="15"/>
        <v>0</v>
      </c>
      <c r="E179" s="80">
        <v>0</v>
      </c>
      <c r="F179" s="80">
        <v>0</v>
      </c>
      <c r="G179" s="80">
        <v>0</v>
      </c>
      <c r="H179" s="80">
        <v>0</v>
      </c>
      <c r="I179" s="80">
        <v>0</v>
      </c>
      <c r="J179" s="81">
        <v>0</v>
      </c>
      <c r="K179" s="80">
        <v>0</v>
      </c>
      <c r="L179" s="80">
        <v>0</v>
      </c>
      <c r="M179" s="80">
        <v>0</v>
      </c>
      <c r="N179" s="80">
        <v>0</v>
      </c>
      <c r="O179" s="80">
        <v>0</v>
      </c>
      <c r="P179" s="80">
        <v>293392.23</v>
      </c>
      <c r="Q179" s="80">
        <v>0</v>
      </c>
      <c r="R179" s="80">
        <v>0</v>
      </c>
      <c r="S179" s="80">
        <v>0</v>
      </c>
      <c r="T179" s="80">
        <v>0</v>
      </c>
    </row>
    <row r="180" spans="1:20" s="8" customFormat="1" ht="24" customHeight="1" x14ac:dyDescent="0.25">
      <c r="A180" s="171" t="s">
        <v>247</v>
      </c>
      <c r="B180" s="171"/>
      <c r="C180" s="78">
        <f>SUM(C181:C225)</f>
        <v>160180702.97000003</v>
      </c>
      <c r="D180" s="78">
        <f t="shared" ref="D180:T180" si="16">SUM(D181:D225)</f>
        <v>4944146.51</v>
      </c>
      <c r="E180" s="78">
        <f t="shared" si="16"/>
        <v>0</v>
      </c>
      <c r="F180" s="78">
        <f t="shared" si="16"/>
        <v>3963809.6399999997</v>
      </c>
      <c r="G180" s="78">
        <f t="shared" si="16"/>
        <v>980336.87</v>
      </c>
      <c r="H180" s="78">
        <f t="shared" si="16"/>
        <v>0</v>
      </c>
      <c r="I180" s="78">
        <f t="shared" si="16"/>
        <v>0</v>
      </c>
      <c r="J180" s="79">
        <f t="shared" si="16"/>
        <v>0</v>
      </c>
      <c r="K180" s="78">
        <f t="shared" si="16"/>
        <v>0</v>
      </c>
      <c r="L180" s="78">
        <f t="shared" si="16"/>
        <v>42393271.969999999</v>
      </c>
      <c r="M180" s="78">
        <f t="shared" si="16"/>
        <v>0</v>
      </c>
      <c r="N180" s="78">
        <f t="shared" si="16"/>
        <v>112843284.48999999</v>
      </c>
      <c r="O180" s="78">
        <f t="shared" si="16"/>
        <v>0</v>
      </c>
      <c r="P180" s="78">
        <f t="shared" si="16"/>
        <v>0</v>
      </c>
      <c r="Q180" s="78">
        <f t="shared" si="16"/>
        <v>0</v>
      </c>
      <c r="R180" s="78">
        <f t="shared" si="16"/>
        <v>0</v>
      </c>
      <c r="S180" s="78">
        <f t="shared" si="16"/>
        <v>0</v>
      </c>
      <c r="T180" s="78">
        <f t="shared" si="16"/>
        <v>0</v>
      </c>
    </row>
    <row r="181" spans="1:20" ht="22.5" customHeight="1" x14ac:dyDescent="0.25">
      <c r="A181" s="14">
        <v>1</v>
      </c>
      <c r="B181" s="15" t="s">
        <v>248</v>
      </c>
      <c r="C181" s="80">
        <f t="shared" ref="C181:C225" si="17">D181+K181+L181+M181+N181+O181+P181+Q181+R181+S181+T181</f>
        <v>1584891.63</v>
      </c>
      <c r="D181" s="80">
        <f t="shared" ref="D181:D225" si="18">SUM(E181:I181)</f>
        <v>0</v>
      </c>
      <c r="E181" s="80">
        <v>0</v>
      </c>
      <c r="F181" s="80">
        <v>0</v>
      </c>
      <c r="G181" s="80">
        <v>0</v>
      </c>
      <c r="H181" s="80">
        <v>0</v>
      </c>
      <c r="I181" s="80">
        <v>0</v>
      </c>
      <c r="J181" s="81">
        <v>0</v>
      </c>
      <c r="K181" s="80">
        <v>0</v>
      </c>
      <c r="L181" s="80">
        <v>1584891.63</v>
      </c>
      <c r="M181" s="80">
        <v>0</v>
      </c>
      <c r="N181" s="80">
        <v>0</v>
      </c>
      <c r="O181" s="80">
        <v>0</v>
      </c>
      <c r="P181" s="80">
        <v>0</v>
      </c>
      <c r="Q181" s="80">
        <v>0</v>
      </c>
      <c r="R181" s="80">
        <v>0</v>
      </c>
      <c r="S181" s="80">
        <v>0</v>
      </c>
      <c r="T181" s="80">
        <v>0</v>
      </c>
    </row>
    <row r="182" spans="1:20" ht="22.5" customHeight="1" x14ac:dyDescent="0.25">
      <c r="A182" s="14">
        <v>2</v>
      </c>
      <c r="B182" s="15" t="s">
        <v>250</v>
      </c>
      <c r="C182" s="80">
        <f t="shared" si="17"/>
        <v>2099180.66</v>
      </c>
      <c r="D182" s="80">
        <f t="shared" si="18"/>
        <v>0</v>
      </c>
      <c r="E182" s="80">
        <v>0</v>
      </c>
      <c r="F182" s="80">
        <v>0</v>
      </c>
      <c r="G182" s="80">
        <v>0</v>
      </c>
      <c r="H182" s="80">
        <v>0</v>
      </c>
      <c r="I182" s="80">
        <v>0</v>
      </c>
      <c r="J182" s="81">
        <v>0</v>
      </c>
      <c r="K182" s="80">
        <v>0</v>
      </c>
      <c r="L182" s="80">
        <v>0</v>
      </c>
      <c r="M182" s="80">
        <v>0</v>
      </c>
      <c r="N182" s="80">
        <v>2099180.66</v>
      </c>
      <c r="O182" s="80">
        <v>0</v>
      </c>
      <c r="P182" s="80">
        <v>0</v>
      </c>
      <c r="Q182" s="80">
        <v>0</v>
      </c>
      <c r="R182" s="80">
        <v>0</v>
      </c>
      <c r="S182" s="80">
        <v>0</v>
      </c>
      <c r="T182" s="80">
        <v>0</v>
      </c>
    </row>
    <row r="183" spans="1:20" ht="22.5" customHeight="1" x14ac:dyDescent="0.25">
      <c r="A183" s="14">
        <v>3</v>
      </c>
      <c r="B183" s="15" t="s">
        <v>251</v>
      </c>
      <c r="C183" s="80">
        <f t="shared" si="17"/>
        <v>980336.87</v>
      </c>
      <c r="D183" s="80">
        <f t="shared" si="18"/>
        <v>980336.87</v>
      </c>
      <c r="E183" s="80">
        <v>0</v>
      </c>
      <c r="F183" s="80">
        <v>0</v>
      </c>
      <c r="G183" s="80">
        <v>980336.87</v>
      </c>
      <c r="H183" s="80">
        <v>0</v>
      </c>
      <c r="I183" s="80">
        <v>0</v>
      </c>
      <c r="J183" s="81">
        <v>0</v>
      </c>
      <c r="K183" s="80">
        <v>0</v>
      </c>
      <c r="L183" s="80">
        <v>0</v>
      </c>
      <c r="M183" s="80">
        <v>0</v>
      </c>
      <c r="N183" s="80">
        <v>0</v>
      </c>
      <c r="O183" s="80">
        <v>0</v>
      </c>
      <c r="P183" s="80">
        <v>0</v>
      </c>
      <c r="Q183" s="80">
        <v>0</v>
      </c>
      <c r="R183" s="80">
        <v>0</v>
      </c>
      <c r="S183" s="80">
        <v>0</v>
      </c>
      <c r="T183" s="80">
        <v>0</v>
      </c>
    </row>
    <row r="184" spans="1:20" ht="22.5" customHeight="1" x14ac:dyDescent="0.25">
      <c r="A184" s="14">
        <v>4</v>
      </c>
      <c r="B184" s="15" t="s">
        <v>252</v>
      </c>
      <c r="C184" s="80">
        <f t="shared" si="17"/>
        <v>3296401.97</v>
      </c>
      <c r="D184" s="80">
        <f t="shared" si="18"/>
        <v>0</v>
      </c>
      <c r="E184" s="80">
        <v>0</v>
      </c>
      <c r="F184" s="80">
        <v>0</v>
      </c>
      <c r="G184" s="80">
        <v>0</v>
      </c>
      <c r="H184" s="80">
        <v>0</v>
      </c>
      <c r="I184" s="80">
        <v>0</v>
      </c>
      <c r="J184" s="81">
        <v>0</v>
      </c>
      <c r="K184" s="80">
        <v>0</v>
      </c>
      <c r="L184" s="80">
        <v>0</v>
      </c>
      <c r="M184" s="80">
        <v>0</v>
      </c>
      <c r="N184" s="80">
        <v>3296401.97</v>
      </c>
      <c r="O184" s="80">
        <v>0</v>
      </c>
      <c r="P184" s="80">
        <v>0</v>
      </c>
      <c r="Q184" s="80">
        <v>0</v>
      </c>
      <c r="R184" s="80">
        <v>0</v>
      </c>
      <c r="S184" s="80">
        <v>0</v>
      </c>
      <c r="T184" s="80">
        <v>0</v>
      </c>
    </row>
    <row r="185" spans="1:20" ht="22.5" customHeight="1" x14ac:dyDescent="0.25">
      <c r="A185" s="14">
        <v>5</v>
      </c>
      <c r="B185" s="15" t="s">
        <v>253</v>
      </c>
      <c r="C185" s="80">
        <f t="shared" si="17"/>
        <v>2406538.67</v>
      </c>
      <c r="D185" s="80">
        <f t="shared" si="18"/>
        <v>0</v>
      </c>
      <c r="E185" s="80">
        <v>0</v>
      </c>
      <c r="F185" s="80">
        <v>0</v>
      </c>
      <c r="G185" s="80">
        <v>0</v>
      </c>
      <c r="H185" s="80">
        <v>0</v>
      </c>
      <c r="I185" s="80">
        <v>0</v>
      </c>
      <c r="J185" s="81">
        <v>0</v>
      </c>
      <c r="K185" s="80">
        <v>0</v>
      </c>
      <c r="L185" s="80">
        <v>0</v>
      </c>
      <c r="M185" s="80">
        <v>0</v>
      </c>
      <c r="N185" s="80">
        <v>2406538.67</v>
      </c>
      <c r="O185" s="80">
        <v>0</v>
      </c>
      <c r="P185" s="80">
        <v>0</v>
      </c>
      <c r="Q185" s="80">
        <v>0</v>
      </c>
      <c r="R185" s="80">
        <v>0</v>
      </c>
      <c r="S185" s="80">
        <v>0</v>
      </c>
      <c r="T185" s="80">
        <v>0</v>
      </c>
    </row>
    <row r="186" spans="1:20" ht="22.5" customHeight="1" x14ac:dyDescent="0.25">
      <c r="A186" s="14">
        <v>6</v>
      </c>
      <c r="B186" s="15" t="s">
        <v>254</v>
      </c>
      <c r="C186" s="80">
        <f t="shared" si="17"/>
        <v>2765732.35</v>
      </c>
      <c r="D186" s="80">
        <f t="shared" si="18"/>
        <v>0</v>
      </c>
      <c r="E186" s="80">
        <v>0</v>
      </c>
      <c r="F186" s="80">
        <v>0</v>
      </c>
      <c r="G186" s="80">
        <v>0</v>
      </c>
      <c r="H186" s="80">
        <v>0</v>
      </c>
      <c r="I186" s="80">
        <v>0</v>
      </c>
      <c r="J186" s="81">
        <v>0</v>
      </c>
      <c r="K186" s="80">
        <v>0</v>
      </c>
      <c r="L186" s="80">
        <v>0</v>
      </c>
      <c r="M186" s="80">
        <v>0</v>
      </c>
      <c r="N186" s="80">
        <v>2765732.35</v>
      </c>
      <c r="O186" s="80">
        <v>0</v>
      </c>
      <c r="P186" s="80">
        <v>0</v>
      </c>
      <c r="Q186" s="80">
        <v>0</v>
      </c>
      <c r="R186" s="80">
        <v>0</v>
      </c>
      <c r="S186" s="80">
        <v>0</v>
      </c>
      <c r="T186" s="80">
        <v>0</v>
      </c>
    </row>
    <row r="187" spans="1:20" ht="22.5" customHeight="1" x14ac:dyDescent="0.25">
      <c r="A187" s="14">
        <v>7</v>
      </c>
      <c r="B187" s="15" t="s">
        <v>255</v>
      </c>
      <c r="C187" s="80">
        <f t="shared" si="17"/>
        <v>976992.82</v>
      </c>
      <c r="D187" s="80">
        <f t="shared" si="18"/>
        <v>0</v>
      </c>
      <c r="E187" s="80">
        <v>0</v>
      </c>
      <c r="F187" s="80">
        <v>0</v>
      </c>
      <c r="G187" s="80">
        <v>0</v>
      </c>
      <c r="H187" s="80">
        <v>0</v>
      </c>
      <c r="I187" s="80">
        <v>0</v>
      </c>
      <c r="J187" s="81">
        <v>0</v>
      </c>
      <c r="K187" s="80">
        <v>0</v>
      </c>
      <c r="L187" s="80">
        <v>0</v>
      </c>
      <c r="M187" s="80">
        <v>0</v>
      </c>
      <c r="N187" s="80">
        <v>976992.82</v>
      </c>
      <c r="O187" s="80">
        <v>0</v>
      </c>
      <c r="P187" s="80">
        <v>0</v>
      </c>
      <c r="Q187" s="80">
        <v>0</v>
      </c>
      <c r="R187" s="80">
        <v>0</v>
      </c>
      <c r="S187" s="80">
        <v>0</v>
      </c>
      <c r="T187" s="80">
        <v>0</v>
      </c>
    </row>
    <row r="188" spans="1:20" ht="22.5" customHeight="1" x14ac:dyDescent="0.25">
      <c r="A188" s="14">
        <v>8</v>
      </c>
      <c r="B188" s="15" t="s">
        <v>256</v>
      </c>
      <c r="C188" s="80">
        <f t="shared" si="17"/>
        <v>299608.98</v>
      </c>
      <c r="D188" s="80">
        <f t="shared" si="18"/>
        <v>299608.98</v>
      </c>
      <c r="E188" s="80">
        <v>0</v>
      </c>
      <c r="F188" s="80">
        <v>299608.98</v>
      </c>
      <c r="G188" s="80">
        <v>0</v>
      </c>
      <c r="H188" s="80">
        <v>0</v>
      </c>
      <c r="I188" s="80">
        <v>0</v>
      </c>
      <c r="J188" s="81">
        <v>0</v>
      </c>
      <c r="K188" s="80">
        <v>0</v>
      </c>
      <c r="L188" s="80">
        <v>0</v>
      </c>
      <c r="M188" s="80">
        <v>0</v>
      </c>
      <c r="N188" s="80">
        <v>0</v>
      </c>
      <c r="O188" s="80">
        <v>0</v>
      </c>
      <c r="P188" s="80">
        <v>0</v>
      </c>
      <c r="Q188" s="80">
        <v>0</v>
      </c>
      <c r="R188" s="80">
        <v>0</v>
      </c>
      <c r="S188" s="80">
        <v>0</v>
      </c>
      <c r="T188" s="80">
        <v>0</v>
      </c>
    </row>
    <row r="189" spans="1:20" ht="22.5" customHeight="1" x14ac:dyDescent="0.25">
      <c r="A189" s="14">
        <v>9</v>
      </c>
      <c r="B189" s="15" t="s">
        <v>257</v>
      </c>
      <c r="C189" s="80">
        <f t="shared" si="17"/>
        <v>2799913.72</v>
      </c>
      <c r="D189" s="80">
        <f t="shared" si="18"/>
        <v>0</v>
      </c>
      <c r="E189" s="80">
        <v>0</v>
      </c>
      <c r="F189" s="80">
        <v>0</v>
      </c>
      <c r="G189" s="80">
        <v>0</v>
      </c>
      <c r="H189" s="80">
        <v>0</v>
      </c>
      <c r="I189" s="80">
        <v>0</v>
      </c>
      <c r="J189" s="81">
        <v>0</v>
      </c>
      <c r="K189" s="80">
        <v>0</v>
      </c>
      <c r="L189" s="80">
        <v>0</v>
      </c>
      <c r="M189" s="80">
        <v>0</v>
      </c>
      <c r="N189" s="80">
        <v>2799913.72</v>
      </c>
      <c r="O189" s="80">
        <v>0</v>
      </c>
      <c r="P189" s="80">
        <v>0</v>
      </c>
      <c r="Q189" s="80">
        <v>0</v>
      </c>
      <c r="R189" s="80">
        <v>0</v>
      </c>
      <c r="S189" s="80">
        <v>0</v>
      </c>
      <c r="T189" s="80">
        <v>0</v>
      </c>
    </row>
    <row r="190" spans="1:20" ht="22.5" customHeight="1" x14ac:dyDescent="0.25">
      <c r="A190" s="14">
        <v>10</v>
      </c>
      <c r="B190" s="15" t="s">
        <v>258</v>
      </c>
      <c r="C190" s="80">
        <f t="shared" si="17"/>
        <v>1580810.15</v>
      </c>
      <c r="D190" s="80">
        <f t="shared" si="18"/>
        <v>0</v>
      </c>
      <c r="E190" s="80">
        <v>0</v>
      </c>
      <c r="F190" s="80">
        <v>0</v>
      </c>
      <c r="G190" s="80">
        <v>0</v>
      </c>
      <c r="H190" s="80">
        <v>0</v>
      </c>
      <c r="I190" s="80">
        <v>0</v>
      </c>
      <c r="J190" s="81">
        <v>0</v>
      </c>
      <c r="K190" s="80">
        <v>0</v>
      </c>
      <c r="L190" s="80">
        <v>1580810.15</v>
      </c>
      <c r="M190" s="80">
        <v>0</v>
      </c>
      <c r="N190" s="80">
        <v>0</v>
      </c>
      <c r="O190" s="80">
        <v>0</v>
      </c>
      <c r="P190" s="80">
        <v>0</v>
      </c>
      <c r="Q190" s="80">
        <v>0</v>
      </c>
      <c r="R190" s="80">
        <v>0</v>
      </c>
      <c r="S190" s="80">
        <v>0</v>
      </c>
      <c r="T190" s="80">
        <v>0</v>
      </c>
    </row>
    <row r="191" spans="1:20" ht="22.5" customHeight="1" x14ac:dyDescent="0.25">
      <c r="A191" s="14">
        <v>11</v>
      </c>
      <c r="B191" s="15" t="s">
        <v>259</v>
      </c>
      <c r="C191" s="80">
        <f t="shared" si="17"/>
        <v>2656500.21</v>
      </c>
      <c r="D191" s="80">
        <f t="shared" si="18"/>
        <v>0</v>
      </c>
      <c r="E191" s="80">
        <v>0</v>
      </c>
      <c r="F191" s="80">
        <v>0</v>
      </c>
      <c r="G191" s="80">
        <v>0</v>
      </c>
      <c r="H191" s="80">
        <v>0</v>
      </c>
      <c r="I191" s="80">
        <v>0</v>
      </c>
      <c r="J191" s="81">
        <v>0</v>
      </c>
      <c r="K191" s="80">
        <v>0</v>
      </c>
      <c r="L191" s="80">
        <v>0</v>
      </c>
      <c r="M191" s="80">
        <v>0</v>
      </c>
      <c r="N191" s="80">
        <v>2656500.21</v>
      </c>
      <c r="O191" s="80">
        <v>0</v>
      </c>
      <c r="P191" s="80">
        <v>0</v>
      </c>
      <c r="Q191" s="80">
        <v>0</v>
      </c>
      <c r="R191" s="80">
        <v>0</v>
      </c>
      <c r="S191" s="80">
        <v>0</v>
      </c>
      <c r="T191" s="80">
        <v>0</v>
      </c>
    </row>
    <row r="192" spans="1:20" ht="22.5" customHeight="1" x14ac:dyDescent="0.25">
      <c r="A192" s="14">
        <v>12</v>
      </c>
      <c r="B192" s="15" t="s">
        <v>260</v>
      </c>
      <c r="C192" s="80">
        <f t="shared" si="17"/>
        <v>3404447.66</v>
      </c>
      <c r="D192" s="80">
        <f t="shared" si="18"/>
        <v>0</v>
      </c>
      <c r="E192" s="80">
        <v>0</v>
      </c>
      <c r="F192" s="80">
        <v>0</v>
      </c>
      <c r="G192" s="80">
        <v>0</v>
      </c>
      <c r="H192" s="80">
        <v>0</v>
      </c>
      <c r="I192" s="80">
        <v>0</v>
      </c>
      <c r="J192" s="81">
        <v>0</v>
      </c>
      <c r="K192" s="80">
        <v>0</v>
      </c>
      <c r="L192" s="80">
        <v>0</v>
      </c>
      <c r="M192" s="80">
        <v>0</v>
      </c>
      <c r="N192" s="80">
        <v>3404447.66</v>
      </c>
      <c r="O192" s="80">
        <v>0</v>
      </c>
      <c r="P192" s="80">
        <v>0</v>
      </c>
      <c r="Q192" s="80">
        <v>0</v>
      </c>
      <c r="R192" s="80">
        <v>0</v>
      </c>
      <c r="S192" s="80">
        <v>0</v>
      </c>
      <c r="T192" s="80">
        <v>0</v>
      </c>
    </row>
    <row r="193" spans="1:20" ht="22.5" customHeight="1" x14ac:dyDescent="0.25">
      <c r="A193" s="14">
        <v>13</v>
      </c>
      <c r="B193" s="15" t="s">
        <v>261</v>
      </c>
      <c r="C193" s="80">
        <f t="shared" si="17"/>
        <v>3790858.44</v>
      </c>
      <c r="D193" s="80">
        <f t="shared" si="18"/>
        <v>0</v>
      </c>
      <c r="E193" s="80">
        <v>0</v>
      </c>
      <c r="F193" s="80">
        <v>0</v>
      </c>
      <c r="G193" s="80">
        <v>0</v>
      </c>
      <c r="H193" s="80">
        <v>0</v>
      </c>
      <c r="I193" s="80">
        <v>0</v>
      </c>
      <c r="J193" s="81">
        <v>0</v>
      </c>
      <c r="K193" s="80">
        <v>0</v>
      </c>
      <c r="L193" s="80">
        <v>3790858.44</v>
      </c>
      <c r="M193" s="80">
        <v>0</v>
      </c>
      <c r="N193" s="80">
        <v>0</v>
      </c>
      <c r="O193" s="80">
        <v>0</v>
      </c>
      <c r="P193" s="80">
        <v>0</v>
      </c>
      <c r="Q193" s="80">
        <v>0</v>
      </c>
      <c r="R193" s="80">
        <v>0</v>
      </c>
      <c r="S193" s="80">
        <v>0</v>
      </c>
      <c r="T193" s="80">
        <v>0</v>
      </c>
    </row>
    <row r="194" spans="1:20" ht="24.75" customHeight="1" x14ac:dyDescent="0.25">
      <c r="A194" s="14">
        <v>14</v>
      </c>
      <c r="B194" s="15" t="s">
        <v>262</v>
      </c>
      <c r="C194" s="80">
        <f t="shared" si="17"/>
        <v>2756248.59</v>
      </c>
      <c r="D194" s="80">
        <f t="shared" si="18"/>
        <v>0</v>
      </c>
      <c r="E194" s="80">
        <v>0</v>
      </c>
      <c r="F194" s="80">
        <v>0</v>
      </c>
      <c r="G194" s="80">
        <v>0</v>
      </c>
      <c r="H194" s="80">
        <v>0</v>
      </c>
      <c r="I194" s="80">
        <v>0</v>
      </c>
      <c r="J194" s="81">
        <v>0</v>
      </c>
      <c r="K194" s="80">
        <v>0</v>
      </c>
      <c r="L194" s="80">
        <v>0</v>
      </c>
      <c r="M194" s="80">
        <v>0</v>
      </c>
      <c r="N194" s="80">
        <v>2756248.59</v>
      </c>
      <c r="O194" s="80">
        <v>0</v>
      </c>
      <c r="P194" s="80">
        <v>0</v>
      </c>
      <c r="Q194" s="80">
        <v>0</v>
      </c>
      <c r="R194" s="80">
        <v>0</v>
      </c>
      <c r="S194" s="80">
        <v>0</v>
      </c>
      <c r="T194" s="80">
        <v>0</v>
      </c>
    </row>
    <row r="195" spans="1:20" ht="24.75" customHeight="1" x14ac:dyDescent="0.25">
      <c r="A195" s="14">
        <v>15</v>
      </c>
      <c r="B195" s="15" t="s">
        <v>263</v>
      </c>
      <c r="C195" s="80">
        <f t="shared" si="17"/>
        <v>4083890.69</v>
      </c>
      <c r="D195" s="80">
        <f t="shared" si="18"/>
        <v>0</v>
      </c>
      <c r="E195" s="80">
        <v>0</v>
      </c>
      <c r="F195" s="80">
        <v>0</v>
      </c>
      <c r="G195" s="80">
        <v>0</v>
      </c>
      <c r="H195" s="80">
        <v>0</v>
      </c>
      <c r="I195" s="80">
        <v>0</v>
      </c>
      <c r="J195" s="81">
        <v>0</v>
      </c>
      <c r="K195" s="80">
        <v>0</v>
      </c>
      <c r="L195" s="80">
        <v>0</v>
      </c>
      <c r="M195" s="80">
        <v>0</v>
      </c>
      <c r="N195" s="80">
        <v>4083890.69</v>
      </c>
      <c r="O195" s="80">
        <v>0</v>
      </c>
      <c r="P195" s="80">
        <v>0</v>
      </c>
      <c r="Q195" s="80">
        <v>0</v>
      </c>
      <c r="R195" s="80">
        <v>0</v>
      </c>
      <c r="S195" s="80">
        <v>0</v>
      </c>
      <c r="T195" s="80">
        <v>0</v>
      </c>
    </row>
    <row r="196" spans="1:20" ht="24.75" customHeight="1" x14ac:dyDescent="0.25">
      <c r="A196" s="14">
        <v>16</v>
      </c>
      <c r="B196" s="15" t="s">
        <v>264</v>
      </c>
      <c r="C196" s="80">
        <f t="shared" si="17"/>
        <v>3569998.32</v>
      </c>
      <c r="D196" s="80">
        <f t="shared" si="18"/>
        <v>0</v>
      </c>
      <c r="E196" s="80">
        <v>0</v>
      </c>
      <c r="F196" s="80">
        <v>0</v>
      </c>
      <c r="G196" s="80">
        <v>0</v>
      </c>
      <c r="H196" s="80">
        <v>0</v>
      </c>
      <c r="I196" s="80">
        <v>0</v>
      </c>
      <c r="J196" s="81">
        <v>0</v>
      </c>
      <c r="K196" s="80">
        <v>0</v>
      </c>
      <c r="L196" s="80">
        <v>0</v>
      </c>
      <c r="M196" s="80">
        <v>0</v>
      </c>
      <c r="N196" s="80">
        <v>3569998.32</v>
      </c>
      <c r="O196" s="80">
        <v>0</v>
      </c>
      <c r="P196" s="80">
        <v>0</v>
      </c>
      <c r="Q196" s="80">
        <v>0</v>
      </c>
      <c r="R196" s="80">
        <v>0</v>
      </c>
      <c r="S196" s="80">
        <v>0</v>
      </c>
      <c r="T196" s="80">
        <v>0</v>
      </c>
    </row>
    <row r="197" spans="1:20" ht="22.5" customHeight="1" x14ac:dyDescent="0.25">
      <c r="A197" s="14">
        <v>17</v>
      </c>
      <c r="B197" s="15" t="s">
        <v>265</v>
      </c>
      <c r="C197" s="80">
        <f t="shared" si="17"/>
        <v>4649999.3099999996</v>
      </c>
      <c r="D197" s="80">
        <f t="shared" si="18"/>
        <v>0</v>
      </c>
      <c r="E197" s="80">
        <v>0</v>
      </c>
      <c r="F197" s="80">
        <v>0</v>
      </c>
      <c r="G197" s="80">
        <v>0</v>
      </c>
      <c r="H197" s="80">
        <v>0</v>
      </c>
      <c r="I197" s="80">
        <v>0</v>
      </c>
      <c r="J197" s="81">
        <v>0</v>
      </c>
      <c r="K197" s="80">
        <v>0</v>
      </c>
      <c r="L197" s="80">
        <v>0</v>
      </c>
      <c r="M197" s="80">
        <v>0</v>
      </c>
      <c r="N197" s="80">
        <v>4649999.3099999996</v>
      </c>
      <c r="O197" s="80">
        <v>0</v>
      </c>
      <c r="P197" s="80">
        <v>0</v>
      </c>
      <c r="Q197" s="80">
        <v>0</v>
      </c>
      <c r="R197" s="80">
        <v>0</v>
      </c>
      <c r="S197" s="80">
        <v>0</v>
      </c>
      <c r="T197" s="80">
        <v>0</v>
      </c>
    </row>
    <row r="198" spans="1:20" ht="22.5" customHeight="1" x14ac:dyDescent="0.25">
      <c r="A198" s="14">
        <v>18</v>
      </c>
      <c r="B198" s="15" t="s">
        <v>266</v>
      </c>
      <c r="C198" s="80">
        <f t="shared" si="17"/>
        <v>3142956.32</v>
      </c>
      <c r="D198" s="80">
        <f t="shared" si="18"/>
        <v>0</v>
      </c>
      <c r="E198" s="80">
        <v>0</v>
      </c>
      <c r="F198" s="80">
        <v>0</v>
      </c>
      <c r="G198" s="80">
        <v>0</v>
      </c>
      <c r="H198" s="80">
        <v>0</v>
      </c>
      <c r="I198" s="80">
        <v>0</v>
      </c>
      <c r="J198" s="81">
        <v>0</v>
      </c>
      <c r="K198" s="80">
        <v>0</v>
      </c>
      <c r="L198" s="80">
        <v>3142956.32</v>
      </c>
      <c r="M198" s="80">
        <v>0</v>
      </c>
      <c r="N198" s="80">
        <v>0</v>
      </c>
      <c r="O198" s="80">
        <v>0</v>
      </c>
      <c r="P198" s="80">
        <v>0</v>
      </c>
      <c r="Q198" s="80">
        <v>0</v>
      </c>
      <c r="R198" s="80">
        <v>0</v>
      </c>
      <c r="S198" s="80">
        <v>0</v>
      </c>
      <c r="T198" s="80">
        <v>0</v>
      </c>
    </row>
    <row r="199" spans="1:20" ht="24" customHeight="1" x14ac:dyDescent="0.25">
      <c r="A199" s="14">
        <v>19</v>
      </c>
      <c r="B199" s="15" t="s">
        <v>267</v>
      </c>
      <c r="C199" s="80">
        <f t="shared" si="17"/>
        <v>2668708.02</v>
      </c>
      <c r="D199" s="80">
        <f t="shared" si="18"/>
        <v>0</v>
      </c>
      <c r="E199" s="80">
        <v>0</v>
      </c>
      <c r="F199" s="80">
        <v>0</v>
      </c>
      <c r="G199" s="80">
        <v>0</v>
      </c>
      <c r="H199" s="80">
        <v>0</v>
      </c>
      <c r="I199" s="80">
        <v>0</v>
      </c>
      <c r="J199" s="81">
        <v>0</v>
      </c>
      <c r="K199" s="80">
        <v>0</v>
      </c>
      <c r="L199" s="80">
        <v>0</v>
      </c>
      <c r="M199" s="80">
        <v>0</v>
      </c>
      <c r="N199" s="80">
        <v>2668708.02</v>
      </c>
      <c r="O199" s="80">
        <v>0</v>
      </c>
      <c r="P199" s="80">
        <v>0</v>
      </c>
      <c r="Q199" s="80">
        <v>0</v>
      </c>
      <c r="R199" s="80">
        <v>0</v>
      </c>
      <c r="S199" s="80">
        <v>0</v>
      </c>
      <c r="T199" s="80">
        <v>0</v>
      </c>
    </row>
    <row r="200" spans="1:20" ht="24" customHeight="1" x14ac:dyDescent="0.25">
      <c r="A200" s="14">
        <v>20</v>
      </c>
      <c r="B200" s="15" t="s">
        <v>268</v>
      </c>
      <c r="C200" s="80">
        <f t="shared" si="17"/>
        <v>2117971.9700000002</v>
      </c>
      <c r="D200" s="80">
        <f t="shared" si="18"/>
        <v>0</v>
      </c>
      <c r="E200" s="80">
        <v>0</v>
      </c>
      <c r="F200" s="80">
        <v>0</v>
      </c>
      <c r="G200" s="80">
        <v>0</v>
      </c>
      <c r="H200" s="80">
        <v>0</v>
      </c>
      <c r="I200" s="80">
        <v>0</v>
      </c>
      <c r="J200" s="81">
        <v>0</v>
      </c>
      <c r="K200" s="80">
        <v>0</v>
      </c>
      <c r="L200" s="80">
        <v>0</v>
      </c>
      <c r="M200" s="80">
        <v>0</v>
      </c>
      <c r="N200" s="80">
        <v>2117971.9700000002</v>
      </c>
      <c r="O200" s="80">
        <v>0</v>
      </c>
      <c r="P200" s="80">
        <v>0</v>
      </c>
      <c r="Q200" s="80">
        <v>0</v>
      </c>
      <c r="R200" s="80">
        <v>0</v>
      </c>
      <c r="S200" s="80">
        <v>0</v>
      </c>
      <c r="T200" s="80">
        <v>0</v>
      </c>
    </row>
    <row r="201" spans="1:20" ht="24" customHeight="1" x14ac:dyDescent="0.25">
      <c r="A201" s="14">
        <v>21</v>
      </c>
      <c r="B201" s="15" t="s">
        <v>269</v>
      </c>
      <c r="C201" s="80">
        <f t="shared" si="17"/>
        <v>2296567.1800000002</v>
      </c>
      <c r="D201" s="80">
        <f t="shared" si="18"/>
        <v>0</v>
      </c>
      <c r="E201" s="80">
        <v>0</v>
      </c>
      <c r="F201" s="80">
        <v>0</v>
      </c>
      <c r="G201" s="80">
        <v>0</v>
      </c>
      <c r="H201" s="80">
        <v>0</v>
      </c>
      <c r="I201" s="80">
        <v>0</v>
      </c>
      <c r="J201" s="81">
        <v>0</v>
      </c>
      <c r="K201" s="80">
        <v>0</v>
      </c>
      <c r="L201" s="80">
        <v>0</v>
      </c>
      <c r="M201" s="80">
        <v>0</v>
      </c>
      <c r="N201" s="80">
        <v>2296567.1800000002</v>
      </c>
      <c r="O201" s="80">
        <v>0</v>
      </c>
      <c r="P201" s="80">
        <v>0</v>
      </c>
      <c r="Q201" s="80">
        <v>0</v>
      </c>
      <c r="R201" s="80">
        <v>0</v>
      </c>
      <c r="S201" s="80">
        <v>0</v>
      </c>
      <c r="T201" s="80">
        <v>0</v>
      </c>
    </row>
    <row r="202" spans="1:20" ht="24" customHeight="1" x14ac:dyDescent="0.25">
      <c r="A202" s="14">
        <v>22</v>
      </c>
      <c r="B202" s="15" t="s">
        <v>270</v>
      </c>
      <c r="C202" s="80">
        <f t="shared" si="17"/>
        <v>2824782.41</v>
      </c>
      <c r="D202" s="80">
        <f t="shared" si="18"/>
        <v>0</v>
      </c>
      <c r="E202" s="80">
        <v>0</v>
      </c>
      <c r="F202" s="80">
        <v>0</v>
      </c>
      <c r="G202" s="80">
        <v>0</v>
      </c>
      <c r="H202" s="80">
        <v>0</v>
      </c>
      <c r="I202" s="80">
        <v>0</v>
      </c>
      <c r="J202" s="81">
        <v>0</v>
      </c>
      <c r="K202" s="80">
        <v>0</v>
      </c>
      <c r="L202" s="80">
        <v>0</v>
      </c>
      <c r="M202" s="80">
        <v>0</v>
      </c>
      <c r="N202" s="80">
        <v>2824782.41</v>
      </c>
      <c r="O202" s="80">
        <v>0</v>
      </c>
      <c r="P202" s="80">
        <v>0</v>
      </c>
      <c r="Q202" s="80">
        <v>0</v>
      </c>
      <c r="R202" s="80">
        <v>0</v>
      </c>
      <c r="S202" s="80">
        <v>0</v>
      </c>
      <c r="T202" s="80">
        <v>0</v>
      </c>
    </row>
    <row r="203" spans="1:20" ht="24" customHeight="1" x14ac:dyDescent="0.25">
      <c r="A203" s="14">
        <v>23</v>
      </c>
      <c r="B203" s="15" t="s">
        <v>271</v>
      </c>
      <c r="C203" s="80">
        <f t="shared" si="17"/>
        <v>4006826.68</v>
      </c>
      <c r="D203" s="80">
        <f t="shared" si="18"/>
        <v>0</v>
      </c>
      <c r="E203" s="80">
        <v>0</v>
      </c>
      <c r="F203" s="80">
        <v>0</v>
      </c>
      <c r="G203" s="80">
        <v>0</v>
      </c>
      <c r="H203" s="80">
        <v>0</v>
      </c>
      <c r="I203" s="80">
        <v>0</v>
      </c>
      <c r="J203" s="81">
        <v>0</v>
      </c>
      <c r="K203" s="80">
        <v>0</v>
      </c>
      <c r="L203" s="80">
        <v>0</v>
      </c>
      <c r="M203" s="80">
        <v>0</v>
      </c>
      <c r="N203" s="80">
        <v>4006826.68</v>
      </c>
      <c r="O203" s="80">
        <v>0</v>
      </c>
      <c r="P203" s="80">
        <v>0</v>
      </c>
      <c r="Q203" s="80">
        <v>0</v>
      </c>
      <c r="R203" s="80">
        <v>0</v>
      </c>
      <c r="S203" s="80">
        <v>0</v>
      </c>
      <c r="T203" s="80">
        <v>0</v>
      </c>
    </row>
    <row r="204" spans="1:20" ht="24" customHeight="1" x14ac:dyDescent="0.25">
      <c r="A204" s="14">
        <v>24</v>
      </c>
      <c r="B204" s="15" t="s">
        <v>272</v>
      </c>
      <c r="C204" s="80">
        <f t="shared" si="17"/>
        <v>2019427.05</v>
      </c>
      <c r="D204" s="80">
        <f t="shared" si="18"/>
        <v>0</v>
      </c>
      <c r="E204" s="80">
        <v>0</v>
      </c>
      <c r="F204" s="80">
        <v>0</v>
      </c>
      <c r="G204" s="80">
        <v>0</v>
      </c>
      <c r="H204" s="80">
        <v>0</v>
      </c>
      <c r="I204" s="80">
        <v>0</v>
      </c>
      <c r="J204" s="81">
        <v>0</v>
      </c>
      <c r="K204" s="80">
        <v>0</v>
      </c>
      <c r="L204" s="80">
        <v>1467329.83</v>
      </c>
      <c r="M204" s="80">
        <v>0</v>
      </c>
      <c r="N204" s="80">
        <v>552097.22</v>
      </c>
      <c r="O204" s="80">
        <v>0</v>
      </c>
      <c r="P204" s="80">
        <v>0</v>
      </c>
      <c r="Q204" s="80">
        <v>0</v>
      </c>
      <c r="R204" s="80">
        <v>0</v>
      </c>
      <c r="S204" s="80">
        <v>0</v>
      </c>
      <c r="T204" s="80">
        <v>0</v>
      </c>
    </row>
    <row r="205" spans="1:20" ht="24" customHeight="1" x14ac:dyDescent="0.25">
      <c r="A205" s="14">
        <v>25</v>
      </c>
      <c r="B205" s="15" t="s">
        <v>273</v>
      </c>
      <c r="C205" s="80">
        <f t="shared" si="17"/>
        <v>4263863.6100000003</v>
      </c>
      <c r="D205" s="80">
        <f t="shared" si="18"/>
        <v>0</v>
      </c>
      <c r="E205" s="80">
        <v>0</v>
      </c>
      <c r="F205" s="80">
        <v>0</v>
      </c>
      <c r="G205" s="80">
        <v>0</v>
      </c>
      <c r="H205" s="80">
        <v>0</v>
      </c>
      <c r="I205" s="80">
        <v>0</v>
      </c>
      <c r="J205" s="81">
        <v>0</v>
      </c>
      <c r="K205" s="80">
        <v>0</v>
      </c>
      <c r="L205" s="80">
        <v>0</v>
      </c>
      <c r="M205" s="80">
        <v>0</v>
      </c>
      <c r="N205" s="80">
        <v>4263863.6100000003</v>
      </c>
      <c r="O205" s="80">
        <v>0</v>
      </c>
      <c r="P205" s="80">
        <v>0</v>
      </c>
      <c r="Q205" s="80">
        <v>0</v>
      </c>
      <c r="R205" s="80">
        <v>0</v>
      </c>
      <c r="S205" s="80">
        <v>0</v>
      </c>
      <c r="T205" s="80">
        <v>0</v>
      </c>
    </row>
    <row r="206" spans="1:20" ht="24" customHeight="1" x14ac:dyDescent="0.25">
      <c r="A206" s="14">
        <v>26</v>
      </c>
      <c r="B206" s="15" t="s">
        <v>274</v>
      </c>
      <c r="C206" s="80">
        <f t="shared" si="17"/>
        <v>8149847.6200000001</v>
      </c>
      <c r="D206" s="80">
        <f t="shared" si="18"/>
        <v>0</v>
      </c>
      <c r="E206" s="80">
        <v>0</v>
      </c>
      <c r="F206" s="80">
        <v>0</v>
      </c>
      <c r="G206" s="80">
        <v>0</v>
      </c>
      <c r="H206" s="80">
        <v>0</v>
      </c>
      <c r="I206" s="80">
        <v>0</v>
      </c>
      <c r="J206" s="81">
        <v>0</v>
      </c>
      <c r="K206" s="80">
        <v>0</v>
      </c>
      <c r="L206" s="80">
        <v>0</v>
      </c>
      <c r="M206" s="80">
        <v>0</v>
      </c>
      <c r="N206" s="80">
        <v>8149847.6200000001</v>
      </c>
      <c r="O206" s="80">
        <v>0</v>
      </c>
      <c r="P206" s="80">
        <v>0</v>
      </c>
      <c r="Q206" s="80">
        <v>0</v>
      </c>
      <c r="R206" s="80">
        <v>0</v>
      </c>
      <c r="S206" s="80">
        <v>0</v>
      </c>
      <c r="T206" s="80">
        <v>0</v>
      </c>
    </row>
    <row r="207" spans="1:20" ht="22.5" customHeight="1" x14ac:dyDescent="0.25">
      <c r="A207" s="14">
        <v>27</v>
      </c>
      <c r="B207" s="15" t="s">
        <v>275</v>
      </c>
      <c r="C207" s="80">
        <f t="shared" si="17"/>
        <v>1998999.54</v>
      </c>
      <c r="D207" s="80">
        <f t="shared" si="18"/>
        <v>0</v>
      </c>
      <c r="E207" s="80">
        <v>0</v>
      </c>
      <c r="F207" s="80">
        <v>0</v>
      </c>
      <c r="G207" s="80">
        <v>0</v>
      </c>
      <c r="H207" s="80">
        <v>0</v>
      </c>
      <c r="I207" s="80">
        <v>0</v>
      </c>
      <c r="J207" s="81">
        <v>0</v>
      </c>
      <c r="K207" s="80">
        <v>0</v>
      </c>
      <c r="L207" s="80">
        <v>0</v>
      </c>
      <c r="M207" s="80">
        <v>0</v>
      </c>
      <c r="N207" s="80">
        <v>1998999.54</v>
      </c>
      <c r="O207" s="80">
        <v>0</v>
      </c>
      <c r="P207" s="80">
        <v>0</v>
      </c>
      <c r="Q207" s="80">
        <v>0</v>
      </c>
      <c r="R207" s="80">
        <v>0</v>
      </c>
      <c r="S207" s="80">
        <v>0</v>
      </c>
      <c r="T207" s="80">
        <v>0</v>
      </c>
    </row>
    <row r="208" spans="1:20" ht="22.5" customHeight="1" x14ac:dyDescent="0.25">
      <c r="A208" s="14">
        <v>28</v>
      </c>
      <c r="B208" s="15" t="s">
        <v>276</v>
      </c>
      <c r="C208" s="80">
        <f t="shared" si="17"/>
        <v>4299995.59</v>
      </c>
      <c r="D208" s="80">
        <f t="shared" si="18"/>
        <v>0</v>
      </c>
      <c r="E208" s="80">
        <v>0</v>
      </c>
      <c r="F208" s="80">
        <v>0</v>
      </c>
      <c r="G208" s="80">
        <v>0</v>
      </c>
      <c r="H208" s="80">
        <v>0</v>
      </c>
      <c r="I208" s="80">
        <v>0</v>
      </c>
      <c r="J208" s="81">
        <v>0</v>
      </c>
      <c r="K208" s="80">
        <v>0</v>
      </c>
      <c r="L208" s="80">
        <v>0</v>
      </c>
      <c r="M208" s="80">
        <v>0</v>
      </c>
      <c r="N208" s="80">
        <v>4299995.59</v>
      </c>
      <c r="O208" s="80">
        <v>0</v>
      </c>
      <c r="P208" s="80">
        <v>0</v>
      </c>
      <c r="Q208" s="80">
        <v>0</v>
      </c>
      <c r="R208" s="80">
        <v>0</v>
      </c>
      <c r="S208" s="80">
        <v>0</v>
      </c>
      <c r="T208" s="80">
        <v>0</v>
      </c>
    </row>
    <row r="209" spans="1:20" ht="24.75" customHeight="1" x14ac:dyDescent="0.25">
      <c r="A209" s="14">
        <v>29</v>
      </c>
      <c r="B209" s="15" t="s">
        <v>277</v>
      </c>
      <c r="C209" s="80">
        <f t="shared" si="17"/>
        <v>5727047.5099999998</v>
      </c>
      <c r="D209" s="80">
        <f t="shared" si="18"/>
        <v>0</v>
      </c>
      <c r="E209" s="80">
        <v>0</v>
      </c>
      <c r="F209" s="80">
        <v>0</v>
      </c>
      <c r="G209" s="80">
        <v>0</v>
      </c>
      <c r="H209" s="80">
        <v>0</v>
      </c>
      <c r="I209" s="80">
        <v>0</v>
      </c>
      <c r="J209" s="81">
        <v>0</v>
      </c>
      <c r="K209" s="80">
        <v>0</v>
      </c>
      <c r="L209" s="80">
        <v>5727047.5099999998</v>
      </c>
      <c r="M209" s="80">
        <v>0</v>
      </c>
      <c r="N209" s="80">
        <v>0</v>
      </c>
      <c r="O209" s="80">
        <v>0</v>
      </c>
      <c r="P209" s="80">
        <v>0</v>
      </c>
      <c r="Q209" s="80">
        <v>0</v>
      </c>
      <c r="R209" s="80">
        <v>0</v>
      </c>
      <c r="S209" s="80">
        <v>0</v>
      </c>
      <c r="T209" s="80">
        <v>0</v>
      </c>
    </row>
    <row r="210" spans="1:20" ht="25.5" customHeight="1" x14ac:dyDescent="0.25">
      <c r="A210" s="14">
        <v>30</v>
      </c>
      <c r="B210" s="15" t="s">
        <v>278</v>
      </c>
      <c r="C210" s="80">
        <f t="shared" si="17"/>
        <v>3056086.83</v>
      </c>
      <c r="D210" s="80">
        <f t="shared" si="18"/>
        <v>0</v>
      </c>
      <c r="E210" s="80">
        <v>0</v>
      </c>
      <c r="F210" s="80">
        <v>0</v>
      </c>
      <c r="G210" s="80">
        <v>0</v>
      </c>
      <c r="H210" s="80">
        <v>0</v>
      </c>
      <c r="I210" s="80">
        <v>0</v>
      </c>
      <c r="J210" s="81">
        <v>0</v>
      </c>
      <c r="K210" s="80">
        <v>0</v>
      </c>
      <c r="L210" s="80">
        <v>0</v>
      </c>
      <c r="M210" s="80">
        <v>0</v>
      </c>
      <c r="N210" s="80">
        <v>3056086.83</v>
      </c>
      <c r="O210" s="80">
        <v>0</v>
      </c>
      <c r="P210" s="80">
        <v>0</v>
      </c>
      <c r="Q210" s="80">
        <v>0</v>
      </c>
      <c r="R210" s="80">
        <v>0</v>
      </c>
      <c r="S210" s="80">
        <v>0</v>
      </c>
      <c r="T210" s="80">
        <v>0</v>
      </c>
    </row>
    <row r="211" spans="1:20" ht="22.5" customHeight="1" x14ac:dyDescent="0.25">
      <c r="A211" s="14">
        <v>31</v>
      </c>
      <c r="B211" s="15" t="s">
        <v>279</v>
      </c>
      <c r="C211" s="80">
        <f t="shared" si="17"/>
        <v>2649997.89</v>
      </c>
      <c r="D211" s="80">
        <f t="shared" si="18"/>
        <v>0</v>
      </c>
      <c r="E211" s="80">
        <v>0</v>
      </c>
      <c r="F211" s="80">
        <v>0</v>
      </c>
      <c r="G211" s="80">
        <v>0</v>
      </c>
      <c r="H211" s="80">
        <v>0</v>
      </c>
      <c r="I211" s="80">
        <v>0</v>
      </c>
      <c r="J211" s="81">
        <v>0</v>
      </c>
      <c r="K211" s="80">
        <v>0</v>
      </c>
      <c r="L211" s="80">
        <v>0</v>
      </c>
      <c r="M211" s="80">
        <v>0</v>
      </c>
      <c r="N211" s="80">
        <v>2649997.89</v>
      </c>
      <c r="O211" s="80">
        <v>0</v>
      </c>
      <c r="P211" s="80">
        <v>0</v>
      </c>
      <c r="Q211" s="80">
        <v>0</v>
      </c>
      <c r="R211" s="80">
        <v>0</v>
      </c>
      <c r="S211" s="80">
        <v>0</v>
      </c>
      <c r="T211" s="80">
        <v>0</v>
      </c>
    </row>
    <row r="212" spans="1:20" ht="22.5" customHeight="1" x14ac:dyDescent="0.25">
      <c r="A212" s="14">
        <v>32</v>
      </c>
      <c r="B212" s="15" t="s">
        <v>280</v>
      </c>
      <c r="C212" s="80">
        <f t="shared" si="17"/>
        <v>746129.76</v>
      </c>
      <c r="D212" s="80">
        <f t="shared" si="18"/>
        <v>0</v>
      </c>
      <c r="E212" s="80">
        <v>0</v>
      </c>
      <c r="F212" s="80">
        <v>0</v>
      </c>
      <c r="G212" s="80">
        <v>0</v>
      </c>
      <c r="H212" s="80">
        <v>0</v>
      </c>
      <c r="I212" s="80">
        <v>0</v>
      </c>
      <c r="J212" s="81">
        <v>0</v>
      </c>
      <c r="K212" s="80">
        <v>0</v>
      </c>
      <c r="L212" s="80">
        <v>0</v>
      </c>
      <c r="M212" s="80">
        <v>0</v>
      </c>
      <c r="N212" s="80">
        <v>746129.76</v>
      </c>
      <c r="O212" s="80">
        <v>0</v>
      </c>
      <c r="P212" s="80">
        <v>0</v>
      </c>
      <c r="Q212" s="80">
        <v>0</v>
      </c>
      <c r="R212" s="80">
        <v>0</v>
      </c>
      <c r="S212" s="80">
        <v>0</v>
      </c>
      <c r="T212" s="80">
        <v>0</v>
      </c>
    </row>
    <row r="213" spans="1:20" ht="22.5" customHeight="1" x14ac:dyDescent="0.25">
      <c r="A213" s="14">
        <v>33</v>
      </c>
      <c r="B213" s="15" t="s">
        <v>281</v>
      </c>
      <c r="C213" s="80">
        <f t="shared" si="17"/>
        <v>227237.94</v>
      </c>
      <c r="D213" s="80">
        <f t="shared" si="18"/>
        <v>227237.94</v>
      </c>
      <c r="E213" s="80">
        <v>0</v>
      </c>
      <c r="F213" s="80">
        <v>227237.94</v>
      </c>
      <c r="G213" s="80">
        <v>0</v>
      </c>
      <c r="H213" s="80">
        <v>0</v>
      </c>
      <c r="I213" s="80">
        <v>0</v>
      </c>
      <c r="J213" s="81">
        <v>0</v>
      </c>
      <c r="K213" s="80">
        <v>0</v>
      </c>
      <c r="L213" s="80">
        <v>0</v>
      </c>
      <c r="M213" s="80">
        <v>0</v>
      </c>
      <c r="N213" s="80">
        <v>0</v>
      </c>
      <c r="O213" s="80">
        <v>0</v>
      </c>
      <c r="P213" s="80">
        <v>0</v>
      </c>
      <c r="Q213" s="80">
        <v>0</v>
      </c>
      <c r="R213" s="80">
        <v>0</v>
      </c>
      <c r="S213" s="80">
        <v>0</v>
      </c>
      <c r="T213" s="80">
        <v>0</v>
      </c>
    </row>
    <row r="214" spans="1:20" ht="21.75" customHeight="1" x14ac:dyDescent="0.25">
      <c r="A214" s="14">
        <v>34</v>
      </c>
      <c r="B214" s="15" t="s">
        <v>283</v>
      </c>
      <c r="C214" s="80">
        <f t="shared" si="17"/>
        <v>924822.82</v>
      </c>
      <c r="D214" s="80">
        <f t="shared" si="18"/>
        <v>924822.82</v>
      </c>
      <c r="E214" s="80">
        <v>0</v>
      </c>
      <c r="F214" s="80">
        <v>924822.82</v>
      </c>
      <c r="G214" s="80">
        <v>0</v>
      </c>
      <c r="H214" s="80">
        <v>0</v>
      </c>
      <c r="I214" s="80">
        <v>0</v>
      </c>
      <c r="J214" s="81">
        <v>0</v>
      </c>
      <c r="K214" s="80">
        <v>0</v>
      </c>
      <c r="L214" s="80">
        <v>0</v>
      </c>
      <c r="M214" s="80">
        <v>0</v>
      </c>
      <c r="N214" s="80">
        <v>0</v>
      </c>
      <c r="O214" s="80">
        <v>0</v>
      </c>
      <c r="P214" s="80">
        <v>0</v>
      </c>
      <c r="Q214" s="80">
        <v>0</v>
      </c>
      <c r="R214" s="80">
        <v>0</v>
      </c>
      <c r="S214" s="80">
        <v>0</v>
      </c>
      <c r="T214" s="80">
        <v>0</v>
      </c>
    </row>
    <row r="215" spans="1:20" ht="24.75" customHeight="1" x14ac:dyDescent="0.25">
      <c r="A215" s="14">
        <v>35</v>
      </c>
      <c r="B215" s="15" t="s">
        <v>284</v>
      </c>
      <c r="C215" s="80">
        <f t="shared" si="17"/>
        <v>7449986.9100000001</v>
      </c>
      <c r="D215" s="80">
        <f t="shared" si="18"/>
        <v>0</v>
      </c>
      <c r="E215" s="80">
        <v>0</v>
      </c>
      <c r="F215" s="80">
        <v>0</v>
      </c>
      <c r="G215" s="80">
        <v>0</v>
      </c>
      <c r="H215" s="80">
        <v>0</v>
      </c>
      <c r="I215" s="80">
        <v>0</v>
      </c>
      <c r="J215" s="81">
        <v>0</v>
      </c>
      <c r="K215" s="80">
        <v>0</v>
      </c>
      <c r="L215" s="80">
        <v>0</v>
      </c>
      <c r="M215" s="80">
        <v>0</v>
      </c>
      <c r="N215" s="80">
        <v>7449986.9100000001</v>
      </c>
      <c r="O215" s="80">
        <v>0</v>
      </c>
      <c r="P215" s="80">
        <v>0</v>
      </c>
      <c r="Q215" s="80">
        <v>0</v>
      </c>
      <c r="R215" s="80">
        <v>0</v>
      </c>
      <c r="S215" s="80">
        <v>0</v>
      </c>
      <c r="T215" s="80">
        <v>0</v>
      </c>
    </row>
    <row r="216" spans="1:20" ht="21.75" customHeight="1" x14ac:dyDescent="0.25">
      <c r="A216" s="14">
        <v>36</v>
      </c>
      <c r="B216" s="15" t="s">
        <v>285</v>
      </c>
      <c r="C216" s="80">
        <f t="shared" si="17"/>
        <v>6933577.3899999997</v>
      </c>
      <c r="D216" s="80">
        <f t="shared" si="18"/>
        <v>762003.96</v>
      </c>
      <c r="E216" s="80">
        <v>0</v>
      </c>
      <c r="F216" s="80">
        <v>762003.96</v>
      </c>
      <c r="G216" s="80">
        <v>0</v>
      </c>
      <c r="H216" s="80">
        <v>0</v>
      </c>
      <c r="I216" s="80">
        <v>0</v>
      </c>
      <c r="J216" s="81">
        <v>0</v>
      </c>
      <c r="K216" s="80">
        <v>0</v>
      </c>
      <c r="L216" s="80">
        <v>0</v>
      </c>
      <c r="M216" s="80">
        <v>0</v>
      </c>
      <c r="N216" s="80">
        <v>6171573.4299999997</v>
      </c>
      <c r="O216" s="80">
        <v>0</v>
      </c>
      <c r="P216" s="80">
        <v>0</v>
      </c>
      <c r="Q216" s="80">
        <v>0</v>
      </c>
      <c r="R216" s="80">
        <v>0</v>
      </c>
      <c r="S216" s="80">
        <v>0</v>
      </c>
      <c r="T216" s="80">
        <v>0</v>
      </c>
    </row>
    <row r="217" spans="1:20" ht="21.75" customHeight="1" x14ac:dyDescent="0.25">
      <c r="A217" s="14">
        <v>37</v>
      </c>
      <c r="B217" s="15" t="s">
        <v>286</v>
      </c>
      <c r="C217" s="80">
        <f t="shared" si="17"/>
        <v>6036299.96</v>
      </c>
      <c r="D217" s="80">
        <f t="shared" si="18"/>
        <v>0</v>
      </c>
      <c r="E217" s="80">
        <v>0</v>
      </c>
      <c r="F217" s="80">
        <v>0</v>
      </c>
      <c r="G217" s="80">
        <v>0</v>
      </c>
      <c r="H217" s="80">
        <v>0</v>
      </c>
      <c r="I217" s="80">
        <v>0</v>
      </c>
      <c r="J217" s="81">
        <v>0</v>
      </c>
      <c r="K217" s="80">
        <v>0</v>
      </c>
      <c r="L217" s="80">
        <v>4464189.21</v>
      </c>
      <c r="M217" s="80">
        <v>0</v>
      </c>
      <c r="N217" s="80">
        <v>1572110.75</v>
      </c>
      <c r="O217" s="80">
        <v>0</v>
      </c>
      <c r="P217" s="80">
        <v>0</v>
      </c>
      <c r="Q217" s="80">
        <v>0</v>
      </c>
      <c r="R217" s="80">
        <v>0</v>
      </c>
      <c r="S217" s="80">
        <v>0</v>
      </c>
      <c r="T217" s="80">
        <v>0</v>
      </c>
    </row>
    <row r="218" spans="1:20" ht="21.75" customHeight="1" x14ac:dyDescent="0.25">
      <c r="A218" s="14">
        <v>38</v>
      </c>
      <c r="B218" s="15" t="s">
        <v>287</v>
      </c>
      <c r="C218" s="80">
        <f t="shared" si="17"/>
        <v>5813337.1999999993</v>
      </c>
      <c r="D218" s="80">
        <f t="shared" si="18"/>
        <v>826149.1</v>
      </c>
      <c r="E218" s="80">
        <v>0</v>
      </c>
      <c r="F218" s="80">
        <v>826149.1</v>
      </c>
      <c r="G218" s="80">
        <v>0</v>
      </c>
      <c r="H218" s="80">
        <v>0</v>
      </c>
      <c r="I218" s="80">
        <v>0</v>
      </c>
      <c r="J218" s="81">
        <v>0</v>
      </c>
      <c r="K218" s="80">
        <v>0</v>
      </c>
      <c r="L218" s="80">
        <v>0</v>
      </c>
      <c r="M218" s="80">
        <v>0</v>
      </c>
      <c r="N218" s="80">
        <v>4987188.0999999996</v>
      </c>
      <c r="O218" s="80">
        <v>0</v>
      </c>
      <c r="P218" s="80">
        <v>0</v>
      </c>
      <c r="Q218" s="80">
        <v>0</v>
      </c>
      <c r="R218" s="80">
        <v>0</v>
      </c>
      <c r="S218" s="80">
        <v>0</v>
      </c>
      <c r="T218" s="80">
        <v>0</v>
      </c>
    </row>
    <row r="219" spans="1:20" ht="21.75" customHeight="1" x14ac:dyDescent="0.25">
      <c r="A219" s="14">
        <v>39</v>
      </c>
      <c r="B219" s="15" t="s">
        <v>288</v>
      </c>
      <c r="C219" s="80">
        <f t="shared" si="17"/>
        <v>7548078.4299999997</v>
      </c>
      <c r="D219" s="80">
        <f t="shared" si="18"/>
        <v>0</v>
      </c>
      <c r="E219" s="80">
        <v>0</v>
      </c>
      <c r="F219" s="80">
        <v>0</v>
      </c>
      <c r="G219" s="80">
        <v>0</v>
      </c>
      <c r="H219" s="80">
        <v>0</v>
      </c>
      <c r="I219" s="80">
        <v>0</v>
      </c>
      <c r="J219" s="81">
        <v>0</v>
      </c>
      <c r="K219" s="80">
        <v>0</v>
      </c>
      <c r="L219" s="80">
        <v>1793610.62</v>
      </c>
      <c r="M219" s="80">
        <v>0</v>
      </c>
      <c r="N219" s="80">
        <v>5754467.8099999996</v>
      </c>
      <c r="O219" s="80">
        <v>0</v>
      </c>
      <c r="P219" s="80">
        <v>0</v>
      </c>
      <c r="Q219" s="80">
        <v>0</v>
      </c>
      <c r="R219" s="80">
        <v>0</v>
      </c>
      <c r="S219" s="80">
        <v>0</v>
      </c>
      <c r="T219" s="80">
        <v>0</v>
      </c>
    </row>
    <row r="220" spans="1:20" ht="21.75" customHeight="1" x14ac:dyDescent="0.25">
      <c r="A220" s="14">
        <v>40</v>
      </c>
      <c r="B220" s="15" t="s">
        <v>289</v>
      </c>
      <c r="C220" s="80">
        <f t="shared" si="17"/>
        <v>7672592.2000000002</v>
      </c>
      <c r="D220" s="80">
        <f t="shared" si="18"/>
        <v>0</v>
      </c>
      <c r="E220" s="80">
        <v>0</v>
      </c>
      <c r="F220" s="80">
        <v>0</v>
      </c>
      <c r="G220" s="80">
        <v>0</v>
      </c>
      <c r="H220" s="80">
        <v>0</v>
      </c>
      <c r="I220" s="80">
        <v>0</v>
      </c>
      <c r="J220" s="81">
        <v>0</v>
      </c>
      <c r="K220" s="80">
        <v>0</v>
      </c>
      <c r="L220" s="80">
        <v>0</v>
      </c>
      <c r="M220" s="80">
        <v>0</v>
      </c>
      <c r="N220" s="80">
        <v>7672592.2000000002</v>
      </c>
      <c r="O220" s="80">
        <v>0</v>
      </c>
      <c r="P220" s="80">
        <v>0</v>
      </c>
      <c r="Q220" s="80">
        <v>0</v>
      </c>
      <c r="R220" s="80">
        <v>0</v>
      </c>
      <c r="S220" s="80">
        <v>0</v>
      </c>
      <c r="T220" s="80">
        <v>0</v>
      </c>
    </row>
    <row r="221" spans="1:20" ht="22.5" customHeight="1" x14ac:dyDescent="0.25">
      <c r="A221" s="14">
        <v>41</v>
      </c>
      <c r="B221" s="15" t="s">
        <v>290</v>
      </c>
      <c r="C221" s="80">
        <f t="shared" si="17"/>
        <v>9071341.75</v>
      </c>
      <c r="D221" s="80">
        <f t="shared" si="18"/>
        <v>0</v>
      </c>
      <c r="E221" s="80">
        <v>0</v>
      </c>
      <c r="F221" s="80">
        <v>0</v>
      </c>
      <c r="G221" s="80">
        <v>0</v>
      </c>
      <c r="H221" s="80">
        <v>0</v>
      </c>
      <c r="I221" s="80">
        <v>0</v>
      </c>
      <c r="J221" s="81">
        <v>0</v>
      </c>
      <c r="K221" s="80">
        <v>0</v>
      </c>
      <c r="L221" s="80">
        <v>7203641.8099999996</v>
      </c>
      <c r="M221" s="80">
        <v>0</v>
      </c>
      <c r="N221" s="80">
        <v>1867699.94</v>
      </c>
      <c r="O221" s="80">
        <v>0</v>
      </c>
      <c r="P221" s="80">
        <v>0</v>
      </c>
      <c r="Q221" s="80">
        <v>0</v>
      </c>
      <c r="R221" s="80">
        <v>0</v>
      </c>
      <c r="S221" s="80">
        <v>0</v>
      </c>
      <c r="T221" s="80">
        <v>0</v>
      </c>
    </row>
    <row r="222" spans="1:20" ht="22.5" customHeight="1" x14ac:dyDescent="0.25">
      <c r="A222" s="14">
        <v>42</v>
      </c>
      <c r="B222" s="15" t="s">
        <v>291</v>
      </c>
      <c r="C222" s="80">
        <f t="shared" si="17"/>
        <v>2269946.06</v>
      </c>
      <c r="D222" s="80">
        <f t="shared" si="18"/>
        <v>0</v>
      </c>
      <c r="E222" s="80">
        <v>0</v>
      </c>
      <c r="F222" s="80">
        <v>0</v>
      </c>
      <c r="G222" s="80">
        <v>0</v>
      </c>
      <c r="H222" s="80">
        <v>0</v>
      </c>
      <c r="I222" s="80">
        <v>0</v>
      </c>
      <c r="J222" s="81">
        <v>0</v>
      </c>
      <c r="K222" s="80">
        <v>0</v>
      </c>
      <c r="L222" s="80">
        <v>0</v>
      </c>
      <c r="M222" s="80">
        <v>0</v>
      </c>
      <c r="N222" s="80">
        <v>2269946.06</v>
      </c>
      <c r="O222" s="80">
        <v>0</v>
      </c>
      <c r="P222" s="80">
        <v>0</v>
      </c>
      <c r="Q222" s="80">
        <v>0</v>
      </c>
      <c r="R222" s="80">
        <v>0</v>
      </c>
      <c r="S222" s="80">
        <v>0</v>
      </c>
      <c r="T222" s="80">
        <v>0</v>
      </c>
    </row>
    <row r="223" spans="1:20" ht="22.5" customHeight="1" x14ac:dyDescent="0.25">
      <c r="A223" s="14">
        <v>43</v>
      </c>
      <c r="B223" s="15" t="s">
        <v>292</v>
      </c>
      <c r="C223" s="80">
        <f t="shared" si="17"/>
        <v>1978619.02</v>
      </c>
      <c r="D223" s="80">
        <f t="shared" si="18"/>
        <v>0</v>
      </c>
      <c r="E223" s="80">
        <v>0</v>
      </c>
      <c r="F223" s="80">
        <v>0</v>
      </c>
      <c r="G223" s="80">
        <v>0</v>
      </c>
      <c r="H223" s="80">
        <v>0</v>
      </c>
      <c r="I223" s="80">
        <v>0</v>
      </c>
      <c r="J223" s="81">
        <v>0</v>
      </c>
      <c r="K223" s="80">
        <v>0</v>
      </c>
      <c r="L223" s="80">
        <v>1978619.02</v>
      </c>
      <c r="M223" s="80">
        <v>0</v>
      </c>
      <c r="N223" s="80">
        <v>0</v>
      </c>
      <c r="O223" s="80">
        <v>0</v>
      </c>
      <c r="P223" s="80">
        <v>0</v>
      </c>
      <c r="Q223" s="80">
        <v>0</v>
      </c>
      <c r="R223" s="80">
        <v>0</v>
      </c>
      <c r="S223" s="80">
        <v>0</v>
      </c>
      <c r="T223" s="80">
        <v>0</v>
      </c>
    </row>
    <row r="224" spans="1:20" ht="22.5" customHeight="1" x14ac:dyDescent="0.25">
      <c r="A224" s="14">
        <v>44</v>
      </c>
      <c r="B224" s="15" t="s">
        <v>293</v>
      </c>
      <c r="C224" s="80">
        <f t="shared" si="17"/>
        <v>9659317.4299999997</v>
      </c>
      <c r="D224" s="80">
        <f t="shared" si="18"/>
        <v>0</v>
      </c>
      <c r="E224" s="80">
        <v>0</v>
      </c>
      <c r="F224" s="80">
        <v>0</v>
      </c>
      <c r="G224" s="80">
        <v>0</v>
      </c>
      <c r="H224" s="80">
        <v>0</v>
      </c>
      <c r="I224" s="80">
        <v>0</v>
      </c>
      <c r="J224" s="81">
        <v>0</v>
      </c>
      <c r="K224" s="80">
        <v>0</v>
      </c>
      <c r="L224" s="80">
        <v>9659317.4299999997</v>
      </c>
      <c r="M224" s="80">
        <v>0</v>
      </c>
      <c r="N224" s="80">
        <v>0</v>
      </c>
      <c r="O224" s="80">
        <v>0</v>
      </c>
      <c r="P224" s="80">
        <v>0</v>
      </c>
      <c r="Q224" s="80">
        <v>0</v>
      </c>
      <c r="R224" s="80">
        <v>0</v>
      </c>
      <c r="S224" s="80">
        <v>0</v>
      </c>
      <c r="T224" s="80">
        <v>0</v>
      </c>
    </row>
    <row r="225" spans="1:20" ht="22.5" customHeight="1" x14ac:dyDescent="0.25">
      <c r="A225" s="14">
        <v>45</v>
      </c>
      <c r="B225" s="15" t="s">
        <v>294</v>
      </c>
      <c r="C225" s="80">
        <f t="shared" si="17"/>
        <v>923986.84</v>
      </c>
      <c r="D225" s="80">
        <f t="shared" si="18"/>
        <v>923986.84</v>
      </c>
      <c r="E225" s="80">
        <v>0</v>
      </c>
      <c r="F225" s="80">
        <v>923986.84</v>
      </c>
      <c r="G225" s="80">
        <v>0</v>
      </c>
      <c r="H225" s="80">
        <v>0</v>
      </c>
      <c r="I225" s="80">
        <v>0</v>
      </c>
      <c r="J225" s="81">
        <v>0</v>
      </c>
      <c r="K225" s="80">
        <v>0</v>
      </c>
      <c r="L225" s="80">
        <v>0</v>
      </c>
      <c r="M225" s="80">
        <v>0</v>
      </c>
      <c r="N225" s="80">
        <v>0</v>
      </c>
      <c r="O225" s="80">
        <v>0</v>
      </c>
      <c r="P225" s="80">
        <v>0</v>
      </c>
      <c r="Q225" s="80">
        <v>0</v>
      </c>
      <c r="R225" s="80">
        <v>0</v>
      </c>
      <c r="S225" s="80">
        <v>0</v>
      </c>
      <c r="T225" s="80">
        <v>0</v>
      </c>
    </row>
    <row r="226" spans="1:20" s="8" customFormat="1" ht="23.45" customHeight="1" x14ac:dyDescent="0.25">
      <c r="A226" s="171" t="s">
        <v>295</v>
      </c>
      <c r="B226" s="171"/>
      <c r="C226" s="78">
        <f>SUM(C227:C230)</f>
        <v>9077183.9500000011</v>
      </c>
      <c r="D226" s="78">
        <f t="shared" ref="D226:T226" si="19">SUM(D227:D230)</f>
        <v>533125.19999999995</v>
      </c>
      <c r="E226" s="78">
        <f t="shared" si="19"/>
        <v>533125.19999999995</v>
      </c>
      <c r="F226" s="78">
        <f t="shared" si="19"/>
        <v>0</v>
      </c>
      <c r="G226" s="78">
        <f t="shared" si="19"/>
        <v>0</v>
      </c>
      <c r="H226" s="78">
        <f t="shared" si="19"/>
        <v>0</v>
      </c>
      <c r="I226" s="78">
        <f t="shared" si="19"/>
        <v>0</v>
      </c>
      <c r="J226" s="79">
        <f t="shared" si="19"/>
        <v>0</v>
      </c>
      <c r="K226" s="78">
        <f t="shared" si="19"/>
        <v>0</v>
      </c>
      <c r="L226" s="78">
        <f t="shared" si="19"/>
        <v>8433545.9800000004</v>
      </c>
      <c r="M226" s="78">
        <f t="shared" si="19"/>
        <v>0</v>
      </c>
      <c r="N226" s="78">
        <f t="shared" si="19"/>
        <v>0</v>
      </c>
      <c r="O226" s="78">
        <f t="shared" si="19"/>
        <v>0</v>
      </c>
      <c r="P226" s="78">
        <f t="shared" si="19"/>
        <v>110512.77</v>
      </c>
      <c r="Q226" s="78">
        <f t="shared" si="19"/>
        <v>0</v>
      </c>
      <c r="R226" s="78">
        <f t="shared" si="19"/>
        <v>0</v>
      </c>
      <c r="S226" s="78">
        <f t="shared" si="19"/>
        <v>0</v>
      </c>
      <c r="T226" s="78">
        <f t="shared" si="19"/>
        <v>0</v>
      </c>
    </row>
    <row r="227" spans="1:20" ht="22.5" customHeight="1" x14ac:dyDescent="0.25">
      <c r="A227" s="14">
        <v>1</v>
      </c>
      <c r="B227" s="15" t="s">
        <v>1030</v>
      </c>
      <c r="C227" s="80">
        <f t="shared" ref="C227:C230" si="20">D227+K227+L227+M227+N227+O227+P227+Q227+R227+S227+T227</f>
        <v>1276402.5</v>
      </c>
      <c r="D227" s="80">
        <f t="shared" ref="D227:D230" si="21">SUM(E227:I227)</f>
        <v>0</v>
      </c>
      <c r="E227" s="80">
        <v>0</v>
      </c>
      <c r="F227" s="80">
        <v>0</v>
      </c>
      <c r="G227" s="80">
        <v>0</v>
      </c>
      <c r="H227" s="80">
        <v>0</v>
      </c>
      <c r="I227" s="80">
        <v>0</v>
      </c>
      <c r="J227" s="81">
        <v>0</v>
      </c>
      <c r="K227" s="80">
        <v>0</v>
      </c>
      <c r="L227" s="80">
        <v>1276402.5</v>
      </c>
      <c r="M227" s="80">
        <v>0</v>
      </c>
      <c r="N227" s="80">
        <v>0</v>
      </c>
      <c r="O227" s="80">
        <v>0</v>
      </c>
      <c r="P227" s="80">
        <v>0</v>
      </c>
      <c r="Q227" s="80">
        <v>0</v>
      </c>
      <c r="R227" s="80">
        <v>0</v>
      </c>
      <c r="S227" s="80">
        <v>0</v>
      </c>
      <c r="T227" s="80">
        <v>0</v>
      </c>
    </row>
    <row r="228" spans="1:20" ht="22.5" customHeight="1" x14ac:dyDescent="0.25">
      <c r="A228" s="14">
        <v>2</v>
      </c>
      <c r="B228" s="15" t="s">
        <v>297</v>
      </c>
      <c r="C228" s="80">
        <f t="shared" si="20"/>
        <v>3696189</v>
      </c>
      <c r="D228" s="80">
        <f t="shared" si="21"/>
        <v>0</v>
      </c>
      <c r="E228" s="80">
        <v>0</v>
      </c>
      <c r="F228" s="80">
        <v>0</v>
      </c>
      <c r="G228" s="80">
        <v>0</v>
      </c>
      <c r="H228" s="80">
        <v>0</v>
      </c>
      <c r="I228" s="80">
        <v>0</v>
      </c>
      <c r="J228" s="81">
        <v>0</v>
      </c>
      <c r="K228" s="80">
        <v>0</v>
      </c>
      <c r="L228" s="80">
        <v>3696189</v>
      </c>
      <c r="M228" s="80">
        <v>0</v>
      </c>
      <c r="N228" s="80">
        <v>0</v>
      </c>
      <c r="O228" s="80">
        <v>0</v>
      </c>
      <c r="P228" s="80">
        <v>0</v>
      </c>
      <c r="Q228" s="80">
        <v>0</v>
      </c>
      <c r="R228" s="80">
        <v>0</v>
      </c>
      <c r="S228" s="80">
        <v>0</v>
      </c>
      <c r="T228" s="80">
        <v>0</v>
      </c>
    </row>
    <row r="229" spans="1:20" ht="22.5" customHeight="1" x14ac:dyDescent="0.25">
      <c r="A229" s="14">
        <v>3</v>
      </c>
      <c r="B229" s="15" t="s">
        <v>298</v>
      </c>
      <c r="C229" s="80">
        <f t="shared" si="20"/>
        <v>3460954.48</v>
      </c>
      <c r="D229" s="80">
        <f t="shared" si="21"/>
        <v>0</v>
      </c>
      <c r="E229" s="80">
        <v>0</v>
      </c>
      <c r="F229" s="80">
        <v>0</v>
      </c>
      <c r="G229" s="80">
        <v>0</v>
      </c>
      <c r="H229" s="80">
        <v>0</v>
      </c>
      <c r="I229" s="80">
        <v>0</v>
      </c>
      <c r="J229" s="81">
        <v>0</v>
      </c>
      <c r="K229" s="80">
        <v>0</v>
      </c>
      <c r="L229" s="80">
        <v>3460954.48</v>
      </c>
      <c r="M229" s="80">
        <v>0</v>
      </c>
      <c r="N229" s="80">
        <v>0</v>
      </c>
      <c r="O229" s="80">
        <v>0</v>
      </c>
      <c r="P229" s="80">
        <v>0</v>
      </c>
      <c r="Q229" s="80">
        <v>0</v>
      </c>
      <c r="R229" s="80">
        <v>0</v>
      </c>
      <c r="S229" s="80">
        <v>0</v>
      </c>
      <c r="T229" s="80">
        <v>0</v>
      </c>
    </row>
    <row r="230" spans="1:20" ht="21.75" customHeight="1" x14ac:dyDescent="0.25">
      <c r="A230" s="14">
        <v>4</v>
      </c>
      <c r="B230" s="15" t="s">
        <v>1031</v>
      </c>
      <c r="C230" s="80">
        <f t="shared" si="20"/>
        <v>643637.97</v>
      </c>
      <c r="D230" s="80">
        <f t="shared" si="21"/>
        <v>533125.19999999995</v>
      </c>
      <c r="E230" s="80">
        <v>533125.19999999995</v>
      </c>
      <c r="F230" s="80">
        <v>0</v>
      </c>
      <c r="G230" s="80">
        <v>0</v>
      </c>
      <c r="H230" s="80">
        <v>0</v>
      </c>
      <c r="I230" s="80">
        <v>0</v>
      </c>
      <c r="J230" s="81">
        <v>0</v>
      </c>
      <c r="K230" s="80">
        <v>0</v>
      </c>
      <c r="L230" s="80">
        <v>0</v>
      </c>
      <c r="M230" s="80">
        <v>0</v>
      </c>
      <c r="N230" s="80">
        <v>0</v>
      </c>
      <c r="O230" s="80">
        <v>0</v>
      </c>
      <c r="P230" s="80">
        <v>110512.77</v>
      </c>
      <c r="Q230" s="80">
        <v>0</v>
      </c>
      <c r="R230" s="80">
        <v>0</v>
      </c>
      <c r="S230" s="80">
        <v>0</v>
      </c>
      <c r="T230" s="80">
        <v>0</v>
      </c>
    </row>
    <row r="231" spans="1:20" s="8" customFormat="1" ht="25.5" customHeight="1" x14ac:dyDescent="0.25">
      <c r="A231" s="171" t="s">
        <v>300</v>
      </c>
      <c r="B231" s="171"/>
      <c r="C231" s="78">
        <f>SUM(C232:C239)</f>
        <v>24034718.23</v>
      </c>
      <c r="D231" s="78">
        <f t="shared" ref="D231:T231" si="22">SUM(D232:D239)</f>
        <v>628432.80000000005</v>
      </c>
      <c r="E231" s="78">
        <f t="shared" si="22"/>
        <v>197716.8</v>
      </c>
      <c r="F231" s="78">
        <f t="shared" si="22"/>
        <v>0</v>
      </c>
      <c r="G231" s="78">
        <f t="shared" si="22"/>
        <v>244743.6</v>
      </c>
      <c r="H231" s="78">
        <f t="shared" si="22"/>
        <v>185972.4</v>
      </c>
      <c r="I231" s="78">
        <f t="shared" si="22"/>
        <v>0</v>
      </c>
      <c r="J231" s="79">
        <f t="shared" si="22"/>
        <v>0</v>
      </c>
      <c r="K231" s="78">
        <f t="shared" si="22"/>
        <v>0</v>
      </c>
      <c r="L231" s="78">
        <f t="shared" si="22"/>
        <v>10618362.779999999</v>
      </c>
      <c r="M231" s="78">
        <f t="shared" si="22"/>
        <v>0</v>
      </c>
      <c r="N231" s="78">
        <f t="shared" si="22"/>
        <v>3520179.6</v>
      </c>
      <c r="O231" s="78">
        <f t="shared" si="22"/>
        <v>0</v>
      </c>
      <c r="P231" s="78">
        <f t="shared" si="22"/>
        <v>746672.51</v>
      </c>
      <c r="Q231" s="78">
        <f t="shared" si="22"/>
        <v>0</v>
      </c>
      <c r="R231" s="78">
        <f t="shared" si="22"/>
        <v>0</v>
      </c>
      <c r="S231" s="78">
        <f t="shared" si="22"/>
        <v>8521070.5399999991</v>
      </c>
      <c r="T231" s="78">
        <f t="shared" si="22"/>
        <v>0</v>
      </c>
    </row>
    <row r="232" spans="1:20" ht="22.5" customHeight="1" x14ac:dyDescent="0.25">
      <c r="A232" s="14">
        <v>1</v>
      </c>
      <c r="B232" s="15" t="s">
        <v>1032</v>
      </c>
      <c r="C232" s="80">
        <f t="shared" ref="C232:C239" si="23">D232+K232+L232+M232+N232+O232+P232+Q232+R232+S232+T232</f>
        <v>3602684.19</v>
      </c>
      <c r="D232" s="80">
        <f t="shared" ref="D232:D239" si="24">SUM(E232:I232)</f>
        <v>0</v>
      </c>
      <c r="E232" s="80">
        <v>0</v>
      </c>
      <c r="F232" s="80">
        <v>0</v>
      </c>
      <c r="G232" s="80">
        <v>0</v>
      </c>
      <c r="H232" s="80">
        <v>0</v>
      </c>
      <c r="I232" s="80">
        <v>0</v>
      </c>
      <c r="J232" s="81">
        <v>0</v>
      </c>
      <c r="K232" s="80">
        <v>0</v>
      </c>
      <c r="L232" s="80">
        <v>3446796.82</v>
      </c>
      <c r="M232" s="80">
        <v>0</v>
      </c>
      <c r="N232" s="80">
        <v>0</v>
      </c>
      <c r="O232" s="80">
        <v>0</v>
      </c>
      <c r="P232" s="80">
        <v>155887.37</v>
      </c>
      <c r="Q232" s="80">
        <v>0</v>
      </c>
      <c r="R232" s="80">
        <v>0</v>
      </c>
      <c r="S232" s="80">
        <v>0</v>
      </c>
      <c r="T232" s="80">
        <v>0</v>
      </c>
    </row>
    <row r="233" spans="1:20" ht="24" customHeight="1" x14ac:dyDescent="0.25">
      <c r="A233" s="14">
        <v>2</v>
      </c>
      <c r="B233" s="15" t="s">
        <v>1033</v>
      </c>
      <c r="C233" s="80">
        <f t="shared" si="23"/>
        <v>4446995.8499999996</v>
      </c>
      <c r="D233" s="80">
        <f t="shared" si="24"/>
        <v>0</v>
      </c>
      <c r="E233" s="80">
        <v>0</v>
      </c>
      <c r="F233" s="80">
        <v>0</v>
      </c>
      <c r="G233" s="80">
        <v>0</v>
      </c>
      <c r="H233" s="80">
        <v>0</v>
      </c>
      <c r="I233" s="80">
        <v>0</v>
      </c>
      <c r="J233" s="81">
        <v>0</v>
      </c>
      <c r="K233" s="80">
        <v>0</v>
      </c>
      <c r="L233" s="80">
        <v>4290914.0199999996</v>
      </c>
      <c r="M233" s="80">
        <v>0</v>
      </c>
      <c r="N233" s="80">
        <v>0</v>
      </c>
      <c r="O233" s="80">
        <v>0</v>
      </c>
      <c r="P233" s="80">
        <v>156081.82999999999</v>
      </c>
      <c r="Q233" s="80">
        <v>0</v>
      </c>
      <c r="R233" s="80">
        <v>0</v>
      </c>
      <c r="S233" s="80">
        <v>0</v>
      </c>
      <c r="T233" s="80">
        <v>0</v>
      </c>
    </row>
    <row r="234" spans="1:20" ht="21" customHeight="1" x14ac:dyDescent="0.25">
      <c r="A234" s="14">
        <v>3</v>
      </c>
      <c r="B234" s="15" t="s">
        <v>1034</v>
      </c>
      <c r="C234" s="80">
        <f t="shared" si="23"/>
        <v>8792728.3699999992</v>
      </c>
      <c r="D234" s="80">
        <f t="shared" si="24"/>
        <v>0</v>
      </c>
      <c r="E234" s="80">
        <v>0</v>
      </c>
      <c r="F234" s="80">
        <v>0</v>
      </c>
      <c r="G234" s="80">
        <v>0</v>
      </c>
      <c r="H234" s="80">
        <v>0</v>
      </c>
      <c r="I234" s="80">
        <v>0</v>
      </c>
      <c r="J234" s="81">
        <v>0</v>
      </c>
      <c r="K234" s="80">
        <v>0</v>
      </c>
      <c r="L234" s="80">
        <v>0</v>
      </c>
      <c r="M234" s="80">
        <v>0</v>
      </c>
      <c r="N234" s="80">
        <v>0</v>
      </c>
      <c r="O234" s="80">
        <v>0</v>
      </c>
      <c r="P234" s="80">
        <v>271657.83</v>
      </c>
      <c r="Q234" s="80">
        <v>0</v>
      </c>
      <c r="R234" s="80">
        <v>0</v>
      </c>
      <c r="S234" s="80">
        <v>8521070.5399999991</v>
      </c>
      <c r="T234" s="80">
        <v>0</v>
      </c>
    </row>
    <row r="235" spans="1:20" ht="21" customHeight="1" x14ac:dyDescent="0.25">
      <c r="A235" s="14">
        <v>4</v>
      </c>
      <c r="B235" s="15" t="s">
        <v>304</v>
      </c>
      <c r="C235" s="80">
        <f t="shared" si="23"/>
        <v>197716.8</v>
      </c>
      <c r="D235" s="80">
        <f t="shared" si="24"/>
        <v>197716.8</v>
      </c>
      <c r="E235" s="80">
        <v>197716.8</v>
      </c>
      <c r="F235" s="80">
        <v>0</v>
      </c>
      <c r="G235" s="80">
        <v>0</v>
      </c>
      <c r="H235" s="80">
        <v>0</v>
      </c>
      <c r="I235" s="80">
        <v>0</v>
      </c>
      <c r="J235" s="81">
        <v>0</v>
      </c>
      <c r="K235" s="80">
        <v>0</v>
      </c>
      <c r="L235" s="80">
        <v>0</v>
      </c>
      <c r="M235" s="80">
        <v>0</v>
      </c>
      <c r="N235" s="80">
        <v>0</v>
      </c>
      <c r="O235" s="80">
        <v>0</v>
      </c>
      <c r="P235" s="80">
        <v>0</v>
      </c>
      <c r="Q235" s="80">
        <v>0</v>
      </c>
      <c r="R235" s="80">
        <v>0</v>
      </c>
      <c r="S235" s="80">
        <v>0</v>
      </c>
      <c r="T235" s="80">
        <v>0</v>
      </c>
    </row>
    <row r="236" spans="1:20" ht="24" customHeight="1" x14ac:dyDescent="0.25">
      <c r="A236" s="14">
        <v>5</v>
      </c>
      <c r="B236" s="15" t="s">
        <v>1035</v>
      </c>
      <c r="C236" s="80">
        <f t="shared" si="23"/>
        <v>163045.48000000001</v>
      </c>
      <c r="D236" s="80">
        <f t="shared" si="24"/>
        <v>0</v>
      </c>
      <c r="E236" s="80">
        <v>0</v>
      </c>
      <c r="F236" s="80">
        <v>0</v>
      </c>
      <c r="G236" s="80">
        <v>0</v>
      </c>
      <c r="H236" s="80">
        <v>0</v>
      </c>
      <c r="I236" s="80">
        <v>0</v>
      </c>
      <c r="J236" s="81">
        <v>0</v>
      </c>
      <c r="K236" s="80">
        <v>0</v>
      </c>
      <c r="L236" s="80">
        <v>0</v>
      </c>
      <c r="M236" s="80">
        <v>0</v>
      </c>
      <c r="N236" s="80">
        <v>0</v>
      </c>
      <c r="O236" s="80">
        <v>0</v>
      </c>
      <c r="P236" s="80">
        <v>163045.48000000001</v>
      </c>
      <c r="Q236" s="80">
        <v>0</v>
      </c>
      <c r="R236" s="80">
        <v>0</v>
      </c>
      <c r="S236" s="80">
        <v>0</v>
      </c>
      <c r="T236" s="80">
        <v>0</v>
      </c>
    </row>
    <row r="237" spans="1:20" ht="20.25" customHeight="1" x14ac:dyDescent="0.25">
      <c r="A237" s="14">
        <v>6</v>
      </c>
      <c r="B237" s="15" t="s">
        <v>309</v>
      </c>
      <c r="C237" s="80">
        <f t="shared" si="23"/>
        <v>3520179.6</v>
      </c>
      <c r="D237" s="80">
        <f t="shared" si="24"/>
        <v>0</v>
      </c>
      <c r="E237" s="80">
        <v>0</v>
      </c>
      <c r="F237" s="80">
        <v>0</v>
      </c>
      <c r="G237" s="80">
        <v>0</v>
      </c>
      <c r="H237" s="80">
        <v>0</v>
      </c>
      <c r="I237" s="80">
        <v>0</v>
      </c>
      <c r="J237" s="81">
        <v>0</v>
      </c>
      <c r="K237" s="80">
        <v>0</v>
      </c>
      <c r="L237" s="80">
        <v>0</v>
      </c>
      <c r="M237" s="80">
        <v>0</v>
      </c>
      <c r="N237" s="80">
        <v>3520179.6</v>
      </c>
      <c r="O237" s="80">
        <v>0</v>
      </c>
      <c r="P237" s="80">
        <v>0</v>
      </c>
      <c r="Q237" s="80">
        <v>0</v>
      </c>
      <c r="R237" s="80">
        <v>0</v>
      </c>
      <c r="S237" s="80">
        <v>0</v>
      </c>
      <c r="T237" s="80">
        <v>0</v>
      </c>
    </row>
    <row r="238" spans="1:20" ht="22.5" customHeight="1" x14ac:dyDescent="0.25">
      <c r="A238" s="14">
        <v>7</v>
      </c>
      <c r="B238" s="15" t="s">
        <v>1036</v>
      </c>
      <c r="C238" s="80">
        <f t="shared" si="23"/>
        <v>430716</v>
      </c>
      <c r="D238" s="80">
        <f t="shared" si="24"/>
        <v>430716</v>
      </c>
      <c r="E238" s="80">
        <v>0</v>
      </c>
      <c r="F238" s="80">
        <v>0</v>
      </c>
      <c r="G238" s="80">
        <v>244743.6</v>
      </c>
      <c r="H238" s="80">
        <v>185972.4</v>
      </c>
      <c r="I238" s="80">
        <v>0</v>
      </c>
      <c r="J238" s="81">
        <v>0</v>
      </c>
      <c r="K238" s="80">
        <v>0</v>
      </c>
      <c r="L238" s="80">
        <v>0</v>
      </c>
      <c r="M238" s="80">
        <v>0</v>
      </c>
      <c r="N238" s="80">
        <v>0</v>
      </c>
      <c r="O238" s="80">
        <v>0</v>
      </c>
      <c r="P238" s="80">
        <v>0</v>
      </c>
      <c r="Q238" s="80">
        <v>0</v>
      </c>
      <c r="R238" s="80">
        <v>0</v>
      </c>
      <c r="S238" s="80">
        <v>0</v>
      </c>
      <c r="T238" s="80">
        <v>0</v>
      </c>
    </row>
    <row r="239" spans="1:20" ht="22.5" customHeight="1" x14ac:dyDescent="0.25">
      <c r="A239" s="14">
        <v>8</v>
      </c>
      <c r="B239" s="15" t="s">
        <v>312</v>
      </c>
      <c r="C239" s="80">
        <f t="shared" si="23"/>
        <v>2880651.94</v>
      </c>
      <c r="D239" s="80">
        <f t="shared" si="24"/>
        <v>0</v>
      </c>
      <c r="E239" s="80">
        <v>0</v>
      </c>
      <c r="F239" s="80">
        <v>0</v>
      </c>
      <c r="G239" s="80">
        <v>0</v>
      </c>
      <c r="H239" s="80">
        <v>0</v>
      </c>
      <c r="I239" s="80">
        <v>0</v>
      </c>
      <c r="J239" s="81">
        <v>0</v>
      </c>
      <c r="K239" s="80">
        <v>0</v>
      </c>
      <c r="L239" s="80">
        <v>2880651.94</v>
      </c>
      <c r="M239" s="80">
        <v>0</v>
      </c>
      <c r="N239" s="80">
        <v>0</v>
      </c>
      <c r="O239" s="80">
        <v>0</v>
      </c>
      <c r="P239" s="80">
        <v>0</v>
      </c>
      <c r="Q239" s="80">
        <v>0</v>
      </c>
      <c r="R239" s="80">
        <v>0</v>
      </c>
      <c r="S239" s="80">
        <v>0</v>
      </c>
      <c r="T239" s="80">
        <v>0</v>
      </c>
    </row>
    <row r="240" spans="1:20" s="8" customFormat="1" ht="22.5" customHeight="1" x14ac:dyDescent="0.25">
      <c r="A240" s="171" t="s">
        <v>313</v>
      </c>
      <c r="B240" s="171"/>
      <c r="C240" s="78">
        <f>SUM(C241:C241)</f>
        <v>2002130.01</v>
      </c>
      <c r="D240" s="78">
        <f t="shared" ref="D240:T240" si="25">SUM(D241:D241)</f>
        <v>1990510.68</v>
      </c>
      <c r="E240" s="78">
        <f t="shared" si="25"/>
        <v>0</v>
      </c>
      <c r="F240" s="78">
        <f t="shared" si="25"/>
        <v>0</v>
      </c>
      <c r="G240" s="78">
        <f t="shared" si="25"/>
        <v>0</v>
      </c>
      <c r="H240" s="78">
        <f t="shared" si="25"/>
        <v>527646</v>
      </c>
      <c r="I240" s="78">
        <f t="shared" si="25"/>
        <v>1462864.68</v>
      </c>
      <c r="J240" s="79">
        <f t="shared" si="25"/>
        <v>0</v>
      </c>
      <c r="K240" s="78">
        <f t="shared" si="25"/>
        <v>0</v>
      </c>
      <c r="L240" s="78">
        <f t="shared" si="25"/>
        <v>0</v>
      </c>
      <c r="M240" s="78">
        <f t="shared" si="25"/>
        <v>0</v>
      </c>
      <c r="N240" s="78">
        <f t="shared" si="25"/>
        <v>0</v>
      </c>
      <c r="O240" s="78">
        <f t="shared" si="25"/>
        <v>0</v>
      </c>
      <c r="P240" s="78">
        <f t="shared" si="25"/>
        <v>11619.33</v>
      </c>
      <c r="Q240" s="78">
        <f t="shared" si="25"/>
        <v>0</v>
      </c>
      <c r="R240" s="78">
        <f t="shared" si="25"/>
        <v>0</v>
      </c>
      <c r="S240" s="78">
        <f t="shared" si="25"/>
        <v>0</v>
      </c>
      <c r="T240" s="78">
        <f t="shared" si="25"/>
        <v>0</v>
      </c>
    </row>
    <row r="241" spans="1:20" ht="22.5" customHeight="1" x14ac:dyDescent="0.25">
      <c r="A241" s="14">
        <v>1</v>
      </c>
      <c r="B241" s="15" t="s">
        <v>1037</v>
      </c>
      <c r="C241" s="80">
        <f>D241+K241+L241+M241+N241+O241+P241+Q241+R241+S241+T241</f>
        <v>2002130.01</v>
      </c>
      <c r="D241" s="80">
        <f>SUM(E241:I241)</f>
        <v>1990510.68</v>
      </c>
      <c r="E241" s="80">
        <v>0</v>
      </c>
      <c r="F241" s="80">
        <v>0</v>
      </c>
      <c r="G241" s="80">
        <v>0</v>
      </c>
      <c r="H241" s="80">
        <v>527646</v>
      </c>
      <c r="I241" s="80">
        <v>1462864.68</v>
      </c>
      <c r="J241" s="81">
        <v>0</v>
      </c>
      <c r="K241" s="80">
        <v>0</v>
      </c>
      <c r="L241" s="80">
        <v>0</v>
      </c>
      <c r="M241" s="80">
        <v>0</v>
      </c>
      <c r="N241" s="80">
        <v>0</v>
      </c>
      <c r="O241" s="80">
        <v>0</v>
      </c>
      <c r="P241" s="80">
        <v>11619.33</v>
      </c>
      <c r="Q241" s="80">
        <v>0</v>
      </c>
      <c r="R241" s="80">
        <v>0</v>
      </c>
      <c r="S241" s="80">
        <v>0</v>
      </c>
      <c r="T241" s="80">
        <v>0</v>
      </c>
    </row>
    <row r="242" spans="1:20" s="8" customFormat="1" ht="22.5" customHeight="1" x14ac:dyDescent="0.25">
      <c r="A242" s="171" t="s">
        <v>315</v>
      </c>
      <c r="B242" s="171"/>
      <c r="C242" s="78">
        <f>SUM(C243:C244)</f>
        <v>1305958.24</v>
      </c>
      <c r="D242" s="78">
        <f t="shared" ref="D242:T242" si="26">SUM(D243:D244)</f>
        <v>1226937.6000000001</v>
      </c>
      <c r="E242" s="78">
        <f t="shared" si="26"/>
        <v>0</v>
      </c>
      <c r="F242" s="78">
        <f t="shared" si="26"/>
        <v>1226937.6000000001</v>
      </c>
      <c r="G242" s="78">
        <f t="shared" si="26"/>
        <v>0</v>
      </c>
      <c r="H242" s="78">
        <f t="shared" si="26"/>
        <v>0</v>
      </c>
      <c r="I242" s="78">
        <f t="shared" si="26"/>
        <v>0</v>
      </c>
      <c r="J242" s="79">
        <f t="shared" si="26"/>
        <v>0</v>
      </c>
      <c r="K242" s="78">
        <f t="shared" si="26"/>
        <v>0</v>
      </c>
      <c r="L242" s="78">
        <f t="shared" si="26"/>
        <v>0</v>
      </c>
      <c r="M242" s="78">
        <f t="shared" si="26"/>
        <v>0</v>
      </c>
      <c r="N242" s="78">
        <f t="shared" si="26"/>
        <v>0</v>
      </c>
      <c r="O242" s="78">
        <f t="shared" si="26"/>
        <v>0</v>
      </c>
      <c r="P242" s="78">
        <f t="shared" si="26"/>
        <v>79020.639999999999</v>
      </c>
      <c r="Q242" s="78">
        <f t="shared" si="26"/>
        <v>0</v>
      </c>
      <c r="R242" s="78">
        <f t="shared" si="26"/>
        <v>0</v>
      </c>
      <c r="S242" s="78">
        <f t="shared" si="26"/>
        <v>0</v>
      </c>
      <c r="T242" s="78">
        <f t="shared" si="26"/>
        <v>0</v>
      </c>
    </row>
    <row r="243" spans="1:20" ht="22.5" customHeight="1" x14ac:dyDescent="0.25">
      <c r="A243" s="14">
        <v>1</v>
      </c>
      <c r="B243" s="15" t="s">
        <v>1038</v>
      </c>
      <c r="C243" s="80">
        <f t="shared" ref="C243:C244" si="27">D243+K243+L243+M243+N243+O243+P243+Q243+R243+S243+T243</f>
        <v>79020.639999999999</v>
      </c>
      <c r="D243" s="80">
        <f t="shared" ref="D243:D244" si="28">SUM(E243:I243)</f>
        <v>0</v>
      </c>
      <c r="E243" s="80">
        <v>0</v>
      </c>
      <c r="F243" s="80">
        <v>0</v>
      </c>
      <c r="G243" s="80">
        <v>0</v>
      </c>
      <c r="H243" s="80">
        <v>0</v>
      </c>
      <c r="I243" s="80">
        <v>0</v>
      </c>
      <c r="J243" s="81">
        <v>0</v>
      </c>
      <c r="K243" s="80">
        <v>0</v>
      </c>
      <c r="L243" s="80">
        <v>0</v>
      </c>
      <c r="M243" s="80">
        <v>0</v>
      </c>
      <c r="N243" s="80">
        <v>0</v>
      </c>
      <c r="O243" s="80">
        <v>0</v>
      </c>
      <c r="P243" s="80">
        <v>79020.639999999999</v>
      </c>
      <c r="Q243" s="80">
        <v>0</v>
      </c>
      <c r="R243" s="80">
        <v>0</v>
      </c>
      <c r="S243" s="80">
        <v>0</v>
      </c>
      <c r="T243" s="80">
        <v>0</v>
      </c>
    </row>
    <row r="244" spans="1:20" ht="22.5" customHeight="1" x14ac:dyDescent="0.25">
      <c r="A244" s="14">
        <v>2</v>
      </c>
      <c r="B244" s="15" t="s">
        <v>1039</v>
      </c>
      <c r="C244" s="80">
        <f t="shared" si="27"/>
        <v>1226937.6000000001</v>
      </c>
      <c r="D244" s="80">
        <f t="shared" si="28"/>
        <v>1226937.6000000001</v>
      </c>
      <c r="E244" s="80">
        <v>0</v>
      </c>
      <c r="F244" s="80">
        <v>1226937.6000000001</v>
      </c>
      <c r="G244" s="80">
        <v>0</v>
      </c>
      <c r="H244" s="80">
        <v>0</v>
      </c>
      <c r="I244" s="80">
        <v>0</v>
      </c>
      <c r="J244" s="81">
        <v>0</v>
      </c>
      <c r="K244" s="80">
        <v>0</v>
      </c>
      <c r="L244" s="80">
        <v>0</v>
      </c>
      <c r="M244" s="80">
        <v>0</v>
      </c>
      <c r="N244" s="80">
        <v>0</v>
      </c>
      <c r="O244" s="80">
        <v>0</v>
      </c>
      <c r="P244" s="80">
        <v>0</v>
      </c>
      <c r="Q244" s="80">
        <v>0</v>
      </c>
      <c r="R244" s="80">
        <v>0</v>
      </c>
      <c r="S244" s="80">
        <v>0</v>
      </c>
      <c r="T244" s="80">
        <v>0</v>
      </c>
    </row>
    <row r="245" spans="1:20" s="8" customFormat="1" ht="22.5" customHeight="1" x14ac:dyDescent="0.25">
      <c r="A245" s="171" t="s">
        <v>318</v>
      </c>
      <c r="B245" s="171"/>
      <c r="C245" s="78">
        <f>C246</f>
        <v>308421.59999999998</v>
      </c>
      <c r="D245" s="78">
        <f t="shared" ref="D245:T245" si="29">D246</f>
        <v>308421.59999999998</v>
      </c>
      <c r="E245" s="78">
        <f t="shared" si="29"/>
        <v>0</v>
      </c>
      <c r="F245" s="78">
        <f t="shared" si="29"/>
        <v>0</v>
      </c>
      <c r="G245" s="78">
        <f t="shared" si="29"/>
        <v>0</v>
      </c>
      <c r="H245" s="78">
        <f t="shared" si="29"/>
        <v>308421.59999999998</v>
      </c>
      <c r="I245" s="78">
        <f t="shared" si="29"/>
        <v>0</v>
      </c>
      <c r="J245" s="79">
        <f t="shared" si="29"/>
        <v>0</v>
      </c>
      <c r="K245" s="78">
        <f t="shared" si="29"/>
        <v>0</v>
      </c>
      <c r="L245" s="78">
        <f t="shared" si="29"/>
        <v>0</v>
      </c>
      <c r="M245" s="78">
        <f t="shared" si="29"/>
        <v>0</v>
      </c>
      <c r="N245" s="78">
        <f t="shared" si="29"/>
        <v>0</v>
      </c>
      <c r="O245" s="78">
        <f t="shared" si="29"/>
        <v>0</v>
      </c>
      <c r="P245" s="78">
        <f t="shared" si="29"/>
        <v>0</v>
      </c>
      <c r="Q245" s="78">
        <f t="shared" si="29"/>
        <v>0</v>
      </c>
      <c r="R245" s="78">
        <f t="shared" si="29"/>
        <v>0</v>
      </c>
      <c r="S245" s="78">
        <f t="shared" si="29"/>
        <v>0</v>
      </c>
      <c r="T245" s="78">
        <f t="shared" si="29"/>
        <v>0</v>
      </c>
    </row>
    <row r="246" spans="1:20" ht="22.5" customHeight="1" x14ac:dyDescent="0.25">
      <c r="A246" s="14">
        <v>1</v>
      </c>
      <c r="B246" s="15" t="s">
        <v>319</v>
      </c>
      <c r="C246" s="80">
        <f>D246+K246+L246+M246+N246+O246+P246+Q246+R246+S246+T246</f>
        <v>308421.59999999998</v>
      </c>
      <c r="D246" s="80">
        <f>SUM(E246:I246)</f>
        <v>308421.59999999998</v>
      </c>
      <c r="E246" s="80">
        <v>0</v>
      </c>
      <c r="F246" s="80">
        <v>0</v>
      </c>
      <c r="G246" s="80">
        <v>0</v>
      </c>
      <c r="H246" s="80">
        <v>308421.59999999998</v>
      </c>
      <c r="I246" s="80">
        <v>0</v>
      </c>
      <c r="J246" s="81">
        <v>0</v>
      </c>
      <c r="K246" s="80">
        <v>0</v>
      </c>
      <c r="L246" s="80">
        <v>0</v>
      </c>
      <c r="M246" s="80">
        <v>0</v>
      </c>
      <c r="N246" s="80">
        <v>0</v>
      </c>
      <c r="O246" s="80">
        <v>0</v>
      </c>
      <c r="P246" s="80">
        <v>0</v>
      </c>
      <c r="Q246" s="80">
        <v>0</v>
      </c>
      <c r="R246" s="80">
        <v>0</v>
      </c>
      <c r="S246" s="80">
        <v>0</v>
      </c>
      <c r="T246" s="80">
        <v>0</v>
      </c>
    </row>
    <row r="247" spans="1:20" s="8" customFormat="1" ht="22.5" customHeight="1" x14ac:dyDescent="0.25">
      <c r="A247" s="171" t="s">
        <v>321</v>
      </c>
      <c r="B247" s="171"/>
      <c r="C247" s="78">
        <f>C248</f>
        <v>6173371.2899999991</v>
      </c>
      <c r="D247" s="78">
        <f t="shared" ref="D247:T247" si="30">D248</f>
        <v>6173371.2899999991</v>
      </c>
      <c r="E247" s="78">
        <f t="shared" si="30"/>
        <v>3038070</v>
      </c>
      <c r="F247" s="78">
        <f t="shared" si="30"/>
        <v>0</v>
      </c>
      <c r="G247" s="78">
        <f t="shared" si="30"/>
        <v>0</v>
      </c>
      <c r="H247" s="78">
        <f t="shared" si="30"/>
        <v>1550097.4100000001</v>
      </c>
      <c r="I247" s="78">
        <f t="shared" si="30"/>
        <v>1585203.88</v>
      </c>
      <c r="J247" s="79">
        <f t="shared" si="30"/>
        <v>0</v>
      </c>
      <c r="K247" s="78">
        <f t="shared" si="30"/>
        <v>0</v>
      </c>
      <c r="L247" s="78">
        <f t="shared" si="30"/>
        <v>0</v>
      </c>
      <c r="M247" s="78">
        <f t="shared" si="30"/>
        <v>0</v>
      </c>
      <c r="N247" s="78">
        <f t="shared" si="30"/>
        <v>0</v>
      </c>
      <c r="O247" s="78">
        <f t="shared" si="30"/>
        <v>0</v>
      </c>
      <c r="P247" s="78">
        <f t="shared" si="30"/>
        <v>0</v>
      </c>
      <c r="Q247" s="78">
        <f t="shared" si="30"/>
        <v>0</v>
      </c>
      <c r="R247" s="78">
        <f t="shared" si="30"/>
        <v>0</v>
      </c>
      <c r="S247" s="78">
        <f t="shared" si="30"/>
        <v>0</v>
      </c>
      <c r="T247" s="78">
        <f t="shared" si="30"/>
        <v>0</v>
      </c>
    </row>
    <row r="248" spans="1:20" s="8" customFormat="1" ht="22.5" customHeight="1" x14ac:dyDescent="0.25">
      <c r="A248" s="171" t="s">
        <v>1040</v>
      </c>
      <c r="B248" s="171"/>
      <c r="C248" s="78">
        <f>SUM(C249:C250)</f>
        <v>6173371.2899999991</v>
      </c>
      <c r="D248" s="78">
        <f t="shared" ref="D248:T248" si="31">SUM(D249:D250)</f>
        <v>6173371.2899999991</v>
      </c>
      <c r="E248" s="78">
        <f t="shared" si="31"/>
        <v>3038070</v>
      </c>
      <c r="F248" s="78">
        <f t="shared" si="31"/>
        <v>0</v>
      </c>
      <c r="G248" s="78">
        <f t="shared" si="31"/>
        <v>0</v>
      </c>
      <c r="H248" s="78">
        <f t="shared" si="31"/>
        <v>1550097.4100000001</v>
      </c>
      <c r="I248" s="78">
        <f t="shared" si="31"/>
        <v>1585203.88</v>
      </c>
      <c r="J248" s="79">
        <f t="shared" si="31"/>
        <v>0</v>
      </c>
      <c r="K248" s="78">
        <f t="shared" si="31"/>
        <v>0</v>
      </c>
      <c r="L248" s="78">
        <f t="shared" si="31"/>
        <v>0</v>
      </c>
      <c r="M248" s="78">
        <f t="shared" si="31"/>
        <v>0</v>
      </c>
      <c r="N248" s="78">
        <f t="shared" si="31"/>
        <v>0</v>
      </c>
      <c r="O248" s="78">
        <f t="shared" si="31"/>
        <v>0</v>
      </c>
      <c r="P248" s="78">
        <f t="shared" si="31"/>
        <v>0</v>
      </c>
      <c r="Q248" s="78">
        <f t="shared" si="31"/>
        <v>0</v>
      </c>
      <c r="R248" s="78">
        <f t="shared" si="31"/>
        <v>0</v>
      </c>
      <c r="S248" s="78">
        <f t="shared" si="31"/>
        <v>0</v>
      </c>
      <c r="T248" s="78">
        <f t="shared" si="31"/>
        <v>0</v>
      </c>
    </row>
    <row r="249" spans="1:20" ht="22.5" customHeight="1" x14ac:dyDescent="0.25">
      <c r="A249" s="15">
        <v>1</v>
      </c>
      <c r="B249" s="15" t="s">
        <v>323</v>
      </c>
      <c r="C249" s="80">
        <f t="shared" ref="C249:C250" si="32">D249+K249+L249+M249+N249+O249+P249+Q249+R249+S249+T249</f>
        <v>5540541.6899999995</v>
      </c>
      <c r="D249" s="80">
        <f t="shared" ref="D249:D250" si="33">SUM(E249:I249)</f>
        <v>5540541.6899999995</v>
      </c>
      <c r="E249" s="80">
        <v>3038070</v>
      </c>
      <c r="F249" s="80">
        <v>0</v>
      </c>
      <c r="G249" s="80">
        <v>0</v>
      </c>
      <c r="H249" s="80">
        <v>917267.81</v>
      </c>
      <c r="I249" s="80">
        <v>1585203.88</v>
      </c>
      <c r="J249" s="81">
        <v>0</v>
      </c>
      <c r="K249" s="80">
        <v>0</v>
      </c>
      <c r="L249" s="80">
        <v>0</v>
      </c>
      <c r="M249" s="80">
        <v>0</v>
      </c>
      <c r="N249" s="80">
        <v>0</v>
      </c>
      <c r="O249" s="80">
        <v>0</v>
      </c>
      <c r="P249" s="80">
        <v>0</v>
      </c>
      <c r="Q249" s="80">
        <v>0</v>
      </c>
      <c r="R249" s="80">
        <v>0</v>
      </c>
      <c r="S249" s="80">
        <v>0</v>
      </c>
      <c r="T249" s="80">
        <v>0</v>
      </c>
    </row>
    <row r="250" spans="1:20" ht="22.5" customHeight="1" x14ac:dyDescent="0.25">
      <c r="A250" s="15">
        <v>2</v>
      </c>
      <c r="B250" s="15" t="s">
        <v>325</v>
      </c>
      <c r="C250" s="80">
        <f t="shared" si="32"/>
        <v>632829.6</v>
      </c>
      <c r="D250" s="80">
        <f t="shared" si="33"/>
        <v>632829.6</v>
      </c>
      <c r="E250" s="80">
        <v>0</v>
      </c>
      <c r="F250" s="80">
        <v>0</v>
      </c>
      <c r="G250" s="80">
        <v>0</v>
      </c>
      <c r="H250" s="80">
        <v>632829.6</v>
      </c>
      <c r="I250" s="80">
        <v>0</v>
      </c>
      <c r="J250" s="81">
        <v>0</v>
      </c>
      <c r="K250" s="80">
        <v>0</v>
      </c>
      <c r="L250" s="80">
        <v>0</v>
      </c>
      <c r="M250" s="80">
        <v>0</v>
      </c>
      <c r="N250" s="80">
        <v>0</v>
      </c>
      <c r="O250" s="80">
        <v>0</v>
      </c>
      <c r="P250" s="80">
        <v>0</v>
      </c>
      <c r="Q250" s="80">
        <v>0</v>
      </c>
      <c r="R250" s="80">
        <v>0</v>
      </c>
      <c r="S250" s="80">
        <v>0</v>
      </c>
      <c r="T250" s="80">
        <v>0</v>
      </c>
    </row>
    <row r="251" spans="1:20" s="8" customFormat="1" ht="23.25" customHeight="1" x14ac:dyDescent="0.25">
      <c r="A251" s="171" t="s">
        <v>327</v>
      </c>
      <c r="B251" s="171"/>
      <c r="C251" s="78">
        <f>C252+C274</f>
        <v>41446964.829999998</v>
      </c>
      <c r="D251" s="78">
        <f t="shared" ref="D251:T251" si="34">D252+D274</f>
        <v>7380030.1100000003</v>
      </c>
      <c r="E251" s="78">
        <f t="shared" si="34"/>
        <v>2359744.7999999998</v>
      </c>
      <c r="F251" s="78">
        <f t="shared" si="34"/>
        <v>3128404.9099999997</v>
      </c>
      <c r="G251" s="78">
        <f t="shared" si="34"/>
        <v>0</v>
      </c>
      <c r="H251" s="78">
        <f t="shared" si="34"/>
        <v>1107966</v>
      </c>
      <c r="I251" s="78">
        <f t="shared" si="34"/>
        <v>783914.39999999991</v>
      </c>
      <c r="J251" s="79">
        <f t="shared" si="34"/>
        <v>0</v>
      </c>
      <c r="K251" s="78">
        <f t="shared" si="34"/>
        <v>0</v>
      </c>
      <c r="L251" s="78">
        <f t="shared" si="34"/>
        <v>23257377.960000001</v>
      </c>
      <c r="M251" s="78">
        <f t="shared" si="34"/>
        <v>0</v>
      </c>
      <c r="N251" s="78">
        <f t="shared" si="34"/>
        <v>4489266.9000000004</v>
      </c>
      <c r="O251" s="78">
        <f t="shared" si="34"/>
        <v>3431245.1999999997</v>
      </c>
      <c r="P251" s="78">
        <f t="shared" si="34"/>
        <v>2889044.66</v>
      </c>
      <c r="Q251" s="78">
        <f t="shared" si="34"/>
        <v>0</v>
      </c>
      <c r="R251" s="78">
        <f t="shared" si="34"/>
        <v>0</v>
      </c>
      <c r="S251" s="78">
        <f t="shared" si="34"/>
        <v>0</v>
      </c>
      <c r="T251" s="78">
        <f t="shared" si="34"/>
        <v>0</v>
      </c>
    </row>
    <row r="252" spans="1:20" s="8" customFormat="1" ht="22.5" customHeight="1" x14ac:dyDescent="0.25">
      <c r="A252" s="171" t="s">
        <v>328</v>
      </c>
      <c r="B252" s="171"/>
      <c r="C252" s="78">
        <f>SUM(C253:C273)</f>
        <v>31271659.27</v>
      </c>
      <c r="D252" s="78">
        <f t="shared" ref="D252:T252" si="35">SUM(D253:D273)</f>
        <v>5433574.9100000001</v>
      </c>
      <c r="E252" s="78">
        <f t="shared" si="35"/>
        <v>413289.6</v>
      </c>
      <c r="F252" s="78">
        <f t="shared" si="35"/>
        <v>3128404.9099999997</v>
      </c>
      <c r="G252" s="78">
        <f t="shared" si="35"/>
        <v>0</v>
      </c>
      <c r="H252" s="78">
        <f t="shared" si="35"/>
        <v>1107966</v>
      </c>
      <c r="I252" s="78">
        <f t="shared" si="35"/>
        <v>783914.39999999991</v>
      </c>
      <c r="J252" s="79">
        <f t="shared" si="35"/>
        <v>0</v>
      </c>
      <c r="K252" s="78">
        <f t="shared" si="35"/>
        <v>0</v>
      </c>
      <c r="L252" s="78">
        <f t="shared" si="35"/>
        <v>19939245.140000001</v>
      </c>
      <c r="M252" s="78">
        <f t="shared" si="35"/>
        <v>0</v>
      </c>
      <c r="N252" s="78">
        <f t="shared" si="35"/>
        <v>1882659.4</v>
      </c>
      <c r="O252" s="78">
        <f t="shared" si="35"/>
        <v>2174986.7999999998</v>
      </c>
      <c r="P252" s="78">
        <f t="shared" si="35"/>
        <v>1841193.02</v>
      </c>
      <c r="Q252" s="78">
        <f t="shared" si="35"/>
        <v>0</v>
      </c>
      <c r="R252" s="78">
        <f t="shared" si="35"/>
        <v>0</v>
      </c>
      <c r="S252" s="78">
        <f t="shared" si="35"/>
        <v>0</v>
      </c>
      <c r="T252" s="78">
        <f t="shared" si="35"/>
        <v>0</v>
      </c>
    </row>
    <row r="253" spans="1:20" ht="22.5" customHeight="1" x14ac:dyDescent="0.25">
      <c r="A253" s="14">
        <v>1</v>
      </c>
      <c r="B253" s="15" t="s">
        <v>1041</v>
      </c>
      <c r="C253" s="80">
        <f t="shared" ref="C253:C273" si="36">D253+K253+L253+M253+N253+O253+P253+Q253+R253+S253+T253</f>
        <v>5535849.2699999996</v>
      </c>
      <c r="D253" s="80">
        <f t="shared" ref="D253:D273" si="37">SUM(E253:I253)</f>
        <v>0</v>
      </c>
      <c r="E253" s="80">
        <v>0</v>
      </c>
      <c r="F253" s="80">
        <v>0</v>
      </c>
      <c r="G253" s="80">
        <v>0</v>
      </c>
      <c r="H253" s="80">
        <v>0</v>
      </c>
      <c r="I253" s="80">
        <v>0</v>
      </c>
      <c r="J253" s="81">
        <v>0</v>
      </c>
      <c r="K253" s="80">
        <v>0</v>
      </c>
      <c r="L253" s="80">
        <v>5403022.7999999998</v>
      </c>
      <c r="M253" s="80">
        <v>0</v>
      </c>
      <c r="N253" s="80">
        <v>0</v>
      </c>
      <c r="O253" s="80">
        <v>0</v>
      </c>
      <c r="P253" s="80">
        <v>132826.47</v>
      </c>
      <c r="Q253" s="80">
        <v>0</v>
      </c>
      <c r="R253" s="80">
        <v>0</v>
      </c>
      <c r="S253" s="80">
        <v>0</v>
      </c>
      <c r="T253" s="80">
        <v>0</v>
      </c>
    </row>
    <row r="254" spans="1:20" ht="20.25" customHeight="1" x14ac:dyDescent="0.25">
      <c r="A254" s="14">
        <v>2</v>
      </c>
      <c r="B254" s="15" t="s">
        <v>330</v>
      </c>
      <c r="C254" s="80">
        <f t="shared" si="36"/>
        <v>6154071.4500000002</v>
      </c>
      <c r="D254" s="80">
        <f t="shared" si="37"/>
        <v>0</v>
      </c>
      <c r="E254" s="80">
        <v>0</v>
      </c>
      <c r="F254" s="80">
        <v>0</v>
      </c>
      <c r="G254" s="80">
        <v>0</v>
      </c>
      <c r="H254" s="80">
        <v>0</v>
      </c>
      <c r="I254" s="80">
        <v>0</v>
      </c>
      <c r="J254" s="81">
        <v>0</v>
      </c>
      <c r="K254" s="80">
        <v>0</v>
      </c>
      <c r="L254" s="80">
        <v>6008588.1900000004</v>
      </c>
      <c r="M254" s="80">
        <v>0</v>
      </c>
      <c r="N254" s="80">
        <v>0</v>
      </c>
      <c r="O254" s="80">
        <v>0</v>
      </c>
      <c r="P254" s="80">
        <v>145483.26</v>
      </c>
      <c r="Q254" s="80">
        <v>0</v>
      </c>
      <c r="R254" s="80">
        <v>0</v>
      </c>
      <c r="S254" s="80">
        <v>0</v>
      </c>
      <c r="T254" s="80">
        <v>0</v>
      </c>
    </row>
    <row r="255" spans="1:20" ht="24.6" customHeight="1" x14ac:dyDescent="0.25">
      <c r="A255" s="14">
        <v>3</v>
      </c>
      <c r="B255" s="15" t="s">
        <v>331</v>
      </c>
      <c r="C255" s="80">
        <f t="shared" si="36"/>
        <v>1889478.56</v>
      </c>
      <c r="D255" s="80">
        <f t="shared" si="37"/>
        <v>900045.55</v>
      </c>
      <c r="E255" s="80">
        <v>0</v>
      </c>
      <c r="F255" s="80">
        <v>900045.55</v>
      </c>
      <c r="G255" s="80">
        <v>0</v>
      </c>
      <c r="H255" s="80">
        <v>0</v>
      </c>
      <c r="I255" s="80">
        <v>0</v>
      </c>
      <c r="J255" s="81">
        <v>0</v>
      </c>
      <c r="K255" s="80">
        <v>0</v>
      </c>
      <c r="L255" s="80">
        <v>989433.01</v>
      </c>
      <c r="M255" s="80">
        <v>0</v>
      </c>
      <c r="N255" s="80">
        <v>0</v>
      </c>
      <c r="O255" s="80">
        <v>0</v>
      </c>
      <c r="P255" s="80">
        <v>0</v>
      </c>
      <c r="Q255" s="80">
        <v>0</v>
      </c>
      <c r="R255" s="80">
        <v>0</v>
      </c>
      <c r="S255" s="80">
        <v>0</v>
      </c>
      <c r="T255" s="80">
        <v>0</v>
      </c>
    </row>
    <row r="256" spans="1:20" ht="19.5" customHeight="1" x14ac:dyDescent="0.25">
      <c r="A256" s="14">
        <v>4</v>
      </c>
      <c r="B256" s="15" t="s">
        <v>1042</v>
      </c>
      <c r="C256" s="80">
        <f t="shared" si="36"/>
        <v>255152.11</v>
      </c>
      <c r="D256" s="80">
        <f t="shared" si="37"/>
        <v>0</v>
      </c>
      <c r="E256" s="80">
        <v>0</v>
      </c>
      <c r="F256" s="80">
        <v>0</v>
      </c>
      <c r="G256" s="80">
        <v>0</v>
      </c>
      <c r="H256" s="80">
        <v>0</v>
      </c>
      <c r="I256" s="80">
        <v>0</v>
      </c>
      <c r="J256" s="81">
        <v>0</v>
      </c>
      <c r="K256" s="80">
        <v>0</v>
      </c>
      <c r="L256" s="80">
        <v>0</v>
      </c>
      <c r="M256" s="80">
        <v>0</v>
      </c>
      <c r="N256" s="80">
        <v>0</v>
      </c>
      <c r="O256" s="80">
        <v>0</v>
      </c>
      <c r="P256" s="80">
        <v>255152.11</v>
      </c>
      <c r="Q256" s="80">
        <v>0</v>
      </c>
      <c r="R256" s="80">
        <v>0</v>
      </c>
      <c r="S256" s="80">
        <v>0</v>
      </c>
      <c r="T256" s="80">
        <v>0</v>
      </c>
    </row>
    <row r="257" spans="1:20" ht="22.5" customHeight="1" x14ac:dyDescent="0.25">
      <c r="A257" s="14">
        <v>5</v>
      </c>
      <c r="B257" s="15" t="s">
        <v>333</v>
      </c>
      <c r="C257" s="80">
        <f t="shared" si="36"/>
        <v>101278.8</v>
      </c>
      <c r="D257" s="80">
        <f t="shared" si="37"/>
        <v>101278.8</v>
      </c>
      <c r="E257" s="80">
        <v>0</v>
      </c>
      <c r="F257" s="80">
        <v>0</v>
      </c>
      <c r="G257" s="80">
        <v>0</v>
      </c>
      <c r="H257" s="80">
        <v>101278.8</v>
      </c>
      <c r="I257" s="80">
        <v>0</v>
      </c>
      <c r="J257" s="81">
        <v>0</v>
      </c>
      <c r="K257" s="80">
        <v>0</v>
      </c>
      <c r="L257" s="80">
        <v>0</v>
      </c>
      <c r="M257" s="80">
        <v>0</v>
      </c>
      <c r="N257" s="80">
        <v>0</v>
      </c>
      <c r="O257" s="80">
        <v>0</v>
      </c>
      <c r="P257" s="80">
        <v>0</v>
      </c>
      <c r="Q257" s="80">
        <v>0</v>
      </c>
      <c r="R257" s="80">
        <v>0</v>
      </c>
      <c r="S257" s="80">
        <v>0</v>
      </c>
      <c r="T257" s="80">
        <v>0</v>
      </c>
    </row>
    <row r="258" spans="1:20" ht="22.5" customHeight="1" x14ac:dyDescent="0.25">
      <c r="A258" s="14">
        <v>6</v>
      </c>
      <c r="B258" s="15" t="s">
        <v>334</v>
      </c>
      <c r="C258" s="80">
        <f t="shared" si="36"/>
        <v>188220</v>
      </c>
      <c r="D258" s="80">
        <f t="shared" si="37"/>
        <v>188220</v>
      </c>
      <c r="E258" s="80">
        <v>0</v>
      </c>
      <c r="F258" s="80">
        <v>0</v>
      </c>
      <c r="G258" s="80">
        <v>0</v>
      </c>
      <c r="H258" s="80">
        <v>188220</v>
      </c>
      <c r="I258" s="80">
        <v>0</v>
      </c>
      <c r="J258" s="81">
        <v>0</v>
      </c>
      <c r="K258" s="80">
        <v>0</v>
      </c>
      <c r="L258" s="80">
        <v>0</v>
      </c>
      <c r="M258" s="80">
        <v>0</v>
      </c>
      <c r="N258" s="80">
        <v>0</v>
      </c>
      <c r="O258" s="80">
        <v>0</v>
      </c>
      <c r="P258" s="80">
        <v>0</v>
      </c>
      <c r="Q258" s="80">
        <v>0</v>
      </c>
      <c r="R258" s="80">
        <v>0</v>
      </c>
      <c r="S258" s="80">
        <v>0</v>
      </c>
      <c r="T258" s="80">
        <v>0</v>
      </c>
    </row>
    <row r="259" spans="1:20" ht="22.5" customHeight="1" x14ac:dyDescent="0.25">
      <c r="A259" s="14">
        <v>7</v>
      </c>
      <c r="B259" s="15" t="s">
        <v>1043</v>
      </c>
      <c r="C259" s="80">
        <f t="shared" si="36"/>
        <v>1488209.4100000001</v>
      </c>
      <c r="D259" s="80">
        <f t="shared" si="37"/>
        <v>1481270.56</v>
      </c>
      <c r="E259" s="80">
        <v>0</v>
      </c>
      <c r="F259" s="80">
        <v>1249852.96</v>
      </c>
      <c r="G259" s="80">
        <v>0</v>
      </c>
      <c r="H259" s="80">
        <v>231417.60000000001</v>
      </c>
      <c r="I259" s="80">
        <v>0</v>
      </c>
      <c r="J259" s="81">
        <v>0</v>
      </c>
      <c r="K259" s="80">
        <v>0</v>
      </c>
      <c r="L259" s="80">
        <v>0</v>
      </c>
      <c r="M259" s="80">
        <v>0</v>
      </c>
      <c r="N259" s="80">
        <v>0</v>
      </c>
      <c r="O259" s="80">
        <v>0</v>
      </c>
      <c r="P259" s="80">
        <v>6938.85</v>
      </c>
      <c r="Q259" s="80">
        <v>0</v>
      </c>
      <c r="R259" s="80">
        <v>0</v>
      </c>
      <c r="S259" s="80">
        <v>0</v>
      </c>
      <c r="T259" s="80">
        <v>0</v>
      </c>
    </row>
    <row r="260" spans="1:20" ht="22.5" customHeight="1" x14ac:dyDescent="0.25">
      <c r="A260" s="14">
        <v>8</v>
      </c>
      <c r="B260" s="15" t="s">
        <v>336</v>
      </c>
      <c r="C260" s="80">
        <f t="shared" si="36"/>
        <v>2660311.15</v>
      </c>
      <c r="D260" s="80">
        <f t="shared" si="37"/>
        <v>0</v>
      </c>
      <c r="E260" s="80">
        <v>0</v>
      </c>
      <c r="F260" s="80">
        <v>0</v>
      </c>
      <c r="G260" s="80">
        <v>0</v>
      </c>
      <c r="H260" s="80">
        <v>0</v>
      </c>
      <c r="I260" s="80">
        <v>0</v>
      </c>
      <c r="J260" s="81">
        <v>0</v>
      </c>
      <c r="K260" s="80">
        <v>0</v>
      </c>
      <c r="L260" s="80">
        <v>2660311.15</v>
      </c>
      <c r="M260" s="80">
        <v>0</v>
      </c>
      <c r="N260" s="80">
        <v>0</v>
      </c>
      <c r="O260" s="80">
        <v>0</v>
      </c>
      <c r="P260" s="80">
        <v>0</v>
      </c>
      <c r="Q260" s="80">
        <v>0</v>
      </c>
      <c r="R260" s="80">
        <v>0</v>
      </c>
      <c r="S260" s="80">
        <v>0</v>
      </c>
      <c r="T260" s="80">
        <v>0</v>
      </c>
    </row>
    <row r="261" spans="1:20" ht="22.5" customHeight="1" x14ac:dyDescent="0.25">
      <c r="A261" s="14">
        <v>9</v>
      </c>
      <c r="B261" s="15" t="s">
        <v>337</v>
      </c>
      <c r="C261" s="80">
        <f t="shared" si="36"/>
        <v>1099665.6000000001</v>
      </c>
      <c r="D261" s="80">
        <f t="shared" si="37"/>
        <v>0</v>
      </c>
      <c r="E261" s="80">
        <v>0</v>
      </c>
      <c r="F261" s="80">
        <v>0</v>
      </c>
      <c r="G261" s="80">
        <v>0</v>
      </c>
      <c r="H261" s="80">
        <v>0</v>
      </c>
      <c r="I261" s="80">
        <v>0</v>
      </c>
      <c r="J261" s="81">
        <v>0</v>
      </c>
      <c r="K261" s="80">
        <v>0</v>
      </c>
      <c r="L261" s="80">
        <v>0</v>
      </c>
      <c r="M261" s="80">
        <v>0</v>
      </c>
      <c r="N261" s="80">
        <v>797335.2</v>
      </c>
      <c r="O261" s="80">
        <v>302330.40000000002</v>
      </c>
      <c r="P261" s="80">
        <v>0</v>
      </c>
      <c r="Q261" s="80">
        <v>0</v>
      </c>
      <c r="R261" s="80">
        <v>0</v>
      </c>
      <c r="S261" s="80">
        <v>0</v>
      </c>
      <c r="T261" s="80">
        <v>0</v>
      </c>
    </row>
    <row r="262" spans="1:20" ht="24" customHeight="1" x14ac:dyDescent="0.25">
      <c r="A262" s="14">
        <v>10</v>
      </c>
      <c r="B262" s="15" t="s">
        <v>338</v>
      </c>
      <c r="C262" s="80">
        <f t="shared" si="36"/>
        <v>201906</v>
      </c>
      <c r="D262" s="80">
        <f t="shared" si="37"/>
        <v>201906</v>
      </c>
      <c r="E262" s="80">
        <v>0</v>
      </c>
      <c r="F262" s="80">
        <v>0</v>
      </c>
      <c r="G262" s="80">
        <v>0</v>
      </c>
      <c r="H262" s="80">
        <v>201906</v>
      </c>
      <c r="I262" s="80">
        <v>0</v>
      </c>
      <c r="J262" s="81">
        <v>0</v>
      </c>
      <c r="K262" s="80">
        <v>0</v>
      </c>
      <c r="L262" s="80">
        <v>0</v>
      </c>
      <c r="M262" s="80">
        <v>0</v>
      </c>
      <c r="N262" s="80">
        <v>0</v>
      </c>
      <c r="O262" s="80">
        <v>0</v>
      </c>
      <c r="P262" s="80">
        <v>0</v>
      </c>
      <c r="Q262" s="80">
        <v>0</v>
      </c>
      <c r="R262" s="80">
        <v>0</v>
      </c>
      <c r="S262" s="80">
        <v>0</v>
      </c>
      <c r="T262" s="80">
        <v>0</v>
      </c>
    </row>
    <row r="263" spans="1:20" ht="22.5" customHeight="1" x14ac:dyDescent="0.25">
      <c r="A263" s="14">
        <v>11</v>
      </c>
      <c r="B263" s="15" t="s">
        <v>1044</v>
      </c>
      <c r="C263" s="80">
        <f t="shared" si="36"/>
        <v>123531.05</v>
      </c>
      <c r="D263" s="80">
        <f t="shared" si="37"/>
        <v>0</v>
      </c>
      <c r="E263" s="80">
        <v>0</v>
      </c>
      <c r="F263" s="80">
        <v>0</v>
      </c>
      <c r="G263" s="80">
        <v>0</v>
      </c>
      <c r="H263" s="80">
        <v>0</v>
      </c>
      <c r="I263" s="80">
        <v>0</v>
      </c>
      <c r="J263" s="81">
        <v>0</v>
      </c>
      <c r="K263" s="80">
        <v>0</v>
      </c>
      <c r="L263" s="80">
        <v>0</v>
      </c>
      <c r="M263" s="80">
        <v>0</v>
      </c>
      <c r="N263" s="80">
        <v>0</v>
      </c>
      <c r="O263" s="80">
        <v>0</v>
      </c>
      <c r="P263" s="80">
        <v>123531.05</v>
      </c>
      <c r="Q263" s="80">
        <v>0</v>
      </c>
      <c r="R263" s="80">
        <v>0</v>
      </c>
      <c r="S263" s="80">
        <v>0</v>
      </c>
      <c r="T263" s="80">
        <v>0</v>
      </c>
    </row>
    <row r="264" spans="1:20" ht="22.5" customHeight="1" x14ac:dyDescent="0.25">
      <c r="A264" s="14">
        <v>12</v>
      </c>
      <c r="B264" s="15" t="s">
        <v>1045</v>
      </c>
      <c r="C264" s="80">
        <f t="shared" si="36"/>
        <v>9150.48</v>
      </c>
      <c r="D264" s="80">
        <f t="shared" si="37"/>
        <v>0</v>
      </c>
      <c r="E264" s="80">
        <v>0</v>
      </c>
      <c r="F264" s="80">
        <v>0</v>
      </c>
      <c r="G264" s="80">
        <v>0</v>
      </c>
      <c r="H264" s="80">
        <v>0</v>
      </c>
      <c r="I264" s="80">
        <v>0</v>
      </c>
      <c r="J264" s="81">
        <v>0</v>
      </c>
      <c r="K264" s="80">
        <v>0</v>
      </c>
      <c r="L264" s="80">
        <v>0</v>
      </c>
      <c r="M264" s="80">
        <v>0</v>
      </c>
      <c r="N264" s="80">
        <v>0</v>
      </c>
      <c r="O264" s="80">
        <v>0</v>
      </c>
      <c r="P264" s="80">
        <v>9150.48</v>
      </c>
      <c r="Q264" s="80">
        <v>0</v>
      </c>
      <c r="R264" s="80">
        <v>0</v>
      </c>
      <c r="S264" s="80">
        <v>0</v>
      </c>
      <c r="T264" s="80">
        <v>0</v>
      </c>
    </row>
    <row r="265" spans="1:20" ht="22.5" customHeight="1" x14ac:dyDescent="0.25">
      <c r="A265" s="14">
        <v>13</v>
      </c>
      <c r="B265" s="15" t="s">
        <v>1046</v>
      </c>
      <c r="C265" s="80">
        <f t="shared" si="36"/>
        <v>1666406.99</v>
      </c>
      <c r="D265" s="80">
        <f t="shared" si="37"/>
        <v>0</v>
      </c>
      <c r="E265" s="80">
        <v>0</v>
      </c>
      <c r="F265" s="80">
        <v>0</v>
      </c>
      <c r="G265" s="80">
        <v>0</v>
      </c>
      <c r="H265" s="80">
        <v>0</v>
      </c>
      <c r="I265" s="80">
        <v>0</v>
      </c>
      <c r="J265" s="81">
        <v>0</v>
      </c>
      <c r="K265" s="80">
        <v>0</v>
      </c>
      <c r="L265" s="80">
        <v>0</v>
      </c>
      <c r="M265" s="80">
        <v>0</v>
      </c>
      <c r="N265" s="80">
        <v>0</v>
      </c>
      <c r="O265" s="80">
        <v>1567203.6</v>
      </c>
      <c r="P265" s="80">
        <v>99203.39</v>
      </c>
      <c r="Q265" s="80">
        <v>0</v>
      </c>
      <c r="R265" s="80">
        <v>0</v>
      </c>
      <c r="S265" s="80">
        <v>0</v>
      </c>
      <c r="T265" s="80">
        <v>0</v>
      </c>
    </row>
    <row r="266" spans="1:20" ht="22.5" customHeight="1" x14ac:dyDescent="0.25">
      <c r="A266" s="14">
        <v>14</v>
      </c>
      <c r="B266" s="15" t="s">
        <v>342</v>
      </c>
      <c r="C266" s="80">
        <f t="shared" si="36"/>
        <v>562305.6</v>
      </c>
      <c r="D266" s="80">
        <f t="shared" si="37"/>
        <v>256852.8</v>
      </c>
      <c r="E266" s="80">
        <v>0</v>
      </c>
      <c r="F266" s="80">
        <v>0</v>
      </c>
      <c r="G266" s="80">
        <v>0</v>
      </c>
      <c r="H266" s="80">
        <v>0</v>
      </c>
      <c r="I266" s="80">
        <v>256852.8</v>
      </c>
      <c r="J266" s="81">
        <v>0</v>
      </c>
      <c r="K266" s="80">
        <v>0</v>
      </c>
      <c r="L266" s="80">
        <v>0</v>
      </c>
      <c r="M266" s="80">
        <v>0</v>
      </c>
      <c r="N266" s="80">
        <v>0</v>
      </c>
      <c r="O266" s="80">
        <v>305452.79999999999</v>
      </c>
      <c r="P266" s="80">
        <v>0</v>
      </c>
      <c r="Q266" s="80">
        <v>0</v>
      </c>
      <c r="R266" s="80">
        <v>0</v>
      </c>
      <c r="S266" s="80">
        <v>0</v>
      </c>
      <c r="T266" s="80">
        <v>0</v>
      </c>
    </row>
    <row r="267" spans="1:20" ht="22.5" customHeight="1" x14ac:dyDescent="0.25">
      <c r="A267" s="14">
        <v>15</v>
      </c>
      <c r="B267" s="15" t="s">
        <v>1047</v>
      </c>
      <c r="C267" s="80">
        <f t="shared" si="36"/>
        <v>7786.22</v>
      </c>
      <c r="D267" s="80">
        <f t="shared" si="37"/>
        <v>0</v>
      </c>
      <c r="E267" s="80">
        <v>0</v>
      </c>
      <c r="F267" s="80">
        <v>0</v>
      </c>
      <c r="G267" s="80">
        <v>0</v>
      </c>
      <c r="H267" s="80">
        <v>0</v>
      </c>
      <c r="I267" s="80">
        <v>0</v>
      </c>
      <c r="J267" s="81">
        <v>0</v>
      </c>
      <c r="K267" s="80">
        <v>0</v>
      </c>
      <c r="L267" s="80">
        <v>0</v>
      </c>
      <c r="M267" s="80">
        <v>0</v>
      </c>
      <c r="N267" s="80">
        <v>0</v>
      </c>
      <c r="O267" s="80">
        <v>0</v>
      </c>
      <c r="P267" s="80">
        <v>7786.22</v>
      </c>
      <c r="Q267" s="80">
        <v>0</v>
      </c>
      <c r="R267" s="80">
        <v>0</v>
      </c>
      <c r="S267" s="80">
        <v>0</v>
      </c>
      <c r="T267" s="80">
        <v>0</v>
      </c>
    </row>
    <row r="268" spans="1:20" ht="22.5" customHeight="1" x14ac:dyDescent="0.25">
      <c r="A268" s="14">
        <v>16</v>
      </c>
      <c r="B268" s="15" t="s">
        <v>1048</v>
      </c>
      <c r="C268" s="80">
        <f t="shared" si="36"/>
        <v>126419.04</v>
      </c>
      <c r="D268" s="80">
        <f t="shared" si="37"/>
        <v>0</v>
      </c>
      <c r="E268" s="80">
        <v>0</v>
      </c>
      <c r="F268" s="80">
        <v>0</v>
      </c>
      <c r="G268" s="80">
        <v>0</v>
      </c>
      <c r="H268" s="80">
        <v>0</v>
      </c>
      <c r="I268" s="80">
        <v>0</v>
      </c>
      <c r="J268" s="81">
        <v>0</v>
      </c>
      <c r="K268" s="80">
        <v>0</v>
      </c>
      <c r="L268" s="80">
        <v>0</v>
      </c>
      <c r="M268" s="80">
        <v>0</v>
      </c>
      <c r="N268" s="80">
        <v>0</v>
      </c>
      <c r="O268" s="80">
        <v>0</v>
      </c>
      <c r="P268" s="80">
        <v>126419.04</v>
      </c>
      <c r="Q268" s="80">
        <v>0</v>
      </c>
      <c r="R268" s="80">
        <v>0</v>
      </c>
      <c r="S268" s="80">
        <v>0</v>
      </c>
      <c r="T268" s="80">
        <v>0</v>
      </c>
    </row>
    <row r="269" spans="1:20" ht="22.5" customHeight="1" x14ac:dyDescent="0.25">
      <c r="A269" s="14">
        <v>17</v>
      </c>
      <c r="B269" s="15" t="s">
        <v>1049</v>
      </c>
      <c r="C269" s="80">
        <f t="shared" si="36"/>
        <v>245087.65</v>
      </c>
      <c r="D269" s="80">
        <f t="shared" si="37"/>
        <v>0</v>
      </c>
      <c r="E269" s="80">
        <v>0</v>
      </c>
      <c r="F269" s="80">
        <v>0</v>
      </c>
      <c r="G269" s="80">
        <v>0</v>
      </c>
      <c r="H269" s="80">
        <v>0</v>
      </c>
      <c r="I269" s="80">
        <v>0</v>
      </c>
      <c r="J269" s="81">
        <v>0</v>
      </c>
      <c r="K269" s="80">
        <v>0</v>
      </c>
      <c r="L269" s="80">
        <v>0</v>
      </c>
      <c r="M269" s="80">
        <v>0</v>
      </c>
      <c r="N269" s="80">
        <v>0</v>
      </c>
      <c r="O269" s="80">
        <v>0</v>
      </c>
      <c r="P269" s="80">
        <v>245087.65</v>
      </c>
      <c r="Q269" s="80">
        <v>0</v>
      </c>
      <c r="R269" s="80">
        <v>0</v>
      </c>
      <c r="S269" s="80">
        <v>0</v>
      </c>
      <c r="T269" s="80">
        <v>0</v>
      </c>
    </row>
    <row r="270" spans="1:20" ht="22.5" customHeight="1" x14ac:dyDescent="0.25">
      <c r="A270" s="14">
        <v>18</v>
      </c>
      <c r="B270" s="15" t="s">
        <v>1050</v>
      </c>
      <c r="C270" s="80">
        <f t="shared" si="36"/>
        <v>7291497.8400000008</v>
      </c>
      <c r="D270" s="80">
        <f t="shared" si="37"/>
        <v>1913155.2000000002</v>
      </c>
      <c r="E270" s="80">
        <v>413289.6</v>
      </c>
      <c r="F270" s="80">
        <v>978506.4</v>
      </c>
      <c r="G270" s="80">
        <v>0</v>
      </c>
      <c r="H270" s="80">
        <v>216454.8</v>
      </c>
      <c r="I270" s="80">
        <v>304904.40000000002</v>
      </c>
      <c r="J270" s="81">
        <v>0</v>
      </c>
      <c r="K270" s="80">
        <v>0</v>
      </c>
      <c r="L270" s="80">
        <v>4877889.99</v>
      </c>
      <c r="M270" s="80">
        <v>0</v>
      </c>
      <c r="N270" s="80">
        <v>0</v>
      </c>
      <c r="O270" s="80">
        <v>0</v>
      </c>
      <c r="P270" s="80">
        <f>150214.25+118338.57+88875.35+143024.48</f>
        <v>500452.65</v>
      </c>
      <c r="Q270" s="80">
        <v>0</v>
      </c>
      <c r="R270" s="80">
        <v>0</v>
      </c>
      <c r="S270" s="80">
        <v>0</v>
      </c>
      <c r="T270" s="80">
        <v>0</v>
      </c>
    </row>
    <row r="271" spans="1:20" ht="22.5" customHeight="1" x14ac:dyDescent="0.25">
      <c r="A271" s="14">
        <v>19</v>
      </c>
      <c r="B271" s="15" t="s">
        <v>1051</v>
      </c>
      <c r="C271" s="80">
        <f t="shared" si="36"/>
        <v>1143064.5999999999</v>
      </c>
      <c r="D271" s="80">
        <f t="shared" si="37"/>
        <v>57740.4</v>
      </c>
      <c r="E271" s="80">
        <v>0</v>
      </c>
      <c r="F271" s="80">
        <v>0</v>
      </c>
      <c r="G271" s="80">
        <v>0</v>
      </c>
      <c r="H271" s="80">
        <v>57740.4</v>
      </c>
      <c r="I271" s="80">
        <v>0</v>
      </c>
      <c r="J271" s="81">
        <v>0</v>
      </c>
      <c r="K271" s="80">
        <v>0</v>
      </c>
      <c r="L271" s="80">
        <v>0</v>
      </c>
      <c r="M271" s="80">
        <v>0</v>
      </c>
      <c r="N271" s="80">
        <v>1085324.2</v>
      </c>
      <c r="O271" s="80">
        <v>0</v>
      </c>
      <c r="P271" s="80">
        <v>0</v>
      </c>
      <c r="Q271" s="80">
        <v>0</v>
      </c>
      <c r="R271" s="80">
        <v>0</v>
      </c>
      <c r="S271" s="80">
        <v>0</v>
      </c>
      <c r="T271" s="80">
        <v>0</v>
      </c>
    </row>
    <row r="272" spans="1:20" ht="22.5" customHeight="1" x14ac:dyDescent="0.25">
      <c r="A272" s="14">
        <v>20</v>
      </c>
      <c r="B272" s="15" t="s">
        <v>1052</v>
      </c>
      <c r="C272" s="80">
        <f t="shared" si="36"/>
        <v>427884.83999999997</v>
      </c>
      <c r="D272" s="80">
        <f t="shared" si="37"/>
        <v>333105.59999999998</v>
      </c>
      <c r="E272" s="80">
        <v>0</v>
      </c>
      <c r="F272" s="80">
        <v>0</v>
      </c>
      <c r="G272" s="80">
        <v>0</v>
      </c>
      <c r="H272" s="80">
        <v>110948.4</v>
      </c>
      <c r="I272" s="80">
        <v>222157.2</v>
      </c>
      <c r="J272" s="81">
        <v>0</v>
      </c>
      <c r="K272" s="80">
        <v>0</v>
      </c>
      <c r="L272" s="80">
        <v>0</v>
      </c>
      <c r="M272" s="80">
        <v>0</v>
      </c>
      <c r="N272" s="80">
        <v>0</v>
      </c>
      <c r="O272" s="80">
        <v>0</v>
      </c>
      <c r="P272" s="80">
        <v>94779.24</v>
      </c>
      <c r="Q272" s="80">
        <v>0</v>
      </c>
      <c r="R272" s="80">
        <v>0</v>
      </c>
      <c r="S272" s="80">
        <v>0</v>
      </c>
      <c r="T272" s="80">
        <v>0</v>
      </c>
    </row>
    <row r="273" spans="1:20" ht="22.5" customHeight="1" x14ac:dyDescent="0.25">
      <c r="A273" s="14">
        <v>21</v>
      </c>
      <c r="B273" s="15" t="s">
        <v>1053</v>
      </c>
      <c r="C273" s="80">
        <f t="shared" si="36"/>
        <v>94382.61</v>
      </c>
      <c r="D273" s="80">
        <f t="shared" si="37"/>
        <v>0</v>
      </c>
      <c r="E273" s="80">
        <v>0</v>
      </c>
      <c r="F273" s="80">
        <v>0</v>
      </c>
      <c r="G273" s="80">
        <v>0</v>
      </c>
      <c r="H273" s="80">
        <v>0</v>
      </c>
      <c r="I273" s="80">
        <v>0</v>
      </c>
      <c r="J273" s="81">
        <v>0</v>
      </c>
      <c r="K273" s="80">
        <v>0</v>
      </c>
      <c r="L273" s="80">
        <v>0</v>
      </c>
      <c r="M273" s="80">
        <v>0</v>
      </c>
      <c r="N273" s="80">
        <v>0</v>
      </c>
      <c r="O273" s="80">
        <v>0</v>
      </c>
      <c r="P273" s="80">
        <v>94382.61</v>
      </c>
      <c r="Q273" s="80">
        <v>0</v>
      </c>
      <c r="R273" s="80">
        <v>0</v>
      </c>
      <c r="S273" s="80">
        <v>0</v>
      </c>
      <c r="T273" s="80">
        <v>0</v>
      </c>
    </row>
    <row r="274" spans="1:20" s="8" customFormat="1" ht="22.5" customHeight="1" x14ac:dyDescent="0.25">
      <c r="A274" s="171" t="s">
        <v>350</v>
      </c>
      <c r="B274" s="171"/>
      <c r="C274" s="78">
        <f>SUM(C275:C279)</f>
        <v>10175305.560000002</v>
      </c>
      <c r="D274" s="78">
        <f t="shared" ref="D274:T274" si="38">SUM(D275:D279)</f>
        <v>1946455.2</v>
      </c>
      <c r="E274" s="78">
        <f t="shared" si="38"/>
        <v>1946455.2</v>
      </c>
      <c r="F274" s="78">
        <f t="shared" si="38"/>
        <v>0</v>
      </c>
      <c r="G274" s="78">
        <f t="shared" si="38"/>
        <v>0</v>
      </c>
      <c r="H274" s="78">
        <f t="shared" si="38"/>
        <v>0</v>
      </c>
      <c r="I274" s="78">
        <f t="shared" si="38"/>
        <v>0</v>
      </c>
      <c r="J274" s="79">
        <f t="shared" si="38"/>
        <v>0</v>
      </c>
      <c r="K274" s="78">
        <f t="shared" si="38"/>
        <v>0</v>
      </c>
      <c r="L274" s="78">
        <f t="shared" si="38"/>
        <v>3318132.82</v>
      </c>
      <c r="M274" s="78">
        <f t="shared" si="38"/>
        <v>0</v>
      </c>
      <c r="N274" s="78">
        <f t="shared" si="38"/>
        <v>2606607.5</v>
      </c>
      <c r="O274" s="78">
        <f t="shared" si="38"/>
        <v>1256258.3999999999</v>
      </c>
      <c r="P274" s="78">
        <f t="shared" si="38"/>
        <v>1047851.64</v>
      </c>
      <c r="Q274" s="78">
        <f t="shared" si="38"/>
        <v>0</v>
      </c>
      <c r="R274" s="78">
        <f t="shared" si="38"/>
        <v>0</v>
      </c>
      <c r="S274" s="78">
        <f t="shared" si="38"/>
        <v>0</v>
      </c>
      <c r="T274" s="78">
        <f t="shared" si="38"/>
        <v>0</v>
      </c>
    </row>
    <row r="275" spans="1:20" ht="22.5" customHeight="1" x14ac:dyDescent="0.25">
      <c r="A275" s="14">
        <v>1</v>
      </c>
      <c r="B275" s="15" t="s">
        <v>1054</v>
      </c>
      <c r="C275" s="80">
        <f t="shared" ref="C275:C279" si="39">D275+K275+L275+M275+N275+O275+P275+Q275+R275+S275+T275</f>
        <v>1084779.8500000001</v>
      </c>
      <c r="D275" s="80">
        <f t="shared" ref="D275:D279" si="40">SUM(E275:I275)</f>
        <v>710875.2</v>
      </c>
      <c r="E275" s="80">
        <v>710875.2</v>
      </c>
      <c r="F275" s="80">
        <v>0</v>
      </c>
      <c r="G275" s="80">
        <v>0</v>
      </c>
      <c r="H275" s="80">
        <v>0</v>
      </c>
      <c r="I275" s="80">
        <v>0</v>
      </c>
      <c r="J275" s="81">
        <v>0</v>
      </c>
      <c r="K275" s="80">
        <v>0</v>
      </c>
      <c r="L275" s="80">
        <v>0</v>
      </c>
      <c r="M275" s="80">
        <v>0</v>
      </c>
      <c r="N275" s="80">
        <v>0</v>
      </c>
      <c r="O275" s="80">
        <v>0</v>
      </c>
      <c r="P275" s="80">
        <v>373904.65</v>
      </c>
      <c r="Q275" s="80">
        <v>0</v>
      </c>
      <c r="R275" s="80">
        <v>0</v>
      </c>
      <c r="S275" s="80">
        <v>0</v>
      </c>
      <c r="T275" s="80">
        <v>0</v>
      </c>
    </row>
    <row r="276" spans="1:20" ht="22.5" customHeight="1" x14ac:dyDescent="0.25">
      <c r="A276" s="14">
        <v>2</v>
      </c>
      <c r="B276" s="15" t="s">
        <v>1055</v>
      </c>
      <c r="C276" s="80">
        <f t="shared" si="39"/>
        <v>2700564.99</v>
      </c>
      <c r="D276" s="80">
        <f t="shared" si="40"/>
        <v>0</v>
      </c>
      <c r="E276" s="80">
        <v>0</v>
      </c>
      <c r="F276" s="80">
        <v>0</v>
      </c>
      <c r="G276" s="80">
        <v>0</v>
      </c>
      <c r="H276" s="80">
        <v>0</v>
      </c>
      <c r="I276" s="80">
        <v>0</v>
      </c>
      <c r="J276" s="81">
        <v>0</v>
      </c>
      <c r="K276" s="80">
        <v>0</v>
      </c>
      <c r="L276" s="80">
        <v>0</v>
      </c>
      <c r="M276" s="80">
        <v>0</v>
      </c>
      <c r="N276" s="80">
        <v>2606607.5</v>
      </c>
      <c r="O276" s="80">
        <v>0</v>
      </c>
      <c r="P276" s="80">
        <v>93957.49</v>
      </c>
      <c r="Q276" s="80">
        <v>0</v>
      </c>
      <c r="R276" s="80">
        <v>0</v>
      </c>
      <c r="S276" s="80">
        <v>0</v>
      </c>
      <c r="T276" s="80">
        <v>0</v>
      </c>
    </row>
    <row r="277" spans="1:20" ht="22.5" customHeight="1" x14ac:dyDescent="0.25">
      <c r="A277" s="14">
        <v>3</v>
      </c>
      <c r="B277" s="15" t="s">
        <v>1056</v>
      </c>
      <c r="C277" s="80">
        <f t="shared" si="39"/>
        <v>4341781.5200000005</v>
      </c>
      <c r="D277" s="80">
        <f t="shared" si="40"/>
        <v>668548.80000000005</v>
      </c>
      <c r="E277" s="80">
        <v>668548.80000000005</v>
      </c>
      <c r="F277" s="80">
        <v>0</v>
      </c>
      <c r="G277" s="80">
        <v>0</v>
      </c>
      <c r="H277" s="80">
        <v>0</v>
      </c>
      <c r="I277" s="80">
        <v>0</v>
      </c>
      <c r="J277" s="81">
        <v>0</v>
      </c>
      <c r="K277" s="80">
        <v>0</v>
      </c>
      <c r="L277" s="80">
        <v>3318132.82</v>
      </c>
      <c r="M277" s="80">
        <v>0</v>
      </c>
      <c r="N277" s="80">
        <v>0</v>
      </c>
      <c r="O277" s="80">
        <v>0</v>
      </c>
      <c r="P277" s="80">
        <v>355099.9</v>
      </c>
      <c r="Q277" s="80">
        <v>0</v>
      </c>
      <c r="R277" s="80">
        <v>0</v>
      </c>
      <c r="S277" s="80">
        <v>0</v>
      </c>
      <c r="T277" s="80">
        <v>0</v>
      </c>
    </row>
    <row r="278" spans="1:20" ht="22.5" customHeight="1" x14ac:dyDescent="0.25">
      <c r="A278" s="14">
        <v>4</v>
      </c>
      <c r="B278" s="15" t="s">
        <v>1057</v>
      </c>
      <c r="C278" s="80">
        <f t="shared" si="39"/>
        <v>791920.79999999993</v>
      </c>
      <c r="D278" s="80">
        <f t="shared" si="40"/>
        <v>567031.19999999995</v>
      </c>
      <c r="E278" s="80">
        <v>567031.19999999995</v>
      </c>
      <c r="F278" s="80">
        <v>0</v>
      </c>
      <c r="G278" s="80">
        <v>0</v>
      </c>
      <c r="H278" s="80">
        <v>0</v>
      </c>
      <c r="I278" s="80">
        <v>0</v>
      </c>
      <c r="J278" s="81">
        <v>0</v>
      </c>
      <c r="K278" s="80">
        <v>0</v>
      </c>
      <c r="L278" s="80">
        <v>0</v>
      </c>
      <c r="M278" s="80">
        <v>0</v>
      </c>
      <c r="N278" s="80">
        <v>0</v>
      </c>
      <c r="O278" s="80">
        <v>0</v>
      </c>
      <c r="P278" s="80">
        <v>224889.60000000001</v>
      </c>
      <c r="Q278" s="80">
        <v>0</v>
      </c>
      <c r="R278" s="80">
        <v>0</v>
      </c>
      <c r="S278" s="80">
        <v>0</v>
      </c>
      <c r="T278" s="80">
        <v>0</v>
      </c>
    </row>
    <row r="279" spans="1:20" ht="22.5" customHeight="1" x14ac:dyDescent="0.25">
      <c r="A279" s="14">
        <v>5</v>
      </c>
      <c r="B279" s="15" t="s">
        <v>355</v>
      </c>
      <c r="C279" s="80">
        <f t="shared" si="39"/>
        <v>1256258.3999999999</v>
      </c>
      <c r="D279" s="80">
        <f t="shared" si="40"/>
        <v>0</v>
      </c>
      <c r="E279" s="80">
        <v>0</v>
      </c>
      <c r="F279" s="80">
        <v>0</v>
      </c>
      <c r="G279" s="80">
        <v>0</v>
      </c>
      <c r="H279" s="80">
        <v>0</v>
      </c>
      <c r="I279" s="80">
        <v>0</v>
      </c>
      <c r="J279" s="81">
        <v>0</v>
      </c>
      <c r="K279" s="80">
        <v>0</v>
      </c>
      <c r="L279" s="80">
        <v>0</v>
      </c>
      <c r="M279" s="80">
        <v>0</v>
      </c>
      <c r="N279" s="80">
        <v>0</v>
      </c>
      <c r="O279" s="80">
        <v>1256258.3999999999</v>
      </c>
      <c r="P279" s="80">
        <v>0</v>
      </c>
      <c r="Q279" s="80">
        <v>0</v>
      </c>
      <c r="R279" s="80">
        <v>0</v>
      </c>
      <c r="S279" s="80">
        <v>0</v>
      </c>
      <c r="T279" s="80">
        <v>0</v>
      </c>
    </row>
    <row r="280" spans="1:20" s="8" customFormat="1" ht="23.25" customHeight="1" x14ac:dyDescent="0.25">
      <c r="A280" s="171" t="s">
        <v>1058</v>
      </c>
      <c r="B280" s="171"/>
      <c r="C280" s="78">
        <f t="shared" ref="C280:C281" si="41">C281</f>
        <v>561807.92999999993</v>
      </c>
      <c r="D280" s="78">
        <f t="shared" ref="D280:T281" si="42">D281</f>
        <v>0</v>
      </c>
      <c r="E280" s="78">
        <f t="shared" si="42"/>
        <v>0</v>
      </c>
      <c r="F280" s="78">
        <f t="shared" si="42"/>
        <v>0</v>
      </c>
      <c r="G280" s="78">
        <f t="shared" si="42"/>
        <v>0</v>
      </c>
      <c r="H280" s="78">
        <f t="shared" si="42"/>
        <v>0</v>
      </c>
      <c r="I280" s="78">
        <f t="shared" si="42"/>
        <v>0</v>
      </c>
      <c r="J280" s="79">
        <f t="shared" si="42"/>
        <v>0</v>
      </c>
      <c r="K280" s="78">
        <f t="shared" si="42"/>
        <v>0</v>
      </c>
      <c r="L280" s="78">
        <f t="shared" si="42"/>
        <v>0</v>
      </c>
      <c r="M280" s="78">
        <f t="shared" si="42"/>
        <v>0</v>
      </c>
      <c r="N280" s="78">
        <f t="shared" si="42"/>
        <v>0</v>
      </c>
      <c r="O280" s="78">
        <f t="shared" si="42"/>
        <v>463467.6</v>
      </c>
      <c r="P280" s="78">
        <f t="shared" si="42"/>
        <v>98340.33</v>
      </c>
      <c r="Q280" s="78">
        <f t="shared" si="42"/>
        <v>0</v>
      </c>
      <c r="R280" s="78">
        <f t="shared" si="42"/>
        <v>0</v>
      </c>
      <c r="S280" s="78">
        <f t="shared" si="42"/>
        <v>0</v>
      </c>
      <c r="T280" s="78">
        <f t="shared" si="42"/>
        <v>0</v>
      </c>
    </row>
    <row r="281" spans="1:20" s="8" customFormat="1" ht="22.5" customHeight="1" x14ac:dyDescent="0.25">
      <c r="A281" s="171" t="s">
        <v>357</v>
      </c>
      <c r="B281" s="171"/>
      <c r="C281" s="78">
        <f t="shared" si="41"/>
        <v>561807.92999999993</v>
      </c>
      <c r="D281" s="78">
        <f t="shared" si="42"/>
        <v>0</v>
      </c>
      <c r="E281" s="78">
        <f t="shared" si="42"/>
        <v>0</v>
      </c>
      <c r="F281" s="78">
        <f t="shared" si="42"/>
        <v>0</v>
      </c>
      <c r="G281" s="78">
        <f t="shared" si="42"/>
        <v>0</v>
      </c>
      <c r="H281" s="78">
        <f t="shared" si="42"/>
        <v>0</v>
      </c>
      <c r="I281" s="78">
        <f t="shared" si="42"/>
        <v>0</v>
      </c>
      <c r="J281" s="79">
        <f t="shared" si="42"/>
        <v>0</v>
      </c>
      <c r="K281" s="78">
        <f t="shared" si="42"/>
        <v>0</v>
      </c>
      <c r="L281" s="78">
        <f t="shared" si="42"/>
        <v>0</v>
      </c>
      <c r="M281" s="78">
        <f t="shared" si="42"/>
        <v>0</v>
      </c>
      <c r="N281" s="78">
        <f t="shared" si="42"/>
        <v>0</v>
      </c>
      <c r="O281" s="78">
        <f t="shared" si="42"/>
        <v>463467.6</v>
      </c>
      <c r="P281" s="78">
        <f t="shared" si="42"/>
        <v>98340.33</v>
      </c>
      <c r="Q281" s="78">
        <f t="shared" si="42"/>
        <v>0</v>
      </c>
      <c r="R281" s="78">
        <f t="shared" si="42"/>
        <v>0</v>
      </c>
      <c r="S281" s="78">
        <f t="shared" si="42"/>
        <v>0</v>
      </c>
      <c r="T281" s="78">
        <f t="shared" si="42"/>
        <v>0</v>
      </c>
    </row>
    <row r="282" spans="1:20" ht="22.5" customHeight="1" x14ac:dyDescent="0.25">
      <c r="A282" s="14">
        <v>1</v>
      </c>
      <c r="B282" s="15" t="s">
        <v>1059</v>
      </c>
      <c r="C282" s="80">
        <f>D282+K282+L282+M282+N282+O282+P282+Q282+R282+S282+T282</f>
        <v>561807.92999999993</v>
      </c>
      <c r="D282" s="80">
        <f>SUM(E282:I282)</f>
        <v>0</v>
      </c>
      <c r="E282" s="80">
        <v>0</v>
      </c>
      <c r="F282" s="80">
        <v>0</v>
      </c>
      <c r="G282" s="80">
        <v>0</v>
      </c>
      <c r="H282" s="80">
        <v>0</v>
      </c>
      <c r="I282" s="80">
        <v>0</v>
      </c>
      <c r="J282" s="81">
        <v>0</v>
      </c>
      <c r="K282" s="80">
        <v>0</v>
      </c>
      <c r="L282" s="80">
        <v>0</v>
      </c>
      <c r="M282" s="80">
        <v>0</v>
      </c>
      <c r="N282" s="80">
        <v>0</v>
      </c>
      <c r="O282" s="80">
        <v>463467.6</v>
      </c>
      <c r="P282" s="80">
        <v>98340.33</v>
      </c>
      <c r="Q282" s="80">
        <v>0</v>
      </c>
      <c r="R282" s="80">
        <v>0</v>
      </c>
      <c r="S282" s="80">
        <v>0</v>
      </c>
      <c r="T282" s="80">
        <v>0</v>
      </c>
    </row>
    <row r="283" spans="1:20" s="8" customFormat="1" ht="22.5" customHeight="1" x14ac:dyDescent="0.25">
      <c r="A283" s="171" t="s">
        <v>359</v>
      </c>
      <c r="B283" s="171"/>
      <c r="C283" s="78">
        <f>C287+C284+C292+C294</f>
        <v>25033781.339999996</v>
      </c>
      <c r="D283" s="78">
        <f t="shared" ref="D283:T283" si="43">D287+D284+D292+D294</f>
        <v>12303784</v>
      </c>
      <c r="E283" s="78">
        <f t="shared" si="43"/>
        <v>850150.8</v>
      </c>
      <c r="F283" s="78">
        <f t="shared" si="43"/>
        <v>6549176.4000000004</v>
      </c>
      <c r="G283" s="78">
        <f t="shared" si="43"/>
        <v>2268582</v>
      </c>
      <c r="H283" s="78">
        <f t="shared" si="43"/>
        <v>712484.8</v>
      </c>
      <c r="I283" s="78">
        <f t="shared" si="43"/>
        <v>1923390</v>
      </c>
      <c r="J283" s="79">
        <f t="shared" si="43"/>
        <v>0</v>
      </c>
      <c r="K283" s="78">
        <f t="shared" si="43"/>
        <v>0</v>
      </c>
      <c r="L283" s="78">
        <f t="shared" si="43"/>
        <v>10571880</v>
      </c>
      <c r="M283" s="78">
        <f t="shared" si="43"/>
        <v>0</v>
      </c>
      <c r="N283" s="78">
        <f t="shared" si="43"/>
        <v>531806.77</v>
      </c>
      <c r="O283" s="78">
        <f t="shared" si="43"/>
        <v>0</v>
      </c>
      <c r="P283" s="78">
        <f t="shared" si="43"/>
        <v>1626310.5699999998</v>
      </c>
      <c r="Q283" s="78">
        <f t="shared" si="43"/>
        <v>0</v>
      </c>
      <c r="R283" s="78">
        <f t="shared" si="43"/>
        <v>0</v>
      </c>
      <c r="S283" s="78">
        <f t="shared" si="43"/>
        <v>0</v>
      </c>
      <c r="T283" s="78">
        <f t="shared" si="43"/>
        <v>0</v>
      </c>
    </row>
    <row r="284" spans="1:20" s="8" customFormat="1" ht="22.5" customHeight="1" x14ac:dyDescent="0.25">
      <c r="A284" s="171" t="s">
        <v>360</v>
      </c>
      <c r="B284" s="171"/>
      <c r="C284" s="78">
        <f>SUM(C285:C286)</f>
        <v>614358.62</v>
      </c>
      <c r="D284" s="78">
        <f t="shared" ref="D284:T284" si="44">SUM(D285:D286)</f>
        <v>0</v>
      </c>
      <c r="E284" s="78">
        <f t="shared" si="44"/>
        <v>0</v>
      </c>
      <c r="F284" s="78">
        <f t="shared" si="44"/>
        <v>0</v>
      </c>
      <c r="G284" s="78">
        <f t="shared" si="44"/>
        <v>0</v>
      </c>
      <c r="H284" s="78">
        <f t="shared" si="44"/>
        <v>0</v>
      </c>
      <c r="I284" s="78">
        <f t="shared" si="44"/>
        <v>0</v>
      </c>
      <c r="J284" s="79">
        <f t="shared" si="44"/>
        <v>0</v>
      </c>
      <c r="K284" s="78">
        <f t="shared" si="44"/>
        <v>0</v>
      </c>
      <c r="L284" s="78">
        <f t="shared" si="44"/>
        <v>0</v>
      </c>
      <c r="M284" s="78">
        <f t="shared" si="44"/>
        <v>0</v>
      </c>
      <c r="N284" s="78">
        <f t="shared" si="44"/>
        <v>0</v>
      </c>
      <c r="O284" s="78">
        <f t="shared" si="44"/>
        <v>0</v>
      </c>
      <c r="P284" s="78">
        <f t="shared" si="44"/>
        <v>614358.62</v>
      </c>
      <c r="Q284" s="78">
        <f t="shared" si="44"/>
        <v>0</v>
      </c>
      <c r="R284" s="78">
        <f t="shared" si="44"/>
        <v>0</v>
      </c>
      <c r="S284" s="78">
        <f t="shared" si="44"/>
        <v>0</v>
      </c>
      <c r="T284" s="78">
        <f t="shared" si="44"/>
        <v>0</v>
      </c>
    </row>
    <row r="285" spans="1:20" ht="22.5" customHeight="1" x14ac:dyDescent="0.25">
      <c r="A285" s="14">
        <v>1</v>
      </c>
      <c r="B285" s="15" t="s">
        <v>1060</v>
      </c>
      <c r="C285" s="80">
        <f t="shared" ref="C285:C286" si="45">D285+K285+L285+M285+N285+O285+P285+Q285+R285+S285+T285</f>
        <v>339544.12</v>
      </c>
      <c r="D285" s="80">
        <f t="shared" ref="D285:D286" si="46">SUM(E285:I285)</f>
        <v>0</v>
      </c>
      <c r="E285" s="80">
        <v>0</v>
      </c>
      <c r="F285" s="80">
        <v>0</v>
      </c>
      <c r="G285" s="80">
        <v>0</v>
      </c>
      <c r="H285" s="80">
        <v>0</v>
      </c>
      <c r="I285" s="80">
        <v>0</v>
      </c>
      <c r="J285" s="81">
        <v>0</v>
      </c>
      <c r="K285" s="80">
        <v>0</v>
      </c>
      <c r="L285" s="80">
        <v>0</v>
      </c>
      <c r="M285" s="80">
        <v>0</v>
      </c>
      <c r="N285" s="80">
        <v>0</v>
      </c>
      <c r="O285" s="80">
        <v>0</v>
      </c>
      <c r="P285" s="80">
        <v>339544.12</v>
      </c>
      <c r="Q285" s="80">
        <v>0</v>
      </c>
      <c r="R285" s="80">
        <v>0</v>
      </c>
      <c r="S285" s="80">
        <v>0</v>
      </c>
      <c r="T285" s="80">
        <v>0</v>
      </c>
    </row>
    <row r="286" spans="1:20" ht="22.5" customHeight="1" x14ac:dyDescent="0.25">
      <c r="A286" s="14">
        <v>2</v>
      </c>
      <c r="B286" s="15" t="s">
        <v>1061</v>
      </c>
      <c r="C286" s="80">
        <f t="shared" si="45"/>
        <v>274814.5</v>
      </c>
      <c r="D286" s="80">
        <f t="shared" si="46"/>
        <v>0</v>
      </c>
      <c r="E286" s="80">
        <v>0</v>
      </c>
      <c r="F286" s="80">
        <v>0</v>
      </c>
      <c r="G286" s="80">
        <v>0</v>
      </c>
      <c r="H286" s="80">
        <v>0</v>
      </c>
      <c r="I286" s="80">
        <v>0</v>
      </c>
      <c r="J286" s="81">
        <v>0</v>
      </c>
      <c r="K286" s="80">
        <v>0</v>
      </c>
      <c r="L286" s="80">
        <v>0</v>
      </c>
      <c r="M286" s="80">
        <v>0</v>
      </c>
      <c r="N286" s="80">
        <v>0</v>
      </c>
      <c r="O286" s="80">
        <v>0</v>
      </c>
      <c r="P286" s="80">
        <v>274814.5</v>
      </c>
      <c r="Q286" s="80">
        <v>0</v>
      </c>
      <c r="R286" s="80">
        <v>0</v>
      </c>
      <c r="S286" s="80">
        <v>0</v>
      </c>
      <c r="T286" s="80">
        <v>0</v>
      </c>
    </row>
    <row r="287" spans="1:20" s="8" customFormat="1" ht="22.5" customHeight="1" x14ac:dyDescent="0.25">
      <c r="A287" s="171" t="s">
        <v>364</v>
      </c>
      <c r="B287" s="171"/>
      <c r="C287" s="78">
        <f>SUM(C288:C291)</f>
        <v>12660962.560000001</v>
      </c>
      <c r="D287" s="78">
        <f t="shared" ref="D287:T287" si="47">SUM(D288:D291)</f>
        <v>1098524.8</v>
      </c>
      <c r="E287" s="78">
        <f t="shared" si="47"/>
        <v>460299.6</v>
      </c>
      <c r="F287" s="78">
        <f t="shared" si="47"/>
        <v>0</v>
      </c>
      <c r="G287" s="78">
        <f t="shared" si="47"/>
        <v>0</v>
      </c>
      <c r="H287" s="78">
        <f t="shared" si="47"/>
        <v>191802.4</v>
      </c>
      <c r="I287" s="78">
        <f t="shared" si="47"/>
        <v>446422.8</v>
      </c>
      <c r="J287" s="79">
        <f t="shared" si="47"/>
        <v>0</v>
      </c>
      <c r="K287" s="78">
        <f t="shared" si="47"/>
        <v>0</v>
      </c>
      <c r="L287" s="78">
        <f t="shared" si="47"/>
        <v>10571880</v>
      </c>
      <c r="M287" s="78">
        <f t="shared" si="47"/>
        <v>0</v>
      </c>
      <c r="N287" s="78">
        <f t="shared" si="47"/>
        <v>531806.77</v>
      </c>
      <c r="O287" s="78">
        <f t="shared" si="47"/>
        <v>0</v>
      </c>
      <c r="P287" s="78">
        <f t="shared" si="47"/>
        <v>458750.99</v>
      </c>
      <c r="Q287" s="78">
        <f t="shared" si="47"/>
        <v>0</v>
      </c>
      <c r="R287" s="78">
        <f t="shared" si="47"/>
        <v>0</v>
      </c>
      <c r="S287" s="78">
        <f t="shared" si="47"/>
        <v>0</v>
      </c>
      <c r="T287" s="78">
        <f t="shared" si="47"/>
        <v>0</v>
      </c>
    </row>
    <row r="288" spans="1:20" ht="24.75" customHeight="1" x14ac:dyDescent="0.25">
      <c r="A288" s="14">
        <v>1</v>
      </c>
      <c r="B288" s="15" t="s">
        <v>1062</v>
      </c>
      <c r="C288" s="80">
        <f t="shared" ref="C288:C291" si="48">D288+K288+L288+M288+N288+O288+P288+Q288+R288+S288+T288</f>
        <v>229449.52</v>
      </c>
      <c r="D288" s="80">
        <f t="shared" ref="D288:D291" si="49">SUM(E288:I288)</f>
        <v>0</v>
      </c>
      <c r="E288" s="80">
        <v>0</v>
      </c>
      <c r="F288" s="80">
        <v>0</v>
      </c>
      <c r="G288" s="80">
        <v>0</v>
      </c>
      <c r="H288" s="80">
        <v>0</v>
      </c>
      <c r="I288" s="80">
        <v>0</v>
      </c>
      <c r="J288" s="81">
        <v>0</v>
      </c>
      <c r="K288" s="80">
        <v>0</v>
      </c>
      <c r="L288" s="80">
        <v>0</v>
      </c>
      <c r="M288" s="80">
        <v>0</v>
      </c>
      <c r="N288" s="80">
        <v>0</v>
      </c>
      <c r="O288" s="80">
        <v>0</v>
      </c>
      <c r="P288" s="80">
        <v>229449.52</v>
      </c>
      <c r="Q288" s="80">
        <v>0</v>
      </c>
      <c r="R288" s="80">
        <v>0</v>
      </c>
      <c r="S288" s="80">
        <v>0</v>
      </c>
      <c r="T288" s="80">
        <v>0</v>
      </c>
    </row>
    <row r="289" spans="1:20" ht="24.75" customHeight="1" x14ac:dyDescent="0.25">
      <c r="A289" s="14">
        <v>2</v>
      </c>
      <c r="B289" s="15" t="s">
        <v>366</v>
      </c>
      <c r="C289" s="80">
        <f t="shared" si="48"/>
        <v>1058350.8</v>
      </c>
      <c r="D289" s="80">
        <f t="shared" si="49"/>
        <v>1058350.8</v>
      </c>
      <c r="E289" s="80">
        <v>460299.6</v>
      </c>
      <c r="F289" s="80">
        <v>0</v>
      </c>
      <c r="G289" s="80">
        <v>0</v>
      </c>
      <c r="H289" s="80">
        <v>151628.4</v>
      </c>
      <c r="I289" s="80">
        <v>446422.8</v>
      </c>
      <c r="J289" s="81">
        <v>0</v>
      </c>
      <c r="K289" s="80">
        <v>0</v>
      </c>
      <c r="L289" s="80">
        <v>0</v>
      </c>
      <c r="M289" s="80">
        <v>0</v>
      </c>
      <c r="N289" s="80">
        <v>0</v>
      </c>
      <c r="O289" s="80">
        <v>0</v>
      </c>
      <c r="P289" s="80">
        <v>0</v>
      </c>
      <c r="Q289" s="80">
        <v>0</v>
      </c>
      <c r="R289" s="80">
        <v>0</v>
      </c>
      <c r="S289" s="80">
        <v>0</v>
      </c>
      <c r="T289" s="80">
        <v>0</v>
      </c>
    </row>
    <row r="290" spans="1:20" ht="24.75" customHeight="1" x14ac:dyDescent="0.25">
      <c r="A290" s="14">
        <v>3</v>
      </c>
      <c r="B290" s="15" t="s">
        <v>368</v>
      </c>
      <c r="C290" s="80">
        <f t="shared" si="48"/>
        <v>571980.77</v>
      </c>
      <c r="D290" s="80">
        <f t="shared" si="49"/>
        <v>40174</v>
      </c>
      <c r="E290" s="80">
        <v>0</v>
      </c>
      <c r="F290" s="80">
        <v>0</v>
      </c>
      <c r="G290" s="80">
        <v>0</v>
      </c>
      <c r="H290" s="80">
        <v>40174</v>
      </c>
      <c r="I290" s="80">
        <v>0</v>
      </c>
      <c r="J290" s="81">
        <v>0</v>
      </c>
      <c r="K290" s="80">
        <v>0</v>
      </c>
      <c r="L290" s="80">
        <v>0</v>
      </c>
      <c r="M290" s="80">
        <v>0</v>
      </c>
      <c r="N290" s="80">
        <v>531806.77</v>
      </c>
      <c r="O290" s="80">
        <v>0</v>
      </c>
      <c r="P290" s="80">
        <v>0</v>
      </c>
      <c r="Q290" s="80">
        <v>0</v>
      </c>
      <c r="R290" s="80">
        <v>0</v>
      </c>
      <c r="S290" s="80">
        <v>0</v>
      </c>
      <c r="T290" s="80">
        <v>0</v>
      </c>
    </row>
    <row r="291" spans="1:20" ht="24.75" customHeight="1" x14ac:dyDescent="0.25">
      <c r="A291" s="14">
        <v>4</v>
      </c>
      <c r="B291" s="15" t="s">
        <v>1063</v>
      </c>
      <c r="C291" s="80">
        <f t="shared" si="48"/>
        <v>10801181.470000001</v>
      </c>
      <c r="D291" s="80">
        <f t="shared" si="49"/>
        <v>0</v>
      </c>
      <c r="E291" s="80">
        <v>0</v>
      </c>
      <c r="F291" s="80">
        <v>0</v>
      </c>
      <c r="G291" s="80">
        <v>0</v>
      </c>
      <c r="H291" s="80">
        <v>0</v>
      </c>
      <c r="I291" s="80">
        <v>0</v>
      </c>
      <c r="J291" s="81">
        <v>0</v>
      </c>
      <c r="K291" s="80">
        <v>0</v>
      </c>
      <c r="L291" s="80">
        <v>10571880</v>
      </c>
      <c r="M291" s="80">
        <v>0</v>
      </c>
      <c r="N291" s="80">
        <v>0</v>
      </c>
      <c r="O291" s="80">
        <v>0</v>
      </c>
      <c r="P291" s="80">
        <v>229301.47</v>
      </c>
      <c r="Q291" s="80">
        <v>0</v>
      </c>
      <c r="R291" s="80">
        <v>0</v>
      </c>
      <c r="S291" s="80">
        <v>0</v>
      </c>
      <c r="T291" s="80">
        <v>0</v>
      </c>
    </row>
    <row r="292" spans="1:20" s="8" customFormat="1" ht="25.5" customHeight="1" x14ac:dyDescent="0.25">
      <c r="A292" s="171" t="s">
        <v>370</v>
      </c>
      <c r="B292" s="171"/>
      <c r="C292" s="78">
        <f>C293</f>
        <v>11252294.439999999</v>
      </c>
      <c r="D292" s="78">
        <f t="shared" ref="D292:T292" si="50">D293</f>
        <v>10815408</v>
      </c>
      <c r="E292" s="78">
        <f t="shared" si="50"/>
        <v>0</v>
      </c>
      <c r="F292" s="78">
        <f t="shared" si="50"/>
        <v>6549176.4000000004</v>
      </c>
      <c r="G292" s="78">
        <f t="shared" si="50"/>
        <v>2268582</v>
      </c>
      <c r="H292" s="78">
        <f t="shared" si="50"/>
        <v>520682.4</v>
      </c>
      <c r="I292" s="78">
        <f t="shared" si="50"/>
        <v>1476967.2</v>
      </c>
      <c r="J292" s="79">
        <f t="shared" si="50"/>
        <v>0</v>
      </c>
      <c r="K292" s="78">
        <f t="shared" si="50"/>
        <v>0</v>
      </c>
      <c r="L292" s="78">
        <f t="shared" si="50"/>
        <v>0</v>
      </c>
      <c r="M292" s="78">
        <f t="shared" si="50"/>
        <v>0</v>
      </c>
      <c r="N292" s="78">
        <f t="shared" si="50"/>
        <v>0</v>
      </c>
      <c r="O292" s="78">
        <f t="shared" si="50"/>
        <v>0</v>
      </c>
      <c r="P292" s="78">
        <f t="shared" si="50"/>
        <v>436886.44</v>
      </c>
      <c r="Q292" s="78">
        <f t="shared" si="50"/>
        <v>0</v>
      </c>
      <c r="R292" s="78">
        <f t="shared" si="50"/>
        <v>0</v>
      </c>
      <c r="S292" s="78">
        <f t="shared" si="50"/>
        <v>0</v>
      </c>
      <c r="T292" s="78">
        <f t="shared" si="50"/>
        <v>0</v>
      </c>
    </row>
    <row r="293" spans="1:20" ht="22.5" customHeight="1" x14ac:dyDescent="0.25">
      <c r="A293" s="14">
        <v>1</v>
      </c>
      <c r="B293" s="15" t="s">
        <v>1064</v>
      </c>
      <c r="C293" s="80">
        <f>D293+K293+L293+M293+N293+O293+P293+Q293+R293+S293+T293</f>
        <v>11252294.439999999</v>
      </c>
      <c r="D293" s="80">
        <f>SUM(E293:I293)</f>
        <v>10815408</v>
      </c>
      <c r="E293" s="80">
        <v>0</v>
      </c>
      <c r="F293" s="80">
        <v>6549176.4000000004</v>
      </c>
      <c r="G293" s="80">
        <v>2268582</v>
      </c>
      <c r="H293" s="80">
        <v>520682.4</v>
      </c>
      <c r="I293" s="80">
        <v>1476967.2</v>
      </c>
      <c r="J293" s="81">
        <v>0</v>
      </c>
      <c r="K293" s="80">
        <v>0</v>
      </c>
      <c r="L293" s="80">
        <v>0</v>
      </c>
      <c r="M293" s="80">
        <v>0</v>
      </c>
      <c r="N293" s="80">
        <v>0</v>
      </c>
      <c r="O293" s="80">
        <v>0</v>
      </c>
      <c r="P293" s="80">
        <v>436886.44</v>
      </c>
      <c r="Q293" s="80">
        <v>0</v>
      </c>
      <c r="R293" s="80">
        <v>0</v>
      </c>
      <c r="S293" s="80">
        <v>0</v>
      </c>
      <c r="T293" s="80">
        <v>0</v>
      </c>
    </row>
    <row r="294" spans="1:20" s="8" customFormat="1" ht="22.5" customHeight="1" x14ac:dyDescent="0.25">
      <c r="A294" s="171" t="s">
        <v>372</v>
      </c>
      <c r="B294" s="171"/>
      <c r="C294" s="78">
        <f>C295</f>
        <v>506165.72000000003</v>
      </c>
      <c r="D294" s="78">
        <f t="shared" ref="D294:T294" si="51">D295</f>
        <v>389851.2</v>
      </c>
      <c r="E294" s="78">
        <f t="shared" si="51"/>
        <v>389851.2</v>
      </c>
      <c r="F294" s="78">
        <f t="shared" si="51"/>
        <v>0</v>
      </c>
      <c r="G294" s="78">
        <f t="shared" si="51"/>
        <v>0</v>
      </c>
      <c r="H294" s="78">
        <f t="shared" si="51"/>
        <v>0</v>
      </c>
      <c r="I294" s="78">
        <f t="shared" si="51"/>
        <v>0</v>
      </c>
      <c r="J294" s="79">
        <f t="shared" si="51"/>
        <v>0</v>
      </c>
      <c r="K294" s="78">
        <f t="shared" si="51"/>
        <v>0</v>
      </c>
      <c r="L294" s="78">
        <f t="shared" si="51"/>
        <v>0</v>
      </c>
      <c r="M294" s="78">
        <f t="shared" si="51"/>
        <v>0</v>
      </c>
      <c r="N294" s="78">
        <f t="shared" si="51"/>
        <v>0</v>
      </c>
      <c r="O294" s="78">
        <f t="shared" si="51"/>
        <v>0</v>
      </c>
      <c r="P294" s="78">
        <f t="shared" si="51"/>
        <v>116314.52</v>
      </c>
      <c r="Q294" s="78">
        <f t="shared" si="51"/>
        <v>0</v>
      </c>
      <c r="R294" s="78">
        <f t="shared" si="51"/>
        <v>0</v>
      </c>
      <c r="S294" s="78">
        <f t="shared" si="51"/>
        <v>0</v>
      </c>
      <c r="T294" s="78">
        <f t="shared" si="51"/>
        <v>0</v>
      </c>
    </row>
    <row r="295" spans="1:20" ht="22.5" customHeight="1" x14ac:dyDescent="0.25">
      <c r="A295" s="14">
        <v>1</v>
      </c>
      <c r="B295" s="15" t="s">
        <v>1065</v>
      </c>
      <c r="C295" s="80">
        <f>D295+K295+L295+M295+N295+O295+P295+Q295+R295+S295+T295</f>
        <v>506165.72000000003</v>
      </c>
      <c r="D295" s="80">
        <f>SUM(E295:I295)</f>
        <v>389851.2</v>
      </c>
      <c r="E295" s="80">
        <v>389851.2</v>
      </c>
      <c r="F295" s="80">
        <v>0</v>
      </c>
      <c r="G295" s="80">
        <v>0</v>
      </c>
      <c r="H295" s="80">
        <v>0</v>
      </c>
      <c r="I295" s="80">
        <v>0</v>
      </c>
      <c r="J295" s="81">
        <v>0</v>
      </c>
      <c r="K295" s="80">
        <v>0</v>
      </c>
      <c r="L295" s="80">
        <v>0</v>
      </c>
      <c r="M295" s="80">
        <v>0</v>
      </c>
      <c r="N295" s="80">
        <v>0</v>
      </c>
      <c r="O295" s="80">
        <v>0</v>
      </c>
      <c r="P295" s="80">
        <v>116314.52</v>
      </c>
      <c r="Q295" s="80">
        <v>0</v>
      </c>
      <c r="R295" s="80">
        <v>0</v>
      </c>
      <c r="S295" s="80">
        <v>0</v>
      </c>
      <c r="T295" s="80">
        <v>0</v>
      </c>
    </row>
    <row r="296" spans="1:20" s="8" customFormat="1" ht="27.75" customHeight="1" x14ac:dyDescent="0.25">
      <c r="A296" s="171" t="s">
        <v>374</v>
      </c>
      <c r="B296" s="171"/>
      <c r="C296" s="78">
        <f t="shared" ref="C296:C297" si="52">C297</f>
        <v>469287.6</v>
      </c>
      <c r="D296" s="78">
        <f t="shared" ref="D296:T297" si="53">D297</f>
        <v>469287.6</v>
      </c>
      <c r="E296" s="78">
        <f t="shared" si="53"/>
        <v>0</v>
      </c>
      <c r="F296" s="78">
        <f t="shared" si="53"/>
        <v>0</v>
      </c>
      <c r="G296" s="78">
        <f t="shared" si="53"/>
        <v>0</v>
      </c>
      <c r="H296" s="78">
        <f t="shared" si="53"/>
        <v>0</v>
      </c>
      <c r="I296" s="78">
        <f t="shared" si="53"/>
        <v>469287.6</v>
      </c>
      <c r="J296" s="79">
        <f t="shared" si="53"/>
        <v>0</v>
      </c>
      <c r="K296" s="78">
        <f t="shared" si="53"/>
        <v>0</v>
      </c>
      <c r="L296" s="78">
        <f t="shared" si="53"/>
        <v>0</v>
      </c>
      <c r="M296" s="78">
        <f t="shared" si="53"/>
        <v>0</v>
      </c>
      <c r="N296" s="78">
        <f t="shared" si="53"/>
        <v>0</v>
      </c>
      <c r="O296" s="78">
        <f t="shared" si="53"/>
        <v>0</v>
      </c>
      <c r="P296" s="78">
        <f t="shared" si="53"/>
        <v>0</v>
      </c>
      <c r="Q296" s="78">
        <f t="shared" si="53"/>
        <v>0</v>
      </c>
      <c r="R296" s="78">
        <f t="shared" si="53"/>
        <v>0</v>
      </c>
      <c r="S296" s="78">
        <f t="shared" si="53"/>
        <v>0</v>
      </c>
      <c r="T296" s="78">
        <f t="shared" si="53"/>
        <v>0</v>
      </c>
    </row>
    <row r="297" spans="1:20" s="8" customFormat="1" ht="22.5" customHeight="1" x14ac:dyDescent="0.25">
      <c r="A297" s="171" t="s">
        <v>375</v>
      </c>
      <c r="B297" s="171"/>
      <c r="C297" s="78">
        <f t="shared" si="52"/>
        <v>469287.6</v>
      </c>
      <c r="D297" s="78">
        <f t="shared" si="53"/>
        <v>469287.6</v>
      </c>
      <c r="E297" s="78">
        <f t="shared" si="53"/>
        <v>0</v>
      </c>
      <c r="F297" s="78">
        <f t="shared" si="53"/>
        <v>0</v>
      </c>
      <c r="G297" s="78">
        <f t="shared" si="53"/>
        <v>0</v>
      </c>
      <c r="H297" s="78">
        <f t="shared" si="53"/>
        <v>0</v>
      </c>
      <c r="I297" s="78">
        <f t="shared" si="53"/>
        <v>469287.6</v>
      </c>
      <c r="J297" s="79">
        <f t="shared" si="53"/>
        <v>0</v>
      </c>
      <c r="K297" s="78">
        <f t="shared" si="53"/>
        <v>0</v>
      </c>
      <c r="L297" s="78">
        <f t="shared" si="53"/>
        <v>0</v>
      </c>
      <c r="M297" s="78">
        <f t="shared" si="53"/>
        <v>0</v>
      </c>
      <c r="N297" s="78">
        <f t="shared" si="53"/>
        <v>0</v>
      </c>
      <c r="O297" s="78">
        <f t="shared" si="53"/>
        <v>0</v>
      </c>
      <c r="P297" s="78">
        <f t="shared" si="53"/>
        <v>0</v>
      </c>
      <c r="Q297" s="78">
        <f t="shared" si="53"/>
        <v>0</v>
      </c>
      <c r="R297" s="78">
        <f t="shared" si="53"/>
        <v>0</v>
      </c>
      <c r="S297" s="78">
        <f t="shared" si="53"/>
        <v>0</v>
      </c>
      <c r="T297" s="78">
        <f t="shared" si="53"/>
        <v>0</v>
      </c>
    </row>
    <row r="298" spans="1:20" ht="22.5" customHeight="1" x14ac:dyDescent="0.25">
      <c r="A298" s="14">
        <v>1</v>
      </c>
      <c r="B298" s="15" t="s">
        <v>376</v>
      </c>
      <c r="C298" s="80">
        <f>D298+K298+L298+M298+N298+O298+P298+Q298+R298+S298+T298</f>
        <v>469287.6</v>
      </c>
      <c r="D298" s="80">
        <f>SUM(E298:I298)</f>
        <v>469287.6</v>
      </c>
      <c r="E298" s="80">
        <v>0</v>
      </c>
      <c r="F298" s="80">
        <v>0</v>
      </c>
      <c r="G298" s="80">
        <v>0</v>
      </c>
      <c r="H298" s="80">
        <v>0</v>
      </c>
      <c r="I298" s="80">
        <v>469287.6</v>
      </c>
      <c r="J298" s="81">
        <v>0</v>
      </c>
      <c r="K298" s="80">
        <v>0</v>
      </c>
      <c r="L298" s="80">
        <v>0</v>
      </c>
      <c r="M298" s="80">
        <v>0</v>
      </c>
      <c r="N298" s="80">
        <v>0</v>
      </c>
      <c r="O298" s="80">
        <v>0</v>
      </c>
      <c r="P298" s="80">
        <v>0</v>
      </c>
      <c r="Q298" s="80">
        <v>0</v>
      </c>
      <c r="R298" s="80">
        <v>0</v>
      </c>
      <c r="S298" s="80">
        <v>0</v>
      </c>
      <c r="T298" s="80">
        <v>0</v>
      </c>
    </row>
    <row r="299" spans="1:20" s="8" customFormat="1" ht="22.5" customHeight="1" x14ac:dyDescent="0.25">
      <c r="A299" s="171" t="s">
        <v>377</v>
      </c>
      <c r="B299" s="171"/>
      <c r="C299" s="78">
        <f>C300</f>
        <v>5450833.2000000002</v>
      </c>
      <c r="D299" s="78">
        <f t="shared" ref="D299:T299" si="54">D300</f>
        <v>481753.2</v>
      </c>
      <c r="E299" s="78">
        <f t="shared" si="54"/>
        <v>0</v>
      </c>
      <c r="F299" s="78">
        <f t="shared" si="54"/>
        <v>0</v>
      </c>
      <c r="G299" s="78">
        <f t="shared" si="54"/>
        <v>0</v>
      </c>
      <c r="H299" s="78">
        <f t="shared" si="54"/>
        <v>0</v>
      </c>
      <c r="I299" s="78">
        <f t="shared" si="54"/>
        <v>481753.2</v>
      </c>
      <c r="J299" s="79">
        <f t="shared" si="54"/>
        <v>0</v>
      </c>
      <c r="K299" s="78">
        <f t="shared" si="54"/>
        <v>0</v>
      </c>
      <c r="L299" s="78">
        <f t="shared" si="54"/>
        <v>4969080</v>
      </c>
      <c r="M299" s="78">
        <f t="shared" si="54"/>
        <v>0</v>
      </c>
      <c r="N299" s="78">
        <f t="shared" si="54"/>
        <v>0</v>
      </c>
      <c r="O299" s="78">
        <f t="shared" si="54"/>
        <v>0</v>
      </c>
      <c r="P299" s="78">
        <f t="shared" si="54"/>
        <v>0</v>
      </c>
      <c r="Q299" s="78">
        <f t="shared" si="54"/>
        <v>0</v>
      </c>
      <c r="R299" s="78">
        <f t="shared" si="54"/>
        <v>0</v>
      </c>
      <c r="S299" s="78">
        <f t="shared" si="54"/>
        <v>0</v>
      </c>
      <c r="T299" s="78">
        <f t="shared" si="54"/>
        <v>0</v>
      </c>
    </row>
    <row r="300" spans="1:20" s="8" customFormat="1" ht="22.5" customHeight="1" x14ac:dyDescent="0.25">
      <c r="A300" s="171" t="s">
        <v>378</v>
      </c>
      <c r="B300" s="171"/>
      <c r="C300" s="78">
        <f>SUM(C301:C302)</f>
        <v>5450833.2000000002</v>
      </c>
      <c r="D300" s="78">
        <f t="shared" ref="D300:T300" si="55">SUM(D301:D302)</f>
        <v>481753.2</v>
      </c>
      <c r="E300" s="78">
        <f t="shared" si="55"/>
        <v>0</v>
      </c>
      <c r="F300" s="78">
        <f t="shared" si="55"/>
        <v>0</v>
      </c>
      <c r="G300" s="78">
        <f t="shared" si="55"/>
        <v>0</v>
      </c>
      <c r="H300" s="78">
        <f t="shared" si="55"/>
        <v>0</v>
      </c>
      <c r="I300" s="78">
        <f t="shared" si="55"/>
        <v>481753.2</v>
      </c>
      <c r="J300" s="79">
        <f t="shared" si="55"/>
        <v>0</v>
      </c>
      <c r="K300" s="78">
        <f t="shared" si="55"/>
        <v>0</v>
      </c>
      <c r="L300" s="78">
        <f t="shared" si="55"/>
        <v>4969080</v>
      </c>
      <c r="M300" s="78">
        <f t="shared" si="55"/>
        <v>0</v>
      </c>
      <c r="N300" s="78">
        <f t="shared" si="55"/>
        <v>0</v>
      </c>
      <c r="O300" s="78">
        <f t="shared" si="55"/>
        <v>0</v>
      </c>
      <c r="P300" s="78">
        <f t="shared" si="55"/>
        <v>0</v>
      </c>
      <c r="Q300" s="78">
        <f t="shared" si="55"/>
        <v>0</v>
      </c>
      <c r="R300" s="78">
        <f t="shared" si="55"/>
        <v>0</v>
      </c>
      <c r="S300" s="78">
        <f t="shared" si="55"/>
        <v>0</v>
      </c>
      <c r="T300" s="78">
        <f t="shared" si="55"/>
        <v>0</v>
      </c>
    </row>
    <row r="301" spans="1:20" ht="22.5" customHeight="1" x14ac:dyDescent="0.25">
      <c r="A301" s="14">
        <v>1</v>
      </c>
      <c r="B301" s="15" t="s">
        <v>379</v>
      </c>
      <c r="C301" s="80">
        <f t="shared" ref="C301:C302" si="56">D301+K301+L301+M301+N301+O301+P301+Q301+R301+S301+T301</f>
        <v>4969080</v>
      </c>
      <c r="D301" s="80">
        <f t="shared" ref="D301:D302" si="57">SUM(E301:I301)</f>
        <v>0</v>
      </c>
      <c r="E301" s="80">
        <v>0</v>
      </c>
      <c r="F301" s="80">
        <v>0</v>
      </c>
      <c r="G301" s="80">
        <v>0</v>
      </c>
      <c r="H301" s="80">
        <v>0</v>
      </c>
      <c r="I301" s="80">
        <v>0</v>
      </c>
      <c r="J301" s="81">
        <v>0</v>
      </c>
      <c r="K301" s="80">
        <v>0</v>
      </c>
      <c r="L301" s="80">
        <v>4969080</v>
      </c>
      <c r="M301" s="80">
        <v>0</v>
      </c>
      <c r="N301" s="80">
        <v>0</v>
      </c>
      <c r="O301" s="80">
        <v>0</v>
      </c>
      <c r="P301" s="80">
        <v>0</v>
      </c>
      <c r="Q301" s="80">
        <v>0</v>
      </c>
      <c r="R301" s="80">
        <v>0</v>
      </c>
      <c r="S301" s="80">
        <v>0</v>
      </c>
      <c r="T301" s="80">
        <v>0</v>
      </c>
    </row>
    <row r="302" spans="1:20" ht="22.5" customHeight="1" x14ac:dyDescent="0.25">
      <c r="A302" s="14">
        <v>2</v>
      </c>
      <c r="B302" s="15" t="s">
        <v>380</v>
      </c>
      <c r="C302" s="80">
        <f t="shared" si="56"/>
        <v>481753.2</v>
      </c>
      <c r="D302" s="80">
        <f t="shared" si="57"/>
        <v>481753.2</v>
      </c>
      <c r="E302" s="80">
        <v>0</v>
      </c>
      <c r="F302" s="80">
        <v>0</v>
      </c>
      <c r="G302" s="80">
        <v>0</v>
      </c>
      <c r="H302" s="80">
        <v>0</v>
      </c>
      <c r="I302" s="80">
        <v>481753.2</v>
      </c>
      <c r="J302" s="81">
        <v>0</v>
      </c>
      <c r="K302" s="80">
        <v>0</v>
      </c>
      <c r="L302" s="80">
        <v>0</v>
      </c>
      <c r="M302" s="80">
        <v>0</v>
      </c>
      <c r="N302" s="80">
        <v>0</v>
      </c>
      <c r="O302" s="80">
        <v>0</v>
      </c>
      <c r="P302" s="80">
        <v>0</v>
      </c>
      <c r="Q302" s="80">
        <v>0</v>
      </c>
      <c r="R302" s="80">
        <v>0</v>
      </c>
      <c r="S302" s="80">
        <v>0</v>
      </c>
      <c r="T302" s="80">
        <v>0</v>
      </c>
    </row>
    <row r="303" spans="1:20" s="8" customFormat="1" ht="22.5" customHeight="1" x14ac:dyDescent="0.25">
      <c r="A303" s="171" t="s">
        <v>382</v>
      </c>
      <c r="B303" s="171"/>
      <c r="C303" s="78">
        <f t="shared" ref="C303:C304" si="58">C304</f>
        <v>2018971.2</v>
      </c>
      <c r="D303" s="78">
        <f t="shared" ref="D303:T304" si="59">D304</f>
        <v>0</v>
      </c>
      <c r="E303" s="78">
        <f t="shared" si="59"/>
        <v>0</v>
      </c>
      <c r="F303" s="78">
        <f t="shared" si="59"/>
        <v>0</v>
      </c>
      <c r="G303" s="78">
        <f t="shared" si="59"/>
        <v>0</v>
      </c>
      <c r="H303" s="78">
        <f t="shared" si="59"/>
        <v>0</v>
      </c>
      <c r="I303" s="78">
        <f t="shared" si="59"/>
        <v>0</v>
      </c>
      <c r="J303" s="79">
        <f t="shared" si="59"/>
        <v>0</v>
      </c>
      <c r="K303" s="78">
        <f t="shared" si="59"/>
        <v>0</v>
      </c>
      <c r="L303" s="78">
        <f t="shared" si="59"/>
        <v>0</v>
      </c>
      <c r="M303" s="78">
        <f t="shared" si="59"/>
        <v>0</v>
      </c>
      <c r="N303" s="78">
        <f t="shared" si="59"/>
        <v>2018971.2</v>
      </c>
      <c r="O303" s="78">
        <f t="shared" si="59"/>
        <v>0</v>
      </c>
      <c r="P303" s="78">
        <f t="shared" si="59"/>
        <v>0</v>
      </c>
      <c r="Q303" s="78">
        <f t="shared" si="59"/>
        <v>0</v>
      </c>
      <c r="R303" s="78">
        <f t="shared" si="59"/>
        <v>0</v>
      </c>
      <c r="S303" s="78">
        <f t="shared" si="59"/>
        <v>0</v>
      </c>
      <c r="T303" s="78">
        <f t="shared" si="59"/>
        <v>0</v>
      </c>
    </row>
    <row r="304" spans="1:20" s="8" customFormat="1" ht="22.5" customHeight="1" x14ac:dyDescent="0.25">
      <c r="A304" s="171" t="s">
        <v>383</v>
      </c>
      <c r="B304" s="171"/>
      <c r="C304" s="78">
        <f t="shared" si="58"/>
        <v>2018971.2</v>
      </c>
      <c r="D304" s="78">
        <f t="shared" si="59"/>
        <v>0</v>
      </c>
      <c r="E304" s="78">
        <f t="shared" si="59"/>
        <v>0</v>
      </c>
      <c r="F304" s="78">
        <f t="shared" si="59"/>
        <v>0</v>
      </c>
      <c r="G304" s="78">
        <f t="shared" si="59"/>
        <v>0</v>
      </c>
      <c r="H304" s="78">
        <f t="shared" si="59"/>
        <v>0</v>
      </c>
      <c r="I304" s="78">
        <f t="shared" si="59"/>
        <v>0</v>
      </c>
      <c r="J304" s="79">
        <f t="shared" si="59"/>
        <v>0</v>
      </c>
      <c r="K304" s="78">
        <f t="shared" si="59"/>
        <v>0</v>
      </c>
      <c r="L304" s="78">
        <f t="shared" si="59"/>
        <v>0</v>
      </c>
      <c r="M304" s="78">
        <f t="shared" si="59"/>
        <v>0</v>
      </c>
      <c r="N304" s="78">
        <f t="shared" si="59"/>
        <v>2018971.2</v>
      </c>
      <c r="O304" s="78">
        <f t="shared" si="59"/>
        <v>0</v>
      </c>
      <c r="P304" s="78">
        <f t="shared" si="59"/>
        <v>0</v>
      </c>
      <c r="Q304" s="78">
        <f t="shared" si="59"/>
        <v>0</v>
      </c>
      <c r="R304" s="78">
        <f t="shared" si="59"/>
        <v>0</v>
      </c>
      <c r="S304" s="78">
        <f t="shared" si="59"/>
        <v>0</v>
      </c>
      <c r="T304" s="78">
        <f t="shared" si="59"/>
        <v>0</v>
      </c>
    </row>
    <row r="305" spans="1:20" ht="22.5" customHeight="1" x14ac:dyDescent="0.25">
      <c r="A305" s="14">
        <v>1</v>
      </c>
      <c r="B305" s="15" t="s">
        <v>384</v>
      </c>
      <c r="C305" s="80">
        <f>D305+K305+L305+M305+N305+O305+P305+Q305+R305+S305+T305</f>
        <v>2018971.2</v>
      </c>
      <c r="D305" s="80">
        <f>SUM(E305:I305)</f>
        <v>0</v>
      </c>
      <c r="E305" s="80">
        <v>0</v>
      </c>
      <c r="F305" s="80">
        <v>0</v>
      </c>
      <c r="G305" s="80">
        <v>0</v>
      </c>
      <c r="H305" s="80">
        <v>0</v>
      </c>
      <c r="I305" s="80">
        <v>0</v>
      </c>
      <c r="J305" s="81">
        <v>0</v>
      </c>
      <c r="K305" s="80">
        <v>0</v>
      </c>
      <c r="L305" s="80">
        <v>0</v>
      </c>
      <c r="M305" s="80">
        <v>0</v>
      </c>
      <c r="N305" s="80">
        <v>2018971.2</v>
      </c>
      <c r="O305" s="80">
        <v>0</v>
      </c>
      <c r="P305" s="80">
        <v>0</v>
      </c>
      <c r="Q305" s="80">
        <v>0</v>
      </c>
      <c r="R305" s="80">
        <v>0</v>
      </c>
      <c r="S305" s="80">
        <v>0</v>
      </c>
      <c r="T305" s="80">
        <v>0</v>
      </c>
    </row>
    <row r="306" spans="1:20" s="8" customFormat="1" ht="24" customHeight="1" x14ac:dyDescent="0.25">
      <c r="A306" s="171" t="s">
        <v>385</v>
      </c>
      <c r="B306" s="171"/>
      <c r="C306" s="78">
        <f>C307</f>
        <v>5824644.5099999998</v>
      </c>
      <c r="D306" s="78">
        <f t="shared" ref="D306:T306" si="60">D307</f>
        <v>2444244</v>
      </c>
      <c r="E306" s="78">
        <f t="shared" si="60"/>
        <v>0</v>
      </c>
      <c r="F306" s="78">
        <f t="shared" si="60"/>
        <v>1917474</v>
      </c>
      <c r="G306" s="78">
        <f t="shared" si="60"/>
        <v>0</v>
      </c>
      <c r="H306" s="78">
        <f t="shared" si="60"/>
        <v>186738</v>
      </c>
      <c r="I306" s="78">
        <f t="shared" si="60"/>
        <v>340032</v>
      </c>
      <c r="J306" s="79">
        <f t="shared" si="60"/>
        <v>0</v>
      </c>
      <c r="K306" s="78">
        <f t="shared" si="60"/>
        <v>0</v>
      </c>
      <c r="L306" s="78">
        <f t="shared" si="60"/>
        <v>3144855.6</v>
      </c>
      <c r="M306" s="78">
        <f t="shared" si="60"/>
        <v>0</v>
      </c>
      <c r="N306" s="78">
        <f t="shared" si="60"/>
        <v>0</v>
      </c>
      <c r="O306" s="78">
        <f t="shared" si="60"/>
        <v>0</v>
      </c>
      <c r="P306" s="78">
        <f t="shared" si="60"/>
        <v>235544.91</v>
      </c>
      <c r="Q306" s="78">
        <f t="shared" si="60"/>
        <v>0</v>
      </c>
      <c r="R306" s="78">
        <f t="shared" si="60"/>
        <v>0</v>
      </c>
      <c r="S306" s="78">
        <f t="shared" si="60"/>
        <v>0</v>
      </c>
      <c r="T306" s="78">
        <f t="shared" si="60"/>
        <v>0</v>
      </c>
    </row>
    <row r="307" spans="1:20" s="8" customFormat="1" ht="22.5" customHeight="1" x14ac:dyDescent="0.25">
      <c r="A307" s="171" t="s">
        <v>386</v>
      </c>
      <c r="B307" s="171"/>
      <c r="C307" s="78">
        <f>SUM(C308:C311)</f>
        <v>5824644.5099999998</v>
      </c>
      <c r="D307" s="78">
        <f t="shared" ref="D307:T307" si="61">SUM(D308:D311)</f>
        <v>2444244</v>
      </c>
      <c r="E307" s="78">
        <f t="shared" si="61"/>
        <v>0</v>
      </c>
      <c r="F307" s="78">
        <f t="shared" si="61"/>
        <v>1917474</v>
      </c>
      <c r="G307" s="78">
        <f t="shared" si="61"/>
        <v>0</v>
      </c>
      <c r="H307" s="78">
        <f t="shared" si="61"/>
        <v>186738</v>
      </c>
      <c r="I307" s="78">
        <f t="shared" si="61"/>
        <v>340032</v>
      </c>
      <c r="J307" s="79">
        <f t="shared" si="61"/>
        <v>0</v>
      </c>
      <c r="K307" s="78">
        <f t="shared" si="61"/>
        <v>0</v>
      </c>
      <c r="L307" s="78">
        <f t="shared" si="61"/>
        <v>3144855.6</v>
      </c>
      <c r="M307" s="78">
        <f t="shared" si="61"/>
        <v>0</v>
      </c>
      <c r="N307" s="78">
        <f t="shared" si="61"/>
        <v>0</v>
      </c>
      <c r="O307" s="78">
        <f t="shared" si="61"/>
        <v>0</v>
      </c>
      <c r="P307" s="78">
        <f t="shared" si="61"/>
        <v>235544.91</v>
      </c>
      <c r="Q307" s="78">
        <f t="shared" si="61"/>
        <v>0</v>
      </c>
      <c r="R307" s="78">
        <f t="shared" si="61"/>
        <v>0</v>
      </c>
      <c r="S307" s="78">
        <f t="shared" si="61"/>
        <v>0</v>
      </c>
      <c r="T307" s="78">
        <f t="shared" si="61"/>
        <v>0</v>
      </c>
    </row>
    <row r="308" spans="1:20" ht="22.5" customHeight="1" x14ac:dyDescent="0.25">
      <c r="A308" s="14">
        <v>1</v>
      </c>
      <c r="B308" s="15" t="s">
        <v>1066</v>
      </c>
      <c r="C308" s="80">
        <f t="shared" ref="C308:C311" si="62">D308+K308+L308+M308+N308+O308+P308+Q308+R308+S308+T308</f>
        <v>235544.91</v>
      </c>
      <c r="D308" s="80">
        <f t="shared" ref="D308:D311" si="63">SUM(E308:I308)</f>
        <v>0</v>
      </c>
      <c r="E308" s="80">
        <v>0</v>
      </c>
      <c r="F308" s="80">
        <v>0</v>
      </c>
      <c r="G308" s="80">
        <v>0</v>
      </c>
      <c r="H308" s="80">
        <v>0</v>
      </c>
      <c r="I308" s="80">
        <v>0</v>
      </c>
      <c r="J308" s="81">
        <v>0</v>
      </c>
      <c r="K308" s="80">
        <v>0</v>
      </c>
      <c r="L308" s="80">
        <v>0</v>
      </c>
      <c r="M308" s="80">
        <v>0</v>
      </c>
      <c r="N308" s="80">
        <v>0</v>
      </c>
      <c r="O308" s="80">
        <v>0</v>
      </c>
      <c r="P308" s="80">
        <v>235544.91</v>
      </c>
      <c r="Q308" s="80">
        <v>0</v>
      </c>
      <c r="R308" s="80">
        <v>0</v>
      </c>
      <c r="S308" s="80">
        <v>0</v>
      </c>
      <c r="T308" s="80">
        <v>0</v>
      </c>
    </row>
    <row r="309" spans="1:20" ht="22.5" customHeight="1" x14ac:dyDescent="0.25">
      <c r="A309" s="14">
        <v>2</v>
      </c>
      <c r="B309" s="15" t="s">
        <v>388</v>
      </c>
      <c r="C309" s="80">
        <f t="shared" si="62"/>
        <v>116505</v>
      </c>
      <c r="D309" s="80">
        <f t="shared" si="63"/>
        <v>116505</v>
      </c>
      <c r="E309" s="80">
        <v>0</v>
      </c>
      <c r="F309" s="80">
        <v>116505</v>
      </c>
      <c r="G309" s="80">
        <v>0</v>
      </c>
      <c r="H309" s="80">
        <v>0</v>
      </c>
      <c r="I309" s="80">
        <v>0</v>
      </c>
      <c r="J309" s="81">
        <v>0</v>
      </c>
      <c r="K309" s="80">
        <v>0</v>
      </c>
      <c r="L309" s="80">
        <v>0</v>
      </c>
      <c r="M309" s="80">
        <v>0</v>
      </c>
      <c r="N309" s="80">
        <v>0</v>
      </c>
      <c r="O309" s="80">
        <v>0</v>
      </c>
      <c r="P309" s="80">
        <v>0</v>
      </c>
      <c r="Q309" s="80">
        <v>0</v>
      </c>
      <c r="R309" s="80">
        <v>0</v>
      </c>
      <c r="S309" s="80">
        <v>0</v>
      </c>
      <c r="T309" s="80">
        <v>0</v>
      </c>
    </row>
    <row r="310" spans="1:20" ht="22.5" customHeight="1" x14ac:dyDescent="0.25">
      <c r="A310" s="14">
        <v>3</v>
      </c>
      <c r="B310" s="15" t="s">
        <v>389</v>
      </c>
      <c r="C310" s="80">
        <f t="shared" si="62"/>
        <v>3144855.6</v>
      </c>
      <c r="D310" s="80">
        <f t="shared" si="63"/>
        <v>0</v>
      </c>
      <c r="E310" s="80">
        <v>0</v>
      </c>
      <c r="F310" s="80">
        <v>0</v>
      </c>
      <c r="G310" s="80">
        <v>0</v>
      </c>
      <c r="H310" s="80">
        <v>0</v>
      </c>
      <c r="I310" s="80">
        <v>0</v>
      </c>
      <c r="J310" s="81">
        <v>0</v>
      </c>
      <c r="K310" s="80">
        <v>0</v>
      </c>
      <c r="L310" s="80">
        <v>3144855.6</v>
      </c>
      <c r="M310" s="80">
        <v>0</v>
      </c>
      <c r="N310" s="80">
        <v>0</v>
      </c>
      <c r="O310" s="80">
        <v>0</v>
      </c>
      <c r="P310" s="80">
        <v>0</v>
      </c>
      <c r="Q310" s="80">
        <v>0</v>
      </c>
      <c r="R310" s="80">
        <v>0</v>
      </c>
      <c r="S310" s="80">
        <v>0</v>
      </c>
      <c r="T310" s="80">
        <v>0</v>
      </c>
    </row>
    <row r="311" spans="1:20" ht="22.5" customHeight="1" x14ac:dyDescent="0.25">
      <c r="A311" s="14">
        <v>4</v>
      </c>
      <c r="B311" s="15" t="s">
        <v>390</v>
      </c>
      <c r="C311" s="80">
        <f t="shared" si="62"/>
        <v>2327739</v>
      </c>
      <c r="D311" s="80">
        <f t="shared" si="63"/>
        <v>2327739</v>
      </c>
      <c r="E311" s="80">
        <v>0</v>
      </c>
      <c r="F311" s="80">
        <v>1800969</v>
      </c>
      <c r="G311" s="80">
        <v>0</v>
      </c>
      <c r="H311" s="80">
        <v>186738</v>
      </c>
      <c r="I311" s="80">
        <v>340032</v>
      </c>
      <c r="J311" s="81">
        <v>0</v>
      </c>
      <c r="K311" s="80">
        <v>0</v>
      </c>
      <c r="L311" s="80">
        <v>0</v>
      </c>
      <c r="M311" s="80">
        <v>0</v>
      </c>
      <c r="N311" s="80">
        <v>0</v>
      </c>
      <c r="O311" s="80">
        <v>0</v>
      </c>
      <c r="P311" s="80">
        <v>0</v>
      </c>
      <c r="Q311" s="80">
        <v>0</v>
      </c>
      <c r="R311" s="80">
        <v>0</v>
      </c>
      <c r="S311" s="80">
        <v>0</v>
      </c>
      <c r="T311" s="80">
        <v>0</v>
      </c>
    </row>
    <row r="312" spans="1:20" s="8" customFormat="1" ht="22.5" customHeight="1" x14ac:dyDescent="0.25">
      <c r="A312" s="171" t="s">
        <v>391</v>
      </c>
      <c r="B312" s="171"/>
      <c r="C312" s="78">
        <f>C313+C318</f>
        <v>22521479.370000001</v>
      </c>
      <c r="D312" s="78">
        <f t="shared" ref="D312:T312" si="64">D313+D318</f>
        <v>7113351.4399999995</v>
      </c>
      <c r="E312" s="78">
        <f t="shared" si="64"/>
        <v>4068859.1999999997</v>
      </c>
      <c r="F312" s="78">
        <f t="shared" si="64"/>
        <v>0</v>
      </c>
      <c r="G312" s="78">
        <f t="shared" si="64"/>
        <v>3044492.24</v>
      </c>
      <c r="H312" s="78">
        <f t="shared" si="64"/>
        <v>0</v>
      </c>
      <c r="I312" s="78">
        <f t="shared" si="64"/>
        <v>0</v>
      </c>
      <c r="J312" s="79">
        <f t="shared" si="64"/>
        <v>0</v>
      </c>
      <c r="K312" s="78">
        <f t="shared" si="64"/>
        <v>0</v>
      </c>
      <c r="L312" s="78">
        <f t="shared" si="64"/>
        <v>7153806.4699999997</v>
      </c>
      <c r="M312" s="78">
        <f t="shared" si="64"/>
        <v>0</v>
      </c>
      <c r="N312" s="78">
        <f t="shared" si="64"/>
        <v>0</v>
      </c>
      <c r="O312" s="78">
        <f t="shared" si="64"/>
        <v>0</v>
      </c>
      <c r="P312" s="78">
        <f t="shared" si="64"/>
        <v>1293054.26</v>
      </c>
      <c r="Q312" s="78">
        <f t="shared" si="64"/>
        <v>0</v>
      </c>
      <c r="R312" s="78">
        <f t="shared" si="64"/>
        <v>0</v>
      </c>
      <c r="S312" s="78">
        <f t="shared" si="64"/>
        <v>6961267.2000000002</v>
      </c>
      <c r="T312" s="78">
        <f t="shared" si="64"/>
        <v>0</v>
      </c>
    </row>
    <row r="313" spans="1:20" s="8" customFormat="1" ht="22.5" customHeight="1" x14ac:dyDescent="0.25">
      <c r="A313" s="171" t="s">
        <v>392</v>
      </c>
      <c r="B313" s="171"/>
      <c r="C313" s="78">
        <f>SUM(C314:C317)</f>
        <v>11557540.810000001</v>
      </c>
      <c r="D313" s="78">
        <f t="shared" ref="D313:T313" si="65">SUM(D314:D317)</f>
        <v>4068859.1999999997</v>
      </c>
      <c r="E313" s="78">
        <f t="shared" si="65"/>
        <v>4068859.1999999997</v>
      </c>
      <c r="F313" s="78">
        <f t="shared" si="65"/>
        <v>0</v>
      </c>
      <c r="G313" s="78">
        <f t="shared" si="65"/>
        <v>0</v>
      </c>
      <c r="H313" s="78">
        <f t="shared" si="65"/>
        <v>0</v>
      </c>
      <c r="I313" s="78">
        <f t="shared" si="65"/>
        <v>0</v>
      </c>
      <c r="J313" s="79">
        <f t="shared" si="65"/>
        <v>0</v>
      </c>
      <c r="K313" s="78">
        <f t="shared" si="65"/>
        <v>0</v>
      </c>
      <c r="L313" s="78">
        <f t="shared" si="65"/>
        <v>6734628.4699999997</v>
      </c>
      <c r="M313" s="78">
        <f t="shared" si="65"/>
        <v>0</v>
      </c>
      <c r="N313" s="78">
        <f t="shared" si="65"/>
        <v>0</v>
      </c>
      <c r="O313" s="78">
        <f t="shared" si="65"/>
        <v>0</v>
      </c>
      <c r="P313" s="78">
        <f t="shared" si="65"/>
        <v>754053.14</v>
      </c>
      <c r="Q313" s="78">
        <f t="shared" si="65"/>
        <v>0</v>
      </c>
      <c r="R313" s="78">
        <f t="shared" si="65"/>
        <v>0</v>
      </c>
      <c r="S313" s="78">
        <f t="shared" si="65"/>
        <v>0</v>
      </c>
      <c r="T313" s="78">
        <f t="shared" si="65"/>
        <v>0</v>
      </c>
    </row>
    <row r="314" spans="1:20" ht="22.5" customHeight="1" x14ac:dyDescent="0.25">
      <c r="A314" s="14">
        <v>1</v>
      </c>
      <c r="B314" s="15" t="s">
        <v>1067</v>
      </c>
      <c r="C314" s="80">
        <f t="shared" ref="C314:C317" si="66">D314+K314+L314+M314+N314+O314+P314+Q314+R314+S314+T314</f>
        <v>486963.42000000004</v>
      </c>
      <c r="D314" s="80">
        <f t="shared" ref="D314:D317" si="67">SUM(E314:I314)</f>
        <v>343232.4</v>
      </c>
      <c r="E314" s="80">
        <v>343232.4</v>
      </c>
      <c r="F314" s="80">
        <v>0</v>
      </c>
      <c r="G314" s="80">
        <v>0</v>
      </c>
      <c r="H314" s="80">
        <v>0</v>
      </c>
      <c r="I314" s="80">
        <v>0</v>
      </c>
      <c r="J314" s="81">
        <v>0</v>
      </c>
      <c r="K314" s="80">
        <v>0</v>
      </c>
      <c r="L314" s="80">
        <v>0</v>
      </c>
      <c r="M314" s="80">
        <v>0</v>
      </c>
      <c r="N314" s="80">
        <v>0</v>
      </c>
      <c r="O314" s="80">
        <v>0</v>
      </c>
      <c r="P314" s="80">
        <v>143731.01999999999</v>
      </c>
      <c r="Q314" s="80">
        <v>0</v>
      </c>
      <c r="R314" s="80">
        <v>0</v>
      </c>
      <c r="S314" s="80">
        <v>0</v>
      </c>
      <c r="T314" s="80">
        <v>0</v>
      </c>
    </row>
    <row r="315" spans="1:20" ht="22.5" customHeight="1" x14ac:dyDescent="0.25">
      <c r="A315" s="14">
        <v>2</v>
      </c>
      <c r="B315" s="15" t="s">
        <v>1068</v>
      </c>
      <c r="C315" s="80">
        <f t="shared" si="66"/>
        <v>816073.62</v>
      </c>
      <c r="D315" s="80">
        <f t="shared" si="67"/>
        <v>674688</v>
      </c>
      <c r="E315" s="80">
        <v>674688</v>
      </c>
      <c r="F315" s="80">
        <v>0</v>
      </c>
      <c r="G315" s="80">
        <v>0</v>
      </c>
      <c r="H315" s="80">
        <v>0</v>
      </c>
      <c r="I315" s="80">
        <v>0</v>
      </c>
      <c r="J315" s="81">
        <v>0</v>
      </c>
      <c r="K315" s="80">
        <v>0</v>
      </c>
      <c r="L315" s="80">
        <v>0</v>
      </c>
      <c r="M315" s="80">
        <v>0</v>
      </c>
      <c r="N315" s="80">
        <v>0</v>
      </c>
      <c r="O315" s="80">
        <v>0</v>
      </c>
      <c r="P315" s="80">
        <v>141385.62</v>
      </c>
      <c r="Q315" s="80">
        <v>0</v>
      </c>
      <c r="R315" s="80">
        <v>0</v>
      </c>
      <c r="S315" s="80">
        <v>0</v>
      </c>
      <c r="T315" s="80">
        <v>0</v>
      </c>
    </row>
    <row r="316" spans="1:20" ht="22.5" customHeight="1" x14ac:dyDescent="0.25">
      <c r="A316" s="14">
        <v>3</v>
      </c>
      <c r="B316" s="15" t="s">
        <v>1069</v>
      </c>
      <c r="C316" s="80">
        <f t="shared" si="66"/>
        <v>9955854.209999999</v>
      </c>
      <c r="D316" s="80">
        <f t="shared" si="67"/>
        <v>3050938.8</v>
      </c>
      <c r="E316" s="80">
        <v>3050938.8</v>
      </c>
      <c r="F316" s="80">
        <v>0</v>
      </c>
      <c r="G316" s="80">
        <v>0</v>
      </c>
      <c r="H316" s="80">
        <v>0</v>
      </c>
      <c r="I316" s="80">
        <v>0</v>
      </c>
      <c r="J316" s="81">
        <v>0</v>
      </c>
      <c r="K316" s="80">
        <v>0</v>
      </c>
      <c r="L316" s="80">
        <v>6734628.4699999997</v>
      </c>
      <c r="M316" s="80">
        <v>0</v>
      </c>
      <c r="N316" s="80">
        <v>0</v>
      </c>
      <c r="O316" s="80">
        <v>0</v>
      </c>
      <c r="P316" s="80">
        <v>170286.94</v>
      </c>
      <c r="Q316" s="80">
        <v>0</v>
      </c>
      <c r="R316" s="80">
        <v>0</v>
      </c>
      <c r="S316" s="80">
        <v>0</v>
      </c>
      <c r="T316" s="80">
        <v>0</v>
      </c>
    </row>
    <row r="317" spans="1:20" ht="21" customHeight="1" x14ac:dyDescent="0.25">
      <c r="A317" s="14">
        <v>4</v>
      </c>
      <c r="B317" s="15" t="s">
        <v>1070</v>
      </c>
      <c r="C317" s="80">
        <f t="shared" si="66"/>
        <v>298649.56</v>
      </c>
      <c r="D317" s="80">
        <f t="shared" si="67"/>
        <v>0</v>
      </c>
      <c r="E317" s="80">
        <v>0</v>
      </c>
      <c r="F317" s="80">
        <v>0</v>
      </c>
      <c r="G317" s="80">
        <v>0</v>
      </c>
      <c r="H317" s="80">
        <v>0</v>
      </c>
      <c r="I317" s="80">
        <v>0</v>
      </c>
      <c r="J317" s="81">
        <v>0</v>
      </c>
      <c r="K317" s="80">
        <v>0</v>
      </c>
      <c r="L317" s="80">
        <v>0</v>
      </c>
      <c r="M317" s="80">
        <v>0</v>
      </c>
      <c r="N317" s="80">
        <v>0</v>
      </c>
      <c r="O317" s="80">
        <v>0</v>
      </c>
      <c r="P317" s="80">
        <v>298649.56</v>
      </c>
      <c r="Q317" s="80">
        <v>0</v>
      </c>
      <c r="R317" s="80">
        <v>0</v>
      </c>
      <c r="S317" s="80">
        <v>0</v>
      </c>
      <c r="T317" s="80">
        <v>0</v>
      </c>
    </row>
    <row r="318" spans="1:20" s="8" customFormat="1" ht="21" customHeight="1" x14ac:dyDescent="0.25">
      <c r="A318" s="171" t="s">
        <v>397</v>
      </c>
      <c r="B318" s="171"/>
      <c r="C318" s="78">
        <f>SUM(C319:C321)</f>
        <v>10963938.560000001</v>
      </c>
      <c r="D318" s="78">
        <f t="shared" ref="D318:T318" si="68">SUM(D319:D321)</f>
        <v>3044492.24</v>
      </c>
      <c r="E318" s="78">
        <f t="shared" si="68"/>
        <v>0</v>
      </c>
      <c r="F318" s="78">
        <f t="shared" si="68"/>
        <v>0</v>
      </c>
      <c r="G318" s="78">
        <f t="shared" si="68"/>
        <v>3044492.24</v>
      </c>
      <c r="H318" s="78">
        <f t="shared" si="68"/>
        <v>0</v>
      </c>
      <c r="I318" s="78">
        <f t="shared" si="68"/>
        <v>0</v>
      </c>
      <c r="J318" s="79">
        <f t="shared" si="68"/>
        <v>0</v>
      </c>
      <c r="K318" s="78">
        <f t="shared" si="68"/>
        <v>0</v>
      </c>
      <c r="L318" s="78">
        <f t="shared" si="68"/>
        <v>419178</v>
      </c>
      <c r="M318" s="78">
        <f t="shared" si="68"/>
        <v>0</v>
      </c>
      <c r="N318" s="78">
        <f t="shared" si="68"/>
        <v>0</v>
      </c>
      <c r="O318" s="78">
        <f t="shared" si="68"/>
        <v>0</v>
      </c>
      <c r="P318" s="78">
        <f t="shared" si="68"/>
        <v>539001.12</v>
      </c>
      <c r="Q318" s="78">
        <f t="shared" si="68"/>
        <v>0</v>
      </c>
      <c r="R318" s="78">
        <f t="shared" si="68"/>
        <v>0</v>
      </c>
      <c r="S318" s="78">
        <f t="shared" si="68"/>
        <v>6961267.2000000002</v>
      </c>
      <c r="T318" s="78">
        <f t="shared" si="68"/>
        <v>0</v>
      </c>
    </row>
    <row r="319" spans="1:20" ht="22.5" customHeight="1" x14ac:dyDescent="0.25">
      <c r="A319" s="14">
        <v>1</v>
      </c>
      <c r="B319" s="15" t="s">
        <v>398</v>
      </c>
      <c r="C319" s="80">
        <f t="shared" ref="C319:C321" si="69">D319+K319+L319+M319+N319+O319+P319+Q319+R319+S319+T319</f>
        <v>419178</v>
      </c>
      <c r="D319" s="80">
        <f t="shared" ref="D319:D321" si="70">SUM(E319:I319)</f>
        <v>0</v>
      </c>
      <c r="E319" s="80">
        <v>0</v>
      </c>
      <c r="F319" s="80">
        <v>0</v>
      </c>
      <c r="G319" s="80">
        <v>0</v>
      </c>
      <c r="H319" s="80">
        <v>0</v>
      </c>
      <c r="I319" s="80">
        <v>0</v>
      </c>
      <c r="J319" s="81">
        <v>0</v>
      </c>
      <c r="K319" s="80">
        <v>0</v>
      </c>
      <c r="L319" s="80">
        <v>419178</v>
      </c>
      <c r="M319" s="80">
        <v>0</v>
      </c>
      <c r="N319" s="80">
        <v>0</v>
      </c>
      <c r="O319" s="80">
        <v>0</v>
      </c>
      <c r="P319" s="80">
        <v>0</v>
      </c>
      <c r="Q319" s="80">
        <v>0</v>
      </c>
      <c r="R319" s="80">
        <v>0</v>
      </c>
      <c r="S319" s="80">
        <v>0</v>
      </c>
      <c r="T319" s="80">
        <v>0</v>
      </c>
    </row>
    <row r="320" spans="1:20" ht="22.5" customHeight="1" x14ac:dyDescent="0.25">
      <c r="A320" s="14">
        <v>2</v>
      </c>
      <c r="B320" s="15" t="s">
        <v>1071</v>
      </c>
      <c r="C320" s="80">
        <f t="shared" si="69"/>
        <v>3309504.3800000004</v>
      </c>
      <c r="D320" s="80">
        <f t="shared" si="70"/>
        <v>3044492.24</v>
      </c>
      <c r="E320" s="80">
        <v>0</v>
      </c>
      <c r="F320" s="80">
        <v>0</v>
      </c>
      <c r="G320" s="80">
        <v>3044492.24</v>
      </c>
      <c r="H320" s="80">
        <v>0</v>
      </c>
      <c r="I320" s="80">
        <v>0</v>
      </c>
      <c r="J320" s="81">
        <v>0</v>
      </c>
      <c r="K320" s="80">
        <v>0</v>
      </c>
      <c r="L320" s="80">
        <v>0</v>
      </c>
      <c r="M320" s="80">
        <v>0</v>
      </c>
      <c r="N320" s="80">
        <v>0</v>
      </c>
      <c r="O320" s="80">
        <v>0</v>
      </c>
      <c r="P320" s="80">
        <v>265012.14</v>
      </c>
      <c r="Q320" s="80">
        <v>0</v>
      </c>
      <c r="R320" s="80">
        <v>0</v>
      </c>
      <c r="S320" s="80">
        <v>0</v>
      </c>
      <c r="T320" s="80">
        <v>0</v>
      </c>
    </row>
    <row r="321" spans="1:20" ht="22.5" customHeight="1" x14ac:dyDescent="0.25">
      <c r="A321" s="14">
        <v>3</v>
      </c>
      <c r="B321" s="15" t="s">
        <v>1072</v>
      </c>
      <c r="C321" s="80">
        <f t="shared" si="69"/>
        <v>7235256.1799999997</v>
      </c>
      <c r="D321" s="80">
        <f t="shared" si="70"/>
        <v>0</v>
      </c>
      <c r="E321" s="80">
        <v>0</v>
      </c>
      <c r="F321" s="80">
        <v>0</v>
      </c>
      <c r="G321" s="80">
        <v>0</v>
      </c>
      <c r="H321" s="80">
        <v>0</v>
      </c>
      <c r="I321" s="80">
        <v>0</v>
      </c>
      <c r="J321" s="81">
        <v>0</v>
      </c>
      <c r="K321" s="80">
        <v>0</v>
      </c>
      <c r="L321" s="80">
        <v>0</v>
      </c>
      <c r="M321" s="80">
        <v>0</v>
      </c>
      <c r="N321" s="80">
        <v>0</v>
      </c>
      <c r="O321" s="80">
        <v>0</v>
      </c>
      <c r="P321" s="80">
        <v>273988.98</v>
      </c>
      <c r="Q321" s="80">
        <v>0</v>
      </c>
      <c r="R321" s="80">
        <v>0</v>
      </c>
      <c r="S321" s="80">
        <v>6961267.2000000002</v>
      </c>
      <c r="T321" s="80">
        <v>0</v>
      </c>
    </row>
    <row r="322" spans="1:20" s="8" customFormat="1" ht="22.5" customHeight="1" x14ac:dyDescent="0.25">
      <c r="A322" s="171" t="s">
        <v>402</v>
      </c>
      <c r="B322" s="171"/>
      <c r="C322" s="78">
        <f>C323+C333+C335</f>
        <v>10183389.17</v>
      </c>
      <c r="D322" s="78">
        <f t="shared" ref="D322:T322" si="71">D323+D333+D335</f>
        <v>9011807.6799999997</v>
      </c>
      <c r="E322" s="78">
        <f t="shared" si="71"/>
        <v>1931534.8800000001</v>
      </c>
      <c r="F322" s="78">
        <f t="shared" si="71"/>
        <v>4017637.6</v>
      </c>
      <c r="G322" s="78">
        <f t="shared" si="71"/>
        <v>0</v>
      </c>
      <c r="H322" s="78">
        <f t="shared" si="71"/>
        <v>1373175.6</v>
      </c>
      <c r="I322" s="78">
        <f t="shared" si="71"/>
        <v>1689459.6</v>
      </c>
      <c r="J322" s="79">
        <f t="shared" si="71"/>
        <v>0</v>
      </c>
      <c r="K322" s="78">
        <f t="shared" si="71"/>
        <v>0</v>
      </c>
      <c r="L322" s="78">
        <f t="shared" si="71"/>
        <v>0</v>
      </c>
      <c r="M322" s="78">
        <f t="shared" si="71"/>
        <v>0</v>
      </c>
      <c r="N322" s="78">
        <f t="shared" si="71"/>
        <v>971942.40000000002</v>
      </c>
      <c r="O322" s="78">
        <f t="shared" si="71"/>
        <v>0</v>
      </c>
      <c r="P322" s="78">
        <f t="shared" si="71"/>
        <v>199639.09</v>
      </c>
      <c r="Q322" s="78">
        <f t="shared" si="71"/>
        <v>0</v>
      </c>
      <c r="R322" s="78">
        <f t="shared" si="71"/>
        <v>0</v>
      </c>
      <c r="S322" s="78">
        <f t="shared" si="71"/>
        <v>0</v>
      </c>
      <c r="T322" s="78">
        <f t="shared" si="71"/>
        <v>0</v>
      </c>
    </row>
    <row r="323" spans="1:20" s="8" customFormat="1" ht="22.5" customHeight="1" x14ac:dyDescent="0.25">
      <c r="A323" s="171" t="s">
        <v>403</v>
      </c>
      <c r="B323" s="171"/>
      <c r="C323" s="78">
        <f>SUM(C324:C332)</f>
        <v>8872619.5700000003</v>
      </c>
      <c r="D323" s="78">
        <f t="shared" ref="D323:T323" si="72">SUM(D324:D332)</f>
        <v>8672980.4800000004</v>
      </c>
      <c r="E323" s="78">
        <f t="shared" si="72"/>
        <v>1592707.6800000002</v>
      </c>
      <c r="F323" s="78">
        <f t="shared" si="72"/>
        <v>4017637.6</v>
      </c>
      <c r="G323" s="78">
        <f t="shared" si="72"/>
        <v>0</v>
      </c>
      <c r="H323" s="78">
        <f t="shared" si="72"/>
        <v>1373175.6</v>
      </c>
      <c r="I323" s="78">
        <f t="shared" si="72"/>
        <v>1689459.6</v>
      </c>
      <c r="J323" s="79">
        <f t="shared" si="72"/>
        <v>0</v>
      </c>
      <c r="K323" s="78">
        <f t="shared" si="72"/>
        <v>0</v>
      </c>
      <c r="L323" s="78">
        <f t="shared" si="72"/>
        <v>0</v>
      </c>
      <c r="M323" s="78">
        <f t="shared" si="72"/>
        <v>0</v>
      </c>
      <c r="N323" s="78">
        <f t="shared" si="72"/>
        <v>0</v>
      </c>
      <c r="O323" s="78">
        <f t="shared" si="72"/>
        <v>0</v>
      </c>
      <c r="P323" s="78">
        <f t="shared" si="72"/>
        <v>199639.09</v>
      </c>
      <c r="Q323" s="78">
        <f t="shared" si="72"/>
        <v>0</v>
      </c>
      <c r="R323" s="78">
        <f t="shared" si="72"/>
        <v>0</v>
      </c>
      <c r="S323" s="78">
        <f t="shared" si="72"/>
        <v>0</v>
      </c>
      <c r="T323" s="78">
        <f t="shared" si="72"/>
        <v>0</v>
      </c>
    </row>
    <row r="324" spans="1:20" ht="22.5" customHeight="1" x14ac:dyDescent="0.25">
      <c r="A324" s="14">
        <v>1</v>
      </c>
      <c r="B324" s="15" t="s">
        <v>404</v>
      </c>
      <c r="C324" s="80">
        <f t="shared" ref="C324:C332" si="73">D324+K324+L324+M324+N324+O324+P324+Q324+R324+S324+T324</f>
        <v>342169.2</v>
      </c>
      <c r="D324" s="80">
        <f t="shared" ref="D324:D332" si="74">SUM(E324:I324)</f>
        <v>342169.2</v>
      </c>
      <c r="E324" s="80">
        <v>0</v>
      </c>
      <c r="F324" s="80">
        <v>0</v>
      </c>
      <c r="G324" s="80">
        <v>0</v>
      </c>
      <c r="H324" s="80">
        <v>0</v>
      </c>
      <c r="I324" s="80">
        <v>342169.2</v>
      </c>
      <c r="J324" s="81">
        <v>0</v>
      </c>
      <c r="K324" s="80">
        <v>0</v>
      </c>
      <c r="L324" s="80">
        <v>0</v>
      </c>
      <c r="M324" s="80">
        <v>0</v>
      </c>
      <c r="N324" s="80">
        <v>0</v>
      </c>
      <c r="O324" s="80">
        <v>0</v>
      </c>
      <c r="P324" s="80">
        <v>0</v>
      </c>
      <c r="Q324" s="80">
        <v>0</v>
      </c>
      <c r="R324" s="80">
        <v>0</v>
      </c>
      <c r="S324" s="80">
        <v>0</v>
      </c>
      <c r="T324" s="80">
        <v>0</v>
      </c>
    </row>
    <row r="325" spans="1:20" ht="22.5" customHeight="1" x14ac:dyDescent="0.25">
      <c r="A325" s="14">
        <v>2</v>
      </c>
      <c r="B325" s="15" t="s">
        <v>1073</v>
      </c>
      <c r="C325" s="80">
        <f t="shared" si="73"/>
        <v>954338.88</v>
      </c>
      <c r="D325" s="80">
        <f t="shared" si="74"/>
        <v>954338.88</v>
      </c>
      <c r="E325" s="80">
        <v>362045.28</v>
      </c>
      <c r="F325" s="80">
        <v>0</v>
      </c>
      <c r="G325" s="80">
        <v>0</v>
      </c>
      <c r="H325" s="80">
        <v>0</v>
      </c>
      <c r="I325" s="80">
        <v>592293.6</v>
      </c>
      <c r="J325" s="81">
        <v>0</v>
      </c>
      <c r="K325" s="80">
        <v>0</v>
      </c>
      <c r="L325" s="80">
        <v>0</v>
      </c>
      <c r="M325" s="80">
        <v>0</v>
      </c>
      <c r="N325" s="80">
        <v>0</v>
      </c>
      <c r="O325" s="80">
        <v>0</v>
      </c>
      <c r="P325" s="80">
        <v>0</v>
      </c>
      <c r="Q325" s="80">
        <v>0</v>
      </c>
      <c r="R325" s="80">
        <v>0</v>
      </c>
      <c r="S325" s="80">
        <v>0</v>
      </c>
      <c r="T325" s="80">
        <v>0</v>
      </c>
    </row>
    <row r="326" spans="1:20" ht="22.5" customHeight="1" x14ac:dyDescent="0.25">
      <c r="A326" s="14">
        <v>3</v>
      </c>
      <c r="B326" s="15" t="s">
        <v>1074</v>
      </c>
      <c r="C326" s="80">
        <f t="shared" si="73"/>
        <v>199639.09</v>
      </c>
      <c r="D326" s="80">
        <f t="shared" si="74"/>
        <v>0</v>
      </c>
      <c r="E326" s="80">
        <v>0</v>
      </c>
      <c r="F326" s="80">
        <v>0</v>
      </c>
      <c r="G326" s="80">
        <v>0</v>
      </c>
      <c r="H326" s="80">
        <v>0</v>
      </c>
      <c r="I326" s="80">
        <v>0</v>
      </c>
      <c r="J326" s="81">
        <v>0</v>
      </c>
      <c r="K326" s="80">
        <v>0</v>
      </c>
      <c r="L326" s="80">
        <v>0</v>
      </c>
      <c r="M326" s="80">
        <v>0</v>
      </c>
      <c r="N326" s="80">
        <v>0</v>
      </c>
      <c r="O326" s="80">
        <v>0</v>
      </c>
      <c r="P326" s="80">
        <v>199639.09</v>
      </c>
      <c r="Q326" s="80">
        <v>0</v>
      </c>
      <c r="R326" s="80">
        <v>0</v>
      </c>
      <c r="S326" s="80">
        <v>0</v>
      </c>
      <c r="T326" s="80">
        <v>0</v>
      </c>
    </row>
    <row r="327" spans="1:20" ht="22.5" customHeight="1" x14ac:dyDescent="0.25">
      <c r="A327" s="14">
        <v>4</v>
      </c>
      <c r="B327" s="15" t="s">
        <v>408</v>
      </c>
      <c r="C327" s="80">
        <f t="shared" si="73"/>
        <v>470523.6</v>
      </c>
      <c r="D327" s="80">
        <f t="shared" si="74"/>
        <v>470523.6</v>
      </c>
      <c r="E327" s="80">
        <v>470523.6</v>
      </c>
      <c r="F327" s="80">
        <v>0</v>
      </c>
      <c r="G327" s="80">
        <v>0</v>
      </c>
      <c r="H327" s="80">
        <v>0</v>
      </c>
      <c r="I327" s="80">
        <v>0</v>
      </c>
      <c r="J327" s="81">
        <v>0</v>
      </c>
      <c r="K327" s="80">
        <v>0</v>
      </c>
      <c r="L327" s="80">
        <v>0</v>
      </c>
      <c r="M327" s="80">
        <v>0</v>
      </c>
      <c r="N327" s="80">
        <v>0</v>
      </c>
      <c r="O327" s="80">
        <v>0</v>
      </c>
      <c r="P327" s="80">
        <v>0</v>
      </c>
      <c r="Q327" s="80">
        <v>0</v>
      </c>
      <c r="R327" s="80">
        <v>0</v>
      </c>
      <c r="S327" s="80">
        <v>0</v>
      </c>
      <c r="T327" s="80">
        <v>0</v>
      </c>
    </row>
    <row r="328" spans="1:20" ht="22.5" customHeight="1" x14ac:dyDescent="0.25">
      <c r="A328" s="14">
        <v>5</v>
      </c>
      <c r="B328" s="15" t="s">
        <v>409</v>
      </c>
      <c r="C328" s="80">
        <f t="shared" si="73"/>
        <v>1089049.2</v>
      </c>
      <c r="D328" s="80">
        <f t="shared" si="74"/>
        <v>1089049.2</v>
      </c>
      <c r="E328" s="80">
        <v>0</v>
      </c>
      <c r="F328" s="80">
        <v>0</v>
      </c>
      <c r="G328" s="80">
        <v>0</v>
      </c>
      <c r="H328" s="80">
        <v>673560</v>
      </c>
      <c r="I328" s="80">
        <v>415489.2</v>
      </c>
      <c r="J328" s="81">
        <v>0</v>
      </c>
      <c r="K328" s="80">
        <v>0</v>
      </c>
      <c r="L328" s="80">
        <v>0</v>
      </c>
      <c r="M328" s="80">
        <v>0</v>
      </c>
      <c r="N328" s="80">
        <v>0</v>
      </c>
      <c r="O328" s="80">
        <v>0</v>
      </c>
      <c r="P328" s="80">
        <v>0</v>
      </c>
      <c r="Q328" s="80">
        <v>0</v>
      </c>
      <c r="R328" s="80">
        <v>0</v>
      </c>
      <c r="S328" s="80">
        <v>0</v>
      </c>
      <c r="T328" s="80">
        <v>0</v>
      </c>
    </row>
    <row r="329" spans="1:20" ht="22.5" customHeight="1" x14ac:dyDescent="0.25">
      <c r="A329" s="14">
        <v>6</v>
      </c>
      <c r="B329" s="15" t="s">
        <v>410</v>
      </c>
      <c r="C329" s="80">
        <f t="shared" si="73"/>
        <v>1039123.2</v>
      </c>
      <c r="D329" s="80">
        <f t="shared" si="74"/>
        <v>1039123.2</v>
      </c>
      <c r="E329" s="80">
        <v>0</v>
      </c>
      <c r="F329" s="80">
        <v>0</v>
      </c>
      <c r="G329" s="80">
        <v>0</v>
      </c>
      <c r="H329" s="80">
        <v>699615.6</v>
      </c>
      <c r="I329" s="80">
        <v>339507.6</v>
      </c>
      <c r="J329" s="81">
        <v>0</v>
      </c>
      <c r="K329" s="80">
        <v>0</v>
      </c>
      <c r="L329" s="80">
        <v>0</v>
      </c>
      <c r="M329" s="80">
        <v>0</v>
      </c>
      <c r="N329" s="80">
        <v>0</v>
      </c>
      <c r="O329" s="80">
        <v>0</v>
      </c>
      <c r="P329" s="80">
        <v>0</v>
      </c>
      <c r="Q329" s="80">
        <v>0</v>
      </c>
      <c r="R329" s="80">
        <v>0</v>
      </c>
      <c r="S329" s="80">
        <v>0</v>
      </c>
      <c r="T329" s="80">
        <v>0</v>
      </c>
    </row>
    <row r="330" spans="1:20" ht="22.5" customHeight="1" x14ac:dyDescent="0.25">
      <c r="A330" s="14">
        <v>7</v>
      </c>
      <c r="B330" s="15" t="s">
        <v>411</v>
      </c>
      <c r="C330" s="80">
        <f t="shared" si="73"/>
        <v>2147637.6</v>
      </c>
      <c r="D330" s="80">
        <f t="shared" si="74"/>
        <v>2147637.6</v>
      </c>
      <c r="E330" s="80">
        <v>0</v>
      </c>
      <c r="F330" s="80">
        <v>2147637.6</v>
      </c>
      <c r="G330" s="80">
        <v>0</v>
      </c>
      <c r="H330" s="80">
        <v>0</v>
      </c>
      <c r="I330" s="80">
        <v>0</v>
      </c>
      <c r="J330" s="81">
        <v>0</v>
      </c>
      <c r="K330" s="80">
        <v>0</v>
      </c>
      <c r="L330" s="80">
        <v>0</v>
      </c>
      <c r="M330" s="80">
        <v>0</v>
      </c>
      <c r="N330" s="80">
        <v>0</v>
      </c>
      <c r="O330" s="80">
        <v>0</v>
      </c>
      <c r="P330" s="80">
        <v>0</v>
      </c>
      <c r="Q330" s="80">
        <v>0</v>
      </c>
      <c r="R330" s="80">
        <v>0</v>
      </c>
      <c r="S330" s="80">
        <v>0</v>
      </c>
      <c r="T330" s="80">
        <v>0</v>
      </c>
    </row>
    <row r="331" spans="1:20" ht="18.75" customHeight="1" x14ac:dyDescent="0.25">
      <c r="A331" s="14">
        <v>8</v>
      </c>
      <c r="B331" s="15" t="s">
        <v>412</v>
      </c>
      <c r="C331" s="80">
        <f t="shared" si="73"/>
        <v>760138.8</v>
      </c>
      <c r="D331" s="80">
        <f t="shared" si="74"/>
        <v>760138.8</v>
      </c>
      <c r="E331" s="80">
        <v>760138.8</v>
      </c>
      <c r="F331" s="80">
        <v>0</v>
      </c>
      <c r="G331" s="80">
        <v>0</v>
      </c>
      <c r="H331" s="80">
        <v>0</v>
      </c>
      <c r="I331" s="80">
        <v>0</v>
      </c>
      <c r="J331" s="81">
        <v>0</v>
      </c>
      <c r="K331" s="80">
        <v>0</v>
      </c>
      <c r="L331" s="80">
        <v>0</v>
      </c>
      <c r="M331" s="80">
        <v>0</v>
      </c>
      <c r="N331" s="80">
        <v>0</v>
      </c>
      <c r="O331" s="80">
        <v>0</v>
      </c>
      <c r="P331" s="80">
        <v>0</v>
      </c>
      <c r="Q331" s="80">
        <v>0</v>
      </c>
      <c r="R331" s="80">
        <v>0</v>
      </c>
      <c r="S331" s="80">
        <v>0</v>
      </c>
      <c r="T331" s="80">
        <v>0</v>
      </c>
    </row>
    <row r="332" spans="1:20" ht="22.5" customHeight="1" x14ac:dyDescent="0.25">
      <c r="A332" s="14">
        <v>9</v>
      </c>
      <c r="B332" s="15" t="s">
        <v>413</v>
      </c>
      <c r="C332" s="80">
        <f t="shared" si="73"/>
        <v>1870000</v>
      </c>
      <c r="D332" s="80">
        <f t="shared" si="74"/>
        <v>1870000</v>
      </c>
      <c r="E332" s="80">
        <v>0</v>
      </c>
      <c r="F332" s="80">
        <v>1870000</v>
      </c>
      <c r="G332" s="80">
        <v>0</v>
      </c>
      <c r="H332" s="80">
        <v>0</v>
      </c>
      <c r="I332" s="80">
        <v>0</v>
      </c>
      <c r="J332" s="81">
        <v>0</v>
      </c>
      <c r="K332" s="80">
        <v>0</v>
      </c>
      <c r="L332" s="80">
        <v>0</v>
      </c>
      <c r="M332" s="80">
        <v>0</v>
      </c>
      <c r="N332" s="80">
        <v>0</v>
      </c>
      <c r="O332" s="80">
        <v>0</v>
      </c>
      <c r="P332" s="80">
        <v>0</v>
      </c>
      <c r="Q332" s="80">
        <v>0</v>
      </c>
      <c r="R332" s="80">
        <v>0</v>
      </c>
      <c r="S332" s="80">
        <v>0</v>
      </c>
      <c r="T332" s="80">
        <v>0</v>
      </c>
    </row>
    <row r="333" spans="1:20" s="8" customFormat="1" ht="22.5" customHeight="1" x14ac:dyDescent="0.25">
      <c r="A333" s="171" t="s">
        <v>1075</v>
      </c>
      <c r="B333" s="171"/>
      <c r="C333" s="78">
        <f>C334</f>
        <v>338827.2</v>
      </c>
      <c r="D333" s="78">
        <f t="shared" ref="D333:T333" si="75">D334</f>
        <v>338827.2</v>
      </c>
      <c r="E333" s="78">
        <f t="shared" si="75"/>
        <v>338827.2</v>
      </c>
      <c r="F333" s="78">
        <f t="shared" si="75"/>
        <v>0</v>
      </c>
      <c r="G333" s="78">
        <f t="shared" si="75"/>
        <v>0</v>
      </c>
      <c r="H333" s="78">
        <f t="shared" si="75"/>
        <v>0</v>
      </c>
      <c r="I333" s="78">
        <f t="shared" si="75"/>
        <v>0</v>
      </c>
      <c r="J333" s="79">
        <f t="shared" si="75"/>
        <v>0</v>
      </c>
      <c r="K333" s="78">
        <f t="shared" si="75"/>
        <v>0</v>
      </c>
      <c r="L333" s="78">
        <f t="shared" si="75"/>
        <v>0</v>
      </c>
      <c r="M333" s="78">
        <f t="shared" si="75"/>
        <v>0</v>
      </c>
      <c r="N333" s="78">
        <f t="shared" si="75"/>
        <v>0</v>
      </c>
      <c r="O333" s="78">
        <f t="shared" si="75"/>
        <v>0</v>
      </c>
      <c r="P333" s="78">
        <f t="shared" si="75"/>
        <v>0</v>
      </c>
      <c r="Q333" s="78">
        <f t="shared" si="75"/>
        <v>0</v>
      </c>
      <c r="R333" s="78">
        <f t="shared" si="75"/>
        <v>0</v>
      </c>
      <c r="S333" s="78">
        <f t="shared" si="75"/>
        <v>0</v>
      </c>
      <c r="T333" s="78">
        <f t="shared" si="75"/>
        <v>0</v>
      </c>
    </row>
    <row r="334" spans="1:20" ht="22.5" customHeight="1" x14ac:dyDescent="0.25">
      <c r="A334" s="14">
        <v>1</v>
      </c>
      <c r="B334" s="15" t="s">
        <v>415</v>
      </c>
      <c r="C334" s="80">
        <f>D334+K334+L334+M334+N334+O334+P334+Q334+R334+S334+T334</f>
        <v>338827.2</v>
      </c>
      <c r="D334" s="80">
        <f>SUM(E334:I334)</f>
        <v>338827.2</v>
      </c>
      <c r="E334" s="80">
        <v>338827.2</v>
      </c>
      <c r="F334" s="80">
        <v>0</v>
      </c>
      <c r="G334" s="80">
        <v>0</v>
      </c>
      <c r="H334" s="80">
        <v>0</v>
      </c>
      <c r="I334" s="80">
        <v>0</v>
      </c>
      <c r="J334" s="81">
        <v>0</v>
      </c>
      <c r="K334" s="80">
        <v>0</v>
      </c>
      <c r="L334" s="80">
        <v>0</v>
      </c>
      <c r="M334" s="80">
        <v>0</v>
      </c>
      <c r="N334" s="80">
        <v>0</v>
      </c>
      <c r="O334" s="80">
        <v>0</v>
      </c>
      <c r="P334" s="80">
        <v>0</v>
      </c>
      <c r="Q334" s="80">
        <v>0</v>
      </c>
      <c r="R334" s="80">
        <v>0</v>
      </c>
      <c r="S334" s="80">
        <v>0</v>
      </c>
      <c r="T334" s="80">
        <v>0</v>
      </c>
    </row>
    <row r="335" spans="1:20" s="8" customFormat="1" ht="22.5" customHeight="1" x14ac:dyDescent="0.25">
      <c r="A335" s="171" t="s">
        <v>416</v>
      </c>
      <c r="B335" s="171"/>
      <c r="C335" s="78">
        <f>C336</f>
        <v>971942.40000000002</v>
      </c>
      <c r="D335" s="78">
        <f t="shared" ref="D335:T335" si="76">D336</f>
        <v>0</v>
      </c>
      <c r="E335" s="78">
        <f t="shared" si="76"/>
        <v>0</v>
      </c>
      <c r="F335" s="78">
        <f t="shared" si="76"/>
        <v>0</v>
      </c>
      <c r="G335" s="78">
        <f t="shared" si="76"/>
        <v>0</v>
      </c>
      <c r="H335" s="78">
        <f t="shared" si="76"/>
        <v>0</v>
      </c>
      <c r="I335" s="78">
        <f t="shared" si="76"/>
        <v>0</v>
      </c>
      <c r="J335" s="79">
        <f t="shared" si="76"/>
        <v>0</v>
      </c>
      <c r="K335" s="78">
        <f t="shared" si="76"/>
        <v>0</v>
      </c>
      <c r="L335" s="78">
        <f t="shared" si="76"/>
        <v>0</v>
      </c>
      <c r="M335" s="78">
        <f t="shared" si="76"/>
        <v>0</v>
      </c>
      <c r="N335" s="78">
        <f t="shared" si="76"/>
        <v>971942.40000000002</v>
      </c>
      <c r="O335" s="78">
        <f t="shared" si="76"/>
        <v>0</v>
      </c>
      <c r="P335" s="78">
        <f t="shared" si="76"/>
        <v>0</v>
      </c>
      <c r="Q335" s="78">
        <f t="shared" si="76"/>
        <v>0</v>
      </c>
      <c r="R335" s="78">
        <f t="shared" si="76"/>
        <v>0</v>
      </c>
      <c r="S335" s="78">
        <f t="shared" si="76"/>
        <v>0</v>
      </c>
      <c r="T335" s="78">
        <f t="shared" si="76"/>
        <v>0</v>
      </c>
    </row>
    <row r="336" spans="1:20" ht="22.5" customHeight="1" x14ac:dyDescent="0.25">
      <c r="A336" s="14">
        <v>1</v>
      </c>
      <c r="B336" s="15" t="s">
        <v>417</v>
      </c>
      <c r="C336" s="80">
        <f>D336+K336+L336+M336+N336+O336+P336+Q336+R336+S336+T336</f>
        <v>971942.40000000002</v>
      </c>
      <c r="D336" s="80">
        <f>SUM(E336:I336)</f>
        <v>0</v>
      </c>
      <c r="E336" s="80">
        <v>0</v>
      </c>
      <c r="F336" s="80">
        <v>0</v>
      </c>
      <c r="G336" s="80">
        <v>0</v>
      </c>
      <c r="H336" s="80">
        <v>0</v>
      </c>
      <c r="I336" s="80">
        <v>0</v>
      </c>
      <c r="J336" s="81">
        <v>0</v>
      </c>
      <c r="K336" s="80">
        <v>0</v>
      </c>
      <c r="L336" s="80">
        <v>0</v>
      </c>
      <c r="M336" s="80">
        <v>0</v>
      </c>
      <c r="N336" s="80">
        <v>971942.40000000002</v>
      </c>
      <c r="O336" s="80">
        <v>0</v>
      </c>
      <c r="P336" s="80">
        <v>0</v>
      </c>
      <c r="Q336" s="80">
        <v>0</v>
      </c>
      <c r="R336" s="80">
        <v>0</v>
      </c>
      <c r="S336" s="80">
        <v>0</v>
      </c>
      <c r="T336" s="80">
        <v>0</v>
      </c>
    </row>
    <row r="337" spans="1:20" s="8" customFormat="1" ht="22.5" customHeight="1" x14ac:dyDescent="0.25">
      <c r="A337" s="171" t="s">
        <v>418</v>
      </c>
      <c r="B337" s="171"/>
      <c r="C337" s="78">
        <f>C338+C343+C347</f>
        <v>6356880.6700000009</v>
      </c>
      <c r="D337" s="78">
        <f t="shared" ref="D337:T337" si="77">D338+D343+D347</f>
        <v>5863967.0499999998</v>
      </c>
      <c r="E337" s="78">
        <f t="shared" si="77"/>
        <v>251733.6</v>
      </c>
      <c r="F337" s="78">
        <f t="shared" si="77"/>
        <v>3861312.2800000003</v>
      </c>
      <c r="G337" s="78">
        <f t="shared" si="77"/>
        <v>226957.19</v>
      </c>
      <c r="H337" s="78">
        <f t="shared" si="77"/>
        <v>372505.18</v>
      </c>
      <c r="I337" s="78">
        <f t="shared" si="77"/>
        <v>1151458.8</v>
      </c>
      <c r="J337" s="79">
        <f t="shared" si="77"/>
        <v>0</v>
      </c>
      <c r="K337" s="78">
        <f t="shared" si="77"/>
        <v>0</v>
      </c>
      <c r="L337" s="78">
        <f t="shared" si="77"/>
        <v>0</v>
      </c>
      <c r="M337" s="78">
        <f t="shared" si="77"/>
        <v>0</v>
      </c>
      <c r="N337" s="78">
        <f t="shared" si="77"/>
        <v>0</v>
      </c>
      <c r="O337" s="78">
        <f t="shared" si="77"/>
        <v>0</v>
      </c>
      <c r="P337" s="78">
        <f t="shared" si="77"/>
        <v>492913.62</v>
      </c>
      <c r="Q337" s="78">
        <f t="shared" si="77"/>
        <v>0</v>
      </c>
      <c r="R337" s="78">
        <f t="shared" si="77"/>
        <v>0</v>
      </c>
      <c r="S337" s="78">
        <f t="shared" si="77"/>
        <v>0</v>
      </c>
      <c r="T337" s="78">
        <f t="shared" si="77"/>
        <v>0</v>
      </c>
    </row>
    <row r="338" spans="1:20" s="8" customFormat="1" ht="22.5" customHeight="1" x14ac:dyDescent="0.25">
      <c r="A338" s="171" t="s">
        <v>1076</v>
      </c>
      <c r="B338" s="171"/>
      <c r="C338" s="78">
        <f>SUM(C339:C342)</f>
        <v>4523579.4700000007</v>
      </c>
      <c r="D338" s="78">
        <f t="shared" ref="D338:T338" si="78">SUM(D339:D342)</f>
        <v>4315226.6500000004</v>
      </c>
      <c r="E338" s="78">
        <f t="shared" si="78"/>
        <v>0</v>
      </c>
      <c r="F338" s="78">
        <f t="shared" si="78"/>
        <v>3861312.2800000003</v>
      </c>
      <c r="G338" s="78">
        <f t="shared" si="78"/>
        <v>226957.19</v>
      </c>
      <c r="H338" s="78">
        <f t="shared" si="78"/>
        <v>226957.18</v>
      </c>
      <c r="I338" s="78">
        <f t="shared" si="78"/>
        <v>0</v>
      </c>
      <c r="J338" s="79">
        <f t="shared" si="78"/>
        <v>0</v>
      </c>
      <c r="K338" s="78">
        <f t="shared" si="78"/>
        <v>0</v>
      </c>
      <c r="L338" s="78">
        <f t="shared" si="78"/>
        <v>0</v>
      </c>
      <c r="M338" s="78">
        <f t="shared" si="78"/>
        <v>0</v>
      </c>
      <c r="N338" s="78">
        <f t="shared" si="78"/>
        <v>0</v>
      </c>
      <c r="O338" s="78">
        <f t="shared" si="78"/>
        <v>0</v>
      </c>
      <c r="P338" s="78">
        <f t="shared" si="78"/>
        <v>208352.82</v>
      </c>
      <c r="Q338" s="78">
        <f t="shared" si="78"/>
        <v>0</v>
      </c>
      <c r="R338" s="78">
        <f t="shared" si="78"/>
        <v>0</v>
      </c>
      <c r="S338" s="78">
        <f t="shared" si="78"/>
        <v>0</v>
      </c>
      <c r="T338" s="78">
        <f t="shared" si="78"/>
        <v>0</v>
      </c>
    </row>
    <row r="339" spans="1:20" ht="22.5" customHeight="1" x14ac:dyDescent="0.25">
      <c r="A339" s="14">
        <v>1</v>
      </c>
      <c r="B339" s="15" t="s">
        <v>420</v>
      </c>
      <c r="C339" s="80">
        <f t="shared" ref="C339:C342" si="79">D339+K339+L339+M339+N339+O339+P339+Q339+R339+S339+T339</f>
        <v>2327209.52</v>
      </c>
      <c r="D339" s="80">
        <f t="shared" ref="D339:D342" si="80">SUM(E339:I339)</f>
        <v>2327209.52</v>
      </c>
      <c r="E339" s="80">
        <v>0</v>
      </c>
      <c r="F339" s="80">
        <v>2327209.52</v>
      </c>
      <c r="G339" s="80">
        <v>0</v>
      </c>
      <c r="H339" s="80">
        <v>0</v>
      </c>
      <c r="I339" s="80">
        <v>0</v>
      </c>
      <c r="J339" s="81">
        <v>0</v>
      </c>
      <c r="K339" s="80">
        <v>0</v>
      </c>
      <c r="L339" s="80">
        <v>0</v>
      </c>
      <c r="M339" s="80">
        <v>0</v>
      </c>
      <c r="N339" s="80">
        <v>0</v>
      </c>
      <c r="O339" s="80">
        <v>0</v>
      </c>
      <c r="P339" s="80">
        <v>0</v>
      </c>
      <c r="Q339" s="80">
        <v>0</v>
      </c>
      <c r="R339" s="80">
        <v>0</v>
      </c>
      <c r="S339" s="80">
        <v>0</v>
      </c>
      <c r="T339" s="80">
        <v>0</v>
      </c>
    </row>
    <row r="340" spans="1:20" ht="24" customHeight="1" x14ac:dyDescent="0.25">
      <c r="A340" s="14">
        <v>2</v>
      </c>
      <c r="B340" s="15" t="s">
        <v>421</v>
      </c>
      <c r="C340" s="80">
        <f t="shared" si="79"/>
        <v>1988017.13</v>
      </c>
      <c r="D340" s="80">
        <f t="shared" si="80"/>
        <v>1988017.13</v>
      </c>
      <c r="E340" s="80">
        <v>0</v>
      </c>
      <c r="F340" s="80">
        <v>1534102.76</v>
      </c>
      <c r="G340" s="80">
        <v>226957.19</v>
      </c>
      <c r="H340" s="80">
        <v>226957.18</v>
      </c>
      <c r="I340" s="80">
        <v>0</v>
      </c>
      <c r="J340" s="81">
        <v>0</v>
      </c>
      <c r="K340" s="80">
        <v>0</v>
      </c>
      <c r="L340" s="80">
        <v>0</v>
      </c>
      <c r="M340" s="80">
        <v>0</v>
      </c>
      <c r="N340" s="80">
        <v>0</v>
      </c>
      <c r="O340" s="80">
        <v>0</v>
      </c>
      <c r="P340" s="80">
        <v>0</v>
      </c>
      <c r="Q340" s="80">
        <v>0</v>
      </c>
      <c r="R340" s="80">
        <v>0</v>
      </c>
      <c r="S340" s="80">
        <v>0</v>
      </c>
      <c r="T340" s="80">
        <v>0</v>
      </c>
    </row>
    <row r="341" spans="1:20" ht="22.5" customHeight="1" x14ac:dyDescent="0.25">
      <c r="A341" s="14">
        <v>3</v>
      </c>
      <c r="B341" s="15" t="s">
        <v>1077</v>
      </c>
      <c r="C341" s="80">
        <f t="shared" si="79"/>
        <v>56293.88</v>
      </c>
      <c r="D341" s="80">
        <f t="shared" si="80"/>
        <v>0</v>
      </c>
      <c r="E341" s="80">
        <v>0</v>
      </c>
      <c r="F341" s="80">
        <v>0</v>
      </c>
      <c r="G341" s="80">
        <v>0</v>
      </c>
      <c r="H341" s="80">
        <v>0</v>
      </c>
      <c r="I341" s="80">
        <v>0</v>
      </c>
      <c r="J341" s="81"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v>0</v>
      </c>
      <c r="P341" s="80">
        <v>56293.88</v>
      </c>
      <c r="Q341" s="80">
        <v>0</v>
      </c>
      <c r="R341" s="80">
        <v>0</v>
      </c>
      <c r="S341" s="80">
        <v>0</v>
      </c>
      <c r="T341" s="80">
        <v>0</v>
      </c>
    </row>
    <row r="342" spans="1:20" ht="22.5" customHeight="1" x14ac:dyDescent="0.25">
      <c r="A342" s="14">
        <v>4</v>
      </c>
      <c r="B342" s="15" t="s">
        <v>1078</v>
      </c>
      <c r="C342" s="80">
        <f t="shared" si="79"/>
        <v>152058.94</v>
      </c>
      <c r="D342" s="80">
        <f t="shared" si="80"/>
        <v>0</v>
      </c>
      <c r="E342" s="80">
        <v>0</v>
      </c>
      <c r="F342" s="80">
        <v>0</v>
      </c>
      <c r="G342" s="80">
        <v>0</v>
      </c>
      <c r="H342" s="80">
        <v>0</v>
      </c>
      <c r="I342" s="80">
        <v>0</v>
      </c>
      <c r="J342" s="81"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v>0</v>
      </c>
      <c r="P342" s="80">
        <v>152058.94</v>
      </c>
      <c r="Q342" s="80">
        <v>0</v>
      </c>
      <c r="R342" s="80">
        <v>0</v>
      </c>
      <c r="S342" s="80">
        <v>0</v>
      </c>
      <c r="T342" s="80">
        <v>0</v>
      </c>
    </row>
    <row r="343" spans="1:20" s="8" customFormat="1" ht="22.5" customHeight="1" x14ac:dyDescent="0.25">
      <c r="A343" s="171" t="s">
        <v>425</v>
      </c>
      <c r="B343" s="171"/>
      <c r="C343" s="78">
        <f>SUM(C344:C346)</f>
        <v>1465044.0499999998</v>
      </c>
      <c r="D343" s="78">
        <f t="shared" ref="D343:T343" si="81">SUM(D344:D346)</f>
        <v>1297006.7999999998</v>
      </c>
      <c r="E343" s="78">
        <f t="shared" si="81"/>
        <v>0</v>
      </c>
      <c r="F343" s="78">
        <f t="shared" si="81"/>
        <v>0</v>
      </c>
      <c r="G343" s="78">
        <f t="shared" si="81"/>
        <v>0</v>
      </c>
      <c r="H343" s="78">
        <f t="shared" si="81"/>
        <v>145548</v>
      </c>
      <c r="I343" s="78">
        <f t="shared" si="81"/>
        <v>1151458.8</v>
      </c>
      <c r="J343" s="79">
        <f t="shared" si="81"/>
        <v>0</v>
      </c>
      <c r="K343" s="78">
        <f t="shared" si="81"/>
        <v>0</v>
      </c>
      <c r="L343" s="78">
        <f t="shared" si="81"/>
        <v>0</v>
      </c>
      <c r="M343" s="78">
        <f t="shared" si="81"/>
        <v>0</v>
      </c>
      <c r="N343" s="78">
        <f t="shared" si="81"/>
        <v>0</v>
      </c>
      <c r="O343" s="78">
        <f t="shared" si="81"/>
        <v>0</v>
      </c>
      <c r="P343" s="78">
        <f t="shared" si="81"/>
        <v>168037.25</v>
      </c>
      <c r="Q343" s="78">
        <f t="shared" si="81"/>
        <v>0</v>
      </c>
      <c r="R343" s="78">
        <f t="shared" si="81"/>
        <v>0</v>
      </c>
      <c r="S343" s="78">
        <f t="shared" si="81"/>
        <v>0</v>
      </c>
      <c r="T343" s="78">
        <f t="shared" si="81"/>
        <v>0</v>
      </c>
    </row>
    <row r="344" spans="1:20" ht="21.75" customHeight="1" x14ac:dyDescent="0.25">
      <c r="A344" s="14">
        <v>1</v>
      </c>
      <c r="B344" s="15" t="s">
        <v>426</v>
      </c>
      <c r="C344" s="80">
        <f t="shared" ref="C344:C346" si="82">D344+K344+L344+M344+N344+O344+P344+Q344+R344+S344+T344</f>
        <v>292437.59999999998</v>
      </c>
      <c r="D344" s="80">
        <f t="shared" ref="D344:D346" si="83">SUM(E344:I344)</f>
        <v>292437.59999999998</v>
      </c>
      <c r="E344" s="80">
        <v>0</v>
      </c>
      <c r="F344" s="80">
        <v>0</v>
      </c>
      <c r="G344" s="80">
        <v>0</v>
      </c>
      <c r="H344" s="80">
        <v>0</v>
      </c>
      <c r="I344" s="80">
        <v>292437.59999999998</v>
      </c>
      <c r="J344" s="81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0</v>
      </c>
      <c r="P344" s="80">
        <v>0</v>
      </c>
      <c r="Q344" s="80">
        <v>0</v>
      </c>
      <c r="R344" s="80">
        <v>0</v>
      </c>
      <c r="S344" s="80">
        <v>0</v>
      </c>
      <c r="T344" s="80">
        <v>0</v>
      </c>
    </row>
    <row r="345" spans="1:20" ht="22.5" customHeight="1" x14ac:dyDescent="0.25">
      <c r="A345" s="14">
        <v>2</v>
      </c>
      <c r="B345" s="15" t="s">
        <v>427</v>
      </c>
      <c r="C345" s="80">
        <f t="shared" si="82"/>
        <v>410826</v>
      </c>
      <c r="D345" s="80">
        <f t="shared" si="83"/>
        <v>410826</v>
      </c>
      <c r="E345" s="80">
        <v>0</v>
      </c>
      <c r="F345" s="80">
        <v>0</v>
      </c>
      <c r="G345" s="80">
        <v>0</v>
      </c>
      <c r="H345" s="80">
        <v>0</v>
      </c>
      <c r="I345" s="80">
        <v>410826</v>
      </c>
      <c r="J345" s="81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</v>
      </c>
      <c r="T345" s="80">
        <v>0</v>
      </c>
    </row>
    <row r="346" spans="1:20" ht="22.5" customHeight="1" x14ac:dyDescent="0.25">
      <c r="A346" s="14">
        <v>3</v>
      </c>
      <c r="B346" s="15" t="s">
        <v>1079</v>
      </c>
      <c r="C346" s="80">
        <f t="shared" si="82"/>
        <v>761780.45</v>
      </c>
      <c r="D346" s="80">
        <f t="shared" si="83"/>
        <v>593743.19999999995</v>
      </c>
      <c r="E346" s="80">
        <v>0</v>
      </c>
      <c r="F346" s="80">
        <v>0</v>
      </c>
      <c r="G346" s="80">
        <v>0</v>
      </c>
      <c r="H346" s="80">
        <v>145548</v>
      </c>
      <c r="I346" s="80">
        <v>448195.2</v>
      </c>
      <c r="J346" s="81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168037.25</v>
      </c>
      <c r="Q346" s="80">
        <v>0</v>
      </c>
      <c r="R346" s="80">
        <v>0</v>
      </c>
      <c r="S346" s="80">
        <v>0</v>
      </c>
      <c r="T346" s="80">
        <v>0</v>
      </c>
    </row>
    <row r="347" spans="1:20" s="8" customFormat="1" ht="22.5" customHeight="1" x14ac:dyDescent="0.25">
      <c r="A347" s="171" t="s">
        <v>431</v>
      </c>
      <c r="B347" s="171"/>
      <c r="C347" s="78">
        <f>C348</f>
        <v>368257.15</v>
      </c>
      <c r="D347" s="78">
        <f t="shared" ref="D347:T347" si="84">D348</f>
        <v>251733.6</v>
      </c>
      <c r="E347" s="78">
        <f t="shared" si="84"/>
        <v>251733.6</v>
      </c>
      <c r="F347" s="78">
        <f t="shared" si="84"/>
        <v>0</v>
      </c>
      <c r="G347" s="78">
        <f t="shared" si="84"/>
        <v>0</v>
      </c>
      <c r="H347" s="78">
        <f t="shared" si="84"/>
        <v>0</v>
      </c>
      <c r="I347" s="78">
        <f t="shared" si="84"/>
        <v>0</v>
      </c>
      <c r="J347" s="79">
        <f t="shared" si="84"/>
        <v>0</v>
      </c>
      <c r="K347" s="78">
        <f t="shared" si="84"/>
        <v>0</v>
      </c>
      <c r="L347" s="78">
        <f t="shared" si="84"/>
        <v>0</v>
      </c>
      <c r="M347" s="78">
        <f t="shared" si="84"/>
        <v>0</v>
      </c>
      <c r="N347" s="78">
        <f t="shared" si="84"/>
        <v>0</v>
      </c>
      <c r="O347" s="78">
        <f t="shared" si="84"/>
        <v>0</v>
      </c>
      <c r="P347" s="78">
        <f t="shared" si="84"/>
        <v>116523.55</v>
      </c>
      <c r="Q347" s="78">
        <f t="shared" si="84"/>
        <v>0</v>
      </c>
      <c r="R347" s="78">
        <f t="shared" si="84"/>
        <v>0</v>
      </c>
      <c r="S347" s="78">
        <f t="shared" si="84"/>
        <v>0</v>
      </c>
      <c r="T347" s="78">
        <f t="shared" si="84"/>
        <v>0</v>
      </c>
    </row>
    <row r="348" spans="1:20" ht="22.5" customHeight="1" x14ac:dyDescent="0.25">
      <c r="A348" s="14">
        <v>1</v>
      </c>
      <c r="B348" s="15" t="s">
        <v>1080</v>
      </c>
      <c r="C348" s="80">
        <f>D348+K348+L348+M348+N348+O348+P348+Q348+R348+S348+T348</f>
        <v>368257.15</v>
      </c>
      <c r="D348" s="80">
        <f>SUM(E348:I348)</f>
        <v>251733.6</v>
      </c>
      <c r="E348" s="80">
        <v>251733.6</v>
      </c>
      <c r="F348" s="80">
        <v>0</v>
      </c>
      <c r="G348" s="80">
        <v>0</v>
      </c>
      <c r="H348" s="80">
        <v>0</v>
      </c>
      <c r="I348" s="80">
        <v>0</v>
      </c>
      <c r="J348" s="81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0">
        <v>116523.55</v>
      </c>
      <c r="Q348" s="80">
        <v>0</v>
      </c>
      <c r="R348" s="80">
        <v>0</v>
      </c>
      <c r="S348" s="80">
        <v>0</v>
      </c>
      <c r="T348" s="80">
        <v>0</v>
      </c>
    </row>
    <row r="349" spans="1:20" s="8" customFormat="1" ht="22.5" customHeight="1" x14ac:dyDescent="0.25">
      <c r="A349" s="171" t="s">
        <v>433</v>
      </c>
      <c r="B349" s="171"/>
      <c r="C349" s="78">
        <f>C350</f>
        <v>268038.92000000004</v>
      </c>
      <c r="D349" s="78">
        <f t="shared" ref="D349:T349" si="85">D350</f>
        <v>0</v>
      </c>
      <c r="E349" s="78">
        <f t="shared" si="85"/>
        <v>0</v>
      </c>
      <c r="F349" s="78">
        <f t="shared" si="85"/>
        <v>0</v>
      </c>
      <c r="G349" s="78">
        <f t="shared" si="85"/>
        <v>0</v>
      </c>
      <c r="H349" s="78">
        <f t="shared" si="85"/>
        <v>0</v>
      </c>
      <c r="I349" s="78">
        <f t="shared" si="85"/>
        <v>0</v>
      </c>
      <c r="J349" s="79">
        <f t="shared" si="85"/>
        <v>0</v>
      </c>
      <c r="K349" s="78">
        <f t="shared" si="85"/>
        <v>0</v>
      </c>
      <c r="L349" s="78">
        <f t="shared" si="85"/>
        <v>0</v>
      </c>
      <c r="M349" s="78">
        <f t="shared" si="85"/>
        <v>0</v>
      </c>
      <c r="N349" s="78">
        <f t="shared" si="85"/>
        <v>0</v>
      </c>
      <c r="O349" s="78">
        <f t="shared" si="85"/>
        <v>0</v>
      </c>
      <c r="P349" s="78">
        <f t="shared" si="85"/>
        <v>268038.92000000004</v>
      </c>
      <c r="Q349" s="78">
        <f t="shared" si="85"/>
        <v>0</v>
      </c>
      <c r="R349" s="78">
        <f t="shared" si="85"/>
        <v>0</v>
      </c>
      <c r="S349" s="78">
        <f t="shared" si="85"/>
        <v>0</v>
      </c>
      <c r="T349" s="78">
        <f t="shared" si="85"/>
        <v>0</v>
      </c>
    </row>
    <row r="350" spans="1:20" s="8" customFormat="1" ht="22.5" customHeight="1" x14ac:dyDescent="0.25">
      <c r="A350" s="171" t="s">
        <v>434</v>
      </c>
      <c r="B350" s="171"/>
      <c r="C350" s="78">
        <f>SUM(C351:C352)</f>
        <v>268038.92000000004</v>
      </c>
      <c r="D350" s="78">
        <f t="shared" ref="D350:T350" si="86">SUM(D351:D352)</f>
        <v>0</v>
      </c>
      <c r="E350" s="78">
        <f t="shared" si="86"/>
        <v>0</v>
      </c>
      <c r="F350" s="78">
        <f t="shared" si="86"/>
        <v>0</v>
      </c>
      <c r="G350" s="78">
        <f t="shared" si="86"/>
        <v>0</v>
      </c>
      <c r="H350" s="78">
        <f t="shared" si="86"/>
        <v>0</v>
      </c>
      <c r="I350" s="78">
        <f t="shared" si="86"/>
        <v>0</v>
      </c>
      <c r="J350" s="79">
        <f t="shared" si="86"/>
        <v>0</v>
      </c>
      <c r="K350" s="78">
        <f t="shared" si="86"/>
        <v>0</v>
      </c>
      <c r="L350" s="78">
        <f t="shared" si="86"/>
        <v>0</v>
      </c>
      <c r="M350" s="78">
        <f t="shared" si="86"/>
        <v>0</v>
      </c>
      <c r="N350" s="78">
        <f t="shared" si="86"/>
        <v>0</v>
      </c>
      <c r="O350" s="78">
        <f t="shared" si="86"/>
        <v>0</v>
      </c>
      <c r="P350" s="78">
        <f t="shared" si="86"/>
        <v>268038.92000000004</v>
      </c>
      <c r="Q350" s="78">
        <f t="shared" si="86"/>
        <v>0</v>
      </c>
      <c r="R350" s="78">
        <f t="shared" si="86"/>
        <v>0</v>
      </c>
      <c r="S350" s="78">
        <f t="shared" si="86"/>
        <v>0</v>
      </c>
      <c r="T350" s="78">
        <f t="shared" si="86"/>
        <v>0</v>
      </c>
    </row>
    <row r="351" spans="1:20" ht="22.5" customHeight="1" x14ac:dyDescent="0.25">
      <c r="A351" s="14">
        <v>1</v>
      </c>
      <c r="B351" s="15" t="s">
        <v>1081</v>
      </c>
      <c r="C351" s="80">
        <f t="shared" ref="C351:C352" si="87">D351+K351+L351+M351+N351+O351+P351+Q351+R351+S351+T351</f>
        <v>133310.42000000001</v>
      </c>
      <c r="D351" s="80">
        <f t="shared" ref="D351:D352" si="88">SUM(E351:I351)</f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1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133310.42000000001</v>
      </c>
      <c r="Q351" s="80">
        <v>0</v>
      </c>
      <c r="R351" s="80">
        <v>0</v>
      </c>
      <c r="S351" s="80">
        <v>0</v>
      </c>
      <c r="T351" s="80">
        <v>0</v>
      </c>
    </row>
    <row r="352" spans="1:20" ht="21.75" customHeight="1" x14ac:dyDescent="0.25">
      <c r="A352" s="14">
        <v>2</v>
      </c>
      <c r="B352" s="15" t="s">
        <v>1082</v>
      </c>
      <c r="C352" s="80">
        <f t="shared" si="87"/>
        <v>134728.5</v>
      </c>
      <c r="D352" s="80">
        <f t="shared" si="88"/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1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134728.5</v>
      </c>
      <c r="Q352" s="80">
        <v>0</v>
      </c>
      <c r="R352" s="80">
        <v>0</v>
      </c>
      <c r="S352" s="80">
        <v>0</v>
      </c>
      <c r="T352" s="80">
        <v>0</v>
      </c>
    </row>
    <row r="353" spans="1:20" s="8" customFormat="1" ht="22.5" customHeight="1" x14ac:dyDescent="0.25">
      <c r="A353" s="171" t="s">
        <v>437</v>
      </c>
      <c r="B353" s="171"/>
      <c r="C353" s="78">
        <f>C354+C358+C365</f>
        <v>26301443.139999993</v>
      </c>
      <c r="D353" s="78">
        <f t="shared" ref="D353:T353" si="89">D354+D358+D365</f>
        <v>8372563.1999999993</v>
      </c>
      <c r="E353" s="78">
        <f t="shared" si="89"/>
        <v>2606440.7999999998</v>
      </c>
      <c r="F353" s="78">
        <f t="shared" si="89"/>
        <v>5331495.5999999996</v>
      </c>
      <c r="G353" s="78">
        <f t="shared" si="89"/>
        <v>0</v>
      </c>
      <c r="H353" s="78">
        <f t="shared" si="89"/>
        <v>0</v>
      </c>
      <c r="I353" s="78">
        <f t="shared" si="89"/>
        <v>434626.8</v>
      </c>
      <c r="J353" s="79">
        <f t="shared" si="89"/>
        <v>0</v>
      </c>
      <c r="K353" s="78">
        <f t="shared" si="89"/>
        <v>0</v>
      </c>
      <c r="L353" s="78">
        <f t="shared" si="89"/>
        <v>5957967.5999999996</v>
      </c>
      <c r="M353" s="78">
        <f t="shared" si="89"/>
        <v>0</v>
      </c>
      <c r="N353" s="78">
        <f t="shared" si="89"/>
        <v>807993.6</v>
      </c>
      <c r="O353" s="78">
        <f t="shared" si="89"/>
        <v>0</v>
      </c>
      <c r="P353" s="78">
        <f t="shared" si="89"/>
        <v>790766.57</v>
      </c>
      <c r="Q353" s="78">
        <f t="shared" si="89"/>
        <v>0</v>
      </c>
      <c r="R353" s="78">
        <f t="shared" si="89"/>
        <v>0</v>
      </c>
      <c r="S353" s="78">
        <f t="shared" si="89"/>
        <v>10372152.17</v>
      </c>
      <c r="T353" s="78">
        <f t="shared" si="89"/>
        <v>0</v>
      </c>
    </row>
    <row r="354" spans="1:20" s="8" customFormat="1" ht="22.5" customHeight="1" x14ac:dyDescent="0.25">
      <c r="A354" s="171" t="s">
        <v>438</v>
      </c>
      <c r="B354" s="171"/>
      <c r="C354" s="78">
        <f>SUM(C355:C357)</f>
        <v>11349446.059999999</v>
      </c>
      <c r="D354" s="78">
        <f t="shared" ref="D354:T354" si="90">SUM(D355:D357)</f>
        <v>5157393.5999999996</v>
      </c>
      <c r="E354" s="78">
        <f t="shared" si="90"/>
        <v>0</v>
      </c>
      <c r="F354" s="78">
        <f t="shared" si="90"/>
        <v>5157393.5999999996</v>
      </c>
      <c r="G354" s="78">
        <f t="shared" si="90"/>
        <v>0</v>
      </c>
      <c r="H354" s="78">
        <f t="shared" si="90"/>
        <v>0</v>
      </c>
      <c r="I354" s="78">
        <f t="shared" si="90"/>
        <v>0</v>
      </c>
      <c r="J354" s="79">
        <f t="shared" si="90"/>
        <v>0</v>
      </c>
      <c r="K354" s="78">
        <f t="shared" si="90"/>
        <v>0</v>
      </c>
      <c r="L354" s="78">
        <f t="shared" si="90"/>
        <v>5957967.5999999996</v>
      </c>
      <c r="M354" s="78">
        <f t="shared" si="90"/>
        <v>0</v>
      </c>
      <c r="N354" s="78">
        <f t="shared" si="90"/>
        <v>0</v>
      </c>
      <c r="O354" s="78">
        <f t="shared" si="90"/>
        <v>0</v>
      </c>
      <c r="P354" s="78">
        <f t="shared" si="90"/>
        <v>234084.86</v>
      </c>
      <c r="Q354" s="78">
        <f t="shared" si="90"/>
        <v>0</v>
      </c>
      <c r="R354" s="78">
        <f t="shared" si="90"/>
        <v>0</v>
      </c>
      <c r="S354" s="78">
        <f t="shared" si="90"/>
        <v>0</v>
      </c>
      <c r="T354" s="78">
        <f t="shared" si="90"/>
        <v>0</v>
      </c>
    </row>
    <row r="355" spans="1:20" ht="22.5" customHeight="1" x14ac:dyDescent="0.25">
      <c r="A355" s="14">
        <v>1</v>
      </c>
      <c r="B355" s="15" t="s">
        <v>439</v>
      </c>
      <c r="C355" s="80">
        <f t="shared" ref="C355:C357" si="91">D355+K355+L355+M355+N355+O355+P355+Q355+R355+S355+T355</f>
        <v>2632053.6</v>
      </c>
      <c r="D355" s="80">
        <f t="shared" ref="D355:D357" si="92">SUM(E355:I355)</f>
        <v>2632053.6</v>
      </c>
      <c r="E355" s="80">
        <v>0</v>
      </c>
      <c r="F355" s="80">
        <v>2632053.6</v>
      </c>
      <c r="G355" s="80">
        <v>0</v>
      </c>
      <c r="H355" s="80">
        <v>0</v>
      </c>
      <c r="I355" s="80">
        <v>0</v>
      </c>
      <c r="J355" s="81"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v>0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</row>
    <row r="356" spans="1:20" ht="22.5" customHeight="1" x14ac:dyDescent="0.25">
      <c r="A356" s="14">
        <v>2</v>
      </c>
      <c r="B356" s="15" t="s">
        <v>440</v>
      </c>
      <c r="C356" s="80">
        <f t="shared" si="91"/>
        <v>2525340</v>
      </c>
      <c r="D356" s="80">
        <f t="shared" si="92"/>
        <v>2525340</v>
      </c>
      <c r="E356" s="80">
        <v>0</v>
      </c>
      <c r="F356" s="80">
        <v>2525340</v>
      </c>
      <c r="G356" s="80">
        <v>0</v>
      </c>
      <c r="H356" s="80">
        <v>0</v>
      </c>
      <c r="I356" s="80">
        <v>0</v>
      </c>
      <c r="J356" s="81">
        <v>0</v>
      </c>
      <c r="K356" s="80">
        <v>0</v>
      </c>
      <c r="L356" s="80">
        <v>0</v>
      </c>
      <c r="M356" s="80">
        <v>0</v>
      </c>
      <c r="N356" s="80">
        <v>0</v>
      </c>
      <c r="O356" s="80">
        <v>0</v>
      </c>
      <c r="P356" s="80">
        <v>0</v>
      </c>
      <c r="Q356" s="80">
        <v>0</v>
      </c>
      <c r="R356" s="80">
        <v>0</v>
      </c>
      <c r="S356" s="80">
        <v>0</v>
      </c>
      <c r="T356" s="80">
        <v>0</v>
      </c>
    </row>
    <row r="357" spans="1:20" ht="22.5" customHeight="1" x14ac:dyDescent="0.25">
      <c r="A357" s="14">
        <v>3</v>
      </c>
      <c r="B357" s="15" t="s">
        <v>1083</v>
      </c>
      <c r="C357" s="80">
        <f t="shared" si="91"/>
        <v>6192052.46</v>
      </c>
      <c r="D357" s="80">
        <f t="shared" si="92"/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1">
        <v>0</v>
      </c>
      <c r="K357" s="80">
        <v>0</v>
      </c>
      <c r="L357" s="80">
        <v>5957967.5999999996</v>
      </c>
      <c r="M357" s="80">
        <v>0</v>
      </c>
      <c r="N357" s="80">
        <v>0</v>
      </c>
      <c r="O357" s="80">
        <v>0</v>
      </c>
      <c r="P357" s="80">
        <v>234084.86</v>
      </c>
      <c r="Q357" s="80">
        <v>0</v>
      </c>
      <c r="R357" s="80">
        <v>0</v>
      </c>
      <c r="S357" s="80">
        <v>0</v>
      </c>
      <c r="T357" s="80">
        <v>0</v>
      </c>
    </row>
    <row r="358" spans="1:20" s="8" customFormat="1" ht="22.5" customHeight="1" x14ac:dyDescent="0.25">
      <c r="A358" s="171" t="s">
        <v>442</v>
      </c>
      <c r="B358" s="171"/>
      <c r="C358" s="78">
        <f>SUM(C359:C364)</f>
        <v>10324771.179999998</v>
      </c>
      <c r="D358" s="78">
        <f t="shared" ref="D358:T358" si="93">SUM(D359:D364)</f>
        <v>3215169.6</v>
      </c>
      <c r="E358" s="78">
        <f t="shared" si="93"/>
        <v>2606440.7999999998</v>
      </c>
      <c r="F358" s="78">
        <f t="shared" si="93"/>
        <v>174102</v>
      </c>
      <c r="G358" s="78">
        <f t="shared" si="93"/>
        <v>0</v>
      </c>
      <c r="H358" s="78">
        <f t="shared" si="93"/>
        <v>0</v>
      </c>
      <c r="I358" s="78">
        <f t="shared" si="93"/>
        <v>434626.8</v>
      </c>
      <c r="J358" s="79">
        <f t="shared" si="93"/>
        <v>0</v>
      </c>
      <c r="K358" s="78">
        <f t="shared" si="93"/>
        <v>0</v>
      </c>
      <c r="L358" s="78">
        <f t="shared" si="93"/>
        <v>0</v>
      </c>
      <c r="M358" s="78">
        <f t="shared" si="93"/>
        <v>0</v>
      </c>
      <c r="N358" s="78">
        <f t="shared" si="93"/>
        <v>807993.6</v>
      </c>
      <c r="O358" s="78">
        <f t="shared" si="93"/>
        <v>0</v>
      </c>
      <c r="P358" s="78">
        <f t="shared" si="93"/>
        <v>556681.71</v>
      </c>
      <c r="Q358" s="78">
        <f t="shared" si="93"/>
        <v>0</v>
      </c>
      <c r="R358" s="78">
        <f t="shared" si="93"/>
        <v>0</v>
      </c>
      <c r="S358" s="78">
        <f t="shared" si="93"/>
        <v>5744926.2699999996</v>
      </c>
      <c r="T358" s="78">
        <f t="shared" si="93"/>
        <v>0</v>
      </c>
    </row>
    <row r="359" spans="1:20" ht="22.5" customHeight="1" x14ac:dyDescent="0.25">
      <c r="A359" s="14">
        <v>1</v>
      </c>
      <c r="B359" s="15" t="s">
        <v>1084</v>
      </c>
      <c r="C359" s="80">
        <f t="shared" ref="C359:C364" si="94">D359+K359+L359+M359+N359+O359+P359+Q359+R359+S359+T359</f>
        <v>6024374.4699999997</v>
      </c>
      <c r="D359" s="80">
        <f t="shared" ref="D359:D364" si="95">SUM(E359:I359)</f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1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279448.2</v>
      </c>
      <c r="Q359" s="80">
        <v>0</v>
      </c>
      <c r="R359" s="80">
        <v>0</v>
      </c>
      <c r="S359" s="80">
        <v>5744926.2699999996</v>
      </c>
      <c r="T359" s="80">
        <v>0</v>
      </c>
    </row>
    <row r="360" spans="1:20" ht="22.5" customHeight="1" x14ac:dyDescent="0.25">
      <c r="A360" s="14">
        <v>2</v>
      </c>
      <c r="B360" s="15" t="s">
        <v>444</v>
      </c>
      <c r="C360" s="80">
        <f t="shared" si="94"/>
        <v>299001.59999999998</v>
      </c>
      <c r="D360" s="80">
        <f t="shared" si="95"/>
        <v>299001.59999999998</v>
      </c>
      <c r="E360" s="80">
        <v>299001.59999999998</v>
      </c>
      <c r="F360" s="80">
        <v>0</v>
      </c>
      <c r="G360" s="80">
        <v>0</v>
      </c>
      <c r="H360" s="80">
        <v>0</v>
      </c>
      <c r="I360" s="80">
        <v>0</v>
      </c>
      <c r="J360" s="81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</row>
    <row r="361" spans="1:20" ht="22.5" customHeight="1" x14ac:dyDescent="0.25">
      <c r="A361" s="14">
        <v>3</v>
      </c>
      <c r="B361" s="15" t="s">
        <v>445</v>
      </c>
      <c r="C361" s="80">
        <f t="shared" si="94"/>
        <v>677985.6</v>
      </c>
      <c r="D361" s="80">
        <f t="shared" si="95"/>
        <v>677985.6</v>
      </c>
      <c r="E361" s="80">
        <v>243358.8</v>
      </c>
      <c r="F361" s="80">
        <v>0</v>
      </c>
      <c r="G361" s="80">
        <v>0</v>
      </c>
      <c r="H361" s="80">
        <v>0</v>
      </c>
      <c r="I361" s="80">
        <v>434626.8</v>
      </c>
      <c r="J361" s="81">
        <v>0</v>
      </c>
      <c r="K361" s="80">
        <v>0</v>
      </c>
      <c r="L361" s="80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0</v>
      </c>
      <c r="R361" s="80">
        <v>0</v>
      </c>
      <c r="S361" s="80">
        <v>0</v>
      </c>
      <c r="T361" s="80">
        <v>0</v>
      </c>
    </row>
    <row r="362" spans="1:20" ht="22.5" customHeight="1" x14ac:dyDescent="0.25">
      <c r="A362" s="14">
        <v>4</v>
      </c>
      <c r="B362" s="15" t="s">
        <v>446</v>
      </c>
      <c r="C362" s="80">
        <f t="shared" si="94"/>
        <v>1126682.3999999999</v>
      </c>
      <c r="D362" s="80">
        <f t="shared" si="95"/>
        <v>318688.8</v>
      </c>
      <c r="E362" s="80">
        <v>318688.8</v>
      </c>
      <c r="F362" s="80">
        <v>0</v>
      </c>
      <c r="G362" s="80">
        <v>0</v>
      </c>
      <c r="H362" s="80">
        <v>0</v>
      </c>
      <c r="I362" s="80">
        <v>0</v>
      </c>
      <c r="J362" s="81">
        <v>0</v>
      </c>
      <c r="K362" s="80">
        <v>0</v>
      </c>
      <c r="L362" s="80">
        <v>0</v>
      </c>
      <c r="M362" s="80">
        <v>0</v>
      </c>
      <c r="N362" s="80">
        <v>807993.6</v>
      </c>
      <c r="O362" s="80">
        <v>0</v>
      </c>
      <c r="P362" s="80">
        <v>0</v>
      </c>
      <c r="Q362" s="80">
        <v>0</v>
      </c>
      <c r="R362" s="80">
        <v>0</v>
      </c>
      <c r="S362" s="80">
        <v>0</v>
      </c>
      <c r="T362" s="80">
        <v>0</v>
      </c>
    </row>
    <row r="363" spans="1:20" ht="22.5" customHeight="1" x14ac:dyDescent="0.25">
      <c r="A363" s="14">
        <v>5</v>
      </c>
      <c r="B363" s="15" t="s">
        <v>1085</v>
      </c>
      <c r="C363" s="80">
        <f t="shared" si="94"/>
        <v>1887352.28</v>
      </c>
      <c r="D363" s="80">
        <f t="shared" si="95"/>
        <v>1745391.6</v>
      </c>
      <c r="E363" s="80">
        <v>1745391.6</v>
      </c>
      <c r="F363" s="80">
        <v>0</v>
      </c>
      <c r="G363" s="80">
        <v>0</v>
      </c>
      <c r="H363" s="80">
        <v>0</v>
      </c>
      <c r="I363" s="80">
        <v>0</v>
      </c>
      <c r="J363" s="81">
        <v>0</v>
      </c>
      <c r="K363" s="80">
        <v>0</v>
      </c>
      <c r="L363" s="80">
        <v>0</v>
      </c>
      <c r="M363" s="80">
        <v>0</v>
      </c>
      <c r="N363" s="80">
        <v>0</v>
      </c>
      <c r="O363" s="80">
        <v>0</v>
      </c>
      <c r="P363" s="80">
        <v>141960.68</v>
      </c>
      <c r="Q363" s="80">
        <v>0</v>
      </c>
      <c r="R363" s="80">
        <v>0</v>
      </c>
      <c r="S363" s="80">
        <v>0</v>
      </c>
      <c r="T363" s="80">
        <v>0</v>
      </c>
    </row>
    <row r="364" spans="1:20" ht="22.5" customHeight="1" x14ac:dyDescent="0.25">
      <c r="A364" s="14">
        <v>6</v>
      </c>
      <c r="B364" s="15" t="s">
        <v>1086</v>
      </c>
      <c r="C364" s="80">
        <f t="shared" si="94"/>
        <v>309374.82999999996</v>
      </c>
      <c r="D364" s="80">
        <f t="shared" si="95"/>
        <v>174102</v>
      </c>
      <c r="E364" s="80">
        <v>0</v>
      </c>
      <c r="F364" s="80">
        <v>174102</v>
      </c>
      <c r="G364" s="80">
        <v>0</v>
      </c>
      <c r="H364" s="80">
        <v>0</v>
      </c>
      <c r="I364" s="80">
        <v>0</v>
      </c>
      <c r="J364" s="81">
        <v>0</v>
      </c>
      <c r="K364" s="80">
        <v>0</v>
      </c>
      <c r="L364" s="80">
        <v>0</v>
      </c>
      <c r="M364" s="80">
        <v>0</v>
      </c>
      <c r="N364" s="80">
        <v>0</v>
      </c>
      <c r="O364" s="80">
        <v>0</v>
      </c>
      <c r="P364" s="80">
        <v>135272.82999999999</v>
      </c>
      <c r="Q364" s="80">
        <v>0</v>
      </c>
      <c r="R364" s="80">
        <v>0</v>
      </c>
      <c r="S364" s="80">
        <v>0</v>
      </c>
      <c r="T364" s="80">
        <v>0</v>
      </c>
    </row>
    <row r="365" spans="1:20" s="8" customFormat="1" ht="22.5" customHeight="1" x14ac:dyDescent="0.25">
      <c r="A365" s="171" t="s">
        <v>450</v>
      </c>
      <c r="B365" s="171"/>
      <c r="C365" s="78">
        <f>C366</f>
        <v>4627225.9000000004</v>
      </c>
      <c r="D365" s="78">
        <f t="shared" ref="D365:T365" si="96">D366</f>
        <v>0</v>
      </c>
      <c r="E365" s="78">
        <f t="shared" si="96"/>
        <v>0</v>
      </c>
      <c r="F365" s="78">
        <f t="shared" si="96"/>
        <v>0</v>
      </c>
      <c r="G365" s="78">
        <f t="shared" si="96"/>
        <v>0</v>
      </c>
      <c r="H365" s="78">
        <f t="shared" si="96"/>
        <v>0</v>
      </c>
      <c r="I365" s="78">
        <f t="shared" si="96"/>
        <v>0</v>
      </c>
      <c r="J365" s="79">
        <f t="shared" si="96"/>
        <v>0</v>
      </c>
      <c r="K365" s="78">
        <f t="shared" si="96"/>
        <v>0</v>
      </c>
      <c r="L365" s="78">
        <f t="shared" si="96"/>
        <v>0</v>
      </c>
      <c r="M365" s="78">
        <f t="shared" si="96"/>
        <v>0</v>
      </c>
      <c r="N365" s="78">
        <f t="shared" si="96"/>
        <v>0</v>
      </c>
      <c r="O365" s="78">
        <f t="shared" si="96"/>
        <v>0</v>
      </c>
      <c r="P365" s="78">
        <f t="shared" si="96"/>
        <v>0</v>
      </c>
      <c r="Q365" s="78">
        <f t="shared" si="96"/>
        <v>0</v>
      </c>
      <c r="R365" s="78">
        <f t="shared" si="96"/>
        <v>0</v>
      </c>
      <c r="S365" s="78">
        <f t="shared" si="96"/>
        <v>4627225.9000000004</v>
      </c>
      <c r="T365" s="78">
        <f t="shared" si="96"/>
        <v>0</v>
      </c>
    </row>
    <row r="366" spans="1:20" ht="22.5" customHeight="1" x14ac:dyDescent="0.25">
      <c r="A366" s="14">
        <v>1</v>
      </c>
      <c r="B366" s="15" t="s">
        <v>1087</v>
      </c>
      <c r="C366" s="80">
        <f>D366+K366+L366+M366+N366+O366+P366+Q366+R366+S366+T366</f>
        <v>4627225.9000000004</v>
      </c>
      <c r="D366" s="80">
        <f>SUM(E366:I366)</f>
        <v>0</v>
      </c>
      <c r="E366" s="80">
        <v>0</v>
      </c>
      <c r="F366" s="80">
        <v>0</v>
      </c>
      <c r="G366" s="80">
        <v>0</v>
      </c>
      <c r="H366" s="80">
        <v>0</v>
      </c>
      <c r="I366" s="80">
        <v>0</v>
      </c>
      <c r="J366" s="81">
        <v>0</v>
      </c>
      <c r="K366" s="80">
        <v>0</v>
      </c>
      <c r="L366" s="80">
        <v>0</v>
      </c>
      <c r="M366" s="80">
        <v>0</v>
      </c>
      <c r="N366" s="80">
        <v>0</v>
      </c>
      <c r="O366" s="80">
        <v>0</v>
      </c>
      <c r="P366" s="80">
        <v>0</v>
      </c>
      <c r="Q366" s="80">
        <v>0</v>
      </c>
      <c r="R366" s="80">
        <v>0</v>
      </c>
      <c r="S366" s="80">
        <v>4627225.9000000004</v>
      </c>
      <c r="T366" s="80">
        <v>0</v>
      </c>
    </row>
    <row r="367" spans="1:20" s="8" customFormat="1" ht="22.5" customHeight="1" x14ac:dyDescent="0.25">
      <c r="A367" s="171" t="s">
        <v>452</v>
      </c>
      <c r="B367" s="171"/>
      <c r="C367" s="78">
        <f>C368+C379+C384+C396</f>
        <v>54470836.5</v>
      </c>
      <c r="D367" s="78">
        <f t="shared" ref="D367:T367" si="97">D368+D379+D384+D396</f>
        <v>25233788.980000004</v>
      </c>
      <c r="E367" s="78">
        <f t="shared" si="97"/>
        <v>3205646.85</v>
      </c>
      <c r="F367" s="78">
        <f t="shared" si="97"/>
        <v>17897834.530000001</v>
      </c>
      <c r="G367" s="78">
        <f t="shared" si="97"/>
        <v>2103724</v>
      </c>
      <c r="H367" s="78">
        <f t="shared" si="97"/>
        <v>670194.19999999995</v>
      </c>
      <c r="I367" s="78">
        <f t="shared" si="97"/>
        <v>1356389.4</v>
      </c>
      <c r="J367" s="79">
        <f t="shared" si="97"/>
        <v>0</v>
      </c>
      <c r="K367" s="78">
        <f t="shared" si="97"/>
        <v>0</v>
      </c>
      <c r="L367" s="78">
        <f t="shared" si="97"/>
        <v>9591180</v>
      </c>
      <c r="M367" s="78">
        <f t="shared" si="97"/>
        <v>0</v>
      </c>
      <c r="N367" s="78">
        <f t="shared" si="97"/>
        <v>10847640.6</v>
      </c>
      <c r="O367" s="78">
        <f t="shared" si="97"/>
        <v>0</v>
      </c>
      <c r="P367" s="78">
        <f t="shared" si="97"/>
        <v>2977132.52</v>
      </c>
      <c r="Q367" s="78">
        <f t="shared" si="97"/>
        <v>0</v>
      </c>
      <c r="R367" s="78">
        <f t="shared" si="97"/>
        <v>0</v>
      </c>
      <c r="S367" s="78">
        <f t="shared" si="97"/>
        <v>5821094.4000000004</v>
      </c>
      <c r="T367" s="78">
        <f t="shared" si="97"/>
        <v>0</v>
      </c>
    </row>
    <row r="368" spans="1:20" s="8" customFormat="1" ht="22.5" customHeight="1" x14ac:dyDescent="0.25">
      <c r="A368" s="171" t="s">
        <v>453</v>
      </c>
      <c r="B368" s="171"/>
      <c r="C368" s="78">
        <f>SUM(C369:C378)</f>
        <v>14824127.130000001</v>
      </c>
      <c r="D368" s="78">
        <f t="shared" ref="D368:T368" si="98">SUM(D369:D378)</f>
        <v>7650646.1300000008</v>
      </c>
      <c r="E368" s="78">
        <f t="shared" si="98"/>
        <v>0</v>
      </c>
      <c r="F368" s="78">
        <f t="shared" si="98"/>
        <v>5859244.1300000008</v>
      </c>
      <c r="G368" s="78">
        <f t="shared" si="98"/>
        <v>1791402</v>
      </c>
      <c r="H368" s="78">
        <f t="shared" si="98"/>
        <v>0</v>
      </c>
      <c r="I368" s="78">
        <f t="shared" si="98"/>
        <v>0</v>
      </c>
      <c r="J368" s="79">
        <f t="shared" si="98"/>
        <v>0</v>
      </c>
      <c r="K368" s="78">
        <f t="shared" si="98"/>
        <v>0</v>
      </c>
      <c r="L368" s="78">
        <f t="shared" si="98"/>
        <v>0</v>
      </c>
      <c r="M368" s="78">
        <f t="shared" si="98"/>
        <v>0</v>
      </c>
      <c r="N368" s="78">
        <f t="shared" si="98"/>
        <v>0</v>
      </c>
      <c r="O368" s="78">
        <f t="shared" si="98"/>
        <v>0</v>
      </c>
      <c r="P368" s="78">
        <f t="shared" si="98"/>
        <v>1352386.6</v>
      </c>
      <c r="Q368" s="78">
        <f t="shared" si="98"/>
        <v>0</v>
      </c>
      <c r="R368" s="78">
        <f t="shared" si="98"/>
        <v>0</v>
      </c>
      <c r="S368" s="78">
        <f t="shared" si="98"/>
        <v>5821094.4000000004</v>
      </c>
      <c r="T368" s="78">
        <f t="shared" si="98"/>
        <v>0</v>
      </c>
    </row>
    <row r="369" spans="1:20" ht="22.5" customHeight="1" x14ac:dyDescent="0.25">
      <c r="A369" s="14">
        <v>1</v>
      </c>
      <c r="B369" s="15" t="s">
        <v>454</v>
      </c>
      <c r="C369" s="80">
        <f t="shared" ref="C369:C378" si="99">D369+K369+L369+M369+N369+O369+P369+Q369+R369+S369+T369</f>
        <v>1791402</v>
      </c>
      <c r="D369" s="80">
        <f t="shared" ref="D369:D378" si="100">SUM(E369:I369)</f>
        <v>1791402</v>
      </c>
      <c r="E369" s="80">
        <v>0</v>
      </c>
      <c r="F369" s="80">
        <v>0</v>
      </c>
      <c r="G369" s="80">
        <v>1791402</v>
      </c>
      <c r="H369" s="80">
        <v>0</v>
      </c>
      <c r="I369" s="80">
        <v>0</v>
      </c>
      <c r="J369" s="81">
        <v>0</v>
      </c>
      <c r="K369" s="80">
        <v>0</v>
      </c>
      <c r="L369" s="80">
        <v>0</v>
      </c>
      <c r="M369" s="80">
        <v>0</v>
      </c>
      <c r="N369" s="80">
        <v>0</v>
      </c>
      <c r="O369" s="80">
        <v>0</v>
      </c>
      <c r="P369" s="80">
        <v>0</v>
      </c>
      <c r="Q369" s="80">
        <v>0</v>
      </c>
      <c r="R369" s="80">
        <v>0</v>
      </c>
      <c r="S369" s="80">
        <v>0</v>
      </c>
      <c r="T369" s="80">
        <v>0</v>
      </c>
    </row>
    <row r="370" spans="1:20" ht="22.5" customHeight="1" x14ac:dyDescent="0.25">
      <c r="A370" s="14">
        <v>2</v>
      </c>
      <c r="B370" s="15" t="s">
        <v>455</v>
      </c>
      <c r="C370" s="80">
        <f t="shared" si="99"/>
        <v>4243800.53</v>
      </c>
      <c r="D370" s="80">
        <f t="shared" si="100"/>
        <v>4243800.53</v>
      </c>
      <c r="E370" s="80">
        <v>0</v>
      </c>
      <c r="F370" s="80">
        <v>4243800.53</v>
      </c>
      <c r="G370" s="80">
        <v>0</v>
      </c>
      <c r="H370" s="80">
        <v>0</v>
      </c>
      <c r="I370" s="80">
        <v>0</v>
      </c>
      <c r="J370" s="81">
        <v>0</v>
      </c>
      <c r="K370" s="80">
        <v>0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</v>
      </c>
      <c r="T370" s="80">
        <v>0</v>
      </c>
    </row>
    <row r="371" spans="1:20" ht="22.5" customHeight="1" x14ac:dyDescent="0.25">
      <c r="A371" s="14">
        <v>3</v>
      </c>
      <c r="B371" s="15" t="s">
        <v>1088</v>
      </c>
      <c r="C371" s="80">
        <f t="shared" si="99"/>
        <v>10536.32</v>
      </c>
      <c r="D371" s="80">
        <f t="shared" si="100"/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1">
        <v>0</v>
      </c>
      <c r="K371" s="80">
        <v>0</v>
      </c>
      <c r="L371" s="80">
        <v>0</v>
      </c>
      <c r="M371" s="80">
        <v>0</v>
      </c>
      <c r="N371" s="80">
        <v>0</v>
      </c>
      <c r="O371" s="80">
        <v>0</v>
      </c>
      <c r="P371" s="80">
        <v>10536.32</v>
      </c>
      <c r="Q371" s="80">
        <v>0</v>
      </c>
      <c r="R371" s="80">
        <v>0</v>
      </c>
      <c r="S371" s="80">
        <v>0</v>
      </c>
      <c r="T371" s="80">
        <v>0</v>
      </c>
    </row>
    <row r="372" spans="1:20" ht="22.5" customHeight="1" x14ac:dyDescent="0.25">
      <c r="A372" s="14">
        <v>4</v>
      </c>
      <c r="B372" s="15" t="s">
        <v>1089</v>
      </c>
      <c r="C372" s="80">
        <f t="shared" si="99"/>
        <v>246533.78</v>
      </c>
      <c r="D372" s="80">
        <f t="shared" si="100"/>
        <v>0</v>
      </c>
      <c r="E372" s="80">
        <v>0</v>
      </c>
      <c r="F372" s="80">
        <v>0</v>
      </c>
      <c r="G372" s="80">
        <v>0</v>
      </c>
      <c r="H372" s="80">
        <v>0</v>
      </c>
      <c r="I372" s="80">
        <v>0</v>
      </c>
      <c r="J372" s="81">
        <v>0</v>
      </c>
      <c r="K372" s="80">
        <v>0</v>
      </c>
      <c r="L372" s="80">
        <v>0</v>
      </c>
      <c r="M372" s="80">
        <v>0</v>
      </c>
      <c r="N372" s="80">
        <v>0</v>
      </c>
      <c r="O372" s="80">
        <v>0</v>
      </c>
      <c r="P372" s="80">
        <v>246533.78</v>
      </c>
      <c r="Q372" s="80">
        <v>0</v>
      </c>
      <c r="R372" s="80">
        <v>0</v>
      </c>
      <c r="S372" s="80">
        <v>0</v>
      </c>
      <c r="T372" s="80">
        <v>0</v>
      </c>
    </row>
    <row r="373" spans="1:20" ht="24.75" customHeight="1" x14ac:dyDescent="0.25">
      <c r="A373" s="14">
        <v>5</v>
      </c>
      <c r="B373" s="15" t="s">
        <v>458</v>
      </c>
      <c r="C373" s="80">
        <f t="shared" si="99"/>
        <v>1615443.6</v>
      </c>
      <c r="D373" s="80">
        <f t="shared" si="100"/>
        <v>1615443.6</v>
      </c>
      <c r="E373" s="80">
        <v>0</v>
      </c>
      <c r="F373" s="80">
        <v>1615443.6</v>
      </c>
      <c r="G373" s="80">
        <v>0</v>
      </c>
      <c r="H373" s="80">
        <v>0</v>
      </c>
      <c r="I373" s="80">
        <v>0</v>
      </c>
      <c r="J373" s="81"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0</v>
      </c>
    </row>
    <row r="374" spans="1:20" ht="22.5" customHeight="1" x14ac:dyDescent="0.25">
      <c r="A374" s="14">
        <v>6</v>
      </c>
      <c r="B374" s="15" t="s">
        <v>1090</v>
      </c>
      <c r="C374" s="80">
        <f t="shared" si="99"/>
        <v>253798.48</v>
      </c>
      <c r="D374" s="80">
        <f t="shared" si="100"/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1">
        <v>0</v>
      </c>
      <c r="K374" s="80">
        <v>0</v>
      </c>
      <c r="L374" s="80">
        <v>0</v>
      </c>
      <c r="M374" s="80">
        <v>0</v>
      </c>
      <c r="N374" s="80">
        <v>0</v>
      </c>
      <c r="O374" s="80">
        <v>0</v>
      </c>
      <c r="P374" s="80">
        <v>253798.48</v>
      </c>
      <c r="Q374" s="80">
        <v>0</v>
      </c>
      <c r="R374" s="80">
        <v>0</v>
      </c>
      <c r="S374" s="80">
        <v>0</v>
      </c>
      <c r="T374" s="80">
        <v>0</v>
      </c>
    </row>
    <row r="375" spans="1:20" ht="22.5" customHeight="1" x14ac:dyDescent="0.25">
      <c r="A375" s="14">
        <v>7</v>
      </c>
      <c r="B375" s="15" t="s">
        <v>1091</v>
      </c>
      <c r="C375" s="80">
        <f t="shared" si="99"/>
        <v>265933.75</v>
      </c>
      <c r="D375" s="80">
        <f t="shared" si="100"/>
        <v>0</v>
      </c>
      <c r="E375" s="80">
        <v>0</v>
      </c>
      <c r="F375" s="80">
        <v>0</v>
      </c>
      <c r="G375" s="80">
        <v>0</v>
      </c>
      <c r="H375" s="80">
        <v>0</v>
      </c>
      <c r="I375" s="80">
        <v>0</v>
      </c>
      <c r="J375" s="81">
        <v>0</v>
      </c>
      <c r="K375" s="80">
        <v>0</v>
      </c>
      <c r="L375" s="80">
        <v>0</v>
      </c>
      <c r="M375" s="80">
        <v>0</v>
      </c>
      <c r="N375" s="80">
        <v>0</v>
      </c>
      <c r="O375" s="80">
        <v>0</v>
      </c>
      <c r="P375" s="80">
        <v>265933.75</v>
      </c>
      <c r="Q375" s="80">
        <v>0</v>
      </c>
      <c r="R375" s="80">
        <v>0</v>
      </c>
      <c r="S375" s="80">
        <v>0</v>
      </c>
      <c r="T375" s="80">
        <v>0</v>
      </c>
    </row>
    <row r="376" spans="1:20" ht="22.5" customHeight="1" x14ac:dyDescent="0.25">
      <c r="A376" s="14">
        <v>8</v>
      </c>
      <c r="B376" s="15" t="s">
        <v>1092</v>
      </c>
      <c r="C376" s="80">
        <f t="shared" si="99"/>
        <v>233001.93</v>
      </c>
      <c r="D376" s="80">
        <f t="shared" si="100"/>
        <v>0</v>
      </c>
      <c r="E376" s="80">
        <v>0</v>
      </c>
      <c r="F376" s="80">
        <v>0</v>
      </c>
      <c r="G376" s="80">
        <v>0</v>
      </c>
      <c r="H376" s="80">
        <v>0</v>
      </c>
      <c r="I376" s="80">
        <v>0</v>
      </c>
      <c r="J376" s="81">
        <v>0</v>
      </c>
      <c r="K376" s="80">
        <v>0</v>
      </c>
      <c r="L376" s="80">
        <v>0</v>
      </c>
      <c r="M376" s="80">
        <v>0</v>
      </c>
      <c r="N376" s="80">
        <v>0</v>
      </c>
      <c r="O376" s="80">
        <v>0</v>
      </c>
      <c r="P376" s="80">
        <v>233001.93</v>
      </c>
      <c r="Q376" s="80">
        <v>0</v>
      </c>
      <c r="R376" s="80">
        <v>0</v>
      </c>
      <c r="S376" s="80">
        <v>0</v>
      </c>
      <c r="T376" s="80">
        <v>0</v>
      </c>
    </row>
    <row r="377" spans="1:20" ht="22.5" customHeight="1" x14ac:dyDescent="0.25">
      <c r="A377" s="14">
        <v>9</v>
      </c>
      <c r="B377" s="15" t="s">
        <v>1093</v>
      </c>
      <c r="C377" s="80">
        <f t="shared" si="99"/>
        <v>6032397.9800000004</v>
      </c>
      <c r="D377" s="80">
        <f t="shared" si="100"/>
        <v>0</v>
      </c>
      <c r="E377" s="80">
        <v>0</v>
      </c>
      <c r="F377" s="80">
        <v>0</v>
      </c>
      <c r="G377" s="80">
        <v>0</v>
      </c>
      <c r="H377" s="80">
        <v>0</v>
      </c>
      <c r="I377" s="80">
        <v>0</v>
      </c>
      <c r="J377" s="81">
        <v>0</v>
      </c>
      <c r="K377" s="80">
        <v>0</v>
      </c>
      <c r="L377" s="80">
        <v>0</v>
      </c>
      <c r="M377" s="80">
        <v>0</v>
      </c>
      <c r="N377" s="80">
        <v>0</v>
      </c>
      <c r="O377" s="80">
        <v>0</v>
      </c>
      <c r="P377" s="80">
        <v>211303.58</v>
      </c>
      <c r="Q377" s="80">
        <v>0</v>
      </c>
      <c r="R377" s="80">
        <v>0</v>
      </c>
      <c r="S377" s="80">
        <v>5821094.4000000004</v>
      </c>
      <c r="T377" s="80">
        <v>0</v>
      </c>
    </row>
    <row r="378" spans="1:20" ht="22.5" customHeight="1" x14ac:dyDescent="0.25">
      <c r="A378" s="14">
        <v>10</v>
      </c>
      <c r="B378" s="15" t="s">
        <v>1094</v>
      </c>
      <c r="C378" s="80">
        <f t="shared" si="99"/>
        <v>131278.76</v>
      </c>
      <c r="D378" s="80">
        <f t="shared" si="100"/>
        <v>0</v>
      </c>
      <c r="E378" s="80">
        <v>0</v>
      </c>
      <c r="F378" s="80">
        <v>0</v>
      </c>
      <c r="G378" s="80">
        <v>0</v>
      </c>
      <c r="H378" s="80">
        <v>0</v>
      </c>
      <c r="I378" s="80">
        <v>0</v>
      </c>
      <c r="J378" s="81">
        <v>0</v>
      </c>
      <c r="K378" s="80">
        <v>0</v>
      </c>
      <c r="L378" s="80">
        <v>0</v>
      </c>
      <c r="M378" s="80">
        <v>0</v>
      </c>
      <c r="N378" s="80">
        <v>0</v>
      </c>
      <c r="O378" s="80">
        <v>0</v>
      </c>
      <c r="P378" s="80">
        <v>131278.76</v>
      </c>
      <c r="Q378" s="80">
        <v>0</v>
      </c>
      <c r="R378" s="80">
        <v>0</v>
      </c>
      <c r="S378" s="80">
        <v>0</v>
      </c>
      <c r="T378" s="80">
        <v>0</v>
      </c>
    </row>
    <row r="379" spans="1:20" s="8" customFormat="1" ht="22.5" customHeight="1" x14ac:dyDescent="0.25">
      <c r="A379" s="171" t="s">
        <v>464</v>
      </c>
      <c r="B379" s="171"/>
      <c r="C379" s="78">
        <f>SUM(C380:C383)</f>
        <v>14499387.379999999</v>
      </c>
      <c r="D379" s="78">
        <f t="shared" ref="D379:T379" si="101">SUM(D380:D383)</f>
        <v>3001710.2</v>
      </c>
      <c r="E379" s="78">
        <f t="shared" si="101"/>
        <v>0</v>
      </c>
      <c r="F379" s="78">
        <f t="shared" si="101"/>
        <v>3001710.2</v>
      </c>
      <c r="G379" s="78">
        <f t="shared" si="101"/>
        <v>0</v>
      </c>
      <c r="H379" s="78">
        <f t="shared" si="101"/>
        <v>0</v>
      </c>
      <c r="I379" s="78">
        <f t="shared" si="101"/>
        <v>0</v>
      </c>
      <c r="J379" s="79">
        <f t="shared" si="101"/>
        <v>0</v>
      </c>
      <c r="K379" s="78">
        <f t="shared" si="101"/>
        <v>0</v>
      </c>
      <c r="L379" s="78">
        <f t="shared" si="101"/>
        <v>0</v>
      </c>
      <c r="M379" s="78">
        <f t="shared" si="101"/>
        <v>0</v>
      </c>
      <c r="N379" s="78">
        <f t="shared" si="101"/>
        <v>10847640.6</v>
      </c>
      <c r="O379" s="78">
        <f t="shared" si="101"/>
        <v>0</v>
      </c>
      <c r="P379" s="78">
        <f t="shared" si="101"/>
        <v>650036.57999999996</v>
      </c>
      <c r="Q379" s="78">
        <f t="shared" si="101"/>
        <v>0</v>
      </c>
      <c r="R379" s="78">
        <f t="shared" si="101"/>
        <v>0</v>
      </c>
      <c r="S379" s="78">
        <f t="shared" si="101"/>
        <v>0</v>
      </c>
      <c r="T379" s="78">
        <f t="shared" si="101"/>
        <v>0</v>
      </c>
    </row>
    <row r="380" spans="1:20" ht="22.5" customHeight="1" x14ac:dyDescent="0.25">
      <c r="A380" s="14">
        <v>1</v>
      </c>
      <c r="B380" s="15" t="s">
        <v>1095</v>
      </c>
      <c r="C380" s="80">
        <f t="shared" ref="C380:C383" si="102">D380+K380+L380+M380+N380+O380+P380+Q380+R380+S380+T380</f>
        <v>8090556.5800000001</v>
      </c>
      <c r="D380" s="80">
        <f t="shared" ref="D380:D383" si="103">SUM(E380:I380)</f>
        <v>0</v>
      </c>
      <c r="E380" s="80">
        <v>0</v>
      </c>
      <c r="F380" s="80">
        <v>0</v>
      </c>
      <c r="G380" s="80">
        <v>0</v>
      </c>
      <c r="H380" s="80">
        <v>0</v>
      </c>
      <c r="I380" s="80">
        <v>0</v>
      </c>
      <c r="J380" s="81">
        <v>0</v>
      </c>
      <c r="K380" s="80">
        <v>0</v>
      </c>
      <c r="L380" s="80">
        <v>0</v>
      </c>
      <c r="M380" s="80">
        <v>0</v>
      </c>
      <c r="N380" s="80">
        <v>7788151.7999999998</v>
      </c>
      <c r="O380" s="80">
        <v>0</v>
      </c>
      <c r="P380" s="80">
        <v>302404.78000000003</v>
      </c>
      <c r="Q380" s="80">
        <v>0</v>
      </c>
      <c r="R380" s="80">
        <v>0</v>
      </c>
      <c r="S380" s="80">
        <v>0</v>
      </c>
      <c r="T380" s="80">
        <v>0</v>
      </c>
    </row>
    <row r="381" spans="1:20" ht="22.5" customHeight="1" x14ac:dyDescent="0.25">
      <c r="A381" s="14">
        <v>2</v>
      </c>
      <c r="B381" s="15" t="s">
        <v>1096</v>
      </c>
      <c r="C381" s="80">
        <f t="shared" si="102"/>
        <v>1850570.9700000002</v>
      </c>
      <c r="D381" s="80">
        <f t="shared" si="103"/>
        <v>1734464.6</v>
      </c>
      <c r="E381" s="80">
        <v>0</v>
      </c>
      <c r="F381" s="80">
        <v>1734464.6</v>
      </c>
      <c r="G381" s="80">
        <v>0</v>
      </c>
      <c r="H381" s="80">
        <v>0</v>
      </c>
      <c r="I381" s="80">
        <v>0</v>
      </c>
      <c r="J381" s="81"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v>0</v>
      </c>
      <c r="P381" s="80">
        <v>116106.37</v>
      </c>
      <c r="Q381" s="80">
        <v>0</v>
      </c>
      <c r="R381" s="80">
        <v>0</v>
      </c>
      <c r="S381" s="80">
        <v>0</v>
      </c>
      <c r="T381" s="80">
        <v>0</v>
      </c>
    </row>
    <row r="382" spans="1:20" ht="24" customHeight="1" x14ac:dyDescent="0.25">
      <c r="A382" s="14">
        <v>3</v>
      </c>
      <c r="B382" s="15" t="s">
        <v>1097</v>
      </c>
      <c r="C382" s="80">
        <f t="shared" si="102"/>
        <v>1379311.6900000002</v>
      </c>
      <c r="D382" s="80">
        <f t="shared" si="103"/>
        <v>1267245.6000000001</v>
      </c>
      <c r="E382" s="80">
        <v>0</v>
      </c>
      <c r="F382" s="80">
        <v>1267245.6000000001</v>
      </c>
      <c r="G382" s="80">
        <v>0</v>
      </c>
      <c r="H382" s="80">
        <v>0</v>
      </c>
      <c r="I382" s="80">
        <v>0</v>
      </c>
      <c r="J382" s="81"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v>0</v>
      </c>
      <c r="P382" s="80">
        <v>112066.09</v>
      </c>
      <c r="Q382" s="80">
        <v>0</v>
      </c>
      <c r="R382" s="80">
        <v>0</v>
      </c>
      <c r="S382" s="80">
        <v>0</v>
      </c>
      <c r="T382" s="80">
        <v>0</v>
      </c>
    </row>
    <row r="383" spans="1:20" ht="24" customHeight="1" x14ac:dyDescent="0.25">
      <c r="A383" s="14">
        <v>4</v>
      </c>
      <c r="B383" s="15" t="s">
        <v>1098</v>
      </c>
      <c r="C383" s="80">
        <f t="shared" si="102"/>
        <v>3178948.1399999997</v>
      </c>
      <c r="D383" s="80">
        <f t="shared" si="103"/>
        <v>0</v>
      </c>
      <c r="E383" s="80">
        <v>0</v>
      </c>
      <c r="F383" s="80">
        <v>0</v>
      </c>
      <c r="G383" s="80">
        <v>0</v>
      </c>
      <c r="H383" s="80">
        <v>0</v>
      </c>
      <c r="I383" s="80">
        <v>0</v>
      </c>
      <c r="J383" s="81">
        <v>0</v>
      </c>
      <c r="K383" s="80">
        <v>0</v>
      </c>
      <c r="L383" s="80">
        <v>0</v>
      </c>
      <c r="M383" s="80">
        <v>0</v>
      </c>
      <c r="N383" s="80">
        <v>3059488.8</v>
      </c>
      <c r="O383" s="80">
        <v>0</v>
      </c>
      <c r="P383" s="80">
        <v>119459.34</v>
      </c>
      <c r="Q383" s="80">
        <v>0</v>
      </c>
      <c r="R383" s="80">
        <v>0</v>
      </c>
      <c r="S383" s="80">
        <v>0</v>
      </c>
      <c r="T383" s="80">
        <v>0</v>
      </c>
    </row>
    <row r="384" spans="1:20" s="8" customFormat="1" ht="24" customHeight="1" x14ac:dyDescent="0.25">
      <c r="A384" s="171" t="s">
        <v>469</v>
      </c>
      <c r="B384" s="171"/>
      <c r="C384" s="78">
        <f>SUM(C385:C395)</f>
        <v>25082780.399999999</v>
      </c>
      <c r="D384" s="78">
        <f t="shared" ref="D384:T384" si="104">SUM(D385:D395)</f>
        <v>14581432.65</v>
      </c>
      <c r="E384" s="78">
        <f t="shared" si="104"/>
        <v>3205646.85</v>
      </c>
      <c r="F384" s="78">
        <f t="shared" si="104"/>
        <v>9036880.1999999993</v>
      </c>
      <c r="G384" s="78">
        <f t="shared" si="104"/>
        <v>312322</v>
      </c>
      <c r="H384" s="78">
        <f t="shared" si="104"/>
        <v>670194.19999999995</v>
      </c>
      <c r="I384" s="78">
        <f t="shared" si="104"/>
        <v>1356389.4</v>
      </c>
      <c r="J384" s="79">
        <f t="shared" si="104"/>
        <v>0</v>
      </c>
      <c r="K384" s="78">
        <f t="shared" si="104"/>
        <v>0</v>
      </c>
      <c r="L384" s="78">
        <f t="shared" si="104"/>
        <v>9591180</v>
      </c>
      <c r="M384" s="78">
        <f t="shared" si="104"/>
        <v>0</v>
      </c>
      <c r="N384" s="78">
        <f t="shared" si="104"/>
        <v>0</v>
      </c>
      <c r="O384" s="78">
        <f t="shared" si="104"/>
        <v>0</v>
      </c>
      <c r="P384" s="78">
        <f t="shared" si="104"/>
        <v>910167.75</v>
      </c>
      <c r="Q384" s="78">
        <f t="shared" si="104"/>
        <v>0</v>
      </c>
      <c r="R384" s="78">
        <f t="shared" si="104"/>
        <v>0</v>
      </c>
      <c r="S384" s="78">
        <f t="shared" si="104"/>
        <v>0</v>
      </c>
      <c r="T384" s="78">
        <f t="shared" si="104"/>
        <v>0</v>
      </c>
    </row>
    <row r="385" spans="1:20" ht="22.5" customHeight="1" x14ac:dyDescent="0.25">
      <c r="A385" s="14">
        <v>1</v>
      </c>
      <c r="B385" s="15" t="s">
        <v>1099</v>
      </c>
      <c r="C385" s="80">
        <f t="shared" ref="C385:C395" si="105">D385+K385+L385+M385+N385+O385+P385+Q385+R385+S385+T385</f>
        <v>1051027.6000000001</v>
      </c>
      <c r="D385" s="80">
        <f t="shared" ref="D385:D395" si="106">SUM(E385:I385)</f>
        <v>1051027.6000000001</v>
      </c>
      <c r="E385" s="80">
        <v>0</v>
      </c>
      <c r="F385" s="80">
        <v>0</v>
      </c>
      <c r="G385" s="80">
        <v>312322</v>
      </c>
      <c r="H385" s="80">
        <v>244320.2</v>
      </c>
      <c r="I385" s="80">
        <v>494385.4</v>
      </c>
      <c r="J385" s="81">
        <v>0</v>
      </c>
      <c r="K385" s="80">
        <v>0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0</v>
      </c>
    </row>
    <row r="386" spans="1:20" ht="22.5" customHeight="1" x14ac:dyDescent="0.25">
      <c r="A386" s="14">
        <v>2</v>
      </c>
      <c r="B386" s="15" t="s">
        <v>1100</v>
      </c>
      <c r="C386" s="80">
        <f t="shared" si="105"/>
        <v>2209333.37</v>
      </c>
      <c r="D386" s="80">
        <f t="shared" si="106"/>
        <v>1969524</v>
      </c>
      <c r="E386" s="80">
        <v>345624</v>
      </c>
      <c r="F386" s="80">
        <v>1022449.2</v>
      </c>
      <c r="G386" s="80">
        <v>0</v>
      </c>
      <c r="H386" s="80">
        <v>214572</v>
      </c>
      <c r="I386" s="80">
        <v>386878.8</v>
      </c>
      <c r="J386" s="81">
        <v>0</v>
      </c>
      <c r="K386" s="80">
        <v>0</v>
      </c>
      <c r="L386" s="80">
        <v>0</v>
      </c>
      <c r="M386" s="80">
        <v>0</v>
      </c>
      <c r="N386" s="80">
        <v>0</v>
      </c>
      <c r="O386" s="80">
        <v>0</v>
      </c>
      <c r="P386" s="80">
        <v>239809.37</v>
      </c>
      <c r="Q386" s="80">
        <v>0</v>
      </c>
      <c r="R386" s="80">
        <v>0</v>
      </c>
      <c r="S386" s="80">
        <v>0</v>
      </c>
      <c r="T386" s="80">
        <v>0</v>
      </c>
    </row>
    <row r="387" spans="1:20" ht="22.5" customHeight="1" x14ac:dyDescent="0.25">
      <c r="A387" s="14">
        <v>3</v>
      </c>
      <c r="B387" s="15" t="s">
        <v>1101</v>
      </c>
      <c r="C387" s="80">
        <f t="shared" si="105"/>
        <v>465789.4</v>
      </c>
      <c r="D387" s="80">
        <f t="shared" si="106"/>
        <v>465789.4</v>
      </c>
      <c r="E387" s="80">
        <v>465789.4</v>
      </c>
      <c r="F387" s="80">
        <v>0</v>
      </c>
      <c r="G387" s="80">
        <v>0</v>
      </c>
      <c r="H387" s="80">
        <v>0</v>
      </c>
      <c r="I387" s="80">
        <v>0</v>
      </c>
      <c r="J387" s="81"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</row>
    <row r="388" spans="1:20" ht="22.5" customHeight="1" x14ac:dyDescent="0.25">
      <c r="A388" s="14">
        <v>4</v>
      </c>
      <c r="B388" s="15" t="s">
        <v>1102</v>
      </c>
      <c r="C388" s="80">
        <f t="shared" si="105"/>
        <v>2803183</v>
      </c>
      <c r="D388" s="80">
        <f t="shared" si="106"/>
        <v>2803183</v>
      </c>
      <c r="E388" s="80">
        <v>0</v>
      </c>
      <c r="F388" s="80">
        <v>2803183</v>
      </c>
      <c r="G388" s="80">
        <v>0</v>
      </c>
      <c r="H388" s="80">
        <v>0</v>
      </c>
      <c r="I388" s="80">
        <v>0</v>
      </c>
      <c r="J388" s="81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0</v>
      </c>
      <c r="T388" s="80">
        <v>0</v>
      </c>
    </row>
    <row r="389" spans="1:20" ht="22.5" customHeight="1" x14ac:dyDescent="0.25">
      <c r="A389" s="14">
        <v>5</v>
      </c>
      <c r="B389" s="15" t="s">
        <v>1103</v>
      </c>
      <c r="C389" s="80">
        <f t="shared" si="105"/>
        <v>1916889.74</v>
      </c>
      <c r="D389" s="80">
        <f t="shared" si="106"/>
        <v>1670973.65</v>
      </c>
      <c r="E389" s="80">
        <v>310238.84999999998</v>
      </c>
      <c r="F389" s="80">
        <v>674307.6</v>
      </c>
      <c r="G389" s="80">
        <v>0</v>
      </c>
      <c r="H389" s="80">
        <v>211302</v>
      </c>
      <c r="I389" s="80">
        <v>475125.2</v>
      </c>
      <c r="J389" s="81">
        <v>0</v>
      </c>
      <c r="K389" s="80">
        <v>0</v>
      </c>
      <c r="L389" s="80">
        <v>0</v>
      </c>
      <c r="M389" s="80">
        <v>0</v>
      </c>
      <c r="N389" s="80">
        <v>0</v>
      </c>
      <c r="O389" s="80">
        <v>0</v>
      </c>
      <c r="P389" s="80">
        <v>245916.09</v>
      </c>
      <c r="Q389" s="80">
        <v>0</v>
      </c>
      <c r="R389" s="80">
        <v>0</v>
      </c>
      <c r="S389" s="80">
        <v>0</v>
      </c>
      <c r="T389" s="80">
        <v>0</v>
      </c>
    </row>
    <row r="390" spans="1:20" ht="22.5" customHeight="1" x14ac:dyDescent="0.25">
      <c r="A390" s="14">
        <v>6</v>
      </c>
      <c r="B390" s="15" t="s">
        <v>475</v>
      </c>
      <c r="C390" s="80">
        <f t="shared" si="105"/>
        <v>2083994.6</v>
      </c>
      <c r="D390" s="80">
        <f t="shared" si="106"/>
        <v>2083994.6</v>
      </c>
      <c r="E390" s="80">
        <v>2083994.6</v>
      </c>
      <c r="F390" s="80">
        <v>0</v>
      </c>
      <c r="G390" s="80">
        <v>0</v>
      </c>
      <c r="H390" s="80">
        <v>0</v>
      </c>
      <c r="I390" s="80">
        <v>0</v>
      </c>
      <c r="J390" s="81"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v>0</v>
      </c>
      <c r="P390" s="80">
        <v>0</v>
      </c>
      <c r="Q390" s="80">
        <v>0</v>
      </c>
      <c r="R390" s="80">
        <v>0</v>
      </c>
      <c r="S390" s="80">
        <v>0</v>
      </c>
      <c r="T390" s="80">
        <v>0</v>
      </c>
    </row>
    <row r="391" spans="1:20" ht="22.5" customHeight="1" x14ac:dyDescent="0.25">
      <c r="A391" s="14">
        <v>7</v>
      </c>
      <c r="B391" s="15" t="s">
        <v>1104</v>
      </c>
      <c r="C391" s="80">
        <f t="shared" si="105"/>
        <v>2788013</v>
      </c>
      <c r="D391" s="80">
        <f t="shared" si="106"/>
        <v>2788013</v>
      </c>
      <c r="E391" s="80">
        <v>0</v>
      </c>
      <c r="F391" s="80">
        <v>2788013</v>
      </c>
      <c r="G391" s="80">
        <v>0</v>
      </c>
      <c r="H391" s="80">
        <v>0</v>
      </c>
      <c r="I391" s="80">
        <v>0</v>
      </c>
      <c r="J391" s="81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</row>
    <row r="392" spans="1:20" ht="22.5" customHeight="1" x14ac:dyDescent="0.25">
      <c r="A392" s="14">
        <v>8</v>
      </c>
      <c r="B392" s="15" t="s">
        <v>1105</v>
      </c>
      <c r="C392" s="80">
        <f t="shared" si="105"/>
        <v>161744.21</v>
      </c>
      <c r="D392" s="80">
        <f t="shared" si="106"/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1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161744.21</v>
      </c>
      <c r="Q392" s="80">
        <v>0</v>
      </c>
      <c r="R392" s="80">
        <v>0</v>
      </c>
      <c r="S392" s="80">
        <v>0</v>
      </c>
      <c r="T392" s="80">
        <v>0</v>
      </c>
    </row>
    <row r="393" spans="1:20" ht="22.5" customHeight="1" x14ac:dyDescent="0.25">
      <c r="A393" s="14">
        <v>9</v>
      </c>
      <c r="B393" s="15" t="s">
        <v>1106</v>
      </c>
      <c r="C393" s="80">
        <f t="shared" si="105"/>
        <v>262698.08</v>
      </c>
      <c r="D393" s="80">
        <f t="shared" si="106"/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1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262698.08</v>
      </c>
      <c r="Q393" s="80">
        <v>0</v>
      </c>
      <c r="R393" s="80">
        <v>0</v>
      </c>
      <c r="S393" s="80">
        <v>0</v>
      </c>
      <c r="T393" s="80">
        <v>0</v>
      </c>
    </row>
    <row r="394" spans="1:20" ht="22.5" customHeight="1" x14ac:dyDescent="0.25">
      <c r="A394" s="14">
        <v>10</v>
      </c>
      <c r="B394" s="15" t="s">
        <v>1107</v>
      </c>
      <c r="C394" s="80">
        <f t="shared" si="105"/>
        <v>1748927.4</v>
      </c>
      <c r="D394" s="80">
        <f t="shared" si="106"/>
        <v>1748927.4</v>
      </c>
      <c r="E394" s="80">
        <v>0</v>
      </c>
      <c r="F394" s="80">
        <v>1748927.4</v>
      </c>
      <c r="G394" s="80">
        <v>0</v>
      </c>
      <c r="H394" s="80">
        <v>0</v>
      </c>
      <c r="I394" s="80">
        <v>0</v>
      </c>
      <c r="J394" s="81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</row>
    <row r="395" spans="1:20" ht="22.5" customHeight="1" x14ac:dyDescent="0.25">
      <c r="A395" s="14">
        <v>11</v>
      </c>
      <c r="B395" s="15" t="s">
        <v>1108</v>
      </c>
      <c r="C395" s="80">
        <f t="shared" si="105"/>
        <v>9591180</v>
      </c>
      <c r="D395" s="80">
        <f t="shared" si="106"/>
        <v>0</v>
      </c>
      <c r="E395" s="80">
        <v>0</v>
      </c>
      <c r="F395" s="80">
        <v>0</v>
      </c>
      <c r="G395" s="80">
        <v>0</v>
      </c>
      <c r="H395" s="80">
        <v>0</v>
      </c>
      <c r="I395" s="80">
        <v>0</v>
      </c>
      <c r="J395" s="81">
        <v>0</v>
      </c>
      <c r="K395" s="80">
        <v>0</v>
      </c>
      <c r="L395" s="80">
        <v>9591180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</row>
    <row r="396" spans="1:20" s="8" customFormat="1" ht="22.5" customHeight="1" x14ac:dyDescent="0.25">
      <c r="A396" s="171" t="s">
        <v>482</v>
      </c>
      <c r="B396" s="171"/>
      <c r="C396" s="78">
        <f>C397</f>
        <v>64541.59</v>
      </c>
      <c r="D396" s="78">
        <f t="shared" ref="D396:T396" si="107">D397</f>
        <v>0</v>
      </c>
      <c r="E396" s="78">
        <f t="shared" si="107"/>
        <v>0</v>
      </c>
      <c r="F396" s="78">
        <f t="shared" si="107"/>
        <v>0</v>
      </c>
      <c r="G396" s="78">
        <f t="shared" si="107"/>
        <v>0</v>
      </c>
      <c r="H396" s="78">
        <f t="shared" si="107"/>
        <v>0</v>
      </c>
      <c r="I396" s="78">
        <f t="shared" si="107"/>
        <v>0</v>
      </c>
      <c r="J396" s="79">
        <f t="shared" si="107"/>
        <v>0</v>
      </c>
      <c r="K396" s="78">
        <f t="shared" si="107"/>
        <v>0</v>
      </c>
      <c r="L396" s="78">
        <f t="shared" si="107"/>
        <v>0</v>
      </c>
      <c r="M396" s="78">
        <f t="shared" si="107"/>
        <v>0</v>
      </c>
      <c r="N396" s="78">
        <f t="shared" si="107"/>
        <v>0</v>
      </c>
      <c r="O396" s="78">
        <f t="shared" si="107"/>
        <v>0</v>
      </c>
      <c r="P396" s="78">
        <f t="shared" si="107"/>
        <v>64541.59</v>
      </c>
      <c r="Q396" s="78">
        <f t="shared" si="107"/>
        <v>0</v>
      </c>
      <c r="R396" s="78">
        <f t="shared" si="107"/>
        <v>0</v>
      </c>
      <c r="S396" s="78">
        <f t="shared" si="107"/>
        <v>0</v>
      </c>
      <c r="T396" s="78">
        <f t="shared" si="107"/>
        <v>0</v>
      </c>
    </row>
    <row r="397" spans="1:20" ht="22.5" customHeight="1" x14ac:dyDescent="0.25">
      <c r="A397" s="14">
        <v>1</v>
      </c>
      <c r="B397" s="15" t="s">
        <v>1109</v>
      </c>
      <c r="C397" s="80">
        <f>D397+K397+L397+M397+N397+O397+P397+Q397+R397+S397+T397</f>
        <v>64541.59</v>
      </c>
      <c r="D397" s="80">
        <f>SUM(E397:I397)</f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1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64541.59</v>
      </c>
      <c r="Q397" s="80">
        <v>0</v>
      </c>
      <c r="R397" s="80">
        <v>0</v>
      </c>
      <c r="S397" s="80">
        <v>0</v>
      </c>
      <c r="T397" s="80">
        <v>0</v>
      </c>
    </row>
    <row r="398" spans="1:20" s="5" customFormat="1" ht="23.25" customHeight="1" x14ac:dyDescent="0.25">
      <c r="A398" s="175" t="s">
        <v>485</v>
      </c>
      <c r="B398" s="175"/>
      <c r="C398" s="82"/>
      <c r="D398" s="82"/>
      <c r="E398" s="82"/>
      <c r="F398" s="82"/>
      <c r="G398" s="82"/>
      <c r="H398" s="82"/>
      <c r="I398" s="82"/>
      <c r="J398" s="83"/>
      <c r="K398" s="82"/>
      <c r="L398" s="82"/>
      <c r="M398" s="82"/>
      <c r="N398" s="82"/>
      <c r="O398" s="82"/>
      <c r="P398" s="82"/>
      <c r="Q398" s="82"/>
      <c r="R398" s="82"/>
      <c r="S398" s="82"/>
      <c r="T398" s="82"/>
    </row>
    <row r="399" spans="1:20" s="8" customFormat="1" ht="22.5" customHeight="1" x14ac:dyDescent="0.25">
      <c r="A399" s="171" t="s">
        <v>486</v>
      </c>
      <c r="B399" s="171"/>
      <c r="C399" s="78">
        <f>C400+C523+C526+C531+C535+C543+C545+C558+C569+C578+C580+C583+C586+C614+C617+C635+C638+C641+C657+C662+C672+C678+C691</f>
        <v>761660353.2700001</v>
      </c>
      <c r="D399" s="78">
        <f t="shared" ref="D399:T399" si="108">D400+D523+D526+D531+D535+D543+D545+D558+D569+D578+D580+D583+D586+D614+D617+D635+D638+D641+D657+D662+D672+D678+D691</f>
        <v>232025441.33999997</v>
      </c>
      <c r="E399" s="78">
        <f t="shared" si="108"/>
        <v>50380736.699999996</v>
      </c>
      <c r="F399" s="78">
        <f t="shared" si="108"/>
        <v>106702587.72</v>
      </c>
      <c r="G399" s="78">
        <f t="shared" si="108"/>
        <v>39601457.279999994</v>
      </c>
      <c r="H399" s="78">
        <f t="shared" si="108"/>
        <v>22623425.84</v>
      </c>
      <c r="I399" s="78">
        <f t="shared" si="108"/>
        <v>12808233.800000001</v>
      </c>
      <c r="J399" s="79">
        <f t="shared" si="108"/>
        <v>10</v>
      </c>
      <c r="K399" s="78">
        <f t="shared" si="108"/>
        <v>26907327.859999999</v>
      </c>
      <c r="L399" s="78">
        <f t="shared" si="108"/>
        <v>211051397.08999997</v>
      </c>
      <c r="M399" s="78">
        <f t="shared" si="108"/>
        <v>2404288.17</v>
      </c>
      <c r="N399" s="78">
        <f t="shared" si="108"/>
        <v>180304994.34</v>
      </c>
      <c r="O399" s="78">
        <f t="shared" si="108"/>
        <v>1226087.81</v>
      </c>
      <c r="P399" s="78">
        <f t="shared" si="108"/>
        <v>23272672.460000001</v>
      </c>
      <c r="Q399" s="78">
        <f t="shared" si="108"/>
        <v>0</v>
      </c>
      <c r="R399" s="78">
        <f t="shared" si="108"/>
        <v>0</v>
      </c>
      <c r="S399" s="78">
        <f t="shared" si="108"/>
        <v>84468144.200000018</v>
      </c>
      <c r="T399" s="78">
        <f t="shared" si="108"/>
        <v>0</v>
      </c>
    </row>
    <row r="400" spans="1:20" s="8" customFormat="1" ht="22.5" customHeight="1" x14ac:dyDescent="0.25">
      <c r="A400" s="171" t="s">
        <v>487</v>
      </c>
      <c r="B400" s="171"/>
      <c r="C400" s="78">
        <f>SUM(C401:C522)</f>
        <v>420193928.36000001</v>
      </c>
      <c r="D400" s="78">
        <f t="shared" ref="D400:T400" si="109">SUM(D401:D522)</f>
        <v>123450637.35999998</v>
      </c>
      <c r="E400" s="78">
        <f t="shared" si="109"/>
        <v>37549034.82</v>
      </c>
      <c r="F400" s="78">
        <f t="shared" si="109"/>
        <v>40821827.030000009</v>
      </c>
      <c r="G400" s="78">
        <f t="shared" si="109"/>
        <v>28801669.199999996</v>
      </c>
      <c r="H400" s="78">
        <f t="shared" si="109"/>
        <v>13707694.68</v>
      </c>
      <c r="I400" s="78">
        <f t="shared" si="109"/>
        <v>2661411.63</v>
      </c>
      <c r="J400" s="79">
        <f t="shared" si="109"/>
        <v>10</v>
      </c>
      <c r="K400" s="78">
        <f t="shared" si="109"/>
        <v>26907327.859999999</v>
      </c>
      <c r="L400" s="78">
        <f t="shared" si="109"/>
        <v>79305394.390000001</v>
      </c>
      <c r="M400" s="78">
        <f t="shared" si="109"/>
        <v>1944073.39</v>
      </c>
      <c r="N400" s="78">
        <f t="shared" si="109"/>
        <v>144289455.32999998</v>
      </c>
      <c r="O400" s="78">
        <f t="shared" si="109"/>
        <v>0</v>
      </c>
      <c r="P400" s="78">
        <f t="shared" si="109"/>
        <v>12156889.569999998</v>
      </c>
      <c r="Q400" s="78">
        <f t="shared" si="109"/>
        <v>0</v>
      </c>
      <c r="R400" s="78">
        <f t="shared" si="109"/>
        <v>0</v>
      </c>
      <c r="S400" s="78">
        <f t="shared" si="109"/>
        <v>32140150.460000001</v>
      </c>
      <c r="T400" s="78">
        <f t="shared" si="109"/>
        <v>0</v>
      </c>
    </row>
    <row r="401" spans="1:20" ht="22.5" customHeight="1" x14ac:dyDescent="0.25">
      <c r="A401" s="14">
        <v>1</v>
      </c>
      <c r="B401" s="15" t="s">
        <v>1110</v>
      </c>
      <c r="C401" s="80">
        <f>D401+K401+L401+M401+N401+O401+P401+Q401+R401+S401+T401</f>
        <v>619578.41</v>
      </c>
      <c r="D401" s="80">
        <f t="shared" ref="D401:D481" si="110">SUM(E401:I401)</f>
        <v>531525.26</v>
      </c>
      <c r="E401" s="80">
        <v>0</v>
      </c>
      <c r="F401" s="80">
        <v>531525.26</v>
      </c>
      <c r="G401" s="112">
        <v>0</v>
      </c>
      <c r="H401" s="112">
        <v>0</v>
      </c>
      <c r="I401" s="80">
        <v>0</v>
      </c>
      <c r="J401" s="81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144">
        <v>88053.15</v>
      </c>
      <c r="Q401" s="80">
        <v>0</v>
      </c>
      <c r="R401" s="80">
        <v>0</v>
      </c>
      <c r="S401" s="80">
        <v>0</v>
      </c>
      <c r="T401" s="80">
        <v>0</v>
      </c>
    </row>
    <row r="402" spans="1:20" s="47" customFormat="1" ht="24" customHeight="1" x14ac:dyDescent="0.25">
      <c r="A402" s="98">
        <v>2</v>
      </c>
      <c r="B402" s="99" t="s">
        <v>1272</v>
      </c>
      <c r="C402" s="80">
        <f t="shared" ref="C402:C465" si="111">D402+K402+L402+M402+N402+O402+P402+Q402+R402+S402+T402</f>
        <v>3016733.84</v>
      </c>
      <c r="D402" s="100">
        <f t="shared" ref="D402" si="112">SUM(E402:I402)</f>
        <v>3016733.84</v>
      </c>
      <c r="E402" s="100">
        <v>0</v>
      </c>
      <c r="F402" s="125">
        <v>0</v>
      </c>
      <c r="G402" s="116">
        <v>2058103.3</v>
      </c>
      <c r="H402" s="116">
        <v>958630.54</v>
      </c>
      <c r="I402" s="126">
        <v>0</v>
      </c>
      <c r="J402" s="101">
        <v>0</v>
      </c>
      <c r="K402" s="100">
        <v>0</v>
      </c>
      <c r="L402" s="100">
        <v>0</v>
      </c>
      <c r="M402" s="100">
        <v>0</v>
      </c>
      <c r="N402" s="100">
        <v>0</v>
      </c>
      <c r="O402" s="100">
        <v>0</v>
      </c>
      <c r="P402" s="100">
        <v>0</v>
      </c>
      <c r="Q402" s="100">
        <v>0</v>
      </c>
      <c r="R402" s="100">
        <v>0</v>
      </c>
      <c r="S402" s="100">
        <v>0</v>
      </c>
      <c r="T402" s="100">
        <v>0</v>
      </c>
    </row>
    <row r="403" spans="1:20" ht="24" customHeight="1" x14ac:dyDescent="0.25">
      <c r="A403" s="14">
        <v>3</v>
      </c>
      <c r="B403" s="15" t="s">
        <v>490</v>
      </c>
      <c r="C403" s="80">
        <f t="shared" si="111"/>
        <v>4665657.5999999996</v>
      </c>
      <c r="D403" s="80">
        <f t="shared" si="110"/>
        <v>0</v>
      </c>
      <c r="E403" s="80">
        <v>0</v>
      </c>
      <c r="F403" s="80">
        <v>0</v>
      </c>
      <c r="G403" s="114">
        <v>0</v>
      </c>
      <c r="H403" s="114">
        <v>0</v>
      </c>
      <c r="I403" s="80">
        <v>0</v>
      </c>
      <c r="J403" s="81">
        <v>0</v>
      </c>
      <c r="K403" s="80">
        <v>0</v>
      </c>
      <c r="L403" s="80">
        <v>4665657.5999999996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</row>
    <row r="404" spans="1:20" ht="22.5" customHeight="1" x14ac:dyDescent="0.25">
      <c r="A404" s="98">
        <v>4</v>
      </c>
      <c r="B404" s="15" t="s">
        <v>42</v>
      </c>
      <c r="C404" s="80">
        <f t="shared" si="111"/>
        <v>3764639.09</v>
      </c>
      <c r="D404" s="80">
        <f t="shared" si="110"/>
        <v>2527645.62</v>
      </c>
      <c r="E404" s="80">
        <v>2316275.2200000002</v>
      </c>
      <c r="F404" s="80">
        <v>0</v>
      </c>
      <c r="G404" s="80">
        <v>0</v>
      </c>
      <c r="H404" s="80">
        <v>0</v>
      </c>
      <c r="I404" s="80">
        <v>211370.4</v>
      </c>
      <c r="J404" s="81">
        <v>0</v>
      </c>
      <c r="K404" s="80">
        <v>0</v>
      </c>
      <c r="L404" s="80">
        <v>0</v>
      </c>
      <c r="M404" s="80">
        <v>0</v>
      </c>
      <c r="N404" s="144">
        <v>1236993.47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</row>
    <row r="405" spans="1:20" ht="22.5" customHeight="1" x14ac:dyDescent="0.25">
      <c r="A405" s="14">
        <v>5</v>
      </c>
      <c r="B405" s="15" t="s">
        <v>1111</v>
      </c>
      <c r="C405" s="80">
        <f t="shared" si="111"/>
        <v>1262520.3500000001</v>
      </c>
      <c r="D405" s="80">
        <f t="shared" si="110"/>
        <v>1033955.17</v>
      </c>
      <c r="E405" s="80">
        <v>0</v>
      </c>
      <c r="F405" s="80">
        <v>0</v>
      </c>
      <c r="G405" s="80">
        <v>1033955.17</v>
      </c>
      <c r="H405" s="80">
        <v>0</v>
      </c>
      <c r="I405" s="80">
        <v>0</v>
      </c>
      <c r="J405" s="81">
        <v>0</v>
      </c>
      <c r="K405" s="80">
        <v>0</v>
      </c>
      <c r="L405" s="80">
        <v>0</v>
      </c>
      <c r="M405" s="80">
        <v>0</v>
      </c>
      <c r="N405" s="80">
        <v>0</v>
      </c>
      <c r="O405" s="80">
        <v>0</v>
      </c>
      <c r="P405" s="80">
        <v>228565.18</v>
      </c>
      <c r="Q405" s="80">
        <v>0</v>
      </c>
      <c r="R405" s="80">
        <v>0</v>
      </c>
      <c r="S405" s="80">
        <v>0</v>
      </c>
      <c r="T405" s="80">
        <v>0</v>
      </c>
    </row>
    <row r="406" spans="1:20" ht="22.5" customHeight="1" x14ac:dyDescent="0.25">
      <c r="A406" s="98">
        <v>6</v>
      </c>
      <c r="B406" s="15" t="s">
        <v>1112</v>
      </c>
      <c r="C406" s="80">
        <f t="shared" si="111"/>
        <v>4108043.16</v>
      </c>
      <c r="D406" s="80">
        <f t="shared" si="110"/>
        <v>492416.4</v>
      </c>
      <c r="E406" s="80">
        <v>0</v>
      </c>
      <c r="F406" s="80">
        <v>0</v>
      </c>
      <c r="G406" s="80">
        <v>492416.4</v>
      </c>
      <c r="H406" s="80">
        <v>0</v>
      </c>
      <c r="I406" s="80">
        <v>0</v>
      </c>
      <c r="J406" s="81">
        <v>0</v>
      </c>
      <c r="K406" s="80">
        <v>0</v>
      </c>
      <c r="L406" s="80">
        <v>0</v>
      </c>
      <c r="M406" s="80">
        <v>0</v>
      </c>
      <c r="N406" s="144">
        <v>3368711.49</v>
      </c>
      <c r="O406" s="80">
        <v>0</v>
      </c>
      <c r="P406" s="80">
        <v>246915.27</v>
      </c>
      <c r="Q406" s="80">
        <v>0</v>
      </c>
      <c r="R406" s="80">
        <v>0</v>
      </c>
      <c r="S406" s="80">
        <v>0</v>
      </c>
      <c r="T406" s="80">
        <v>0</v>
      </c>
    </row>
    <row r="407" spans="1:20" s="44" customFormat="1" ht="22.5" customHeight="1" x14ac:dyDescent="0.25">
      <c r="A407" s="14">
        <v>7</v>
      </c>
      <c r="B407" s="130" t="s">
        <v>48</v>
      </c>
      <c r="C407" s="80">
        <f t="shared" si="111"/>
        <v>380182.8</v>
      </c>
      <c r="D407" s="135">
        <f t="shared" si="110"/>
        <v>380182.8</v>
      </c>
      <c r="E407" s="135">
        <v>0</v>
      </c>
      <c r="F407" s="135">
        <v>0</v>
      </c>
      <c r="G407" s="135">
        <v>0</v>
      </c>
      <c r="H407" s="135">
        <v>380182.8</v>
      </c>
      <c r="I407" s="135">
        <v>0</v>
      </c>
      <c r="J407" s="136">
        <v>0</v>
      </c>
      <c r="K407" s="135">
        <v>0</v>
      </c>
      <c r="L407" s="135">
        <v>0</v>
      </c>
      <c r="M407" s="135">
        <v>0</v>
      </c>
      <c r="N407" s="135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</row>
    <row r="408" spans="1:20" s="59" customFormat="1" ht="24" customHeight="1" x14ac:dyDescent="0.25">
      <c r="A408" s="98">
        <v>8</v>
      </c>
      <c r="B408" s="15" t="s">
        <v>492</v>
      </c>
      <c r="C408" s="80">
        <f t="shared" si="111"/>
        <v>1267930.94</v>
      </c>
      <c r="D408" s="80">
        <f t="shared" ref="D408:D409" si="113">SUM(E408:I408)</f>
        <v>0</v>
      </c>
      <c r="E408" s="80">
        <v>0</v>
      </c>
      <c r="F408" s="80">
        <v>0</v>
      </c>
      <c r="G408" s="80">
        <v>0</v>
      </c>
      <c r="H408" s="80">
        <v>0</v>
      </c>
      <c r="I408" s="80">
        <v>0</v>
      </c>
      <c r="J408" s="81">
        <v>0</v>
      </c>
      <c r="K408" s="80">
        <v>0</v>
      </c>
      <c r="L408" s="80">
        <v>0</v>
      </c>
      <c r="M408" s="80">
        <v>0</v>
      </c>
      <c r="N408" s="80">
        <v>1267930.94</v>
      </c>
      <c r="O408" s="80">
        <v>0</v>
      </c>
      <c r="P408" s="80">
        <v>0</v>
      </c>
      <c r="Q408" s="80">
        <v>0</v>
      </c>
      <c r="R408" s="80">
        <v>0</v>
      </c>
      <c r="S408" s="80">
        <v>0</v>
      </c>
      <c r="T408" s="80">
        <v>0</v>
      </c>
    </row>
    <row r="409" spans="1:20" s="44" customFormat="1" ht="22.5" customHeight="1" x14ac:dyDescent="0.25">
      <c r="A409" s="14">
        <v>9</v>
      </c>
      <c r="B409" s="130" t="s">
        <v>1307</v>
      </c>
      <c r="C409" s="80">
        <f t="shared" si="111"/>
        <v>309060</v>
      </c>
      <c r="D409" s="135">
        <f t="shared" si="113"/>
        <v>0</v>
      </c>
      <c r="E409" s="135">
        <v>0</v>
      </c>
      <c r="F409" s="135">
        <v>0</v>
      </c>
      <c r="G409" s="135">
        <v>0</v>
      </c>
      <c r="H409" s="135">
        <v>0</v>
      </c>
      <c r="I409" s="135">
        <v>0</v>
      </c>
      <c r="J409" s="136">
        <v>0</v>
      </c>
      <c r="K409" s="135">
        <v>0</v>
      </c>
      <c r="L409" s="135">
        <v>0</v>
      </c>
      <c r="M409" s="135">
        <v>0</v>
      </c>
      <c r="N409" s="135">
        <v>0</v>
      </c>
      <c r="O409" s="135">
        <v>0</v>
      </c>
      <c r="P409" s="135">
        <v>309060</v>
      </c>
      <c r="Q409" s="135">
        <v>0</v>
      </c>
      <c r="R409" s="135">
        <v>0</v>
      </c>
      <c r="S409" s="135">
        <v>0</v>
      </c>
      <c r="T409" s="135">
        <v>0</v>
      </c>
    </row>
    <row r="410" spans="1:20" s="109" customFormat="1" ht="24" customHeight="1" x14ac:dyDescent="0.25">
      <c r="A410" s="98">
        <v>10</v>
      </c>
      <c r="B410" s="119" t="s">
        <v>1282</v>
      </c>
      <c r="C410" s="80">
        <f t="shared" si="111"/>
        <v>2857248.96</v>
      </c>
      <c r="D410" s="107">
        <f t="shared" si="110"/>
        <v>2112248.96</v>
      </c>
      <c r="E410" s="107">
        <v>0</v>
      </c>
      <c r="F410" s="107">
        <v>0</v>
      </c>
      <c r="G410" s="107">
        <v>2112248.96</v>
      </c>
      <c r="H410" s="107">
        <v>0</v>
      </c>
      <c r="I410" s="107">
        <v>0</v>
      </c>
      <c r="J410" s="108">
        <v>0</v>
      </c>
      <c r="K410" s="107">
        <v>0</v>
      </c>
      <c r="L410" s="107">
        <v>0</v>
      </c>
      <c r="M410" s="107">
        <v>0</v>
      </c>
      <c r="N410" s="107">
        <v>745000</v>
      </c>
      <c r="O410" s="107">
        <v>0</v>
      </c>
      <c r="P410" s="107">
        <v>0</v>
      </c>
      <c r="Q410" s="107">
        <v>0</v>
      </c>
      <c r="R410" s="107">
        <v>0</v>
      </c>
      <c r="S410" s="107">
        <v>0</v>
      </c>
      <c r="T410" s="107">
        <v>0</v>
      </c>
    </row>
    <row r="411" spans="1:20" s="44" customFormat="1" ht="22.5" customHeight="1" x14ac:dyDescent="0.25">
      <c r="A411" s="14">
        <v>11</v>
      </c>
      <c r="B411" s="130" t="s">
        <v>1315</v>
      </c>
      <c r="C411" s="80">
        <f t="shared" si="111"/>
        <v>103524.58</v>
      </c>
      <c r="D411" s="135">
        <f t="shared" si="110"/>
        <v>0</v>
      </c>
      <c r="E411" s="135">
        <v>0</v>
      </c>
      <c r="F411" s="135">
        <v>0</v>
      </c>
      <c r="G411" s="135">
        <v>0</v>
      </c>
      <c r="H411" s="135">
        <v>0</v>
      </c>
      <c r="I411" s="135">
        <v>0</v>
      </c>
      <c r="J411" s="136">
        <v>0</v>
      </c>
      <c r="K411" s="135">
        <v>0</v>
      </c>
      <c r="L411" s="135">
        <v>0</v>
      </c>
      <c r="M411" s="135">
        <v>0</v>
      </c>
      <c r="N411" s="135">
        <v>0</v>
      </c>
      <c r="O411" s="135">
        <v>0</v>
      </c>
      <c r="P411" s="135">
        <v>103524.58</v>
      </c>
      <c r="Q411" s="135">
        <v>0</v>
      </c>
      <c r="R411" s="135">
        <v>0</v>
      </c>
      <c r="S411" s="135">
        <v>0</v>
      </c>
      <c r="T411" s="135">
        <v>0</v>
      </c>
    </row>
    <row r="412" spans="1:20" s="47" customFormat="1" ht="22.5" customHeight="1" x14ac:dyDescent="0.25">
      <c r="A412" s="98">
        <v>12</v>
      </c>
      <c r="B412" s="99" t="s">
        <v>51</v>
      </c>
      <c r="C412" s="80">
        <f t="shared" si="111"/>
        <v>839941.2</v>
      </c>
      <c r="D412" s="100">
        <f t="shared" si="110"/>
        <v>0</v>
      </c>
      <c r="E412" s="100">
        <v>0</v>
      </c>
      <c r="F412" s="100">
        <v>0</v>
      </c>
      <c r="G412" s="100">
        <v>0</v>
      </c>
      <c r="H412" s="100">
        <v>0</v>
      </c>
      <c r="I412" s="100">
        <v>0</v>
      </c>
      <c r="J412" s="101">
        <v>0</v>
      </c>
      <c r="K412" s="100">
        <v>0</v>
      </c>
      <c r="L412" s="100">
        <v>0</v>
      </c>
      <c r="M412" s="100">
        <v>0</v>
      </c>
      <c r="N412" s="100">
        <v>839941.2</v>
      </c>
      <c r="O412" s="100">
        <v>0</v>
      </c>
      <c r="P412" s="100">
        <v>0</v>
      </c>
      <c r="Q412" s="100">
        <v>0</v>
      </c>
      <c r="R412" s="100">
        <v>0</v>
      </c>
      <c r="S412" s="100">
        <v>0</v>
      </c>
      <c r="T412" s="100">
        <v>0</v>
      </c>
    </row>
    <row r="413" spans="1:20" ht="22.5" customHeight="1" x14ac:dyDescent="0.25">
      <c r="A413" s="14">
        <v>13</v>
      </c>
      <c r="B413" s="15" t="s">
        <v>493</v>
      </c>
      <c r="C413" s="80">
        <f t="shared" si="111"/>
        <v>475146</v>
      </c>
      <c r="D413" s="80">
        <f t="shared" si="110"/>
        <v>475146</v>
      </c>
      <c r="E413" s="80">
        <v>0</v>
      </c>
      <c r="F413" s="80">
        <v>0</v>
      </c>
      <c r="G413" s="80">
        <v>0</v>
      </c>
      <c r="H413" s="80">
        <v>475146</v>
      </c>
      <c r="I413" s="80">
        <v>0</v>
      </c>
      <c r="J413" s="81">
        <v>0</v>
      </c>
      <c r="K413" s="80">
        <v>0</v>
      </c>
      <c r="L413" s="80">
        <v>0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0</v>
      </c>
      <c r="T413" s="80">
        <v>0</v>
      </c>
    </row>
    <row r="414" spans="1:20" ht="22.5" customHeight="1" x14ac:dyDescent="0.25">
      <c r="A414" s="98">
        <v>14</v>
      </c>
      <c r="B414" s="15" t="s">
        <v>1113</v>
      </c>
      <c r="C414" s="80">
        <f t="shared" si="111"/>
        <v>287109.40999999997</v>
      </c>
      <c r="D414" s="80">
        <f t="shared" si="110"/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1">
        <v>0</v>
      </c>
      <c r="K414" s="80">
        <v>0</v>
      </c>
      <c r="L414" s="123">
        <v>0</v>
      </c>
      <c r="M414" s="80">
        <v>0</v>
      </c>
      <c r="N414" s="80">
        <v>0</v>
      </c>
      <c r="O414" s="80">
        <v>0</v>
      </c>
      <c r="P414" s="144">
        <v>287109.40999999997</v>
      </c>
      <c r="Q414" s="80">
        <v>0</v>
      </c>
      <c r="R414" s="80">
        <v>0</v>
      </c>
      <c r="S414" s="80">
        <v>0</v>
      </c>
      <c r="T414" s="80">
        <v>0</v>
      </c>
    </row>
    <row r="415" spans="1:20" ht="22.5" customHeight="1" x14ac:dyDescent="0.25">
      <c r="A415" s="14">
        <v>15</v>
      </c>
      <c r="B415" s="15" t="s">
        <v>495</v>
      </c>
      <c r="C415" s="80">
        <f t="shared" si="111"/>
        <v>101456.52</v>
      </c>
      <c r="D415" s="80">
        <f t="shared" si="110"/>
        <v>101456.52</v>
      </c>
      <c r="E415" s="80">
        <v>0</v>
      </c>
      <c r="F415" s="80">
        <v>0</v>
      </c>
      <c r="G415" s="80">
        <v>0</v>
      </c>
      <c r="H415" s="80">
        <v>101456.52</v>
      </c>
      <c r="I415" s="80">
        <v>0</v>
      </c>
      <c r="J415" s="81">
        <v>0</v>
      </c>
      <c r="K415" s="80">
        <v>0</v>
      </c>
      <c r="L415" s="80">
        <v>0</v>
      </c>
      <c r="M415" s="80">
        <v>0</v>
      </c>
      <c r="N415" s="80">
        <v>0</v>
      </c>
      <c r="O415" s="80">
        <v>0</v>
      </c>
      <c r="P415" s="80">
        <v>0</v>
      </c>
      <c r="Q415" s="80">
        <v>0</v>
      </c>
      <c r="R415" s="80">
        <v>0</v>
      </c>
      <c r="S415" s="80">
        <v>0</v>
      </c>
      <c r="T415" s="80">
        <v>0</v>
      </c>
    </row>
    <row r="416" spans="1:20" ht="22.5" customHeight="1" x14ac:dyDescent="0.25">
      <c r="A416" s="98">
        <v>16</v>
      </c>
      <c r="B416" s="15" t="s">
        <v>496</v>
      </c>
      <c r="C416" s="80">
        <f t="shared" si="111"/>
        <v>1490334.46</v>
      </c>
      <c r="D416" s="80">
        <f t="shared" si="110"/>
        <v>0</v>
      </c>
      <c r="E416" s="80">
        <v>0</v>
      </c>
      <c r="F416" s="80">
        <v>0</v>
      </c>
      <c r="G416" s="80">
        <v>0</v>
      </c>
      <c r="H416" s="80">
        <v>0</v>
      </c>
      <c r="I416" s="80">
        <v>0</v>
      </c>
      <c r="J416" s="81">
        <v>0</v>
      </c>
      <c r="K416" s="80">
        <v>0</v>
      </c>
      <c r="L416" s="80">
        <v>1490334.46</v>
      </c>
      <c r="M416" s="80">
        <v>0</v>
      </c>
      <c r="N416" s="80">
        <v>0</v>
      </c>
      <c r="O416" s="80">
        <v>0</v>
      </c>
      <c r="P416" s="80">
        <v>0</v>
      </c>
      <c r="Q416" s="80">
        <v>0</v>
      </c>
      <c r="R416" s="80">
        <v>0</v>
      </c>
      <c r="S416" s="80">
        <v>0</v>
      </c>
      <c r="T416" s="80">
        <v>0</v>
      </c>
    </row>
    <row r="417" spans="1:20" ht="22.5" customHeight="1" x14ac:dyDescent="0.25">
      <c r="A417" s="14">
        <v>17</v>
      </c>
      <c r="B417" s="15" t="s">
        <v>497</v>
      </c>
      <c r="C417" s="80">
        <f t="shared" si="111"/>
        <v>3481785.6</v>
      </c>
      <c r="D417" s="80">
        <f t="shared" si="110"/>
        <v>3481785.6</v>
      </c>
      <c r="E417" s="80">
        <v>3481785.6</v>
      </c>
      <c r="F417" s="80">
        <v>0</v>
      </c>
      <c r="G417" s="80">
        <v>0</v>
      </c>
      <c r="H417" s="80">
        <v>0</v>
      </c>
      <c r="I417" s="80">
        <v>0</v>
      </c>
      <c r="J417" s="81">
        <v>0</v>
      </c>
      <c r="K417" s="80">
        <v>0</v>
      </c>
      <c r="L417" s="80">
        <v>0</v>
      </c>
      <c r="M417" s="80">
        <v>0</v>
      </c>
      <c r="N417" s="80">
        <v>0</v>
      </c>
      <c r="O417" s="80">
        <v>0</v>
      </c>
      <c r="P417" s="80">
        <v>0</v>
      </c>
      <c r="Q417" s="80">
        <v>0</v>
      </c>
      <c r="R417" s="80">
        <v>0</v>
      </c>
      <c r="S417" s="80">
        <v>0</v>
      </c>
      <c r="T417" s="80">
        <v>0</v>
      </c>
    </row>
    <row r="418" spans="1:20" s="44" customFormat="1" ht="22.5" customHeight="1" x14ac:dyDescent="0.25">
      <c r="A418" s="98">
        <v>18</v>
      </c>
      <c r="B418" s="38" t="s">
        <v>498</v>
      </c>
      <c r="C418" s="80">
        <f t="shared" si="111"/>
        <v>324022.07</v>
      </c>
      <c r="D418" s="71">
        <f t="shared" si="110"/>
        <v>324022.07</v>
      </c>
      <c r="E418" s="71">
        <v>324022.07</v>
      </c>
      <c r="F418" s="71">
        <v>0</v>
      </c>
      <c r="G418" s="71">
        <v>0</v>
      </c>
      <c r="H418" s="71">
        <v>0</v>
      </c>
      <c r="I418" s="71">
        <v>0</v>
      </c>
      <c r="J418" s="72">
        <v>0</v>
      </c>
      <c r="K418" s="71">
        <v>0</v>
      </c>
      <c r="L418" s="71">
        <v>0</v>
      </c>
      <c r="M418" s="71">
        <v>0</v>
      </c>
      <c r="N418" s="71">
        <v>0</v>
      </c>
      <c r="O418" s="71">
        <v>0</v>
      </c>
      <c r="P418" s="71">
        <v>0</v>
      </c>
      <c r="Q418" s="71">
        <v>0</v>
      </c>
      <c r="R418" s="71">
        <v>0</v>
      </c>
      <c r="S418" s="71">
        <v>0</v>
      </c>
      <c r="T418" s="71">
        <v>0</v>
      </c>
    </row>
    <row r="419" spans="1:20" ht="22.5" customHeight="1" x14ac:dyDescent="0.25">
      <c r="A419" s="14">
        <v>19</v>
      </c>
      <c r="B419" s="15" t="s">
        <v>65</v>
      </c>
      <c r="C419" s="80">
        <f t="shared" si="111"/>
        <v>107744.4</v>
      </c>
      <c r="D419" s="80">
        <f t="shared" si="110"/>
        <v>107744.4</v>
      </c>
      <c r="E419" s="80">
        <v>0</v>
      </c>
      <c r="F419" s="80">
        <v>0</v>
      </c>
      <c r="G419" s="80">
        <v>0</v>
      </c>
      <c r="H419" s="80">
        <v>107744.4</v>
      </c>
      <c r="I419" s="80">
        <v>0</v>
      </c>
      <c r="J419" s="81">
        <v>0</v>
      </c>
      <c r="K419" s="80">
        <v>0</v>
      </c>
      <c r="L419" s="123">
        <v>0</v>
      </c>
      <c r="M419" s="80">
        <v>0</v>
      </c>
      <c r="N419" s="80">
        <v>0</v>
      </c>
      <c r="O419" s="80">
        <v>0</v>
      </c>
      <c r="P419" s="80">
        <v>0</v>
      </c>
      <c r="Q419" s="80">
        <v>0</v>
      </c>
      <c r="R419" s="80">
        <v>0</v>
      </c>
      <c r="S419" s="80">
        <v>0</v>
      </c>
      <c r="T419" s="80">
        <v>0</v>
      </c>
    </row>
    <row r="420" spans="1:20" ht="22.5" customHeight="1" x14ac:dyDescent="0.25">
      <c r="A420" s="98">
        <v>20</v>
      </c>
      <c r="B420" s="15" t="s">
        <v>1114</v>
      </c>
      <c r="C420" s="80">
        <f t="shared" si="111"/>
        <v>201020.23</v>
      </c>
      <c r="D420" s="80">
        <f t="shared" si="110"/>
        <v>0</v>
      </c>
      <c r="E420" s="80">
        <v>0</v>
      </c>
      <c r="F420" s="80">
        <v>0</v>
      </c>
      <c r="G420" s="80">
        <v>0</v>
      </c>
      <c r="H420" s="80">
        <v>0</v>
      </c>
      <c r="I420" s="80">
        <v>0</v>
      </c>
      <c r="J420" s="81">
        <v>0</v>
      </c>
      <c r="K420" s="80">
        <v>0</v>
      </c>
      <c r="L420" s="123">
        <v>0</v>
      </c>
      <c r="M420" s="80">
        <v>0</v>
      </c>
      <c r="N420" s="80">
        <v>0</v>
      </c>
      <c r="O420" s="80">
        <v>0</v>
      </c>
      <c r="P420" s="80">
        <v>201020.23</v>
      </c>
      <c r="Q420" s="80">
        <v>0</v>
      </c>
      <c r="R420" s="80">
        <v>0</v>
      </c>
      <c r="S420" s="80">
        <v>0</v>
      </c>
      <c r="T420" s="80">
        <v>0</v>
      </c>
    </row>
    <row r="421" spans="1:20" s="59" customFormat="1" ht="22.5" customHeight="1" x14ac:dyDescent="0.25">
      <c r="A421" s="14">
        <v>21</v>
      </c>
      <c r="B421" s="15" t="s">
        <v>1115</v>
      </c>
      <c r="C421" s="80">
        <f t="shared" si="111"/>
        <v>2466011.1</v>
      </c>
      <c r="D421" s="80">
        <f t="shared" ref="D421" si="114">SUM(E421:I421)</f>
        <v>1916092.8</v>
      </c>
      <c r="E421" s="80">
        <v>0</v>
      </c>
      <c r="F421" s="80">
        <v>0</v>
      </c>
      <c r="G421" s="144">
        <v>1916092.8</v>
      </c>
      <c r="H421" s="80">
        <v>0</v>
      </c>
      <c r="I421" s="80">
        <v>0</v>
      </c>
      <c r="J421" s="81">
        <v>0</v>
      </c>
      <c r="K421" s="80">
        <v>0</v>
      </c>
      <c r="L421" s="80">
        <v>0</v>
      </c>
      <c r="M421" s="80">
        <v>0</v>
      </c>
      <c r="N421" s="80">
        <v>0</v>
      </c>
      <c r="O421" s="80">
        <v>0</v>
      </c>
      <c r="P421" s="144">
        <v>549918.30000000005</v>
      </c>
      <c r="Q421" s="80">
        <v>0</v>
      </c>
      <c r="R421" s="80">
        <v>0</v>
      </c>
      <c r="S421" s="123">
        <v>0</v>
      </c>
      <c r="T421" s="80">
        <v>0</v>
      </c>
    </row>
    <row r="422" spans="1:20" s="47" customFormat="1" ht="22.5" customHeight="1" x14ac:dyDescent="0.25">
      <c r="A422" s="98">
        <v>22</v>
      </c>
      <c r="B422" s="99" t="s">
        <v>1350</v>
      </c>
      <c r="C422" s="80">
        <f t="shared" si="111"/>
        <v>3503540.4</v>
      </c>
      <c r="D422" s="100">
        <f t="shared" si="110"/>
        <v>2847626</v>
      </c>
      <c r="E422" s="100">
        <v>2847626</v>
      </c>
      <c r="F422" s="100">
        <v>0</v>
      </c>
      <c r="G422" s="100">
        <v>0</v>
      </c>
      <c r="H422" s="100">
        <v>0</v>
      </c>
      <c r="I422" s="100">
        <v>0</v>
      </c>
      <c r="J422" s="101">
        <v>0</v>
      </c>
      <c r="K422" s="100">
        <v>0</v>
      </c>
      <c r="L422" s="100">
        <v>0</v>
      </c>
      <c r="M422" s="100">
        <v>0</v>
      </c>
      <c r="N422" s="100">
        <v>655914.4</v>
      </c>
      <c r="O422" s="100">
        <v>0</v>
      </c>
      <c r="P422" s="100">
        <v>0</v>
      </c>
      <c r="Q422" s="100">
        <v>0</v>
      </c>
      <c r="R422" s="100">
        <v>0</v>
      </c>
      <c r="S422" s="100">
        <v>0</v>
      </c>
      <c r="T422" s="100">
        <v>0</v>
      </c>
    </row>
    <row r="423" spans="1:20" ht="22.5" customHeight="1" x14ac:dyDescent="0.25">
      <c r="A423" s="14">
        <v>23</v>
      </c>
      <c r="B423" s="15" t="s">
        <v>75</v>
      </c>
      <c r="C423" s="80">
        <f t="shared" si="111"/>
        <v>3915114.95</v>
      </c>
      <c r="D423" s="80">
        <f t="shared" si="110"/>
        <v>0</v>
      </c>
      <c r="E423" s="80">
        <v>0</v>
      </c>
      <c r="F423" s="80">
        <v>0</v>
      </c>
      <c r="G423" s="80">
        <v>0</v>
      </c>
      <c r="H423" s="80">
        <v>0</v>
      </c>
      <c r="I423" s="80">
        <v>0</v>
      </c>
      <c r="J423" s="81">
        <v>0</v>
      </c>
      <c r="K423" s="80">
        <v>0</v>
      </c>
      <c r="L423" s="144">
        <v>3915114.95</v>
      </c>
      <c r="M423" s="80">
        <v>0</v>
      </c>
      <c r="N423" s="80">
        <v>0</v>
      </c>
      <c r="O423" s="80">
        <v>0</v>
      </c>
      <c r="P423" s="80">
        <v>0</v>
      </c>
      <c r="Q423" s="80">
        <v>0</v>
      </c>
      <c r="R423" s="80">
        <v>0</v>
      </c>
      <c r="S423" s="80">
        <v>0</v>
      </c>
      <c r="T423" s="80">
        <v>0</v>
      </c>
    </row>
    <row r="424" spans="1:20" ht="22.5" customHeight="1" x14ac:dyDescent="0.25">
      <c r="A424" s="98">
        <v>24</v>
      </c>
      <c r="B424" s="15" t="s">
        <v>76</v>
      </c>
      <c r="C424" s="80">
        <f t="shared" si="111"/>
        <v>524289.71</v>
      </c>
      <c r="D424" s="80">
        <f t="shared" si="110"/>
        <v>0</v>
      </c>
      <c r="E424" s="80">
        <v>0</v>
      </c>
      <c r="F424" s="80">
        <v>0</v>
      </c>
      <c r="G424" s="80">
        <v>0</v>
      </c>
      <c r="H424" s="80">
        <v>0</v>
      </c>
      <c r="I424" s="80">
        <v>0</v>
      </c>
      <c r="J424" s="81">
        <v>0</v>
      </c>
      <c r="K424" s="80">
        <v>0</v>
      </c>
      <c r="L424" s="80">
        <v>0</v>
      </c>
      <c r="M424" s="80">
        <v>0</v>
      </c>
      <c r="N424" s="144">
        <v>524289.71</v>
      </c>
      <c r="O424" s="80">
        <v>0</v>
      </c>
      <c r="P424" s="80">
        <v>0</v>
      </c>
      <c r="Q424" s="80">
        <v>0</v>
      </c>
      <c r="R424" s="80">
        <v>0</v>
      </c>
      <c r="S424" s="80">
        <v>0</v>
      </c>
      <c r="T424" s="80">
        <v>0</v>
      </c>
    </row>
    <row r="425" spans="1:20" ht="22.5" customHeight="1" x14ac:dyDescent="0.25">
      <c r="A425" s="14">
        <v>25</v>
      </c>
      <c r="B425" s="15" t="s">
        <v>78</v>
      </c>
      <c r="C425" s="80">
        <f t="shared" si="111"/>
        <v>5129616.5999999996</v>
      </c>
      <c r="D425" s="80">
        <f t="shared" si="110"/>
        <v>1774330.2</v>
      </c>
      <c r="E425" s="80">
        <v>584851.19999999995</v>
      </c>
      <c r="F425" s="144">
        <v>1189479</v>
      </c>
      <c r="G425" s="80">
        <v>0</v>
      </c>
      <c r="H425" s="80">
        <v>0</v>
      </c>
      <c r="I425" s="80">
        <v>0</v>
      </c>
      <c r="J425" s="81">
        <v>0</v>
      </c>
      <c r="K425" s="80">
        <v>0</v>
      </c>
      <c r="L425" s="144">
        <v>3355286.4</v>
      </c>
      <c r="M425" s="80">
        <v>0</v>
      </c>
      <c r="N425" s="80">
        <v>0</v>
      </c>
      <c r="O425" s="80">
        <v>0</v>
      </c>
      <c r="P425" s="80">
        <v>0</v>
      </c>
      <c r="Q425" s="80">
        <v>0</v>
      </c>
      <c r="R425" s="80">
        <v>0</v>
      </c>
      <c r="S425" s="80">
        <v>0</v>
      </c>
      <c r="T425" s="80">
        <v>0</v>
      </c>
    </row>
    <row r="426" spans="1:20" ht="22.5" customHeight="1" x14ac:dyDescent="0.25">
      <c r="A426" s="98">
        <v>26</v>
      </c>
      <c r="B426" s="15" t="s">
        <v>1116</v>
      </c>
      <c r="C426" s="80">
        <f t="shared" si="111"/>
        <v>9572240.0300000012</v>
      </c>
      <c r="D426" s="80">
        <f t="shared" si="110"/>
        <v>0</v>
      </c>
      <c r="E426" s="80">
        <v>0</v>
      </c>
      <c r="F426" s="80">
        <v>0</v>
      </c>
      <c r="G426" s="80">
        <v>0</v>
      </c>
      <c r="H426" s="80">
        <v>0</v>
      </c>
      <c r="I426" s="80">
        <v>0</v>
      </c>
      <c r="J426" s="81">
        <v>0</v>
      </c>
      <c r="K426" s="80">
        <v>0</v>
      </c>
      <c r="L426" s="100">
        <v>9246253.5500000007</v>
      </c>
      <c r="M426" s="80">
        <v>0</v>
      </c>
      <c r="N426" s="80">
        <v>0</v>
      </c>
      <c r="O426" s="80">
        <v>0</v>
      </c>
      <c r="P426" s="80">
        <v>325986.48</v>
      </c>
      <c r="Q426" s="80">
        <v>0</v>
      </c>
      <c r="R426" s="80">
        <v>0</v>
      </c>
      <c r="S426" s="80">
        <v>0</v>
      </c>
      <c r="T426" s="80">
        <v>0</v>
      </c>
    </row>
    <row r="427" spans="1:20" s="47" customFormat="1" ht="22.5" customHeight="1" x14ac:dyDescent="0.25">
      <c r="A427" s="14">
        <v>27</v>
      </c>
      <c r="B427" s="99" t="s">
        <v>1288</v>
      </c>
      <c r="C427" s="80">
        <f t="shared" si="111"/>
        <v>1232000</v>
      </c>
      <c r="D427" s="100">
        <v>1232000</v>
      </c>
      <c r="E427" s="100">
        <v>1323000</v>
      </c>
      <c r="F427" s="100">
        <v>0</v>
      </c>
      <c r="G427" s="100">
        <v>0</v>
      </c>
      <c r="H427" s="100">
        <v>0</v>
      </c>
      <c r="I427" s="100">
        <v>0</v>
      </c>
      <c r="J427" s="101">
        <v>0</v>
      </c>
      <c r="K427" s="100">
        <v>0</v>
      </c>
      <c r="L427" s="100">
        <v>0</v>
      </c>
      <c r="M427" s="100">
        <v>0</v>
      </c>
      <c r="N427" s="100">
        <v>0</v>
      </c>
      <c r="O427" s="100">
        <v>0</v>
      </c>
      <c r="P427" s="100">
        <v>0</v>
      </c>
      <c r="Q427" s="100">
        <v>0</v>
      </c>
      <c r="R427" s="100">
        <v>0</v>
      </c>
      <c r="S427" s="100">
        <v>0</v>
      </c>
      <c r="T427" s="100">
        <v>0</v>
      </c>
    </row>
    <row r="428" spans="1:20" ht="22.5" customHeight="1" x14ac:dyDescent="0.25">
      <c r="A428" s="98">
        <v>28</v>
      </c>
      <c r="B428" s="15" t="s">
        <v>502</v>
      </c>
      <c r="C428" s="80">
        <f t="shared" si="111"/>
        <v>2471030.4</v>
      </c>
      <c r="D428" s="80">
        <f t="shared" si="110"/>
        <v>2471030.4</v>
      </c>
      <c r="E428" s="144">
        <v>2471030.4</v>
      </c>
      <c r="F428" s="80">
        <v>0</v>
      </c>
      <c r="G428" s="80">
        <v>0</v>
      </c>
      <c r="H428" s="80">
        <v>0</v>
      </c>
      <c r="I428" s="80">
        <v>0</v>
      </c>
      <c r="J428" s="81">
        <v>0</v>
      </c>
      <c r="K428" s="80">
        <v>0</v>
      </c>
      <c r="L428" s="80">
        <v>0</v>
      </c>
      <c r="M428" s="80">
        <v>0</v>
      </c>
      <c r="N428" s="80">
        <v>0</v>
      </c>
      <c r="O428" s="80">
        <v>0</v>
      </c>
      <c r="P428" s="80">
        <v>0</v>
      </c>
      <c r="Q428" s="80">
        <v>0</v>
      </c>
      <c r="R428" s="80">
        <v>0</v>
      </c>
      <c r="S428" s="80">
        <v>0</v>
      </c>
      <c r="T428" s="80">
        <v>0</v>
      </c>
    </row>
    <row r="429" spans="1:20" ht="22.5" customHeight="1" x14ac:dyDescent="0.25">
      <c r="A429" s="14">
        <v>29</v>
      </c>
      <c r="B429" s="15" t="s">
        <v>1117</v>
      </c>
      <c r="C429" s="80">
        <f t="shared" si="111"/>
        <v>3481831.5399999996</v>
      </c>
      <c r="D429" s="80">
        <f t="shared" si="110"/>
        <v>0</v>
      </c>
      <c r="E429" s="80">
        <v>0</v>
      </c>
      <c r="F429" s="80">
        <v>0</v>
      </c>
      <c r="G429" s="80">
        <v>0</v>
      </c>
      <c r="H429" s="80">
        <v>0</v>
      </c>
      <c r="I429" s="80">
        <v>0</v>
      </c>
      <c r="J429" s="81">
        <v>0</v>
      </c>
      <c r="K429" s="80">
        <v>0</v>
      </c>
      <c r="L429" s="80">
        <v>0</v>
      </c>
      <c r="M429" s="80">
        <v>0</v>
      </c>
      <c r="N429" s="144">
        <v>3253578.76</v>
      </c>
      <c r="O429" s="80">
        <v>0</v>
      </c>
      <c r="P429" s="80">
        <v>228252.78</v>
      </c>
      <c r="Q429" s="80">
        <v>0</v>
      </c>
      <c r="R429" s="80">
        <v>0</v>
      </c>
      <c r="S429" s="80">
        <v>0</v>
      </c>
      <c r="T429" s="80">
        <v>0</v>
      </c>
    </row>
    <row r="430" spans="1:20" ht="22.5" customHeight="1" x14ac:dyDescent="0.25">
      <c r="A430" s="98">
        <v>30</v>
      </c>
      <c r="B430" s="15" t="s">
        <v>1118</v>
      </c>
      <c r="C430" s="80">
        <f t="shared" si="111"/>
        <v>2092670.6300000001</v>
      </c>
      <c r="D430" s="80">
        <f t="shared" si="110"/>
        <v>0</v>
      </c>
      <c r="E430" s="80">
        <v>0</v>
      </c>
      <c r="F430" s="80">
        <v>0</v>
      </c>
      <c r="G430" s="80">
        <v>0</v>
      </c>
      <c r="H430" s="80">
        <v>0</v>
      </c>
      <c r="I430" s="80">
        <v>0</v>
      </c>
      <c r="J430" s="81">
        <v>0</v>
      </c>
      <c r="K430" s="80">
        <v>0</v>
      </c>
      <c r="L430" s="80">
        <v>1919154.28</v>
      </c>
      <c r="M430" s="80">
        <v>0</v>
      </c>
      <c r="N430" s="123">
        <v>0</v>
      </c>
      <c r="O430" s="80">
        <v>0</v>
      </c>
      <c r="P430" s="80">
        <v>173516.35</v>
      </c>
      <c r="Q430" s="80">
        <v>0</v>
      </c>
      <c r="R430" s="80">
        <v>0</v>
      </c>
      <c r="S430" s="80">
        <v>0</v>
      </c>
      <c r="T430" s="80">
        <v>0</v>
      </c>
    </row>
    <row r="431" spans="1:20" s="44" customFormat="1" ht="22.5" customHeight="1" x14ac:dyDescent="0.25">
      <c r="A431" s="14">
        <v>31</v>
      </c>
      <c r="B431" s="130" t="s">
        <v>1309</v>
      </c>
      <c r="C431" s="80">
        <f t="shared" si="111"/>
        <v>147938.68</v>
      </c>
      <c r="D431" s="135">
        <f t="shared" si="110"/>
        <v>0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6">
        <v>0</v>
      </c>
      <c r="K431" s="135">
        <v>0</v>
      </c>
      <c r="L431" s="135">
        <v>0</v>
      </c>
      <c r="M431" s="135">
        <v>0</v>
      </c>
      <c r="N431" s="135">
        <v>0</v>
      </c>
      <c r="O431" s="135">
        <v>0</v>
      </c>
      <c r="P431" s="135">
        <v>147938.68</v>
      </c>
      <c r="Q431" s="135">
        <v>0</v>
      </c>
      <c r="R431" s="135">
        <v>0</v>
      </c>
      <c r="S431" s="135">
        <v>0</v>
      </c>
      <c r="T431" s="135">
        <v>0</v>
      </c>
    </row>
    <row r="432" spans="1:20" ht="22.5" customHeight="1" x14ac:dyDescent="0.25">
      <c r="A432" s="98">
        <v>32</v>
      </c>
      <c r="B432" s="15" t="s">
        <v>1119</v>
      </c>
      <c r="C432" s="80">
        <f t="shared" si="111"/>
        <v>10948351.33</v>
      </c>
      <c r="D432" s="80">
        <f t="shared" si="110"/>
        <v>0</v>
      </c>
      <c r="E432" s="80">
        <v>0</v>
      </c>
      <c r="F432" s="80">
        <v>0</v>
      </c>
      <c r="G432" s="80">
        <v>0</v>
      </c>
      <c r="H432" s="80">
        <v>0</v>
      </c>
      <c r="I432" s="80">
        <v>0</v>
      </c>
      <c r="J432" s="81">
        <v>0</v>
      </c>
      <c r="K432" s="80">
        <v>0</v>
      </c>
      <c r="L432" s="80">
        <v>0</v>
      </c>
      <c r="M432" s="80">
        <v>0</v>
      </c>
      <c r="N432" s="144">
        <v>3835266.47</v>
      </c>
      <c r="O432" s="80">
        <v>0</v>
      </c>
      <c r="P432" s="80">
        <f>26006.03+132643.75</f>
        <v>158649.78</v>
      </c>
      <c r="Q432" s="80">
        <v>0</v>
      </c>
      <c r="R432" s="80">
        <v>0</v>
      </c>
      <c r="S432" s="144">
        <v>6954435.0800000001</v>
      </c>
      <c r="T432" s="80">
        <v>0</v>
      </c>
    </row>
    <row r="433" spans="1:20" ht="22.5" customHeight="1" x14ac:dyDescent="0.25">
      <c r="A433" s="14">
        <v>33</v>
      </c>
      <c r="B433" s="15" t="s">
        <v>1120</v>
      </c>
      <c r="C433" s="80">
        <f t="shared" si="111"/>
        <v>11751748.800000001</v>
      </c>
      <c r="D433" s="80">
        <f t="shared" si="110"/>
        <v>0</v>
      </c>
      <c r="E433" s="80">
        <v>0</v>
      </c>
      <c r="F433" s="80">
        <v>0</v>
      </c>
      <c r="G433" s="80">
        <v>0</v>
      </c>
      <c r="H433" s="80">
        <v>0</v>
      </c>
      <c r="I433" s="80">
        <v>0</v>
      </c>
      <c r="J433" s="81">
        <v>0</v>
      </c>
      <c r="K433" s="80">
        <v>0</v>
      </c>
      <c r="L433" s="80">
        <v>0</v>
      </c>
      <c r="M433" s="80">
        <v>0</v>
      </c>
      <c r="N433" s="144">
        <v>11751748.800000001</v>
      </c>
      <c r="O433" s="80">
        <v>0</v>
      </c>
      <c r="P433" s="80">
        <v>0</v>
      </c>
      <c r="Q433" s="80">
        <v>0</v>
      </c>
      <c r="R433" s="80">
        <v>0</v>
      </c>
      <c r="S433" s="80">
        <v>0</v>
      </c>
      <c r="T433" s="80">
        <v>0</v>
      </c>
    </row>
    <row r="434" spans="1:20" ht="22.5" customHeight="1" x14ac:dyDescent="0.25">
      <c r="A434" s="98">
        <v>34</v>
      </c>
      <c r="B434" s="15" t="s">
        <v>90</v>
      </c>
      <c r="C434" s="80">
        <f t="shared" si="111"/>
        <v>6109114.7999999998</v>
      </c>
      <c r="D434" s="80">
        <f t="shared" si="110"/>
        <v>0</v>
      </c>
      <c r="E434" s="80">
        <v>0</v>
      </c>
      <c r="F434" s="80">
        <v>0</v>
      </c>
      <c r="G434" s="80">
        <v>0</v>
      </c>
      <c r="H434" s="80">
        <v>0</v>
      </c>
      <c r="I434" s="80">
        <v>0</v>
      </c>
      <c r="J434" s="81">
        <v>0</v>
      </c>
      <c r="K434" s="80">
        <v>0</v>
      </c>
      <c r="L434" s="80">
        <v>0</v>
      </c>
      <c r="M434" s="80">
        <v>0</v>
      </c>
      <c r="N434" s="144">
        <v>6109114.7999999998</v>
      </c>
      <c r="O434" s="80">
        <v>0</v>
      </c>
      <c r="P434" s="80">
        <v>0</v>
      </c>
      <c r="Q434" s="80">
        <v>0</v>
      </c>
      <c r="R434" s="80">
        <v>0</v>
      </c>
      <c r="S434" s="80">
        <v>0</v>
      </c>
      <c r="T434" s="80">
        <v>0</v>
      </c>
    </row>
    <row r="435" spans="1:20" ht="22.5" customHeight="1" x14ac:dyDescent="0.25">
      <c r="A435" s="14">
        <v>35</v>
      </c>
      <c r="B435" s="15" t="s">
        <v>1121</v>
      </c>
      <c r="C435" s="80">
        <f t="shared" si="111"/>
        <v>906402.58</v>
      </c>
      <c r="D435" s="80">
        <f t="shared" si="110"/>
        <v>616848.13</v>
      </c>
      <c r="E435" s="80">
        <v>524487.18000000005</v>
      </c>
      <c r="F435" s="123">
        <v>0</v>
      </c>
      <c r="G435" s="123">
        <v>0</v>
      </c>
      <c r="H435" s="80">
        <v>92360.95</v>
      </c>
      <c r="I435" s="80">
        <v>0</v>
      </c>
      <c r="J435" s="81">
        <v>0</v>
      </c>
      <c r="K435" s="80">
        <v>0</v>
      </c>
      <c r="L435" s="80">
        <v>0</v>
      </c>
      <c r="M435" s="80">
        <v>0</v>
      </c>
      <c r="N435" s="80">
        <v>0</v>
      </c>
      <c r="O435" s="80">
        <v>0</v>
      </c>
      <c r="P435" s="80">
        <f>168365.52+121188.93</f>
        <v>289554.44999999995</v>
      </c>
      <c r="Q435" s="80">
        <v>0</v>
      </c>
      <c r="R435" s="80">
        <v>0</v>
      </c>
      <c r="S435" s="80">
        <v>0</v>
      </c>
      <c r="T435" s="80">
        <v>0</v>
      </c>
    </row>
    <row r="436" spans="1:20" ht="22.5" customHeight="1" x14ac:dyDescent="0.25">
      <c r="A436" s="98">
        <v>36</v>
      </c>
      <c r="B436" s="15" t="s">
        <v>93</v>
      </c>
      <c r="C436" s="80">
        <f t="shared" si="111"/>
        <v>3687343.2</v>
      </c>
      <c r="D436" s="80">
        <f t="shared" si="110"/>
        <v>0</v>
      </c>
      <c r="E436" s="80">
        <v>0</v>
      </c>
      <c r="F436" s="80">
        <v>0</v>
      </c>
      <c r="G436" s="80">
        <v>0</v>
      </c>
      <c r="H436" s="80">
        <v>0</v>
      </c>
      <c r="I436" s="80">
        <v>0</v>
      </c>
      <c r="J436" s="81">
        <v>0</v>
      </c>
      <c r="K436" s="80">
        <v>0</v>
      </c>
      <c r="L436" s="80">
        <v>0</v>
      </c>
      <c r="M436" s="80">
        <v>0</v>
      </c>
      <c r="N436" s="144">
        <v>3687343.2</v>
      </c>
      <c r="O436" s="80">
        <v>0</v>
      </c>
      <c r="P436" s="80">
        <v>0</v>
      </c>
      <c r="Q436" s="80">
        <v>0</v>
      </c>
      <c r="R436" s="80">
        <v>0</v>
      </c>
      <c r="S436" s="80">
        <v>0</v>
      </c>
      <c r="T436" s="80">
        <v>0</v>
      </c>
    </row>
    <row r="437" spans="1:20" ht="22.5" customHeight="1" x14ac:dyDescent="0.25">
      <c r="A437" s="14">
        <v>37</v>
      </c>
      <c r="B437" s="15" t="s">
        <v>1122</v>
      </c>
      <c r="C437" s="80">
        <f t="shared" si="111"/>
        <v>13129746.4</v>
      </c>
      <c r="D437" s="80">
        <f t="shared" si="110"/>
        <v>5473992</v>
      </c>
      <c r="E437" s="144">
        <v>2200974</v>
      </c>
      <c r="F437" s="144">
        <v>1686474</v>
      </c>
      <c r="G437" s="144">
        <v>1586544</v>
      </c>
      <c r="H437" s="80">
        <v>0</v>
      </c>
      <c r="I437" s="80">
        <v>0</v>
      </c>
      <c r="J437" s="81">
        <v>0</v>
      </c>
      <c r="K437" s="80">
        <v>0</v>
      </c>
      <c r="L437" s="144">
        <v>1302043.1599999999</v>
      </c>
      <c r="M437" s="80">
        <v>0</v>
      </c>
      <c r="N437" s="144">
        <v>5647772.4000000004</v>
      </c>
      <c r="O437" s="80">
        <v>0</v>
      </c>
      <c r="P437" s="80">
        <f>170591.74+101716.72+263524.04+170106.34</f>
        <v>705938.84</v>
      </c>
      <c r="Q437" s="80">
        <v>0</v>
      </c>
      <c r="R437" s="80">
        <v>0</v>
      </c>
      <c r="S437" s="80">
        <v>0</v>
      </c>
      <c r="T437" s="80">
        <v>0</v>
      </c>
    </row>
    <row r="438" spans="1:20" s="59" customFormat="1" ht="22.5" customHeight="1" x14ac:dyDescent="0.25">
      <c r="A438" s="98">
        <v>38</v>
      </c>
      <c r="B438" s="15" t="s">
        <v>95</v>
      </c>
      <c r="C438" s="80">
        <f t="shared" si="111"/>
        <v>9415203.5999999996</v>
      </c>
      <c r="D438" s="80">
        <f t="shared" ref="D438" si="115">SUM(E438:I438)</f>
        <v>0</v>
      </c>
      <c r="E438" s="80">
        <v>0</v>
      </c>
      <c r="F438" s="80">
        <v>0</v>
      </c>
      <c r="G438" s="80">
        <v>0</v>
      </c>
      <c r="H438" s="80">
        <v>0</v>
      </c>
      <c r="I438" s="80">
        <v>0</v>
      </c>
      <c r="J438" s="81">
        <v>0</v>
      </c>
      <c r="K438" s="80">
        <v>0</v>
      </c>
      <c r="L438" s="80">
        <v>0</v>
      </c>
      <c r="M438" s="80">
        <v>0</v>
      </c>
      <c r="N438" s="80">
        <v>0</v>
      </c>
      <c r="O438" s="80">
        <v>0</v>
      </c>
      <c r="P438" s="80">
        <v>0</v>
      </c>
      <c r="Q438" s="80">
        <v>0</v>
      </c>
      <c r="R438" s="80">
        <v>0</v>
      </c>
      <c r="S438" s="80">
        <v>9415203.5999999996</v>
      </c>
      <c r="T438" s="80">
        <v>0</v>
      </c>
    </row>
    <row r="439" spans="1:20" s="47" customFormat="1" ht="22.5" customHeight="1" x14ac:dyDescent="0.25">
      <c r="A439" s="14">
        <v>39</v>
      </c>
      <c r="B439" s="99" t="s">
        <v>97</v>
      </c>
      <c r="C439" s="80">
        <f t="shared" si="111"/>
        <v>494460.86</v>
      </c>
      <c r="D439" s="100">
        <f t="shared" si="110"/>
        <v>494460.86</v>
      </c>
      <c r="E439" s="100">
        <v>0</v>
      </c>
      <c r="F439" s="100">
        <v>0</v>
      </c>
      <c r="G439" s="100">
        <v>0</v>
      </c>
      <c r="H439" s="100">
        <v>0</v>
      </c>
      <c r="I439" s="100">
        <v>494460.86</v>
      </c>
      <c r="J439" s="101">
        <v>0</v>
      </c>
      <c r="K439" s="100">
        <v>0</v>
      </c>
      <c r="L439" s="100">
        <v>0</v>
      </c>
      <c r="M439" s="100">
        <v>0</v>
      </c>
      <c r="N439" s="100">
        <v>0</v>
      </c>
      <c r="O439" s="100">
        <v>0</v>
      </c>
      <c r="P439" s="100">
        <v>0</v>
      </c>
      <c r="Q439" s="100">
        <v>0</v>
      </c>
      <c r="R439" s="100">
        <v>0</v>
      </c>
      <c r="S439" s="100">
        <v>0</v>
      </c>
      <c r="T439" s="100">
        <v>0</v>
      </c>
    </row>
    <row r="440" spans="1:20" ht="22.5" customHeight="1" x14ac:dyDescent="0.25">
      <c r="A440" s="98">
        <v>40</v>
      </c>
      <c r="B440" s="15" t="s">
        <v>508</v>
      </c>
      <c r="C440" s="80">
        <f t="shared" si="111"/>
        <v>797821.49</v>
      </c>
      <c r="D440" s="80">
        <f t="shared" si="110"/>
        <v>0</v>
      </c>
      <c r="E440" s="80">
        <v>0</v>
      </c>
      <c r="F440" s="80">
        <v>0</v>
      </c>
      <c r="G440" s="80">
        <v>0</v>
      </c>
      <c r="H440" s="80">
        <v>0</v>
      </c>
      <c r="I440" s="80">
        <v>0</v>
      </c>
      <c r="J440" s="81">
        <v>0</v>
      </c>
      <c r="K440" s="80">
        <v>0</v>
      </c>
      <c r="L440" s="80">
        <v>0</v>
      </c>
      <c r="M440" s="80">
        <v>0</v>
      </c>
      <c r="N440" s="144">
        <v>797821.49</v>
      </c>
      <c r="O440" s="80">
        <v>0</v>
      </c>
      <c r="P440" s="80">
        <v>0</v>
      </c>
      <c r="Q440" s="80">
        <v>0</v>
      </c>
      <c r="R440" s="80">
        <v>0</v>
      </c>
      <c r="S440" s="80">
        <v>0</v>
      </c>
      <c r="T440" s="80">
        <v>0</v>
      </c>
    </row>
    <row r="441" spans="1:20" ht="22.5" customHeight="1" x14ac:dyDescent="0.25">
      <c r="A441" s="14">
        <v>41</v>
      </c>
      <c r="B441" s="15" t="s">
        <v>1123</v>
      </c>
      <c r="C441" s="80">
        <f t="shared" si="111"/>
        <v>13608376.639999999</v>
      </c>
      <c r="D441" s="80">
        <f t="shared" si="110"/>
        <v>2860038.35</v>
      </c>
      <c r="E441" s="80">
        <v>2860038.35</v>
      </c>
      <c r="F441" s="80">
        <v>0</v>
      </c>
      <c r="G441" s="80">
        <v>0</v>
      </c>
      <c r="H441" s="80">
        <v>0</v>
      </c>
      <c r="I441" s="80">
        <v>0</v>
      </c>
      <c r="J441" s="81">
        <v>0</v>
      </c>
      <c r="K441" s="80">
        <v>0</v>
      </c>
      <c r="L441" s="80">
        <v>10467721.199999999</v>
      </c>
      <c r="M441" s="80">
        <v>0</v>
      </c>
      <c r="N441" s="80">
        <v>0</v>
      </c>
      <c r="O441" s="80">
        <v>0</v>
      </c>
      <c r="P441" s="80">
        <v>280617.09000000003</v>
      </c>
      <c r="Q441" s="80">
        <v>0</v>
      </c>
      <c r="R441" s="80">
        <v>0</v>
      </c>
      <c r="S441" s="80">
        <v>0</v>
      </c>
      <c r="T441" s="80">
        <v>0</v>
      </c>
    </row>
    <row r="442" spans="1:20" s="47" customFormat="1" ht="22.5" customHeight="1" x14ac:dyDescent="0.25">
      <c r="A442" s="98">
        <v>42</v>
      </c>
      <c r="B442" s="99" t="s">
        <v>1349</v>
      </c>
      <c r="C442" s="80">
        <f t="shared" si="111"/>
        <v>4555429.5299999993</v>
      </c>
      <c r="D442" s="100">
        <f t="shared" ref="D442" si="116">SUM(E442:I442)</f>
        <v>4555429.5299999993</v>
      </c>
      <c r="E442" s="100">
        <v>0</v>
      </c>
      <c r="F442" s="100">
        <v>0</v>
      </c>
      <c r="G442" s="100">
        <v>2277714.7599999998</v>
      </c>
      <c r="H442" s="100">
        <v>2277714.77</v>
      </c>
      <c r="I442" s="100">
        <v>0</v>
      </c>
      <c r="J442" s="101">
        <v>0</v>
      </c>
      <c r="K442" s="100">
        <v>0</v>
      </c>
      <c r="L442" s="100">
        <v>0</v>
      </c>
      <c r="M442" s="100">
        <v>0</v>
      </c>
      <c r="N442" s="100">
        <v>0</v>
      </c>
      <c r="O442" s="100">
        <v>0</v>
      </c>
      <c r="P442" s="100">
        <v>0</v>
      </c>
      <c r="Q442" s="100">
        <v>0</v>
      </c>
      <c r="R442" s="100">
        <v>0</v>
      </c>
      <c r="S442" s="100">
        <v>0</v>
      </c>
      <c r="T442" s="100">
        <v>0</v>
      </c>
    </row>
    <row r="443" spans="1:20" ht="22.5" customHeight="1" x14ac:dyDescent="0.25">
      <c r="A443" s="14">
        <v>43</v>
      </c>
      <c r="B443" s="15" t="s">
        <v>109</v>
      </c>
      <c r="C443" s="80">
        <f t="shared" si="111"/>
        <v>2900002.37</v>
      </c>
      <c r="D443" s="80">
        <f t="shared" si="110"/>
        <v>0</v>
      </c>
      <c r="E443" s="80">
        <v>0</v>
      </c>
      <c r="F443" s="80">
        <v>0</v>
      </c>
      <c r="G443" s="80">
        <v>0</v>
      </c>
      <c r="H443" s="80">
        <v>0</v>
      </c>
      <c r="I443" s="80">
        <v>0</v>
      </c>
      <c r="J443" s="81">
        <v>0</v>
      </c>
      <c r="K443" s="80">
        <v>0</v>
      </c>
      <c r="L443" s="144">
        <v>2900002.37</v>
      </c>
      <c r="M443" s="80">
        <v>0</v>
      </c>
      <c r="N443" s="80">
        <v>0</v>
      </c>
      <c r="O443" s="80">
        <v>0</v>
      </c>
      <c r="P443" s="80">
        <v>0</v>
      </c>
      <c r="Q443" s="80">
        <v>0</v>
      </c>
      <c r="R443" s="80">
        <v>0</v>
      </c>
      <c r="S443" s="80">
        <v>0</v>
      </c>
      <c r="T443" s="80">
        <v>0</v>
      </c>
    </row>
    <row r="444" spans="1:20" s="44" customFormat="1" ht="22.5" customHeight="1" x14ac:dyDescent="0.25">
      <c r="A444" s="98">
        <v>44</v>
      </c>
      <c r="B444" s="130" t="s">
        <v>1310</v>
      </c>
      <c r="C444" s="80">
        <f t="shared" si="111"/>
        <v>561513.86</v>
      </c>
      <c r="D444" s="135">
        <f t="shared" si="110"/>
        <v>0</v>
      </c>
      <c r="E444" s="135">
        <v>0</v>
      </c>
      <c r="F444" s="135">
        <v>0</v>
      </c>
      <c r="G444" s="135">
        <v>0</v>
      </c>
      <c r="H444" s="135">
        <v>0</v>
      </c>
      <c r="I444" s="135">
        <v>0</v>
      </c>
      <c r="J444" s="136">
        <v>0</v>
      </c>
      <c r="K444" s="135">
        <v>0</v>
      </c>
      <c r="L444" s="135">
        <v>0</v>
      </c>
      <c r="M444" s="135">
        <v>0</v>
      </c>
      <c r="N444" s="135">
        <v>0</v>
      </c>
      <c r="O444" s="135">
        <v>0</v>
      </c>
      <c r="P444" s="135">
        <f>353696.5+207817.36</f>
        <v>561513.86</v>
      </c>
      <c r="Q444" s="135">
        <v>0</v>
      </c>
      <c r="R444" s="135">
        <v>0</v>
      </c>
      <c r="S444" s="135">
        <v>0</v>
      </c>
      <c r="T444" s="135">
        <v>0</v>
      </c>
    </row>
    <row r="445" spans="1:20" ht="22.5" customHeight="1" x14ac:dyDescent="0.25">
      <c r="A445" s="14">
        <v>45</v>
      </c>
      <c r="B445" s="15" t="s">
        <v>1124</v>
      </c>
      <c r="C445" s="80">
        <f t="shared" si="111"/>
        <v>4963179.9899999993</v>
      </c>
      <c r="D445" s="80">
        <f t="shared" si="110"/>
        <v>771371.89</v>
      </c>
      <c r="E445" s="80">
        <v>703763.89</v>
      </c>
      <c r="F445" s="80">
        <v>0</v>
      </c>
      <c r="G445" s="80">
        <v>0</v>
      </c>
      <c r="H445" s="80">
        <v>0</v>
      </c>
      <c r="I445" s="80">
        <v>67608</v>
      </c>
      <c r="J445" s="81">
        <v>0</v>
      </c>
      <c r="K445" s="80">
        <v>0</v>
      </c>
      <c r="L445" s="80">
        <v>0</v>
      </c>
      <c r="M445" s="80">
        <v>0</v>
      </c>
      <c r="N445" s="144">
        <v>3987324</v>
      </c>
      <c r="O445" s="80">
        <v>0</v>
      </c>
      <c r="P445" s="80">
        <v>204484.1</v>
      </c>
      <c r="Q445" s="80">
        <v>0</v>
      </c>
      <c r="R445" s="80">
        <v>0</v>
      </c>
      <c r="S445" s="80">
        <v>0</v>
      </c>
      <c r="T445" s="80">
        <v>0</v>
      </c>
    </row>
    <row r="446" spans="1:20" ht="22.5" customHeight="1" x14ac:dyDescent="0.25">
      <c r="A446" s="98">
        <v>46</v>
      </c>
      <c r="B446" s="15" t="s">
        <v>1125</v>
      </c>
      <c r="C446" s="80">
        <f t="shared" si="111"/>
        <v>3720823.3100000005</v>
      </c>
      <c r="D446" s="80">
        <f t="shared" si="110"/>
        <v>3407987.4000000004</v>
      </c>
      <c r="E446" s="80">
        <v>1195504.2</v>
      </c>
      <c r="F446" s="144">
        <v>1946256</v>
      </c>
      <c r="G446" s="80">
        <v>0</v>
      </c>
      <c r="H446" s="80">
        <v>146586</v>
      </c>
      <c r="I446" s="80">
        <v>119641.2</v>
      </c>
      <c r="J446" s="81">
        <v>0</v>
      </c>
      <c r="K446" s="80">
        <v>0</v>
      </c>
      <c r="L446" s="80">
        <v>0</v>
      </c>
      <c r="M446" s="80">
        <v>0</v>
      </c>
      <c r="N446" s="123">
        <v>0</v>
      </c>
      <c r="O446" s="80">
        <v>0</v>
      </c>
      <c r="P446" s="80">
        <v>312835.90999999997</v>
      </c>
      <c r="Q446" s="80">
        <v>0</v>
      </c>
      <c r="R446" s="80">
        <v>0</v>
      </c>
      <c r="S446" s="80">
        <v>0</v>
      </c>
      <c r="T446" s="80">
        <v>0</v>
      </c>
    </row>
    <row r="447" spans="1:20" s="84" customFormat="1" ht="22.5" customHeight="1" x14ac:dyDescent="0.25">
      <c r="A447" s="14">
        <v>47</v>
      </c>
      <c r="B447" s="15" t="s">
        <v>1284</v>
      </c>
      <c r="C447" s="80">
        <f t="shared" si="111"/>
        <v>263895.78999999998</v>
      </c>
      <c r="D447" s="80">
        <f t="shared" si="110"/>
        <v>0</v>
      </c>
      <c r="E447" s="80">
        <v>0</v>
      </c>
      <c r="F447" s="80">
        <v>0</v>
      </c>
      <c r="G447" s="80">
        <v>0</v>
      </c>
      <c r="H447" s="80">
        <v>0</v>
      </c>
      <c r="I447" s="80">
        <v>0</v>
      </c>
      <c r="J447" s="81">
        <v>0</v>
      </c>
      <c r="K447" s="80">
        <v>0</v>
      </c>
      <c r="L447" s="80">
        <v>0</v>
      </c>
      <c r="M447" s="80">
        <v>0</v>
      </c>
      <c r="N447" s="80">
        <v>0</v>
      </c>
      <c r="O447" s="80">
        <v>0</v>
      </c>
      <c r="P447" s="144">
        <v>263895.78999999998</v>
      </c>
      <c r="Q447" s="80">
        <v>0</v>
      </c>
      <c r="R447" s="80">
        <v>0</v>
      </c>
      <c r="S447" s="80">
        <v>0</v>
      </c>
      <c r="T447" s="80">
        <v>0</v>
      </c>
    </row>
    <row r="448" spans="1:20" s="59" customFormat="1" ht="22.5" customHeight="1" x14ac:dyDescent="0.25">
      <c r="A448" s="98">
        <v>48</v>
      </c>
      <c r="B448" s="15" t="s">
        <v>1126</v>
      </c>
      <c r="C448" s="80">
        <f t="shared" si="111"/>
        <v>4951218.51</v>
      </c>
      <c r="D448" s="80">
        <f t="shared" si="110"/>
        <v>4678186.91</v>
      </c>
      <c r="E448" s="80">
        <v>0</v>
      </c>
      <c r="F448" s="144">
        <v>4678186.91</v>
      </c>
      <c r="G448" s="80">
        <v>0</v>
      </c>
      <c r="H448" s="80">
        <v>0</v>
      </c>
      <c r="I448" s="80">
        <v>0</v>
      </c>
      <c r="J448" s="81">
        <v>0</v>
      </c>
      <c r="K448" s="80">
        <v>0</v>
      </c>
      <c r="L448" s="80">
        <v>0</v>
      </c>
      <c r="M448" s="80">
        <v>0</v>
      </c>
      <c r="N448" s="80">
        <v>0</v>
      </c>
      <c r="O448" s="80">
        <v>0</v>
      </c>
      <c r="P448" s="80">
        <v>273031.59999999998</v>
      </c>
      <c r="Q448" s="80">
        <v>0</v>
      </c>
      <c r="R448" s="80">
        <v>0</v>
      </c>
      <c r="S448" s="80">
        <v>0</v>
      </c>
      <c r="T448" s="80">
        <v>0</v>
      </c>
    </row>
    <row r="449" spans="1:53" s="109" customFormat="1" ht="22.5" customHeight="1" x14ac:dyDescent="0.25">
      <c r="A449" s="14">
        <v>49</v>
      </c>
      <c r="B449" s="105" t="s">
        <v>1273</v>
      </c>
      <c r="C449" s="80">
        <f t="shared" si="111"/>
        <v>1764925.8</v>
      </c>
      <c r="D449" s="111">
        <f>SUM(E449:I449)</f>
        <v>1764925.8</v>
      </c>
      <c r="E449" s="116">
        <v>0</v>
      </c>
      <c r="F449" s="116">
        <v>0</v>
      </c>
      <c r="G449" s="116">
        <v>1102156.26</v>
      </c>
      <c r="H449" s="116">
        <v>662769.54</v>
      </c>
      <c r="I449" s="116">
        <v>0</v>
      </c>
      <c r="J449" s="117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16">
        <v>0</v>
      </c>
      <c r="Q449" s="116">
        <v>0</v>
      </c>
      <c r="R449" s="116">
        <v>0</v>
      </c>
      <c r="S449" s="116">
        <v>0</v>
      </c>
      <c r="T449" s="116">
        <v>0</v>
      </c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0"/>
      <c r="AQ449" s="110"/>
      <c r="AR449" s="110"/>
      <c r="AS449" s="110"/>
      <c r="AT449" s="110"/>
      <c r="AU449" s="110"/>
      <c r="AV449" s="110"/>
      <c r="AW449" s="110"/>
      <c r="AX449" s="110"/>
      <c r="AY449" s="110"/>
      <c r="AZ449" s="110"/>
      <c r="BA449" s="110"/>
    </row>
    <row r="450" spans="1:53" ht="22.5" customHeight="1" x14ac:dyDescent="0.25">
      <c r="A450" s="98">
        <v>50</v>
      </c>
      <c r="B450" s="15" t="s">
        <v>122</v>
      </c>
      <c r="C450" s="80">
        <f t="shared" si="111"/>
        <v>2132891.2599999998</v>
      </c>
      <c r="D450" s="80">
        <f t="shared" si="110"/>
        <v>0</v>
      </c>
      <c r="E450" s="80">
        <v>0</v>
      </c>
      <c r="F450" s="80">
        <v>0</v>
      </c>
      <c r="G450" s="80">
        <v>0</v>
      </c>
      <c r="H450" s="80">
        <v>0</v>
      </c>
      <c r="I450" s="80">
        <v>0</v>
      </c>
      <c r="J450" s="81">
        <v>0</v>
      </c>
      <c r="K450" s="80">
        <v>0</v>
      </c>
      <c r="L450" s="80">
        <v>0</v>
      </c>
      <c r="M450" s="80">
        <v>0</v>
      </c>
      <c r="N450" s="80">
        <v>2132891.2599999998</v>
      </c>
      <c r="O450" s="80">
        <v>0</v>
      </c>
      <c r="P450" s="80">
        <v>0</v>
      </c>
      <c r="Q450" s="80">
        <v>0</v>
      </c>
      <c r="R450" s="80">
        <v>0</v>
      </c>
      <c r="S450" s="80">
        <v>0</v>
      </c>
      <c r="T450" s="80">
        <v>0</v>
      </c>
    </row>
    <row r="451" spans="1:53" ht="22.5" customHeight="1" x14ac:dyDescent="0.25">
      <c r="A451" s="14">
        <v>51</v>
      </c>
      <c r="B451" s="15" t="s">
        <v>1127</v>
      </c>
      <c r="C451" s="80">
        <f t="shared" si="111"/>
        <v>17167914.530000001</v>
      </c>
      <c r="D451" s="80">
        <f t="shared" si="110"/>
        <v>9330108.1300000008</v>
      </c>
      <c r="E451" s="80">
        <v>0</v>
      </c>
      <c r="F451" s="144">
        <v>5851452.0300000003</v>
      </c>
      <c r="G451" s="144">
        <v>2116081.2999999998</v>
      </c>
      <c r="H451" s="80">
        <v>1362574.8</v>
      </c>
      <c r="I451" s="80">
        <v>0</v>
      </c>
      <c r="J451" s="81">
        <v>0</v>
      </c>
      <c r="K451" s="80">
        <v>0</v>
      </c>
      <c r="L451" s="80">
        <v>0</v>
      </c>
      <c r="M451" s="80">
        <v>0</v>
      </c>
      <c r="N451" s="144">
        <v>7152989.3600000003</v>
      </c>
      <c r="O451" s="80">
        <v>0</v>
      </c>
      <c r="P451" s="80">
        <v>684817.04</v>
      </c>
      <c r="Q451" s="80">
        <v>0</v>
      </c>
      <c r="R451" s="80">
        <v>0</v>
      </c>
      <c r="S451" s="80">
        <v>0</v>
      </c>
      <c r="T451" s="80">
        <v>0</v>
      </c>
    </row>
    <row r="452" spans="1:53" ht="22.5" customHeight="1" x14ac:dyDescent="0.25">
      <c r="A452" s="98">
        <v>52</v>
      </c>
      <c r="B452" s="15" t="s">
        <v>1128</v>
      </c>
      <c r="C452" s="80">
        <f t="shared" si="111"/>
        <v>1572755.66</v>
      </c>
      <c r="D452" s="80">
        <f t="shared" si="110"/>
        <v>0</v>
      </c>
      <c r="E452" s="80">
        <v>0</v>
      </c>
      <c r="F452" s="80">
        <v>0</v>
      </c>
      <c r="G452" s="80">
        <v>0</v>
      </c>
      <c r="H452" s="80">
        <v>0</v>
      </c>
      <c r="I452" s="80">
        <v>0</v>
      </c>
      <c r="J452" s="81">
        <v>0</v>
      </c>
      <c r="K452" s="80">
        <v>0</v>
      </c>
      <c r="L452" s="80">
        <v>0</v>
      </c>
      <c r="M452" s="80">
        <v>0</v>
      </c>
      <c r="N452" s="144">
        <v>1482699.39</v>
      </c>
      <c r="O452" s="80">
        <v>0</v>
      </c>
      <c r="P452" s="80">
        <v>90056.27</v>
      </c>
      <c r="Q452" s="80">
        <v>0</v>
      </c>
      <c r="R452" s="80">
        <v>0</v>
      </c>
      <c r="S452" s="80">
        <v>0</v>
      </c>
      <c r="T452" s="80">
        <v>0</v>
      </c>
    </row>
    <row r="453" spans="1:53" ht="22.5" customHeight="1" x14ac:dyDescent="0.25">
      <c r="A453" s="14">
        <v>53</v>
      </c>
      <c r="B453" s="15" t="s">
        <v>1129</v>
      </c>
      <c r="C453" s="80">
        <f t="shared" si="111"/>
        <v>3481068.02</v>
      </c>
      <c r="D453" s="80">
        <f t="shared" si="110"/>
        <v>3373648.03</v>
      </c>
      <c r="E453" s="144">
        <v>2819902.03</v>
      </c>
      <c r="F453" s="80">
        <v>0</v>
      </c>
      <c r="G453" s="80">
        <v>0</v>
      </c>
      <c r="H453" s="80">
        <v>0</v>
      </c>
      <c r="I453" s="80">
        <v>553746</v>
      </c>
      <c r="J453" s="81">
        <v>0</v>
      </c>
      <c r="K453" s="80">
        <v>0</v>
      </c>
      <c r="L453" s="80">
        <v>0</v>
      </c>
      <c r="M453" s="80">
        <v>0</v>
      </c>
      <c r="N453" s="80">
        <v>0</v>
      </c>
      <c r="O453" s="80">
        <v>0</v>
      </c>
      <c r="P453" s="80">
        <v>107419.99</v>
      </c>
      <c r="Q453" s="80">
        <v>0</v>
      </c>
      <c r="R453" s="80">
        <v>0</v>
      </c>
      <c r="S453" s="80">
        <v>0</v>
      </c>
      <c r="T453" s="80">
        <v>0</v>
      </c>
    </row>
    <row r="454" spans="1:53" ht="22.5" customHeight="1" x14ac:dyDescent="0.25">
      <c r="A454" s="98">
        <v>54</v>
      </c>
      <c r="B454" s="15" t="s">
        <v>126</v>
      </c>
      <c r="C454" s="80">
        <f t="shared" si="111"/>
        <v>995055.6</v>
      </c>
      <c r="D454" s="80">
        <f t="shared" si="110"/>
        <v>995055.6</v>
      </c>
      <c r="E454" s="80">
        <v>995055.6</v>
      </c>
      <c r="F454" s="80">
        <v>0</v>
      </c>
      <c r="G454" s="80">
        <v>0</v>
      </c>
      <c r="H454" s="80">
        <v>0</v>
      </c>
      <c r="I454" s="80">
        <v>0</v>
      </c>
      <c r="J454" s="81">
        <v>0</v>
      </c>
      <c r="K454" s="80">
        <v>0</v>
      </c>
      <c r="L454" s="80">
        <v>0</v>
      </c>
      <c r="M454" s="80">
        <v>0</v>
      </c>
      <c r="N454" s="80">
        <v>0</v>
      </c>
      <c r="O454" s="80">
        <v>0</v>
      </c>
      <c r="P454" s="80">
        <v>0</v>
      </c>
      <c r="Q454" s="80">
        <v>0</v>
      </c>
      <c r="R454" s="80">
        <v>0</v>
      </c>
      <c r="S454" s="80">
        <v>0</v>
      </c>
      <c r="T454" s="80">
        <v>0</v>
      </c>
    </row>
    <row r="455" spans="1:53" ht="22.5" customHeight="1" x14ac:dyDescent="0.25">
      <c r="A455" s="14">
        <v>55</v>
      </c>
      <c r="B455" s="15" t="s">
        <v>1130</v>
      </c>
      <c r="C455" s="80">
        <f t="shared" si="111"/>
        <v>9603588.4199999999</v>
      </c>
      <c r="D455" s="80">
        <f t="shared" si="110"/>
        <v>1842328.8</v>
      </c>
      <c r="E455" s="80">
        <v>0</v>
      </c>
      <c r="F455" s="80">
        <v>0</v>
      </c>
      <c r="G455" s="80">
        <v>1582047.6</v>
      </c>
      <c r="H455" s="80">
        <v>260281.2</v>
      </c>
      <c r="I455" s="80">
        <v>0</v>
      </c>
      <c r="J455" s="81">
        <v>0</v>
      </c>
      <c r="K455" s="80">
        <v>0</v>
      </c>
      <c r="L455" s="144">
        <v>7438653.7199999997</v>
      </c>
      <c r="M455" s="80">
        <v>0</v>
      </c>
      <c r="N455" s="80">
        <v>0</v>
      </c>
      <c r="O455" s="80">
        <v>0</v>
      </c>
      <c r="P455" s="80">
        <v>322605.90000000002</v>
      </c>
      <c r="Q455" s="80">
        <v>0</v>
      </c>
      <c r="R455" s="80">
        <v>0</v>
      </c>
      <c r="S455" s="80">
        <v>0</v>
      </c>
      <c r="T455" s="80">
        <v>0</v>
      </c>
    </row>
    <row r="456" spans="1:53" s="44" customFormat="1" ht="24" customHeight="1" x14ac:dyDescent="0.25">
      <c r="A456" s="98">
        <v>56</v>
      </c>
      <c r="B456" s="130" t="s">
        <v>1311</v>
      </c>
      <c r="C456" s="80">
        <f t="shared" si="111"/>
        <v>212104.91</v>
      </c>
      <c r="D456" s="135">
        <f t="shared" si="110"/>
        <v>0</v>
      </c>
      <c r="E456" s="135">
        <v>0</v>
      </c>
      <c r="F456" s="135">
        <v>0</v>
      </c>
      <c r="G456" s="135">
        <v>0</v>
      </c>
      <c r="H456" s="135">
        <v>0</v>
      </c>
      <c r="I456" s="135">
        <v>0</v>
      </c>
      <c r="J456" s="136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135">
        <v>212104.91</v>
      </c>
      <c r="Q456" s="135">
        <v>0</v>
      </c>
      <c r="R456" s="135">
        <v>0</v>
      </c>
      <c r="S456" s="135">
        <v>0</v>
      </c>
      <c r="T456" s="135">
        <v>0</v>
      </c>
    </row>
    <row r="457" spans="1:53" ht="22.5" customHeight="1" x14ac:dyDescent="0.25">
      <c r="A457" s="14">
        <v>57</v>
      </c>
      <c r="B457" s="15" t="s">
        <v>1131</v>
      </c>
      <c r="C457" s="80">
        <f t="shared" si="111"/>
        <v>248838.67</v>
      </c>
      <c r="D457" s="80">
        <f t="shared" si="110"/>
        <v>0</v>
      </c>
      <c r="E457" s="80">
        <v>0</v>
      </c>
      <c r="F457" s="80">
        <v>0</v>
      </c>
      <c r="G457" s="80">
        <v>0</v>
      </c>
      <c r="H457" s="80">
        <v>0</v>
      </c>
      <c r="I457" s="80">
        <v>0</v>
      </c>
      <c r="J457" s="81">
        <v>0</v>
      </c>
      <c r="K457" s="80">
        <v>0</v>
      </c>
      <c r="L457" s="80">
        <v>0</v>
      </c>
      <c r="M457" s="80">
        <v>0</v>
      </c>
      <c r="N457" s="80">
        <v>0</v>
      </c>
      <c r="O457" s="80">
        <v>0</v>
      </c>
      <c r="P457" s="80">
        <v>248838.67</v>
      </c>
      <c r="Q457" s="80">
        <v>0</v>
      </c>
      <c r="R457" s="80">
        <v>0</v>
      </c>
      <c r="S457" s="123">
        <v>0</v>
      </c>
      <c r="T457" s="80">
        <v>0</v>
      </c>
    </row>
    <row r="458" spans="1:53" ht="22.5" customHeight="1" x14ac:dyDescent="0.25">
      <c r="A458" s="98">
        <v>58</v>
      </c>
      <c r="B458" s="103" t="s">
        <v>1132</v>
      </c>
      <c r="C458" s="80">
        <f t="shared" si="111"/>
        <v>5658645.9500000002</v>
      </c>
      <c r="D458" s="80">
        <f t="shared" si="110"/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3">
        <v>0</v>
      </c>
      <c r="K458" s="112">
        <v>0</v>
      </c>
      <c r="L458" s="112">
        <v>0</v>
      </c>
      <c r="M458" s="112">
        <v>0</v>
      </c>
      <c r="N458" s="112">
        <v>1964157.6</v>
      </c>
      <c r="O458" s="112">
        <v>0</v>
      </c>
      <c r="P458" s="112">
        <v>241898.87</v>
      </c>
      <c r="Q458" s="112">
        <v>0</v>
      </c>
      <c r="R458" s="112">
        <v>0</v>
      </c>
      <c r="S458" s="145">
        <v>3452589.48</v>
      </c>
      <c r="T458" s="112">
        <v>0</v>
      </c>
    </row>
    <row r="459" spans="1:53" s="44" customFormat="1" ht="22.5" customHeight="1" x14ac:dyDescent="0.25">
      <c r="A459" s="14">
        <v>59</v>
      </c>
      <c r="B459" s="130" t="s">
        <v>1344</v>
      </c>
      <c r="C459" s="80">
        <f t="shared" si="111"/>
        <v>2304792</v>
      </c>
      <c r="D459" s="135">
        <f t="shared" ref="D459" si="117">SUM(E459:I459)</f>
        <v>2304792</v>
      </c>
      <c r="E459" s="135">
        <v>0</v>
      </c>
      <c r="F459" s="135">
        <v>0</v>
      </c>
      <c r="G459" s="135">
        <v>1863840</v>
      </c>
      <c r="H459" s="135">
        <v>440952</v>
      </c>
      <c r="I459" s="135">
        <v>0</v>
      </c>
      <c r="J459" s="136">
        <v>0</v>
      </c>
      <c r="K459" s="135">
        <v>0</v>
      </c>
      <c r="L459" s="135">
        <v>0</v>
      </c>
      <c r="M459" s="135">
        <v>0</v>
      </c>
      <c r="N459" s="135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</row>
    <row r="460" spans="1:53" s="44" customFormat="1" ht="22.5" customHeight="1" x14ac:dyDescent="0.25">
      <c r="A460" s="98">
        <v>60</v>
      </c>
      <c r="B460" s="130" t="s">
        <v>132</v>
      </c>
      <c r="C460" s="80">
        <f t="shared" si="111"/>
        <v>397761.63</v>
      </c>
      <c r="D460" s="135">
        <f t="shared" si="110"/>
        <v>397761.63</v>
      </c>
      <c r="E460" s="135">
        <v>0</v>
      </c>
      <c r="F460" s="135">
        <v>0</v>
      </c>
      <c r="G460" s="135">
        <v>0</v>
      </c>
      <c r="H460" s="135">
        <v>0</v>
      </c>
      <c r="I460" s="135">
        <v>397761.63</v>
      </c>
      <c r="J460" s="136">
        <v>0</v>
      </c>
      <c r="K460" s="135">
        <v>0</v>
      </c>
      <c r="L460" s="135">
        <v>0</v>
      </c>
      <c r="M460" s="135">
        <v>0</v>
      </c>
      <c r="N460" s="135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</row>
    <row r="461" spans="1:53" s="109" customFormat="1" ht="22.5" customHeight="1" x14ac:dyDescent="0.25">
      <c r="A461" s="14">
        <v>61</v>
      </c>
      <c r="B461" s="133" t="s">
        <v>1290</v>
      </c>
      <c r="C461" s="80">
        <f t="shared" si="111"/>
        <v>2307964.06</v>
      </c>
      <c r="D461" s="111">
        <f t="shared" si="110"/>
        <v>2307964.06</v>
      </c>
      <c r="E461" s="116">
        <v>0</v>
      </c>
      <c r="F461" s="116">
        <v>0</v>
      </c>
      <c r="G461" s="116">
        <v>1559856.11</v>
      </c>
      <c r="H461" s="116">
        <v>748107.95</v>
      </c>
      <c r="I461" s="116">
        <v>0</v>
      </c>
      <c r="J461" s="117">
        <v>0</v>
      </c>
      <c r="K461" s="116">
        <v>0</v>
      </c>
      <c r="L461" s="116">
        <v>0</v>
      </c>
      <c r="M461" s="116">
        <v>0</v>
      </c>
      <c r="N461" s="116">
        <v>0</v>
      </c>
      <c r="O461" s="116">
        <v>0</v>
      </c>
      <c r="P461" s="116">
        <v>0</v>
      </c>
      <c r="Q461" s="116">
        <v>0</v>
      </c>
      <c r="R461" s="116">
        <v>0</v>
      </c>
      <c r="S461" s="116">
        <v>0</v>
      </c>
      <c r="T461" s="116">
        <v>0</v>
      </c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  <c r="AN461" s="110"/>
      <c r="AO461" s="110"/>
      <c r="AP461" s="110"/>
      <c r="AQ461" s="110"/>
      <c r="AR461" s="110"/>
      <c r="AS461" s="110"/>
      <c r="AT461" s="110"/>
      <c r="AU461" s="110"/>
      <c r="AV461" s="110"/>
      <c r="AW461" s="110"/>
      <c r="AX461" s="110"/>
      <c r="AY461" s="110"/>
      <c r="AZ461" s="110"/>
      <c r="BA461" s="110"/>
    </row>
    <row r="462" spans="1:53" s="109" customFormat="1" ht="22.5" customHeight="1" x14ac:dyDescent="0.25">
      <c r="A462" s="98">
        <v>62</v>
      </c>
      <c r="B462" s="133" t="s">
        <v>1345</v>
      </c>
      <c r="C462" s="80">
        <f t="shared" si="111"/>
        <v>1550584.12</v>
      </c>
      <c r="D462" s="111">
        <f t="shared" ref="D462:D463" si="118">SUM(E462:I462)</f>
        <v>1550584.12</v>
      </c>
      <c r="E462" s="116">
        <v>0</v>
      </c>
      <c r="F462" s="116">
        <v>0</v>
      </c>
      <c r="G462" s="116">
        <v>747145.03</v>
      </c>
      <c r="H462" s="116">
        <v>803439.09</v>
      </c>
      <c r="I462" s="116">
        <v>0</v>
      </c>
      <c r="J462" s="117">
        <v>0</v>
      </c>
      <c r="K462" s="116">
        <v>0</v>
      </c>
      <c r="L462" s="116">
        <v>0</v>
      </c>
      <c r="M462" s="116">
        <v>0</v>
      </c>
      <c r="N462" s="116">
        <v>0</v>
      </c>
      <c r="O462" s="116">
        <v>0</v>
      </c>
      <c r="P462" s="116">
        <v>0</v>
      </c>
      <c r="Q462" s="116">
        <v>0</v>
      </c>
      <c r="R462" s="116">
        <v>0</v>
      </c>
      <c r="S462" s="116">
        <v>0</v>
      </c>
      <c r="T462" s="116">
        <v>0</v>
      </c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  <c r="AN462" s="110"/>
      <c r="AO462" s="110"/>
      <c r="AP462" s="110"/>
      <c r="AQ462" s="110"/>
      <c r="AR462" s="110"/>
      <c r="AS462" s="110"/>
      <c r="AT462" s="110"/>
      <c r="AU462" s="110"/>
      <c r="AV462" s="110"/>
      <c r="AW462" s="110"/>
      <c r="AX462" s="110"/>
      <c r="AY462" s="110"/>
      <c r="AZ462" s="110"/>
      <c r="BA462" s="110"/>
    </row>
    <row r="463" spans="1:53" s="109" customFormat="1" ht="22.5" customHeight="1" x14ac:dyDescent="0.25">
      <c r="A463" s="14">
        <v>63</v>
      </c>
      <c r="B463" s="133" t="s">
        <v>1351</v>
      </c>
      <c r="C463" s="80">
        <f t="shared" si="111"/>
        <v>3259758.05</v>
      </c>
      <c r="D463" s="111">
        <f t="shared" si="118"/>
        <v>3259758.05</v>
      </c>
      <c r="E463" s="116">
        <v>0</v>
      </c>
      <c r="F463" s="116">
        <v>3259758.05</v>
      </c>
      <c r="G463" s="116">
        <v>0</v>
      </c>
      <c r="H463" s="116">
        <v>0</v>
      </c>
      <c r="I463" s="116">
        <v>0</v>
      </c>
      <c r="J463" s="117">
        <v>0</v>
      </c>
      <c r="K463" s="116">
        <v>0</v>
      </c>
      <c r="L463" s="116">
        <v>0</v>
      </c>
      <c r="M463" s="116">
        <v>0</v>
      </c>
      <c r="N463" s="116">
        <v>0</v>
      </c>
      <c r="O463" s="116">
        <v>0</v>
      </c>
      <c r="P463" s="116">
        <v>0</v>
      </c>
      <c r="Q463" s="116">
        <v>0</v>
      </c>
      <c r="R463" s="116">
        <v>0</v>
      </c>
      <c r="S463" s="116">
        <v>0</v>
      </c>
      <c r="T463" s="116">
        <v>0</v>
      </c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  <c r="AT463" s="110"/>
      <c r="AU463" s="110"/>
      <c r="AV463" s="110"/>
      <c r="AW463" s="110"/>
      <c r="AX463" s="110"/>
      <c r="AY463" s="110"/>
      <c r="AZ463" s="110"/>
      <c r="BA463" s="110"/>
    </row>
    <row r="464" spans="1:53" s="109" customFormat="1" ht="22.5" customHeight="1" x14ac:dyDescent="0.25">
      <c r="A464" s="98">
        <v>64</v>
      </c>
      <c r="B464" s="133" t="s">
        <v>1343</v>
      </c>
      <c r="C464" s="80">
        <f t="shared" si="111"/>
        <v>2088069.01</v>
      </c>
      <c r="D464" s="111">
        <f t="shared" si="110"/>
        <v>2088069.01</v>
      </c>
      <c r="E464" s="116">
        <v>0</v>
      </c>
      <c r="F464" s="116">
        <v>0</v>
      </c>
      <c r="G464" s="116">
        <v>1041636.89</v>
      </c>
      <c r="H464" s="116">
        <v>1046432.12</v>
      </c>
      <c r="I464" s="116">
        <v>0</v>
      </c>
      <c r="J464" s="117">
        <v>0</v>
      </c>
      <c r="K464" s="116">
        <v>0</v>
      </c>
      <c r="L464" s="116">
        <v>0</v>
      </c>
      <c r="M464" s="116">
        <v>0</v>
      </c>
      <c r="N464" s="116">
        <v>0</v>
      </c>
      <c r="O464" s="116">
        <v>0</v>
      </c>
      <c r="P464" s="116">
        <v>0</v>
      </c>
      <c r="Q464" s="116">
        <v>0</v>
      </c>
      <c r="R464" s="116">
        <v>0</v>
      </c>
      <c r="S464" s="116">
        <v>0</v>
      </c>
      <c r="T464" s="116">
        <v>0</v>
      </c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  <c r="AN464" s="110"/>
      <c r="AO464" s="110"/>
      <c r="AP464" s="110"/>
      <c r="AQ464" s="110"/>
      <c r="AR464" s="110"/>
      <c r="AS464" s="110"/>
      <c r="AT464" s="110"/>
      <c r="AU464" s="110"/>
      <c r="AV464" s="110"/>
      <c r="AW464" s="110"/>
      <c r="AX464" s="110"/>
      <c r="AY464" s="110"/>
      <c r="AZ464" s="110"/>
      <c r="BA464" s="110"/>
    </row>
    <row r="465" spans="1:53" s="44" customFormat="1" ht="22.5" customHeight="1" x14ac:dyDescent="0.25">
      <c r="A465" s="14">
        <v>65</v>
      </c>
      <c r="B465" s="130" t="s">
        <v>1312</v>
      </c>
      <c r="C465" s="80">
        <f t="shared" si="111"/>
        <v>314314.82</v>
      </c>
      <c r="D465" s="135">
        <f t="shared" si="110"/>
        <v>0</v>
      </c>
      <c r="E465" s="135">
        <v>0</v>
      </c>
      <c r="F465" s="135">
        <v>0</v>
      </c>
      <c r="G465" s="135">
        <v>0</v>
      </c>
      <c r="H465" s="135">
        <v>0</v>
      </c>
      <c r="I465" s="135">
        <v>0</v>
      </c>
      <c r="J465" s="136">
        <v>0</v>
      </c>
      <c r="K465" s="135">
        <v>0</v>
      </c>
      <c r="L465" s="135">
        <v>0</v>
      </c>
      <c r="M465" s="135">
        <v>0</v>
      </c>
      <c r="N465" s="135">
        <v>0</v>
      </c>
      <c r="O465" s="135">
        <v>0</v>
      </c>
      <c r="P465" s="135">
        <v>314314.82</v>
      </c>
      <c r="Q465" s="135">
        <v>0</v>
      </c>
      <c r="R465" s="135">
        <v>0</v>
      </c>
      <c r="S465" s="135">
        <v>0</v>
      </c>
      <c r="T465" s="135">
        <v>0</v>
      </c>
    </row>
    <row r="466" spans="1:53" s="109" customFormat="1" ht="22.5" customHeight="1" x14ac:dyDescent="0.25">
      <c r="A466" s="98">
        <v>66</v>
      </c>
      <c r="B466" s="105" t="s">
        <v>1274</v>
      </c>
      <c r="C466" s="80">
        <f t="shared" ref="C466:C529" si="119">D466+K466+L466+M466+N466+O466+P466+Q466+R466+S466+T466</f>
        <v>880172.4</v>
      </c>
      <c r="D466" s="111">
        <f t="shared" ref="D466:D470" si="120">SUM(E466:I466)</f>
        <v>0</v>
      </c>
      <c r="E466" s="116">
        <v>0</v>
      </c>
      <c r="F466" s="116">
        <v>0</v>
      </c>
      <c r="G466" s="116">
        <v>0</v>
      </c>
      <c r="H466" s="116">
        <v>0</v>
      </c>
      <c r="I466" s="116">
        <v>0</v>
      </c>
      <c r="J466" s="117">
        <v>0</v>
      </c>
      <c r="K466" s="116">
        <v>0</v>
      </c>
      <c r="L466" s="116">
        <v>0</v>
      </c>
      <c r="M466" s="116">
        <v>0</v>
      </c>
      <c r="N466" s="116">
        <v>880172.4</v>
      </c>
      <c r="O466" s="116">
        <v>0</v>
      </c>
      <c r="P466" s="116">
        <v>0</v>
      </c>
      <c r="Q466" s="116">
        <v>0</v>
      </c>
      <c r="R466" s="116">
        <v>0</v>
      </c>
      <c r="S466" s="116">
        <v>0</v>
      </c>
      <c r="T466" s="116">
        <v>0</v>
      </c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  <c r="AN466" s="110"/>
      <c r="AO466" s="110"/>
      <c r="AP466" s="110"/>
      <c r="AQ466" s="110"/>
      <c r="AR466" s="110"/>
      <c r="AS466" s="110"/>
      <c r="AT466" s="110"/>
      <c r="AU466" s="110"/>
      <c r="AV466" s="110"/>
      <c r="AW466" s="110"/>
      <c r="AX466" s="110"/>
      <c r="AY466" s="110"/>
      <c r="AZ466" s="110"/>
      <c r="BA466" s="110"/>
    </row>
    <row r="467" spans="1:53" s="109" customFormat="1" ht="22.5" customHeight="1" x14ac:dyDescent="0.25">
      <c r="A467" s="14">
        <v>67</v>
      </c>
      <c r="B467" s="133" t="s">
        <v>136</v>
      </c>
      <c r="C467" s="80">
        <f t="shared" si="119"/>
        <v>514889</v>
      </c>
      <c r="D467" s="111">
        <f t="shared" ref="D467" si="121">SUM(E467:I467)</f>
        <v>0</v>
      </c>
      <c r="E467" s="116">
        <v>0</v>
      </c>
      <c r="F467" s="116">
        <v>0</v>
      </c>
      <c r="G467" s="116">
        <v>0</v>
      </c>
      <c r="H467" s="116">
        <v>0</v>
      </c>
      <c r="I467" s="116">
        <v>0</v>
      </c>
      <c r="J467" s="117">
        <v>0</v>
      </c>
      <c r="K467" s="116">
        <v>0</v>
      </c>
      <c r="L467" s="116">
        <v>0</v>
      </c>
      <c r="M467" s="116">
        <v>0</v>
      </c>
      <c r="N467" s="116">
        <v>514889</v>
      </c>
      <c r="O467" s="116">
        <v>0</v>
      </c>
      <c r="P467" s="116">
        <v>0</v>
      </c>
      <c r="Q467" s="116">
        <v>0</v>
      </c>
      <c r="R467" s="116">
        <v>0</v>
      </c>
      <c r="S467" s="116">
        <v>0</v>
      </c>
      <c r="T467" s="116">
        <v>0</v>
      </c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  <c r="AN467" s="110"/>
      <c r="AO467" s="110"/>
      <c r="AP467" s="110"/>
      <c r="AQ467" s="110"/>
      <c r="AR467" s="110"/>
      <c r="AS467" s="110"/>
      <c r="AT467" s="110"/>
      <c r="AU467" s="110"/>
      <c r="AV467" s="110"/>
      <c r="AW467" s="110"/>
      <c r="AX467" s="110"/>
      <c r="AY467" s="110"/>
      <c r="AZ467" s="110"/>
      <c r="BA467" s="110"/>
    </row>
    <row r="468" spans="1:53" s="109" customFormat="1" ht="22.5" customHeight="1" x14ac:dyDescent="0.25">
      <c r="A468" s="98">
        <v>68</v>
      </c>
      <c r="B468" s="128" t="s">
        <v>1285</v>
      </c>
      <c r="C468" s="80">
        <f t="shared" si="119"/>
        <v>2912373</v>
      </c>
      <c r="D468" s="111">
        <f t="shared" ref="D468" si="122">SUM(E468:I468)</f>
        <v>2912373</v>
      </c>
      <c r="E468" s="116">
        <v>2912373</v>
      </c>
      <c r="F468" s="116">
        <v>0</v>
      </c>
      <c r="G468" s="116">
        <v>0</v>
      </c>
      <c r="H468" s="116">
        <v>0</v>
      </c>
      <c r="I468" s="116">
        <v>0</v>
      </c>
      <c r="J468" s="117">
        <v>0</v>
      </c>
      <c r="K468" s="116">
        <v>0</v>
      </c>
      <c r="L468" s="116">
        <v>0</v>
      </c>
      <c r="M468" s="116">
        <v>0</v>
      </c>
      <c r="N468" s="116">
        <v>0</v>
      </c>
      <c r="O468" s="116">
        <v>0</v>
      </c>
      <c r="P468" s="116">
        <v>0</v>
      </c>
      <c r="Q468" s="116">
        <v>0</v>
      </c>
      <c r="R468" s="116">
        <v>0</v>
      </c>
      <c r="S468" s="116">
        <v>0</v>
      </c>
      <c r="T468" s="116">
        <v>0</v>
      </c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110"/>
      <c r="AO468" s="110"/>
      <c r="AP468" s="110"/>
      <c r="AQ468" s="110"/>
      <c r="AR468" s="110"/>
      <c r="AS468" s="110"/>
      <c r="AT468" s="110"/>
      <c r="AU468" s="110"/>
      <c r="AV468" s="110"/>
      <c r="AW468" s="110"/>
      <c r="AX468" s="110"/>
      <c r="AY468" s="110"/>
      <c r="AZ468" s="110"/>
      <c r="BA468" s="110"/>
    </row>
    <row r="469" spans="1:53" s="109" customFormat="1" ht="22.5" customHeight="1" x14ac:dyDescent="0.25">
      <c r="A469" s="14">
        <v>69</v>
      </c>
      <c r="B469" s="127" t="s">
        <v>1279</v>
      </c>
      <c r="C469" s="80">
        <f t="shared" si="119"/>
        <v>3151026</v>
      </c>
      <c r="D469" s="111">
        <f t="shared" si="120"/>
        <v>3151026</v>
      </c>
      <c r="E469" s="116">
        <v>3151026</v>
      </c>
      <c r="F469" s="116">
        <v>0</v>
      </c>
      <c r="G469" s="116">
        <v>0</v>
      </c>
      <c r="H469" s="116">
        <v>0</v>
      </c>
      <c r="I469" s="116">
        <v>0</v>
      </c>
      <c r="J469" s="117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0"/>
    </row>
    <row r="470" spans="1:53" s="44" customFormat="1" ht="22.5" customHeight="1" x14ac:dyDescent="0.25">
      <c r="A470" s="98">
        <v>70</v>
      </c>
      <c r="B470" s="130" t="s">
        <v>137</v>
      </c>
      <c r="C470" s="80">
        <f t="shared" si="119"/>
        <v>3063106.8</v>
      </c>
      <c r="D470" s="135">
        <f t="shared" si="120"/>
        <v>3063106.8</v>
      </c>
      <c r="E470" s="135">
        <v>0</v>
      </c>
      <c r="F470" s="135">
        <v>3063106.8</v>
      </c>
      <c r="G470" s="135">
        <v>0</v>
      </c>
      <c r="H470" s="135">
        <v>0</v>
      </c>
      <c r="I470" s="135">
        <v>0</v>
      </c>
      <c r="J470" s="136">
        <v>0</v>
      </c>
      <c r="K470" s="135">
        <v>0</v>
      </c>
      <c r="L470" s="135">
        <v>0</v>
      </c>
      <c r="M470" s="135">
        <v>0</v>
      </c>
      <c r="N470" s="135">
        <v>0</v>
      </c>
      <c r="O470" s="135">
        <v>0</v>
      </c>
      <c r="P470" s="135">
        <v>0</v>
      </c>
      <c r="Q470" s="135">
        <v>0</v>
      </c>
      <c r="R470" s="135">
        <v>0</v>
      </c>
      <c r="S470" s="135">
        <v>0</v>
      </c>
      <c r="T470" s="135">
        <v>0</v>
      </c>
    </row>
    <row r="471" spans="1:53" ht="22.5" customHeight="1" x14ac:dyDescent="0.25">
      <c r="A471" s="14">
        <v>71</v>
      </c>
      <c r="B471" s="104" t="s">
        <v>1133</v>
      </c>
      <c r="C471" s="80">
        <f t="shared" si="119"/>
        <v>9549543.040000001</v>
      </c>
      <c r="D471" s="80">
        <f t="shared" si="110"/>
        <v>523467.6</v>
      </c>
      <c r="E471" s="114">
        <v>0</v>
      </c>
      <c r="F471" s="114">
        <v>0</v>
      </c>
      <c r="G471" s="114">
        <v>0</v>
      </c>
      <c r="H471" s="114">
        <v>523467.6</v>
      </c>
      <c r="I471" s="114">
        <v>0</v>
      </c>
      <c r="J471" s="115">
        <v>0</v>
      </c>
      <c r="K471" s="114">
        <v>0</v>
      </c>
      <c r="L471" s="114">
        <v>0</v>
      </c>
      <c r="M471" s="114">
        <v>0</v>
      </c>
      <c r="N471" s="114">
        <v>0</v>
      </c>
      <c r="O471" s="114">
        <v>0</v>
      </c>
      <c r="P471" s="114">
        <v>283665.03999999998</v>
      </c>
      <c r="Q471" s="114">
        <v>0</v>
      </c>
      <c r="R471" s="114">
        <v>0</v>
      </c>
      <c r="S471" s="114">
        <v>8742410.4000000004</v>
      </c>
      <c r="T471" s="114">
        <v>0</v>
      </c>
    </row>
    <row r="472" spans="1:53" ht="22.5" customHeight="1" x14ac:dyDescent="0.25">
      <c r="A472" s="98">
        <v>72</v>
      </c>
      <c r="B472" s="15" t="s">
        <v>997</v>
      </c>
      <c r="C472" s="80">
        <f t="shared" si="119"/>
        <v>3897017.92</v>
      </c>
      <c r="D472" s="80">
        <f t="shared" si="110"/>
        <v>0</v>
      </c>
      <c r="E472" s="80">
        <v>0</v>
      </c>
      <c r="F472" s="80">
        <v>0</v>
      </c>
      <c r="G472" s="80">
        <v>0</v>
      </c>
      <c r="H472" s="80">
        <v>0</v>
      </c>
      <c r="I472" s="80">
        <v>0</v>
      </c>
      <c r="J472" s="81">
        <v>0</v>
      </c>
      <c r="K472" s="80">
        <v>0</v>
      </c>
      <c r="L472" s="123">
        <v>0</v>
      </c>
      <c r="M472" s="80">
        <v>0</v>
      </c>
      <c r="N472" s="80">
        <v>0</v>
      </c>
      <c r="O472" s="80">
        <v>0</v>
      </c>
      <c r="P472" s="80">
        <v>321506.02</v>
      </c>
      <c r="Q472" s="80">
        <v>0</v>
      </c>
      <c r="R472" s="80">
        <v>0</v>
      </c>
      <c r="S472" s="80">
        <v>3575511.9</v>
      </c>
      <c r="T472" s="80">
        <v>0</v>
      </c>
    </row>
    <row r="473" spans="1:53" ht="22.5" customHeight="1" x14ac:dyDescent="0.25">
      <c r="A473" s="14">
        <v>73</v>
      </c>
      <c r="B473" s="15" t="s">
        <v>145</v>
      </c>
      <c r="C473" s="80">
        <f t="shared" si="119"/>
        <v>5437971.5999999996</v>
      </c>
      <c r="D473" s="80">
        <f t="shared" si="110"/>
        <v>5437971.5999999996</v>
      </c>
      <c r="E473" s="80">
        <v>0</v>
      </c>
      <c r="F473" s="144">
        <v>5437971.5999999996</v>
      </c>
      <c r="G473" s="80">
        <v>0</v>
      </c>
      <c r="H473" s="80">
        <v>0</v>
      </c>
      <c r="I473" s="80">
        <v>0</v>
      </c>
      <c r="J473" s="81">
        <v>0</v>
      </c>
      <c r="K473" s="80">
        <v>0</v>
      </c>
      <c r="L473" s="80">
        <v>0</v>
      </c>
      <c r="M473" s="80">
        <v>0</v>
      </c>
      <c r="N473" s="80">
        <v>0</v>
      </c>
      <c r="O473" s="80">
        <v>0</v>
      </c>
      <c r="P473" s="80">
        <v>0</v>
      </c>
      <c r="Q473" s="80">
        <v>0</v>
      </c>
      <c r="R473" s="80">
        <v>0</v>
      </c>
      <c r="S473" s="80">
        <v>0</v>
      </c>
      <c r="T473" s="80">
        <v>0</v>
      </c>
    </row>
    <row r="474" spans="1:53" s="47" customFormat="1" ht="22.5" customHeight="1" x14ac:dyDescent="0.25">
      <c r="A474" s="98">
        <v>74</v>
      </c>
      <c r="B474" s="99" t="s">
        <v>1348</v>
      </c>
      <c r="C474" s="80">
        <f t="shared" si="119"/>
        <v>3186738.4</v>
      </c>
      <c r="D474" s="100">
        <f t="shared" ref="D474" si="123">SUM(E474:I474)</f>
        <v>3186738.4</v>
      </c>
      <c r="E474" s="100">
        <v>3186738.4</v>
      </c>
      <c r="F474" s="100">
        <v>0</v>
      </c>
      <c r="G474" s="100">
        <v>0</v>
      </c>
      <c r="H474" s="100">
        <v>0</v>
      </c>
      <c r="I474" s="100">
        <v>0</v>
      </c>
      <c r="J474" s="101">
        <v>0</v>
      </c>
      <c r="K474" s="100">
        <v>0</v>
      </c>
      <c r="L474" s="100">
        <v>0</v>
      </c>
      <c r="M474" s="100">
        <v>0</v>
      </c>
      <c r="N474" s="100">
        <v>0</v>
      </c>
      <c r="O474" s="100">
        <v>0</v>
      </c>
      <c r="P474" s="100">
        <v>0</v>
      </c>
      <c r="Q474" s="100">
        <v>0</v>
      </c>
      <c r="R474" s="100">
        <v>0</v>
      </c>
      <c r="S474" s="100">
        <v>0</v>
      </c>
      <c r="T474" s="100">
        <v>0</v>
      </c>
    </row>
    <row r="475" spans="1:53" ht="22.5" customHeight="1" x14ac:dyDescent="0.25">
      <c r="A475" s="14">
        <v>75</v>
      </c>
      <c r="B475" s="15" t="s">
        <v>519</v>
      </c>
      <c r="C475" s="80">
        <f t="shared" si="119"/>
        <v>10590316.800000001</v>
      </c>
      <c r="D475" s="80">
        <f t="shared" si="110"/>
        <v>0</v>
      </c>
      <c r="E475" s="80">
        <v>0</v>
      </c>
      <c r="F475" s="80">
        <v>0</v>
      </c>
      <c r="G475" s="80">
        <v>0</v>
      </c>
      <c r="H475" s="80">
        <v>0</v>
      </c>
      <c r="I475" s="80">
        <v>0</v>
      </c>
      <c r="J475" s="81">
        <v>0</v>
      </c>
      <c r="K475" s="80">
        <v>0</v>
      </c>
      <c r="L475" s="80">
        <v>0</v>
      </c>
      <c r="M475" s="80">
        <v>0</v>
      </c>
      <c r="N475" s="144">
        <v>10590316.800000001</v>
      </c>
      <c r="O475" s="80">
        <v>0</v>
      </c>
      <c r="P475" s="80">
        <v>0</v>
      </c>
      <c r="Q475" s="80">
        <v>0</v>
      </c>
      <c r="R475" s="80">
        <v>0</v>
      </c>
      <c r="S475" s="80">
        <v>0</v>
      </c>
      <c r="T475" s="80">
        <v>0</v>
      </c>
    </row>
    <row r="476" spans="1:53" ht="24" customHeight="1" x14ac:dyDescent="0.25">
      <c r="A476" s="98">
        <v>76</v>
      </c>
      <c r="B476" s="15" t="s">
        <v>154</v>
      </c>
      <c r="C476" s="80">
        <f t="shared" si="119"/>
        <v>23591961.619999997</v>
      </c>
      <c r="D476" s="80">
        <f t="shared" si="110"/>
        <v>0</v>
      </c>
      <c r="E476" s="80">
        <v>0</v>
      </c>
      <c r="F476" s="80">
        <v>0</v>
      </c>
      <c r="G476" s="80">
        <v>0</v>
      </c>
      <c r="H476" s="80">
        <v>0</v>
      </c>
      <c r="I476" s="80">
        <v>0</v>
      </c>
      <c r="J476" s="81">
        <v>0</v>
      </c>
      <c r="K476" s="80">
        <v>0</v>
      </c>
      <c r="L476" s="144">
        <v>10818560.42</v>
      </c>
      <c r="M476" s="80">
        <v>0</v>
      </c>
      <c r="N476" s="144">
        <v>12773401.199999999</v>
      </c>
      <c r="O476" s="80">
        <v>0</v>
      </c>
      <c r="P476" s="80">
        <v>0</v>
      </c>
      <c r="Q476" s="80">
        <v>0</v>
      </c>
      <c r="R476" s="80">
        <v>0</v>
      </c>
      <c r="S476" s="80">
        <v>0</v>
      </c>
      <c r="T476" s="80">
        <v>0</v>
      </c>
    </row>
    <row r="477" spans="1:53" ht="22.5" customHeight="1" x14ac:dyDescent="0.25">
      <c r="A477" s="14">
        <v>77</v>
      </c>
      <c r="B477" s="15" t="s">
        <v>157</v>
      </c>
      <c r="C477" s="80">
        <f t="shared" si="119"/>
        <v>7957377.5999999996</v>
      </c>
      <c r="D477" s="80">
        <f t="shared" si="110"/>
        <v>0</v>
      </c>
      <c r="E477" s="80">
        <v>0</v>
      </c>
      <c r="F477" s="80">
        <v>0</v>
      </c>
      <c r="G477" s="80">
        <v>0</v>
      </c>
      <c r="H477" s="80">
        <v>0</v>
      </c>
      <c r="I477" s="80">
        <v>0</v>
      </c>
      <c r="J477" s="81">
        <v>0</v>
      </c>
      <c r="K477" s="80">
        <v>0</v>
      </c>
      <c r="L477" s="80">
        <v>0</v>
      </c>
      <c r="M477" s="80">
        <v>0</v>
      </c>
      <c r="N477" s="144">
        <v>7957377.5999999996</v>
      </c>
      <c r="O477" s="80">
        <v>0</v>
      </c>
      <c r="P477" s="80">
        <v>0</v>
      </c>
      <c r="Q477" s="80">
        <v>0</v>
      </c>
      <c r="R477" s="80">
        <v>0</v>
      </c>
      <c r="S477" s="80">
        <v>0</v>
      </c>
      <c r="T477" s="80">
        <v>0</v>
      </c>
    </row>
    <row r="478" spans="1:53" ht="21.75" customHeight="1" x14ac:dyDescent="0.25">
      <c r="A478" s="98">
        <v>78</v>
      </c>
      <c r="B478" s="15" t="s">
        <v>162</v>
      </c>
      <c r="C478" s="80">
        <f t="shared" si="119"/>
        <v>651444</v>
      </c>
      <c r="D478" s="80">
        <f t="shared" si="110"/>
        <v>651444</v>
      </c>
      <c r="E478" s="80">
        <v>0</v>
      </c>
      <c r="F478" s="80">
        <v>651444</v>
      </c>
      <c r="G478" s="80">
        <v>0</v>
      </c>
      <c r="H478" s="80">
        <v>0</v>
      </c>
      <c r="I478" s="80">
        <v>0</v>
      </c>
      <c r="J478" s="81">
        <v>0</v>
      </c>
      <c r="K478" s="80">
        <v>0</v>
      </c>
      <c r="L478" s="80">
        <v>0</v>
      </c>
      <c r="M478" s="80">
        <v>0</v>
      </c>
      <c r="N478" s="80">
        <v>0</v>
      </c>
      <c r="O478" s="80">
        <v>0</v>
      </c>
      <c r="P478" s="80">
        <v>0</v>
      </c>
      <c r="Q478" s="80">
        <v>0</v>
      </c>
      <c r="R478" s="80">
        <v>0</v>
      </c>
      <c r="S478" s="80">
        <v>0</v>
      </c>
      <c r="T478" s="80">
        <v>0</v>
      </c>
    </row>
    <row r="479" spans="1:53" ht="21.75" customHeight="1" x14ac:dyDescent="0.25">
      <c r="A479" s="14">
        <v>79</v>
      </c>
      <c r="B479" s="15" t="s">
        <v>1135</v>
      </c>
      <c r="C479" s="80">
        <f t="shared" si="119"/>
        <v>98195.76</v>
      </c>
      <c r="D479" s="80">
        <f t="shared" si="110"/>
        <v>0</v>
      </c>
      <c r="E479" s="80">
        <v>0</v>
      </c>
      <c r="F479" s="123">
        <v>0</v>
      </c>
      <c r="G479" s="80">
        <v>0</v>
      </c>
      <c r="H479" s="80">
        <v>0</v>
      </c>
      <c r="I479" s="80">
        <v>0</v>
      </c>
      <c r="J479" s="81">
        <v>0</v>
      </c>
      <c r="K479" s="80">
        <v>0</v>
      </c>
      <c r="L479" s="80">
        <v>0</v>
      </c>
      <c r="M479" s="80">
        <v>0</v>
      </c>
      <c r="N479" s="80">
        <v>0</v>
      </c>
      <c r="O479" s="80">
        <v>0</v>
      </c>
      <c r="P479" s="144">
        <v>98195.76</v>
      </c>
      <c r="Q479" s="80">
        <v>0</v>
      </c>
      <c r="R479" s="80">
        <v>0</v>
      </c>
      <c r="S479" s="80">
        <v>0</v>
      </c>
      <c r="T479" s="80">
        <v>0</v>
      </c>
    </row>
    <row r="480" spans="1:53" ht="21.75" customHeight="1" x14ac:dyDescent="0.25">
      <c r="A480" s="98">
        <v>80</v>
      </c>
      <c r="B480" s="15" t="s">
        <v>1136</v>
      </c>
      <c r="C480" s="80">
        <f t="shared" si="119"/>
        <v>3175138.6</v>
      </c>
      <c r="D480" s="80">
        <f t="shared" si="110"/>
        <v>0</v>
      </c>
      <c r="E480" s="80">
        <v>0</v>
      </c>
      <c r="F480" s="80">
        <v>0</v>
      </c>
      <c r="G480" s="80">
        <v>0</v>
      </c>
      <c r="H480" s="80">
        <v>0</v>
      </c>
      <c r="I480" s="80">
        <v>0</v>
      </c>
      <c r="J480" s="81">
        <v>0</v>
      </c>
      <c r="K480" s="80">
        <v>0</v>
      </c>
      <c r="L480" s="80">
        <v>0</v>
      </c>
      <c r="M480" s="80">
        <v>0</v>
      </c>
      <c r="N480" s="144">
        <v>3053093.71</v>
      </c>
      <c r="O480" s="80">
        <v>0</v>
      </c>
      <c r="P480" s="80">
        <v>122044.89</v>
      </c>
      <c r="Q480" s="80">
        <v>0</v>
      </c>
      <c r="R480" s="80">
        <v>0</v>
      </c>
      <c r="S480" s="80">
        <v>0</v>
      </c>
      <c r="T480" s="80">
        <v>0</v>
      </c>
    </row>
    <row r="481" spans="1:20" ht="22.5" customHeight="1" x14ac:dyDescent="0.25">
      <c r="A481" s="14">
        <v>81</v>
      </c>
      <c r="B481" s="15" t="s">
        <v>524</v>
      </c>
      <c r="C481" s="80">
        <f t="shared" si="119"/>
        <v>756081.6</v>
      </c>
      <c r="D481" s="80">
        <f t="shared" si="110"/>
        <v>0</v>
      </c>
      <c r="E481" s="80">
        <v>0</v>
      </c>
      <c r="F481" s="80">
        <v>0</v>
      </c>
      <c r="G481" s="80">
        <v>0</v>
      </c>
      <c r="H481" s="80">
        <v>0</v>
      </c>
      <c r="I481" s="80">
        <v>0</v>
      </c>
      <c r="J481" s="81">
        <v>0</v>
      </c>
      <c r="K481" s="80">
        <v>0</v>
      </c>
      <c r="L481" s="80">
        <v>0</v>
      </c>
      <c r="M481" s="80">
        <v>0</v>
      </c>
      <c r="N481" s="80">
        <v>756081.6</v>
      </c>
      <c r="O481" s="80">
        <v>0</v>
      </c>
      <c r="P481" s="80">
        <v>0</v>
      </c>
      <c r="Q481" s="80">
        <v>0</v>
      </c>
      <c r="R481" s="80">
        <v>0</v>
      </c>
      <c r="S481" s="80">
        <v>0</v>
      </c>
      <c r="T481" s="80">
        <v>0</v>
      </c>
    </row>
    <row r="482" spans="1:20" ht="22.5" customHeight="1" x14ac:dyDescent="0.25">
      <c r="A482" s="98">
        <v>82</v>
      </c>
      <c r="B482" s="15" t="s">
        <v>170</v>
      </c>
      <c r="C482" s="80">
        <f t="shared" si="119"/>
        <v>138594</v>
      </c>
      <c r="D482" s="80">
        <f t="shared" ref="D482:D562" si="124">SUM(E482:I482)</f>
        <v>138594</v>
      </c>
      <c r="E482" s="80">
        <v>0</v>
      </c>
      <c r="F482" s="144">
        <v>99698.4</v>
      </c>
      <c r="G482" s="80">
        <v>0</v>
      </c>
      <c r="H482" s="144">
        <v>38895.599999999999</v>
      </c>
      <c r="I482" s="80">
        <v>0</v>
      </c>
      <c r="J482" s="81">
        <v>0</v>
      </c>
      <c r="K482" s="80">
        <v>0</v>
      </c>
      <c r="L482" s="80">
        <v>0</v>
      </c>
      <c r="M482" s="80">
        <v>0</v>
      </c>
      <c r="N482" s="80">
        <v>0</v>
      </c>
      <c r="O482" s="80">
        <v>0</v>
      </c>
      <c r="P482" s="80">
        <v>0</v>
      </c>
      <c r="Q482" s="80">
        <v>0</v>
      </c>
      <c r="R482" s="80">
        <v>0</v>
      </c>
      <c r="S482" s="80">
        <v>0</v>
      </c>
      <c r="T482" s="80">
        <v>0</v>
      </c>
    </row>
    <row r="483" spans="1:20" ht="22.5" customHeight="1" x14ac:dyDescent="0.25">
      <c r="A483" s="14">
        <v>83</v>
      </c>
      <c r="B483" s="15" t="s">
        <v>180</v>
      </c>
      <c r="C483" s="80">
        <f t="shared" si="119"/>
        <v>4172631.88</v>
      </c>
      <c r="D483" s="80">
        <f t="shared" si="124"/>
        <v>0</v>
      </c>
      <c r="E483" s="80">
        <v>0</v>
      </c>
      <c r="F483" s="80">
        <v>0</v>
      </c>
      <c r="G483" s="80">
        <v>0</v>
      </c>
      <c r="H483" s="80">
        <v>0</v>
      </c>
      <c r="I483" s="80">
        <v>0</v>
      </c>
      <c r="J483" s="81">
        <v>0</v>
      </c>
      <c r="K483" s="80">
        <v>0</v>
      </c>
      <c r="L483" s="80">
        <v>4172631.88</v>
      </c>
      <c r="M483" s="80">
        <v>0</v>
      </c>
      <c r="N483" s="80">
        <v>0</v>
      </c>
      <c r="O483" s="80">
        <v>0</v>
      </c>
      <c r="P483" s="80">
        <v>0</v>
      </c>
      <c r="Q483" s="80">
        <v>0</v>
      </c>
      <c r="R483" s="80">
        <v>0</v>
      </c>
      <c r="S483" s="80">
        <v>0</v>
      </c>
      <c r="T483" s="80">
        <v>0</v>
      </c>
    </row>
    <row r="484" spans="1:20" s="44" customFormat="1" ht="22.5" customHeight="1" x14ac:dyDescent="0.25">
      <c r="A484" s="98">
        <v>84</v>
      </c>
      <c r="B484" s="130" t="s">
        <v>1313</v>
      </c>
      <c r="C484" s="80">
        <f t="shared" si="119"/>
        <v>298725.42</v>
      </c>
      <c r="D484" s="135">
        <f t="shared" si="124"/>
        <v>0</v>
      </c>
      <c r="E484" s="135">
        <v>0</v>
      </c>
      <c r="F484" s="135">
        <v>0</v>
      </c>
      <c r="G484" s="135">
        <v>0</v>
      </c>
      <c r="H484" s="135">
        <v>0</v>
      </c>
      <c r="I484" s="135">
        <v>0</v>
      </c>
      <c r="J484" s="136">
        <v>0</v>
      </c>
      <c r="K484" s="135">
        <v>0</v>
      </c>
      <c r="L484" s="135">
        <v>0</v>
      </c>
      <c r="M484" s="135">
        <v>0</v>
      </c>
      <c r="N484" s="135">
        <v>0</v>
      </c>
      <c r="O484" s="135">
        <v>0</v>
      </c>
      <c r="P484" s="135">
        <v>298725.42</v>
      </c>
      <c r="Q484" s="135">
        <v>0</v>
      </c>
      <c r="R484" s="135">
        <v>0</v>
      </c>
      <c r="S484" s="135">
        <v>0</v>
      </c>
      <c r="T484" s="135">
        <v>0</v>
      </c>
    </row>
    <row r="485" spans="1:20" s="44" customFormat="1" ht="22.5" customHeight="1" x14ac:dyDescent="0.25">
      <c r="A485" s="14">
        <v>85</v>
      </c>
      <c r="B485" s="130" t="s">
        <v>1316</v>
      </c>
      <c r="C485" s="80">
        <f t="shared" si="119"/>
        <v>157773.20000000001</v>
      </c>
      <c r="D485" s="135">
        <f t="shared" si="124"/>
        <v>0</v>
      </c>
      <c r="E485" s="135">
        <v>0</v>
      </c>
      <c r="F485" s="135">
        <v>0</v>
      </c>
      <c r="G485" s="135">
        <v>0</v>
      </c>
      <c r="H485" s="135">
        <v>0</v>
      </c>
      <c r="I485" s="135">
        <v>0</v>
      </c>
      <c r="J485" s="136">
        <v>0</v>
      </c>
      <c r="K485" s="135">
        <v>0</v>
      </c>
      <c r="L485" s="135">
        <v>0</v>
      </c>
      <c r="M485" s="135">
        <v>0</v>
      </c>
      <c r="N485" s="135">
        <v>0</v>
      </c>
      <c r="O485" s="135">
        <v>0</v>
      </c>
      <c r="P485" s="135">
        <v>157773.20000000001</v>
      </c>
      <c r="Q485" s="135">
        <v>0</v>
      </c>
      <c r="R485" s="135">
        <v>0</v>
      </c>
      <c r="S485" s="135">
        <v>0</v>
      </c>
      <c r="T485" s="135">
        <v>0</v>
      </c>
    </row>
    <row r="486" spans="1:20" ht="23.25" customHeight="1" x14ac:dyDescent="0.25">
      <c r="A486" s="98">
        <v>86</v>
      </c>
      <c r="B486" s="15" t="s">
        <v>527</v>
      </c>
      <c r="C486" s="80">
        <f t="shared" si="119"/>
        <v>4429861.2</v>
      </c>
      <c r="D486" s="80">
        <f t="shared" si="124"/>
        <v>0</v>
      </c>
      <c r="E486" s="120">
        <v>0</v>
      </c>
      <c r="F486" s="80">
        <v>0</v>
      </c>
      <c r="G486" s="102">
        <v>0</v>
      </c>
      <c r="H486" s="80">
        <v>0</v>
      </c>
      <c r="I486" s="80">
        <v>0</v>
      </c>
      <c r="J486" s="81">
        <v>0</v>
      </c>
      <c r="K486" s="80">
        <v>0</v>
      </c>
      <c r="L486" s="80">
        <v>0</v>
      </c>
      <c r="M486" s="80">
        <v>0</v>
      </c>
      <c r="N486" s="80">
        <v>4429861.2</v>
      </c>
      <c r="O486" s="80">
        <v>0</v>
      </c>
      <c r="P486" s="80">
        <v>0</v>
      </c>
      <c r="Q486" s="80">
        <v>0</v>
      </c>
      <c r="R486" s="80">
        <v>0</v>
      </c>
      <c r="S486" s="80">
        <v>0</v>
      </c>
      <c r="T486" s="80">
        <v>0</v>
      </c>
    </row>
    <row r="487" spans="1:20" s="109" customFormat="1" ht="23.25" customHeight="1" x14ac:dyDescent="0.25">
      <c r="A487" s="14">
        <v>87</v>
      </c>
      <c r="B487" s="99" t="s">
        <v>182</v>
      </c>
      <c r="C487" s="80">
        <f t="shared" si="119"/>
        <v>1564928.96</v>
      </c>
      <c r="D487" s="107">
        <f t="shared" si="124"/>
        <v>1564928.96</v>
      </c>
      <c r="E487" s="111">
        <v>0</v>
      </c>
      <c r="F487" s="116">
        <v>1564928.96</v>
      </c>
      <c r="G487" s="106">
        <v>0</v>
      </c>
      <c r="H487" s="107">
        <v>0</v>
      </c>
      <c r="I487" s="107">
        <v>0</v>
      </c>
      <c r="J487" s="108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07">
        <v>0</v>
      </c>
      <c r="Q487" s="107">
        <v>0</v>
      </c>
      <c r="R487" s="107">
        <v>0</v>
      </c>
      <c r="S487" s="107">
        <v>0</v>
      </c>
      <c r="T487" s="107">
        <v>0</v>
      </c>
    </row>
    <row r="488" spans="1:20" s="109" customFormat="1" ht="23.25" customHeight="1" x14ac:dyDescent="0.25">
      <c r="A488" s="98">
        <v>88</v>
      </c>
      <c r="B488" s="119" t="s">
        <v>1275</v>
      </c>
      <c r="C488" s="80">
        <f t="shared" si="119"/>
        <v>2345453.19</v>
      </c>
      <c r="D488" s="107">
        <f t="shared" ref="D488" si="125">SUM(E488:I488)</f>
        <v>2345453.19</v>
      </c>
      <c r="E488" s="111">
        <v>0</v>
      </c>
      <c r="F488" s="116">
        <v>2345453.19</v>
      </c>
      <c r="G488" s="106">
        <v>0</v>
      </c>
      <c r="H488" s="107">
        <v>0</v>
      </c>
      <c r="I488" s="107">
        <v>0</v>
      </c>
      <c r="J488" s="108">
        <v>0</v>
      </c>
      <c r="K488" s="107">
        <v>0</v>
      </c>
      <c r="L488" s="107">
        <v>0</v>
      </c>
      <c r="M488" s="107">
        <v>0</v>
      </c>
      <c r="N488" s="107">
        <v>0</v>
      </c>
      <c r="O488" s="107">
        <v>0</v>
      </c>
      <c r="P488" s="107">
        <v>0</v>
      </c>
      <c r="Q488" s="107">
        <v>0</v>
      </c>
      <c r="R488" s="107">
        <v>0</v>
      </c>
      <c r="S488" s="107">
        <v>0</v>
      </c>
      <c r="T488" s="107">
        <v>0</v>
      </c>
    </row>
    <row r="489" spans="1:20" ht="23.25" customHeight="1" x14ac:dyDescent="0.25">
      <c r="A489" s="14">
        <v>89</v>
      </c>
      <c r="B489" s="15" t="s">
        <v>184</v>
      </c>
      <c r="C489" s="80">
        <f t="shared" si="119"/>
        <v>7019344.7999999998</v>
      </c>
      <c r="D489" s="80">
        <f t="shared" si="124"/>
        <v>0</v>
      </c>
      <c r="E489" s="120">
        <v>0</v>
      </c>
      <c r="F489" s="80">
        <v>0</v>
      </c>
      <c r="G489" s="102">
        <v>0</v>
      </c>
      <c r="H489" s="80">
        <v>0</v>
      </c>
      <c r="I489" s="80">
        <v>0</v>
      </c>
      <c r="J489" s="81">
        <v>0</v>
      </c>
      <c r="K489" s="80">
        <v>0</v>
      </c>
      <c r="L489" s="80">
        <v>0</v>
      </c>
      <c r="M489" s="80">
        <v>0</v>
      </c>
      <c r="N489" s="144">
        <v>7019344.7999999998</v>
      </c>
      <c r="O489" s="80">
        <v>0</v>
      </c>
      <c r="P489" s="80">
        <v>0</v>
      </c>
      <c r="Q489" s="80">
        <v>0</v>
      </c>
      <c r="R489" s="80">
        <v>0</v>
      </c>
      <c r="S489" s="80">
        <v>0</v>
      </c>
      <c r="T489" s="80">
        <v>0</v>
      </c>
    </row>
    <row r="490" spans="1:20" s="109" customFormat="1" ht="22.5" customHeight="1" x14ac:dyDescent="0.25">
      <c r="A490" s="98">
        <v>90</v>
      </c>
      <c r="B490" s="99" t="s">
        <v>815</v>
      </c>
      <c r="C490" s="80">
        <f t="shared" si="119"/>
        <v>514888</v>
      </c>
      <c r="D490" s="107">
        <f t="shared" si="124"/>
        <v>0</v>
      </c>
      <c r="E490" s="111">
        <v>0</v>
      </c>
      <c r="F490" s="116">
        <v>0</v>
      </c>
      <c r="G490" s="106">
        <v>0</v>
      </c>
      <c r="H490" s="107">
        <v>0</v>
      </c>
      <c r="I490" s="107">
        <v>0</v>
      </c>
      <c r="J490" s="108">
        <v>0</v>
      </c>
      <c r="K490" s="107">
        <v>0</v>
      </c>
      <c r="L490" s="107">
        <v>0</v>
      </c>
      <c r="M490" s="107">
        <v>0</v>
      </c>
      <c r="N490" s="107">
        <v>514888</v>
      </c>
      <c r="O490" s="107">
        <v>0</v>
      </c>
      <c r="P490" s="107">
        <v>0</v>
      </c>
      <c r="Q490" s="107">
        <v>0</v>
      </c>
      <c r="R490" s="107">
        <v>0</v>
      </c>
      <c r="S490" s="107">
        <v>0</v>
      </c>
      <c r="T490" s="107">
        <v>0</v>
      </c>
    </row>
    <row r="491" spans="1:20" s="109" customFormat="1" ht="22.5" customHeight="1" x14ac:dyDescent="0.25">
      <c r="A491" s="14">
        <v>91</v>
      </c>
      <c r="B491" s="119" t="s">
        <v>1276</v>
      </c>
      <c r="C491" s="80">
        <f t="shared" si="119"/>
        <v>1745876.86</v>
      </c>
      <c r="D491" s="107">
        <f t="shared" ref="D491" si="126">SUM(E491:I491)</f>
        <v>1745876.86</v>
      </c>
      <c r="E491" s="111">
        <v>0</v>
      </c>
      <c r="F491" s="116">
        <v>1745876.86</v>
      </c>
      <c r="G491" s="106">
        <v>0</v>
      </c>
      <c r="H491" s="107">
        <v>0</v>
      </c>
      <c r="I491" s="107">
        <v>0</v>
      </c>
      <c r="J491" s="108">
        <v>0</v>
      </c>
      <c r="K491" s="107">
        <v>0</v>
      </c>
      <c r="L491" s="107">
        <v>0</v>
      </c>
      <c r="M491" s="107">
        <v>0</v>
      </c>
      <c r="N491" s="107">
        <v>0</v>
      </c>
      <c r="O491" s="107">
        <v>0</v>
      </c>
      <c r="P491" s="107">
        <v>0</v>
      </c>
      <c r="Q491" s="107">
        <v>0</v>
      </c>
      <c r="R491" s="107">
        <v>0</v>
      </c>
      <c r="S491" s="107">
        <v>0</v>
      </c>
      <c r="T491" s="107">
        <v>0</v>
      </c>
    </row>
    <row r="492" spans="1:20" s="47" customFormat="1" ht="22.5" customHeight="1" x14ac:dyDescent="0.25">
      <c r="A492" s="98">
        <v>92</v>
      </c>
      <c r="B492" s="15" t="s">
        <v>189</v>
      </c>
      <c r="C492" s="80">
        <f t="shared" si="119"/>
        <v>1944073.39</v>
      </c>
      <c r="D492" s="80">
        <f t="shared" si="124"/>
        <v>0</v>
      </c>
      <c r="E492" s="120">
        <v>0</v>
      </c>
      <c r="F492" s="80">
        <v>0</v>
      </c>
      <c r="G492" s="102">
        <v>0</v>
      </c>
      <c r="H492" s="80">
        <v>0</v>
      </c>
      <c r="I492" s="80">
        <v>0</v>
      </c>
      <c r="J492" s="81">
        <v>0</v>
      </c>
      <c r="K492" s="80">
        <v>0</v>
      </c>
      <c r="L492" s="80">
        <v>0</v>
      </c>
      <c r="M492" s="80">
        <v>1944073.39</v>
      </c>
      <c r="N492" s="80">
        <v>0</v>
      </c>
      <c r="O492" s="80">
        <v>0</v>
      </c>
      <c r="P492" s="80">
        <v>0</v>
      </c>
      <c r="Q492" s="80">
        <v>0</v>
      </c>
      <c r="R492" s="80">
        <v>0</v>
      </c>
      <c r="S492" s="80">
        <v>0</v>
      </c>
      <c r="T492" s="80">
        <v>0</v>
      </c>
    </row>
    <row r="493" spans="1:20" s="59" customFormat="1" ht="23.25" customHeight="1" x14ac:dyDescent="0.25">
      <c r="A493" s="14">
        <v>93</v>
      </c>
      <c r="B493" s="15" t="s">
        <v>192</v>
      </c>
      <c r="C493" s="80">
        <f t="shared" si="119"/>
        <v>12502939.32</v>
      </c>
      <c r="D493" s="80">
        <f t="shared" ref="D493:D495" si="127">SUM(E493:I493)</f>
        <v>0</v>
      </c>
      <c r="E493" s="121">
        <v>0</v>
      </c>
      <c r="F493" s="80">
        <v>0</v>
      </c>
      <c r="G493" s="122">
        <v>0</v>
      </c>
      <c r="H493" s="112">
        <v>0</v>
      </c>
      <c r="I493" s="112">
        <v>0</v>
      </c>
      <c r="J493" s="113">
        <v>4</v>
      </c>
      <c r="K493" s="112">
        <v>12502939.32</v>
      </c>
      <c r="L493" s="112">
        <v>0</v>
      </c>
      <c r="M493" s="112">
        <v>0</v>
      </c>
      <c r="N493" s="112">
        <v>0</v>
      </c>
      <c r="O493" s="112">
        <v>0</v>
      </c>
      <c r="P493" s="112">
        <v>0</v>
      </c>
      <c r="Q493" s="80">
        <v>0</v>
      </c>
      <c r="R493" s="80">
        <v>0</v>
      </c>
      <c r="S493" s="80">
        <v>0</v>
      </c>
      <c r="T493" s="80">
        <v>0</v>
      </c>
    </row>
    <row r="494" spans="1:20" s="44" customFormat="1" ht="22.5" customHeight="1" x14ac:dyDescent="0.25">
      <c r="A494" s="98">
        <v>94</v>
      </c>
      <c r="B494" s="130" t="s">
        <v>1305</v>
      </c>
      <c r="C494" s="80">
        <f t="shared" si="119"/>
        <v>102024.58</v>
      </c>
      <c r="D494" s="135">
        <f t="shared" si="127"/>
        <v>0</v>
      </c>
      <c r="E494" s="135">
        <v>0</v>
      </c>
      <c r="F494" s="135">
        <v>0</v>
      </c>
      <c r="G494" s="135">
        <v>0</v>
      </c>
      <c r="H494" s="135">
        <v>0</v>
      </c>
      <c r="I494" s="135">
        <v>0</v>
      </c>
      <c r="J494" s="136">
        <v>0</v>
      </c>
      <c r="K494" s="135">
        <v>0</v>
      </c>
      <c r="L494" s="135">
        <v>0</v>
      </c>
      <c r="M494" s="135">
        <v>0</v>
      </c>
      <c r="N494" s="135">
        <v>0</v>
      </c>
      <c r="O494" s="135">
        <v>0</v>
      </c>
      <c r="P494" s="135">
        <v>102024.58</v>
      </c>
      <c r="Q494" s="135">
        <v>0</v>
      </c>
      <c r="R494" s="135">
        <v>0</v>
      </c>
      <c r="S494" s="135">
        <v>0</v>
      </c>
      <c r="T494" s="135">
        <v>0</v>
      </c>
    </row>
    <row r="495" spans="1:20" s="47" customFormat="1" ht="23.25" customHeight="1" x14ac:dyDescent="0.25">
      <c r="A495" s="14">
        <v>95</v>
      </c>
      <c r="B495" s="99" t="s">
        <v>816</v>
      </c>
      <c r="C495" s="80">
        <f t="shared" si="119"/>
        <v>1664792.68</v>
      </c>
      <c r="D495" s="100">
        <f t="shared" si="127"/>
        <v>0</v>
      </c>
      <c r="E495" s="148">
        <v>0</v>
      </c>
      <c r="F495" s="100">
        <v>0</v>
      </c>
      <c r="G495" s="149">
        <v>0</v>
      </c>
      <c r="H495" s="150">
        <v>0</v>
      </c>
      <c r="I495" s="150">
        <v>0</v>
      </c>
      <c r="J495" s="151">
        <v>0</v>
      </c>
      <c r="K495" s="150">
        <v>0</v>
      </c>
      <c r="L495" s="150">
        <v>1664792.68</v>
      </c>
      <c r="M495" s="150">
        <v>0</v>
      </c>
      <c r="N495" s="150">
        <v>0</v>
      </c>
      <c r="O495" s="150">
        <v>0</v>
      </c>
      <c r="P495" s="150">
        <v>0</v>
      </c>
      <c r="Q495" s="100">
        <v>0</v>
      </c>
      <c r="R495" s="100">
        <v>0</v>
      </c>
      <c r="S495" s="100">
        <v>0</v>
      </c>
      <c r="T495" s="100">
        <v>0</v>
      </c>
    </row>
    <row r="496" spans="1:20" s="47" customFormat="1" ht="23.25" customHeight="1" x14ac:dyDescent="0.25">
      <c r="A496" s="98">
        <v>96</v>
      </c>
      <c r="B496" s="99" t="s">
        <v>1346</v>
      </c>
      <c r="C496" s="80">
        <f t="shared" si="119"/>
        <v>2803496.43</v>
      </c>
      <c r="D496" s="100">
        <f t="shared" si="124"/>
        <v>2803496.43</v>
      </c>
      <c r="E496" s="148">
        <v>0</v>
      </c>
      <c r="F496" s="100">
        <v>0</v>
      </c>
      <c r="G496" s="149">
        <v>2803496.43</v>
      </c>
      <c r="H496" s="150">
        <v>0</v>
      </c>
      <c r="I496" s="150">
        <v>0</v>
      </c>
      <c r="J496" s="151">
        <v>0</v>
      </c>
      <c r="K496" s="150">
        <v>0</v>
      </c>
      <c r="L496" s="150">
        <v>0</v>
      </c>
      <c r="M496" s="150">
        <v>0</v>
      </c>
      <c r="N496" s="150">
        <v>0</v>
      </c>
      <c r="O496" s="150">
        <v>0</v>
      </c>
      <c r="P496" s="150">
        <v>0</v>
      </c>
      <c r="Q496" s="100">
        <v>0</v>
      </c>
      <c r="R496" s="100">
        <v>0</v>
      </c>
      <c r="S496" s="100">
        <v>0</v>
      </c>
      <c r="T496" s="100">
        <v>0</v>
      </c>
    </row>
    <row r="497" spans="1:20" s="44" customFormat="1" ht="22.5" customHeight="1" x14ac:dyDescent="0.25">
      <c r="A497" s="14">
        <v>97</v>
      </c>
      <c r="B497" s="130" t="s">
        <v>1317</v>
      </c>
      <c r="C497" s="80">
        <f t="shared" si="119"/>
        <v>266277.31</v>
      </c>
      <c r="D497" s="135">
        <f t="shared" si="124"/>
        <v>0</v>
      </c>
      <c r="E497" s="135">
        <v>0</v>
      </c>
      <c r="F497" s="135">
        <v>0</v>
      </c>
      <c r="G497" s="135">
        <v>0</v>
      </c>
      <c r="H497" s="135">
        <v>0</v>
      </c>
      <c r="I497" s="135">
        <v>0</v>
      </c>
      <c r="J497" s="136">
        <v>0</v>
      </c>
      <c r="K497" s="135">
        <v>0</v>
      </c>
      <c r="L497" s="135">
        <v>0</v>
      </c>
      <c r="M497" s="135">
        <v>0</v>
      </c>
      <c r="N497" s="135">
        <v>0</v>
      </c>
      <c r="O497" s="135">
        <v>0</v>
      </c>
      <c r="P497" s="135">
        <v>266277.31</v>
      </c>
      <c r="Q497" s="135">
        <v>0</v>
      </c>
      <c r="R497" s="135">
        <v>0</v>
      </c>
      <c r="S497" s="135">
        <v>0</v>
      </c>
      <c r="T497" s="135">
        <v>0</v>
      </c>
    </row>
    <row r="498" spans="1:20" s="44" customFormat="1" ht="22.5" customHeight="1" x14ac:dyDescent="0.25">
      <c r="A498" s="98">
        <v>98</v>
      </c>
      <c r="B498" s="130" t="s">
        <v>675</v>
      </c>
      <c r="C498" s="80">
        <f t="shared" si="119"/>
        <v>497057.93</v>
      </c>
      <c r="D498" s="135">
        <f t="shared" si="124"/>
        <v>497057.93</v>
      </c>
      <c r="E498" s="135">
        <v>0</v>
      </c>
      <c r="F498" s="135">
        <v>0</v>
      </c>
      <c r="G498" s="135">
        <v>0</v>
      </c>
      <c r="H498" s="135">
        <v>497057.93</v>
      </c>
      <c r="I498" s="135">
        <v>0</v>
      </c>
      <c r="J498" s="136">
        <v>0</v>
      </c>
      <c r="K498" s="135">
        <v>0</v>
      </c>
      <c r="L498" s="135">
        <v>0</v>
      </c>
      <c r="M498" s="135">
        <v>0</v>
      </c>
      <c r="N498" s="135">
        <v>0</v>
      </c>
      <c r="O498" s="135">
        <v>0</v>
      </c>
      <c r="P498" s="135">
        <v>0</v>
      </c>
      <c r="Q498" s="135">
        <v>0</v>
      </c>
      <c r="R498" s="135">
        <v>0</v>
      </c>
      <c r="S498" s="135">
        <v>0</v>
      </c>
      <c r="T498" s="135">
        <v>0</v>
      </c>
    </row>
    <row r="499" spans="1:20" s="109" customFormat="1" ht="23.25" customHeight="1" x14ac:dyDescent="0.25">
      <c r="A499" s="14">
        <v>99</v>
      </c>
      <c r="B499" s="99" t="s">
        <v>200</v>
      </c>
      <c r="C499" s="80">
        <f t="shared" si="119"/>
        <v>399182.57</v>
      </c>
      <c r="D499" s="111">
        <f t="shared" si="124"/>
        <v>399182.57</v>
      </c>
      <c r="E499" s="116">
        <v>0</v>
      </c>
      <c r="F499" s="116">
        <v>399182.57</v>
      </c>
      <c r="G499" s="116">
        <v>0</v>
      </c>
      <c r="H499" s="116">
        <v>0</v>
      </c>
      <c r="I499" s="116">
        <v>0</v>
      </c>
      <c r="J499" s="117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16">
        <v>0</v>
      </c>
      <c r="Q499" s="106">
        <v>0</v>
      </c>
      <c r="R499" s="107">
        <v>0</v>
      </c>
      <c r="S499" s="107">
        <v>0</v>
      </c>
      <c r="T499" s="107">
        <v>0</v>
      </c>
    </row>
    <row r="500" spans="1:20" s="44" customFormat="1" ht="22.5" customHeight="1" x14ac:dyDescent="0.25">
      <c r="A500" s="98">
        <v>100</v>
      </c>
      <c r="B500" s="130" t="s">
        <v>1306</v>
      </c>
      <c r="C500" s="80">
        <f t="shared" si="119"/>
        <v>295519.26</v>
      </c>
      <c r="D500" s="135">
        <f t="shared" si="124"/>
        <v>0</v>
      </c>
      <c r="E500" s="135">
        <v>0</v>
      </c>
      <c r="F500" s="135">
        <v>0</v>
      </c>
      <c r="G500" s="135">
        <v>0</v>
      </c>
      <c r="H500" s="135">
        <v>0</v>
      </c>
      <c r="I500" s="135">
        <v>0</v>
      </c>
      <c r="J500" s="136">
        <v>0</v>
      </c>
      <c r="K500" s="135">
        <v>0</v>
      </c>
      <c r="L500" s="135">
        <v>0</v>
      </c>
      <c r="M500" s="135">
        <v>0</v>
      </c>
      <c r="N500" s="135">
        <v>0</v>
      </c>
      <c r="O500" s="135">
        <v>0</v>
      </c>
      <c r="P500" s="135">
        <v>295519.26</v>
      </c>
      <c r="Q500" s="135">
        <v>0</v>
      </c>
      <c r="R500" s="135">
        <v>0</v>
      </c>
      <c r="S500" s="135">
        <v>0</v>
      </c>
      <c r="T500" s="135">
        <v>0</v>
      </c>
    </row>
    <row r="501" spans="1:20" s="44" customFormat="1" ht="22.5" customHeight="1" x14ac:dyDescent="0.25">
      <c r="A501" s="14">
        <v>101</v>
      </c>
      <c r="B501" s="130" t="s">
        <v>1314</v>
      </c>
      <c r="C501" s="80">
        <f t="shared" si="119"/>
        <v>497763.55000000005</v>
      </c>
      <c r="D501" s="135">
        <f t="shared" si="124"/>
        <v>0</v>
      </c>
      <c r="E501" s="135">
        <v>0</v>
      </c>
      <c r="F501" s="135">
        <v>0</v>
      </c>
      <c r="G501" s="135">
        <v>0</v>
      </c>
      <c r="H501" s="135">
        <v>0</v>
      </c>
      <c r="I501" s="135">
        <v>0</v>
      </c>
      <c r="J501" s="136">
        <v>0</v>
      </c>
      <c r="K501" s="135">
        <v>0</v>
      </c>
      <c r="L501" s="135">
        <v>0</v>
      </c>
      <c r="M501" s="135">
        <v>0</v>
      </c>
      <c r="N501" s="135">
        <v>0</v>
      </c>
      <c r="O501" s="135">
        <v>0</v>
      </c>
      <c r="P501" s="135">
        <f>279895.76+217867.79</f>
        <v>497763.55000000005</v>
      </c>
      <c r="Q501" s="135">
        <v>0</v>
      </c>
      <c r="R501" s="135">
        <v>0</v>
      </c>
      <c r="S501" s="135">
        <v>0</v>
      </c>
      <c r="T501" s="135">
        <v>0</v>
      </c>
    </row>
    <row r="502" spans="1:20" s="109" customFormat="1" ht="23.25" customHeight="1" x14ac:dyDescent="0.25">
      <c r="A502" s="98">
        <v>102</v>
      </c>
      <c r="B502" s="119" t="s">
        <v>1277</v>
      </c>
      <c r="C502" s="80">
        <f t="shared" si="119"/>
        <v>2022325.7</v>
      </c>
      <c r="D502" s="111">
        <f t="shared" ref="D502:D503" si="128">SUM(E502:I502)</f>
        <v>2022325.7</v>
      </c>
      <c r="E502" s="116">
        <v>0</v>
      </c>
      <c r="F502" s="116">
        <v>0</v>
      </c>
      <c r="G502" s="116">
        <v>1715074.7</v>
      </c>
      <c r="H502" s="116">
        <v>307251</v>
      </c>
      <c r="I502" s="116">
        <v>0</v>
      </c>
      <c r="J502" s="117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16">
        <v>0</v>
      </c>
      <c r="Q502" s="106">
        <v>0</v>
      </c>
      <c r="R502" s="107">
        <v>0</v>
      </c>
      <c r="S502" s="107">
        <v>0</v>
      </c>
      <c r="T502" s="107">
        <v>0</v>
      </c>
    </row>
    <row r="503" spans="1:20" s="109" customFormat="1" ht="23.25" customHeight="1" x14ac:dyDescent="0.25">
      <c r="A503" s="14">
        <v>103</v>
      </c>
      <c r="B503" s="119" t="s">
        <v>1280</v>
      </c>
      <c r="C503" s="80">
        <f t="shared" si="119"/>
        <v>4219016.49</v>
      </c>
      <c r="D503" s="111">
        <f t="shared" si="128"/>
        <v>2689016.49</v>
      </c>
      <c r="E503" s="116">
        <v>0</v>
      </c>
      <c r="F503" s="116">
        <v>0</v>
      </c>
      <c r="G503" s="116">
        <v>1943409.49</v>
      </c>
      <c r="H503" s="116">
        <v>745607</v>
      </c>
      <c r="I503" s="116">
        <v>0</v>
      </c>
      <c r="J503" s="117">
        <v>0</v>
      </c>
      <c r="K503" s="116">
        <v>0</v>
      </c>
      <c r="L503" s="116">
        <v>0</v>
      </c>
      <c r="M503" s="116">
        <v>0</v>
      </c>
      <c r="N503" s="116">
        <v>1530000</v>
      </c>
      <c r="O503" s="116">
        <v>0</v>
      </c>
      <c r="P503" s="116">
        <v>0</v>
      </c>
      <c r="Q503" s="106">
        <v>0</v>
      </c>
      <c r="R503" s="107">
        <v>0</v>
      </c>
      <c r="S503" s="107">
        <v>0</v>
      </c>
      <c r="T503" s="107">
        <v>0</v>
      </c>
    </row>
    <row r="504" spans="1:20" ht="23.25" customHeight="1" x14ac:dyDescent="0.25">
      <c r="A504" s="98">
        <v>104</v>
      </c>
      <c r="B504" s="15" t="s">
        <v>1137</v>
      </c>
      <c r="C504" s="80">
        <f t="shared" si="119"/>
        <v>9483998.9399999995</v>
      </c>
      <c r="D504" s="80">
        <f t="shared" si="124"/>
        <v>915865.57</v>
      </c>
      <c r="E504" s="114">
        <v>915865.57</v>
      </c>
      <c r="F504" s="114">
        <v>0</v>
      </c>
      <c r="G504" s="114">
        <v>0</v>
      </c>
      <c r="H504" s="114">
        <v>0</v>
      </c>
      <c r="I504" s="114">
        <v>0</v>
      </c>
      <c r="J504" s="115">
        <v>0</v>
      </c>
      <c r="K504" s="114">
        <v>0</v>
      </c>
      <c r="L504" s="114">
        <v>5987971.0899999999</v>
      </c>
      <c r="M504" s="114">
        <v>0</v>
      </c>
      <c r="N504" s="146">
        <v>2448321.77</v>
      </c>
      <c r="O504" s="114">
        <v>0</v>
      </c>
      <c r="P504" s="114">
        <v>131840.51</v>
      </c>
      <c r="Q504" s="80">
        <v>0</v>
      </c>
      <c r="R504" s="80">
        <v>0</v>
      </c>
      <c r="S504" s="80">
        <v>0</v>
      </c>
      <c r="T504" s="80">
        <v>0</v>
      </c>
    </row>
    <row r="505" spans="1:20" ht="23.25" customHeight="1" x14ac:dyDescent="0.25">
      <c r="A505" s="14">
        <v>105</v>
      </c>
      <c r="B505" s="15" t="s">
        <v>529</v>
      </c>
      <c r="C505" s="80">
        <f t="shared" si="119"/>
        <v>1239651.6000000001</v>
      </c>
      <c r="D505" s="80">
        <f t="shared" si="124"/>
        <v>1239651.6000000001</v>
      </c>
      <c r="E505" s="80">
        <v>0</v>
      </c>
      <c r="F505" s="80">
        <v>1239651.6000000001</v>
      </c>
      <c r="G505" s="80">
        <v>0</v>
      </c>
      <c r="H505" s="80">
        <v>0</v>
      </c>
      <c r="I505" s="80">
        <v>0</v>
      </c>
      <c r="J505" s="81">
        <v>0</v>
      </c>
      <c r="K505" s="80">
        <v>0</v>
      </c>
      <c r="L505" s="80">
        <v>0</v>
      </c>
      <c r="M505" s="80">
        <v>0</v>
      </c>
      <c r="N505" s="80">
        <v>0</v>
      </c>
      <c r="O505" s="80">
        <v>0</v>
      </c>
      <c r="P505" s="80">
        <v>0</v>
      </c>
      <c r="Q505" s="80">
        <v>0</v>
      </c>
      <c r="R505" s="80">
        <v>0</v>
      </c>
      <c r="S505" s="80">
        <v>0</v>
      </c>
      <c r="T505" s="80">
        <v>0</v>
      </c>
    </row>
    <row r="506" spans="1:20" s="44" customFormat="1" ht="22.5" customHeight="1" x14ac:dyDescent="0.25">
      <c r="A506" s="98">
        <v>106</v>
      </c>
      <c r="B506" s="130" t="s">
        <v>1318</v>
      </c>
      <c r="C506" s="80">
        <f t="shared" si="119"/>
        <v>206801.29</v>
      </c>
      <c r="D506" s="135">
        <f t="shared" si="124"/>
        <v>0</v>
      </c>
      <c r="E506" s="135">
        <v>0</v>
      </c>
      <c r="F506" s="135">
        <v>0</v>
      </c>
      <c r="G506" s="135">
        <v>0</v>
      </c>
      <c r="H506" s="135">
        <v>0</v>
      </c>
      <c r="I506" s="135">
        <v>0</v>
      </c>
      <c r="J506" s="136">
        <v>0</v>
      </c>
      <c r="K506" s="135">
        <v>0</v>
      </c>
      <c r="L506" s="135">
        <v>0</v>
      </c>
      <c r="M506" s="135">
        <v>0</v>
      </c>
      <c r="N506" s="135">
        <v>0</v>
      </c>
      <c r="O506" s="135">
        <v>0</v>
      </c>
      <c r="P506" s="135">
        <v>206801.29</v>
      </c>
      <c r="Q506" s="135">
        <v>0</v>
      </c>
      <c r="R506" s="135">
        <v>0</v>
      </c>
      <c r="S506" s="135">
        <v>0</v>
      </c>
      <c r="T506" s="135">
        <v>0</v>
      </c>
    </row>
    <row r="507" spans="1:20" ht="23.25" customHeight="1" x14ac:dyDescent="0.25">
      <c r="A507" s="14">
        <v>107</v>
      </c>
      <c r="B507" s="15" t="s">
        <v>1138</v>
      </c>
      <c r="C507" s="80">
        <f t="shared" si="119"/>
        <v>3787130.39</v>
      </c>
      <c r="D507" s="80">
        <f t="shared" si="124"/>
        <v>0</v>
      </c>
      <c r="E507" s="80">
        <v>0</v>
      </c>
      <c r="F507" s="80">
        <v>0</v>
      </c>
      <c r="G507" s="80">
        <v>0</v>
      </c>
      <c r="H507" s="80">
        <v>0</v>
      </c>
      <c r="I507" s="80">
        <v>0</v>
      </c>
      <c r="J507" s="81">
        <v>0</v>
      </c>
      <c r="K507" s="80">
        <v>0</v>
      </c>
      <c r="L507" s="80">
        <v>0</v>
      </c>
      <c r="M507" s="80">
        <v>0</v>
      </c>
      <c r="N507" s="144">
        <v>3606001.2</v>
      </c>
      <c r="O507" s="80">
        <v>0</v>
      </c>
      <c r="P507" s="80">
        <v>181129.19</v>
      </c>
      <c r="Q507" s="80">
        <v>0</v>
      </c>
      <c r="R507" s="80">
        <v>0</v>
      </c>
      <c r="S507" s="80">
        <v>0</v>
      </c>
      <c r="T507" s="80">
        <v>0</v>
      </c>
    </row>
    <row r="508" spans="1:20" ht="23.25" customHeight="1" x14ac:dyDescent="0.25">
      <c r="A508" s="98">
        <v>108</v>
      </c>
      <c r="B508" s="15" t="s">
        <v>209</v>
      </c>
      <c r="C508" s="80">
        <f t="shared" si="119"/>
        <v>2301909.9</v>
      </c>
      <c r="D508" s="80">
        <f t="shared" si="124"/>
        <v>0</v>
      </c>
      <c r="E508" s="80">
        <v>0</v>
      </c>
      <c r="F508" s="80">
        <v>0</v>
      </c>
      <c r="G508" s="80">
        <v>0</v>
      </c>
      <c r="H508" s="80">
        <v>0</v>
      </c>
      <c r="I508" s="80">
        <v>0</v>
      </c>
      <c r="J508" s="81">
        <v>0</v>
      </c>
      <c r="K508" s="80">
        <v>0</v>
      </c>
      <c r="L508" s="80">
        <v>0</v>
      </c>
      <c r="M508" s="80">
        <v>0</v>
      </c>
      <c r="N508" s="80">
        <v>2301909.9</v>
      </c>
      <c r="O508" s="80">
        <v>0</v>
      </c>
      <c r="P508" s="80">
        <v>0</v>
      </c>
      <c r="Q508" s="80">
        <v>0</v>
      </c>
      <c r="R508" s="80">
        <v>0</v>
      </c>
      <c r="S508" s="80">
        <v>0</v>
      </c>
      <c r="T508" s="80">
        <v>0</v>
      </c>
    </row>
    <row r="509" spans="1:20" ht="23.25" customHeight="1" x14ac:dyDescent="0.25">
      <c r="A509" s="14">
        <v>109</v>
      </c>
      <c r="B509" s="15" t="s">
        <v>531</v>
      </c>
      <c r="C509" s="80">
        <f t="shared" si="119"/>
        <v>7768400.4100000001</v>
      </c>
      <c r="D509" s="80">
        <f t="shared" si="124"/>
        <v>0</v>
      </c>
      <c r="E509" s="80">
        <v>0</v>
      </c>
      <c r="F509" s="80">
        <v>0</v>
      </c>
      <c r="G509" s="80">
        <v>0</v>
      </c>
      <c r="H509" s="80">
        <v>0</v>
      </c>
      <c r="I509" s="80">
        <v>0</v>
      </c>
      <c r="J509" s="81">
        <v>0</v>
      </c>
      <c r="K509" s="80">
        <v>0</v>
      </c>
      <c r="L509" s="80">
        <v>0</v>
      </c>
      <c r="M509" s="80">
        <v>0</v>
      </c>
      <c r="N509" s="144">
        <v>7768400.4100000001</v>
      </c>
      <c r="O509" s="80">
        <v>0</v>
      </c>
      <c r="P509" s="80">
        <v>0</v>
      </c>
      <c r="Q509" s="80">
        <v>0</v>
      </c>
      <c r="R509" s="80">
        <v>0</v>
      </c>
      <c r="S509" s="80">
        <v>0</v>
      </c>
      <c r="T509" s="80">
        <v>0</v>
      </c>
    </row>
    <row r="510" spans="1:20" s="47" customFormat="1" ht="23.25" customHeight="1" x14ac:dyDescent="0.25">
      <c r="A510" s="98">
        <v>110</v>
      </c>
      <c r="B510" s="99" t="s">
        <v>1289</v>
      </c>
      <c r="C510" s="80">
        <f t="shared" si="119"/>
        <v>200000</v>
      </c>
      <c r="D510" s="100">
        <f t="shared" ref="D510:D511" si="129">SUM(E510:I510)</f>
        <v>200000</v>
      </c>
      <c r="E510" s="100">
        <v>0</v>
      </c>
      <c r="F510" s="100">
        <v>0</v>
      </c>
      <c r="G510" s="100">
        <v>0</v>
      </c>
      <c r="H510" s="100">
        <v>200000</v>
      </c>
      <c r="I510" s="100">
        <v>0</v>
      </c>
      <c r="J510" s="101">
        <v>0</v>
      </c>
      <c r="K510" s="100">
        <v>0</v>
      </c>
      <c r="L510" s="100">
        <v>0</v>
      </c>
      <c r="M510" s="100">
        <v>0</v>
      </c>
      <c r="N510" s="100">
        <v>0</v>
      </c>
      <c r="O510" s="100">
        <v>0</v>
      </c>
      <c r="P510" s="100">
        <v>0</v>
      </c>
      <c r="Q510" s="100">
        <v>0</v>
      </c>
      <c r="R510" s="100">
        <v>0</v>
      </c>
      <c r="S510" s="100">
        <v>0</v>
      </c>
      <c r="T510" s="100">
        <v>0</v>
      </c>
    </row>
    <row r="511" spans="1:20" s="44" customFormat="1" ht="22.5" customHeight="1" x14ac:dyDescent="0.25">
      <c r="A511" s="14">
        <v>111</v>
      </c>
      <c r="B511" s="130" t="s">
        <v>216</v>
      </c>
      <c r="C511" s="80">
        <f t="shared" si="119"/>
        <v>491799.94</v>
      </c>
      <c r="D511" s="135">
        <f t="shared" si="129"/>
        <v>491799.94</v>
      </c>
      <c r="E511" s="135">
        <v>0</v>
      </c>
      <c r="F511" s="135">
        <v>0</v>
      </c>
      <c r="G511" s="135">
        <v>0</v>
      </c>
      <c r="H511" s="135">
        <v>0</v>
      </c>
      <c r="I511" s="135">
        <v>491799.94</v>
      </c>
      <c r="J511" s="136">
        <v>0</v>
      </c>
      <c r="K511" s="135">
        <v>0</v>
      </c>
      <c r="L511" s="135">
        <v>0</v>
      </c>
      <c r="M511" s="135">
        <v>0</v>
      </c>
      <c r="N511" s="135">
        <v>0</v>
      </c>
      <c r="O511" s="135">
        <v>0</v>
      </c>
      <c r="P511" s="135">
        <v>0</v>
      </c>
      <c r="Q511" s="135">
        <v>0</v>
      </c>
      <c r="R511" s="135">
        <v>0</v>
      </c>
      <c r="S511" s="135">
        <v>0</v>
      </c>
      <c r="T511" s="135">
        <v>0</v>
      </c>
    </row>
    <row r="512" spans="1:20" s="47" customFormat="1" ht="23.25" customHeight="1" x14ac:dyDescent="0.25">
      <c r="A512" s="98">
        <v>112</v>
      </c>
      <c r="B512" s="15" t="s">
        <v>1139</v>
      </c>
      <c r="C512" s="80">
        <f t="shared" si="119"/>
        <v>849850</v>
      </c>
      <c r="D512" s="80">
        <f t="shared" si="124"/>
        <v>849850</v>
      </c>
      <c r="E512" s="80">
        <v>0</v>
      </c>
      <c r="F512" s="80">
        <v>0</v>
      </c>
      <c r="G512" s="80">
        <v>849850</v>
      </c>
      <c r="H512" s="80">
        <v>0</v>
      </c>
      <c r="I512" s="80">
        <v>0</v>
      </c>
      <c r="J512" s="81">
        <v>0</v>
      </c>
      <c r="K512" s="80">
        <v>0</v>
      </c>
      <c r="L512" s="80">
        <v>0</v>
      </c>
      <c r="M512" s="80">
        <v>0</v>
      </c>
      <c r="N512" s="80">
        <v>0</v>
      </c>
      <c r="O512" s="80">
        <v>0</v>
      </c>
      <c r="P512" s="80">
        <v>0</v>
      </c>
      <c r="Q512" s="80">
        <v>0</v>
      </c>
      <c r="R512" s="80">
        <v>0</v>
      </c>
      <c r="S512" s="80">
        <v>0</v>
      </c>
      <c r="T512" s="80">
        <v>0</v>
      </c>
    </row>
    <row r="513" spans="1:20" ht="23.25" customHeight="1" x14ac:dyDescent="0.25">
      <c r="A513" s="14">
        <v>113</v>
      </c>
      <c r="B513" s="15" t="s">
        <v>1140</v>
      </c>
      <c r="C513" s="80">
        <f t="shared" si="119"/>
        <v>7213398.0200000005</v>
      </c>
      <c r="D513" s="80">
        <f t="shared" si="124"/>
        <v>0</v>
      </c>
      <c r="E513" s="80">
        <v>0</v>
      </c>
      <c r="F513" s="80">
        <v>0</v>
      </c>
      <c r="G513" s="80">
        <v>0</v>
      </c>
      <c r="H513" s="80">
        <v>0</v>
      </c>
      <c r="I513" s="80">
        <v>0</v>
      </c>
      <c r="J513" s="81">
        <v>0</v>
      </c>
      <c r="K513" s="80">
        <v>0</v>
      </c>
      <c r="L513" s="80">
        <v>0</v>
      </c>
      <c r="M513" s="80">
        <v>0</v>
      </c>
      <c r="N513" s="144">
        <v>6964318.54</v>
      </c>
      <c r="O513" s="80">
        <v>0</v>
      </c>
      <c r="P513" s="80">
        <v>249079.48</v>
      </c>
      <c r="Q513" s="80">
        <v>0</v>
      </c>
      <c r="R513" s="80">
        <v>0</v>
      </c>
      <c r="S513" s="80">
        <v>0</v>
      </c>
      <c r="T513" s="80">
        <v>0</v>
      </c>
    </row>
    <row r="514" spans="1:20" s="59" customFormat="1" ht="23.25" customHeight="1" x14ac:dyDescent="0.25">
      <c r="A514" s="98">
        <v>114</v>
      </c>
      <c r="B514" s="15" t="s">
        <v>1141</v>
      </c>
      <c r="C514" s="80">
        <f t="shared" si="119"/>
        <v>2016314.94</v>
      </c>
      <c r="D514" s="80">
        <f t="shared" ref="D514" si="130">SUM(E514:I514)</f>
        <v>0</v>
      </c>
      <c r="E514" s="80">
        <v>0</v>
      </c>
      <c r="F514" s="80">
        <v>0</v>
      </c>
      <c r="G514" s="80">
        <v>0</v>
      </c>
      <c r="H514" s="80">
        <v>0</v>
      </c>
      <c r="I514" s="80">
        <v>0</v>
      </c>
      <c r="J514" s="81">
        <v>0</v>
      </c>
      <c r="K514" s="80">
        <v>0</v>
      </c>
      <c r="L514" s="80">
        <v>0</v>
      </c>
      <c r="M514" s="80">
        <v>0</v>
      </c>
      <c r="N514" s="144">
        <v>1910408.4</v>
      </c>
      <c r="O514" s="80">
        <v>0</v>
      </c>
      <c r="P514" s="80">
        <v>105906.54</v>
      </c>
      <c r="Q514" s="80">
        <v>0</v>
      </c>
      <c r="R514" s="80">
        <v>0</v>
      </c>
      <c r="S514" s="80">
        <v>0</v>
      </c>
      <c r="T514" s="80">
        <v>0</v>
      </c>
    </row>
    <row r="515" spans="1:20" s="47" customFormat="1" ht="23.25" customHeight="1" x14ac:dyDescent="0.25">
      <c r="A515" s="14">
        <v>115</v>
      </c>
      <c r="B515" s="99" t="s">
        <v>221</v>
      </c>
      <c r="C515" s="80">
        <f t="shared" si="119"/>
        <v>1400475.2</v>
      </c>
      <c r="D515" s="100">
        <f t="shared" si="124"/>
        <v>1400475.2</v>
      </c>
      <c r="E515" s="100">
        <v>0</v>
      </c>
      <c r="F515" s="100">
        <v>1400475.2</v>
      </c>
      <c r="G515" s="100">
        <v>0</v>
      </c>
      <c r="H515" s="100">
        <v>0</v>
      </c>
      <c r="I515" s="100">
        <v>0</v>
      </c>
      <c r="J515" s="101">
        <v>0</v>
      </c>
      <c r="K515" s="100">
        <v>0</v>
      </c>
      <c r="L515" s="100">
        <v>0</v>
      </c>
      <c r="M515" s="100">
        <v>0</v>
      </c>
      <c r="N515" s="100">
        <v>0</v>
      </c>
      <c r="O515" s="100">
        <v>0</v>
      </c>
      <c r="P515" s="100">
        <v>0</v>
      </c>
      <c r="Q515" s="100">
        <v>0</v>
      </c>
      <c r="R515" s="100">
        <v>0</v>
      </c>
      <c r="S515" s="100">
        <v>0</v>
      </c>
      <c r="T515" s="100">
        <v>0</v>
      </c>
    </row>
    <row r="516" spans="1:20" ht="23.25" customHeight="1" x14ac:dyDescent="0.25">
      <c r="A516" s="98">
        <v>116</v>
      </c>
      <c r="B516" s="15" t="s">
        <v>1142</v>
      </c>
      <c r="C516" s="80">
        <f t="shared" si="119"/>
        <v>4979573.1100000003</v>
      </c>
      <c r="D516" s="80">
        <f t="shared" si="124"/>
        <v>2980027.2</v>
      </c>
      <c r="E516" s="80">
        <v>0</v>
      </c>
      <c r="F516" s="80">
        <v>2655003.6</v>
      </c>
      <c r="G516" s="80">
        <v>0</v>
      </c>
      <c r="H516" s="80">
        <v>0</v>
      </c>
      <c r="I516" s="80">
        <v>325023.59999999998</v>
      </c>
      <c r="J516" s="81">
        <v>0</v>
      </c>
      <c r="K516" s="80">
        <v>0</v>
      </c>
      <c r="L516" s="80">
        <v>0</v>
      </c>
      <c r="M516" s="80">
        <v>0</v>
      </c>
      <c r="N516" s="144">
        <v>1729114.99</v>
      </c>
      <c r="O516" s="80">
        <v>0</v>
      </c>
      <c r="P516" s="80">
        <v>270430.92</v>
      </c>
      <c r="Q516" s="80">
        <v>0</v>
      </c>
      <c r="R516" s="80">
        <v>0</v>
      </c>
      <c r="S516" s="80">
        <v>0</v>
      </c>
      <c r="T516" s="80">
        <v>0</v>
      </c>
    </row>
    <row r="517" spans="1:20" ht="23.25" customHeight="1" x14ac:dyDescent="0.25">
      <c r="A517" s="14">
        <v>117</v>
      </c>
      <c r="B517" s="15" t="s">
        <v>1143</v>
      </c>
      <c r="C517" s="80">
        <f t="shared" si="119"/>
        <v>5189753.68</v>
      </c>
      <c r="D517" s="80">
        <f t="shared" si="124"/>
        <v>3105752.51</v>
      </c>
      <c r="E517" s="144">
        <v>2734716.11</v>
      </c>
      <c r="F517" s="80">
        <v>0</v>
      </c>
      <c r="G517" s="80">
        <v>0</v>
      </c>
      <c r="H517" s="80">
        <v>371036.4</v>
      </c>
      <c r="I517" s="80">
        <v>0</v>
      </c>
      <c r="J517" s="81">
        <v>0</v>
      </c>
      <c r="K517" s="80">
        <v>0</v>
      </c>
      <c r="L517" s="80">
        <v>0</v>
      </c>
      <c r="M517" s="80">
        <v>0</v>
      </c>
      <c r="N517" s="144">
        <v>1968005.92</v>
      </c>
      <c r="O517" s="80">
        <v>0</v>
      </c>
      <c r="P517" s="80">
        <v>115995.25</v>
      </c>
      <c r="Q517" s="80">
        <v>0</v>
      </c>
      <c r="R517" s="80">
        <v>0</v>
      </c>
      <c r="S517" s="80">
        <v>0</v>
      </c>
      <c r="T517" s="80">
        <v>0</v>
      </c>
    </row>
    <row r="518" spans="1:20" s="47" customFormat="1" ht="23.25" customHeight="1" x14ac:dyDescent="0.25">
      <c r="A518" s="98">
        <v>118</v>
      </c>
      <c r="B518" s="99" t="s">
        <v>1347</v>
      </c>
      <c r="C518" s="80">
        <f t="shared" si="119"/>
        <v>1075903</v>
      </c>
      <c r="D518" s="100">
        <f t="shared" ref="D518" si="131">SUM(E518:I518)</f>
        <v>1075903</v>
      </c>
      <c r="E518" s="100">
        <v>0</v>
      </c>
      <c r="F518" s="100">
        <v>1075903</v>
      </c>
      <c r="G518" s="100">
        <v>0</v>
      </c>
      <c r="H518" s="100">
        <v>0</v>
      </c>
      <c r="I518" s="100">
        <v>0</v>
      </c>
      <c r="J518" s="101">
        <v>0</v>
      </c>
      <c r="K518" s="100">
        <v>0</v>
      </c>
      <c r="L518" s="100">
        <v>0</v>
      </c>
      <c r="M518" s="100">
        <v>0</v>
      </c>
      <c r="N518" s="100">
        <v>0</v>
      </c>
      <c r="O518" s="100">
        <v>0</v>
      </c>
      <c r="P518" s="100">
        <v>0</v>
      </c>
      <c r="Q518" s="100">
        <v>0</v>
      </c>
      <c r="R518" s="100">
        <v>0</v>
      </c>
      <c r="S518" s="100">
        <v>0</v>
      </c>
      <c r="T518" s="100">
        <v>0</v>
      </c>
    </row>
    <row r="519" spans="1:20" ht="23.25" customHeight="1" x14ac:dyDescent="0.25">
      <c r="A519" s="14">
        <v>119</v>
      </c>
      <c r="B519" s="15" t="s">
        <v>225</v>
      </c>
      <c r="C519" s="80">
        <f t="shared" si="119"/>
        <v>9961216.6300000008</v>
      </c>
      <c r="D519" s="80">
        <f t="shared" si="124"/>
        <v>0</v>
      </c>
      <c r="E519" s="80">
        <v>0</v>
      </c>
      <c r="F519" s="80">
        <v>0</v>
      </c>
      <c r="G519" s="80">
        <v>0</v>
      </c>
      <c r="H519" s="80">
        <v>0</v>
      </c>
      <c r="I519" s="80">
        <v>0</v>
      </c>
      <c r="J519" s="81">
        <v>0</v>
      </c>
      <c r="K519" s="80">
        <v>0</v>
      </c>
      <c r="L519" s="144">
        <v>9961216.6300000008</v>
      </c>
      <c r="M519" s="80">
        <v>0</v>
      </c>
      <c r="N519" s="80">
        <v>0</v>
      </c>
      <c r="O519" s="80">
        <v>0</v>
      </c>
      <c r="P519" s="80">
        <v>0</v>
      </c>
      <c r="Q519" s="80">
        <v>0</v>
      </c>
      <c r="R519" s="80">
        <v>0</v>
      </c>
      <c r="S519" s="80">
        <v>0</v>
      </c>
      <c r="T519" s="80">
        <v>0</v>
      </c>
    </row>
    <row r="520" spans="1:20" ht="23.25" customHeight="1" x14ac:dyDescent="0.25">
      <c r="A520" s="98">
        <v>120</v>
      </c>
      <c r="B520" s="15" t="s">
        <v>1144</v>
      </c>
      <c r="C520" s="80">
        <f t="shared" si="119"/>
        <v>14694161.6</v>
      </c>
      <c r="D520" s="80">
        <f t="shared" si="124"/>
        <v>0</v>
      </c>
      <c r="E520" s="80">
        <v>0</v>
      </c>
      <c r="F520" s="80">
        <v>0</v>
      </c>
      <c r="G520" s="80">
        <v>0</v>
      </c>
      <c r="H520" s="80">
        <v>0</v>
      </c>
      <c r="I520" s="80">
        <v>0</v>
      </c>
      <c r="J520" s="81">
        <v>6</v>
      </c>
      <c r="K520" s="80">
        <v>14404388.539999999</v>
      </c>
      <c r="L520" s="80">
        <v>0</v>
      </c>
      <c r="M520" s="80">
        <v>0</v>
      </c>
      <c r="N520" s="80">
        <v>0</v>
      </c>
      <c r="O520" s="80">
        <v>0</v>
      </c>
      <c r="P520" s="80">
        <v>289773.06</v>
      </c>
      <c r="Q520" s="80">
        <v>0</v>
      </c>
      <c r="R520" s="80">
        <v>0</v>
      </c>
      <c r="S520" s="80">
        <v>0</v>
      </c>
      <c r="T520" s="80">
        <v>0</v>
      </c>
    </row>
    <row r="521" spans="1:20" s="59" customFormat="1" ht="23.25" customHeight="1" x14ac:dyDescent="0.25">
      <c r="A521" s="14">
        <v>121</v>
      </c>
      <c r="B521" s="15" t="s">
        <v>226</v>
      </c>
      <c r="C521" s="80">
        <f t="shared" si="119"/>
        <v>5132059.1500000004</v>
      </c>
      <c r="D521" s="80">
        <f t="shared" ref="D521" si="132">SUM(E521:I521)</f>
        <v>0</v>
      </c>
      <c r="E521" s="80">
        <v>0</v>
      </c>
      <c r="F521" s="80">
        <v>0</v>
      </c>
      <c r="G521" s="80">
        <v>0</v>
      </c>
      <c r="H521" s="112">
        <v>0</v>
      </c>
      <c r="I521" s="80">
        <v>0</v>
      </c>
      <c r="J521" s="81">
        <v>0</v>
      </c>
      <c r="K521" s="80">
        <v>0</v>
      </c>
      <c r="L521" s="80">
        <v>0</v>
      </c>
      <c r="M521" s="80">
        <v>0</v>
      </c>
      <c r="N521" s="144">
        <v>5132059.1500000004</v>
      </c>
      <c r="O521" s="80">
        <v>0</v>
      </c>
      <c r="P521" s="80">
        <v>0</v>
      </c>
      <c r="Q521" s="80">
        <v>0</v>
      </c>
      <c r="R521" s="80">
        <v>0</v>
      </c>
      <c r="S521" s="80">
        <v>0</v>
      </c>
      <c r="T521" s="80">
        <v>0</v>
      </c>
    </row>
    <row r="522" spans="1:20" s="109" customFormat="1" ht="23.25" customHeight="1" x14ac:dyDescent="0.25">
      <c r="A522" s="98">
        <v>122</v>
      </c>
      <c r="B522" s="119" t="s">
        <v>1278</v>
      </c>
      <c r="C522" s="80">
        <f t="shared" si="119"/>
        <v>1160000.47</v>
      </c>
      <c r="D522" s="107">
        <f t="shared" si="124"/>
        <v>1160000.47</v>
      </c>
      <c r="E522" s="107">
        <v>0</v>
      </c>
      <c r="F522" s="107">
        <v>0</v>
      </c>
      <c r="G522" s="111">
        <v>0</v>
      </c>
      <c r="H522" s="116">
        <v>1160000.47</v>
      </c>
      <c r="I522" s="106">
        <v>0</v>
      </c>
      <c r="J522" s="108">
        <v>0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107">
        <v>0</v>
      </c>
      <c r="Q522" s="107">
        <v>0</v>
      </c>
      <c r="R522" s="107">
        <v>0</v>
      </c>
      <c r="S522" s="107">
        <v>0</v>
      </c>
      <c r="T522" s="107">
        <v>0</v>
      </c>
    </row>
    <row r="523" spans="1:20" s="8" customFormat="1" ht="25.5" customHeight="1" x14ac:dyDescent="0.25">
      <c r="A523" s="171" t="s">
        <v>232</v>
      </c>
      <c r="B523" s="171"/>
      <c r="C523" s="78">
        <f>SUM(C524:C525)</f>
        <v>775182.14</v>
      </c>
      <c r="D523" s="78">
        <f t="shared" ref="D523:T523" si="133">SUM(D524:D525)</f>
        <v>631237.30000000005</v>
      </c>
      <c r="E523" s="78">
        <f t="shared" si="133"/>
        <v>0</v>
      </c>
      <c r="F523" s="78">
        <f t="shared" si="133"/>
        <v>0</v>
      </c>
      <c r="G523" s="78">
        <f t="shared" si="133"/>
        <v>0</v>
      </c>
      <c r="H523" s="78">
        <f t="shared" si="133"/>
        <v>172996.9</v>
      </c>
      <c r="I523" s="78">
        <f t="shared" si="133"/>
        <v>458240.4</v>
      </c>
      <c r="J523" s="79">
        <f t="shared" si="133"/>
        <v>0</v>
      </c>
      <c r="K523" s="78">
        <f t="shared" si="133"/>
        <v>0</v>
      </c>
      <c r="L523" s="78">
        <f t="shared" si="133"/>
        <v>0</v>
      </c>
      <c r="M523" s="78">
        <f t="shared" si="133"/>
        <v>0</v>
      </c>
      <c r="N523" s="78">
        <f t="shared" si="133"/>
        <v>0</v>
      </c>
      <c r="O523" s="78">
        <f t="shared" si="133"/>
        <v>0</v>
      </c>
      <c r="P523" s="78">
        <f t="shared" si="133"/>
        <v>143944.84</v>
      </c>
      <c r="Q523" s="78">
        <f t="shared" si="133"/>
        <v>0</v>
      </c>
      <c r="R523" s="78">
        <f t="shared" si="133"/>
        <v>0</v>
      </c>
      <c r="S523" s="78">
        <f t="shared" si="133"/>
        <v>0</v>
      </c>
      <c r="T523" s="78">
        <f t="shared" si="133"/>
        <v>0</v>
      </c>
    </row>
    <row r="524" spans="1:20" ht="22.5" customHeight="1" x14ac:dyDescent="0.25">
      <c r="A524" s="14">
        <v>1</v>
      </c>
      <c r="B524" s="15" t="s">
        <v>1145</v>
      </c>
      <c r="C524" s="80">
        <f t="shared" si="119"/>
        <v>143944.84</v>
      </c>
      <c r="D524" s="80">
        <f t="shared" si="124"/>
        <v>0</v>
      </c>
      <c r="E524" s="80">
        <v>0</v>
      </c>
      <c r="F524" s="80">
        <v>0</v>
      </c>
      <c r="G524" s="80">
        <v>0</v>
      </c>
      <c r="H524" s="80">
        <v>0</v>
      </c>
      <c r="I524" s="80">
        <v>0</v>
      </c>
      <c r="J524" s="81">
        <v>0</v>
      </c>
      <c r="K524" s="80">
        <v>0</v>
      </c>
      <c r="L524" s="80">
        <v>0</v>
      </c>
      <c r="M524" s="123">
        <v>0</v>
      </c>
      <c r="N524" s="80">
        <v>0</v>
      </c>
      <c r="O524" s="80">
        <v>0</v>
      </c>
      <c r="P524" s="80">
        <v>143944.84</v>
      </c>
      <c r="Q524" s="80">
        <v>0</v>
      </c>
      <c r="R524" s="80">
        <v>0</v>
      </c>
      <c r="S524" s="80">
        <v>0</v>
      </c>
      <c r="T524" s="80">
        <v>0</v>
      </c>
    </row>
    <row r="525" spans="1:20" ht="24.6" customHeight="1" x14ac:dyDescent="0.25">
      <c r="A525" s="14">
        <v>2</v>
      </c>
      <c r="B525" s="15" t="s">
        <v>535</v>
      </c>
      <c r="C525" s="80">
        <f t="shared" si="119"/>
        <v>631237.30000000005</v>
      </c>
      <c r="D525" s="80">
        <f t="shared" si="124"/>
        <v>631237.30000000005</v>
      </c>
      <c r="E525" s="80">
        <v>0</v>
      </c>
      <c r="F525" s="80">
        <v>0</v>
      </c>
      <c r="G525" s="80">
        <v>0</v>
      </c>
      <c r="H525" s="80">
        <v>172996.9</v>
      </c>
      <c r="I525" s="80">
        <v>458240.4</v>
      </c>
      <c r="J525" s="81">
        <v>0</v>
      </c>
      <c r="K525" s="80">
        <v>0</v>
      </c>
      <c r="L525" s="80">
        <v>0</v>
      </c>
      <c r="M525" s="123">
        <v>0</v>
      </c>
      <c r="N525" s="80">
        <v>0</v>
      </c>
      <c r="O525" s="80">
        <v>0</v>
      </c>
      <c r="P525" s="80">
        <v>0</v>
      </c>
      <c r="Q525" s="80">
        <v>0</v>
      </c>
      <c r="R525" s="80">
        <v>0</v>
      </c>
      <c r="S525" s="80">
        <v>0</v>
      </c>
      <c r="T525" s="80">
        <v>0</v>
      </c>
    </row>
    <row r="526" spans="1:20" s="8" customFormat="1" ht="22.5" customHeight="1" x14ac:dyDescent="0.25">
      <c r="A526" s="171" t="s">
        <v>234</v>
      </c>
      <c r="B526" s="171"/>
      <c r="C526" s="78">
        <f>SUM(C527:C530)</f>
        <v>10914386.539999999</v>
      </c>
      <c r="D526" s="78">
        <f t="shared" ref="D526:T526" si="134">SUM(D527:D530)</f>
        <v>2495394.04</v>
      </c>
      <c r="E526" s="78">
        <f t="shared" si="134"/>
        <v>396021.6</v>
      </c>
      <c r="F526" s="78">
        <f t="shared" si="134"/>
        <v>1669442.44</v>
      </c>
      <c r="G526" s="78">
        <f t="shared" si="134"/>
        <v>0</v>
      </c>
      <c r="H526" s="78">
        <f t="shared" si="134"/>
        <v>204464.4</v>
      </c>
      <c r="I526" s="78">
        <f t="shared" si="134"/>
        <v>225465.60000000001</v>
      </c>
      <c r="J526" s="79">
        <f t="shared" si="134"/>
        <v>0</v>
      </c>
      <c r="K526" s="78">
        <f t="shared" si="134"/>
        <v>0</v>
      </c>
      <c r="L526" s="78">
        <f t="shared" si="134"/>
        <v>7846786.6699999999</v>
      </c>
      <c r="M526" s="78">
        <f t="shared" si="134"/>
        <v>0</v>
      </c>
      <c r="N526" s="78">
        <f t="shared" si="134"/>
        <v>0</v>
      </c>
      <c r="O526" s="78">
        <f t="shared" si="134"/>
        <v>0</v>
      </c>
      <c r="P526" s="78">
        <f t="shared" si="134"/>
        <v>572205.82999999996</v>
      </c>
      <c r="Q526" s="78">
        <f t="shared" si="134"/>
        <v>0</v>
      </c>
      <c r="R526" s="78">
        <f t="shared" si="134"/>
        <v>0</v>
      </c>
      <c r="S526" s="78">
        <f t="shared" si="134"/>
        <v>0</v>
      </c>
      <c r="T526" s="78">
        <f t="shared" si="134"/>
        <v>0</v>
      </c>
    </row>
    <row r="527" spans="1:20" s="44" customFormat="1" ht="22.5" customHeight="1" x14ac:dyDescent="0.25">
      <c r="A527" s="129">
        <v>1</v>
      </c>
      <c r="B527" s="130" t="s">
        <v>1319</v>
      </c>
      <c r="C527" s="80">
        <f t="shared" si="119"/>
        <v>150351.76</v>
      </c>
      <c r="D527" s="135">
        <f t="shared" ref="D527" si="135">SUM(E527:I527)</f>
        <v>0</v>
      </c>
      <c r="E527" s="135">
        <v>0</v>
      </c>
      <c r="F527" s="135">
        <v>0</v>
      </c>
      <c r="G527" s="135">
        <v>0</v>
      </c>
      <c r="H527" s="135">
        <v>0</v>
      </c>
      <c r="I527" s="135">
        <v>0</v>
      </c>
      <c r="J527" s="136">
        <v>0</v>
      </c>
      <c r="K527" s="135">
        <v>0</v>
      </c>
      <c r="L527" s="135">
        <v>0</v>
      </c>
      <c r="M527" s="135">
        <v>0</v>
      </c>
      <c r="N527" s="135">
        <v>0</v>
      </c>
      <c r="O527" s="135">
        <v>0</v>
      </c>
      <c r="P527" s="135">
        <v>150351.76</v>
      </c>
      <c r="Q527" s="135">
        <v>0</v>
      </c>
      <c r="R527" s="135">
        <v>0</v>
      </c>
      <c r="S527" s="135">
        <v>0</v>
      </c>
      <c r="T527" s="135">
        <v>0</v>
      </c>
    </row>
    <row r="528" spans="1:20" ht="22.5" customHeight="1" x14ac:dyDescent="0.25">
      <c r="A528" s="14">
        <v>2</v>
      </c>
      <c r="B528" s="15" t="s">
        <v>1146</v>
      </c>
      <c r="C528" s="80">
        <f t="shared" si="119"/>
        <v>7999863.9000000004</v>
      </c>
      <c r="D528" s="80">
        <f t="shared" si="124"/>
        <v>0</v>
      </c>
      <c r="E528" s="80">
        <v>0</v>
      </c>
      <c r="F528" s="80">
        <v>0</v>
      </c>
      <c r="G528" s="80">
        <v>0</v>
      </c>
      <c r="H528" s="80">
        <v>0</v>
      </c>
      <c r="I528" s="80">
        <v>0</v>
      </c>
      <c r="J528" s="81">
        <v>0</v>
      </c>
      <c r="K528" s="80">
        <v>0</v>
      </c>
      <c r="L528" s="144">
        <v>7846786.6699999999</v>
      </c>
      <c r="M528" s="80">
        <v>0</v>
      </c>
      <c r="N528" s="80">
        <v>0</v>
      </c>
      <c r="O528" s="80">
        <v>0</v>
      </c>
      <c r="P528" s="80">
        <v>153077.23000000001</v>
      </c>
      <c r="Q528" s="80">
        <v>0</v>
      </c>
      <c r="R528" s="80">
        <v>0</v>
      </c>
      <c r="S528" s="80">
        <v>0</v>
      </c>
      <c r="T528" s="80">
        <v>0</v>
      </c>
    </row>
    <row r="529" spans="1:20" ht="22.5" customHeight="1" x14ac:dyDescent="0.25">
      <c r="A529" s="129">
        <v>3</v>
      </c>
      <c r="B529" s="15" t="s">
        <v>1147</v>
      </c>
      <c r="C529" s="80">
        <f t="shared" si="119"/>
        <v>137657.26</v>
      </c>
      <c r="D529" s="80">
        <f t="shared" si="124"/>
        <v>0</v>
      </c>
      <c r="E529" s="80">
        <v>0</v>
      </c>
      <c r="F529" s="80">
        <v>0</v>
      </c>
      <c r="G529" s="80">
        <v>0</v>
      </c>
      <c r="H529" s="80">
        <v>0</v>
      </c>
      <c r="I529" s="80">
        <v>0</v>
      </c>
      <c r="J529" s="81">
        <v>0</v>
      </c>
      <c r="K529" s="80">
        <v>0</v>
      </c>
      <c r="L529" s="80">
        <v>0</v>
      </c>
      <c r="M529" s="80">
        <v>0</v>
      </c>
      <c r="N529" s="80">
        <v>0</v>
      </c>
      <c r="O529" s="80">
        <v>0</v>
      </c>
      <c r="P529" s="80">
        <v>137657.26</v>
      </c>
      <c r="Q529" s="80">
        <v>0</v>
      </c>
      <c r="R529" s="80">
        <v>0</v>
      </c>
      <c r="S529" s="80">
        <v>0</v>
      </c>
      <c r="T529" s="80">
        <v>0</v>
      </c>
    </row>
    <row r="530" spans="1:20" ht="24.75" customHeight="1" x14ac:dyDescent="0.25">
      <c r="A530" s="14">
        <v>4</v>
      </c>
      <c r="B530" s="15" t="s">
        <v>1148</v>
      </c>
      <c r="C530" s="80">
        <f t="shared" ref="C530:C593" si="136">D530+K530+L530+M530+N530+O530+P530+Q530+R530+S530+T530</f>
        <v>2626513.62</v>
      </c>
      <c r="D530" s="80">
        <f t="shared" si="124"/>
        <v>2495394.04</v>
      </c>
      <c r="E530" s="80">
        <v>396021.6</v>
      </c>
      <c r="F530" s="144">
        <v>1669442.44</v>
      </c>
      <c r="G530" s="80">
        <v>0</v>
      </c>
      <c r="H530" s="80">
        <v>204464.4</v>
      </c>
      <c r="I530" s="80">
        <v>225465.60000000001</v>
      </c>
      <c r="J530" s="81">
        <v>0</v>
      </c>
      <c r="K530" s="80">
        <v>0</v>
      </c>
      <c r="L530" s="80">
        <v>0</v>
      </c>
      <c r="M530" s="80">
        <v>0</v>
      </c>
      <c r="N530" s="80">
        <v>0</v>
      </c>
      <c r="O530" s="80">
        <v>0</v>
      </c>
      <c r="P530" s="80">
        <v>131119.57999999999</v>
      </c>
      <c r="Q530" s="80">
        <v>0</v>
      </c>
      <c r="R530" s="80">
        <v>0</v>
      </c>
      <c r="S530" s="80">
        <v>0</v>
      </c>
      <c r="T530" s="80">
        <v>0</v>
      </c>
    </row>
    <row r="531" spans="1:20" s="8" customFormat="1" ht="23.25" customHeight="1" x14ac:dyDescent="0.25">
      <c r="A531" s="171" t="s">
        <v>239</v>
      </c>
      <c r="B531" s="171"/>
      <c r="C531" s="78">
        <f>SUM(C532:C534)</f>
        <v>4282178.49</v>
      </c>
      <c r="D531" s="78">
        <f t="shared" ref="D531:T531" si="137">SUM(D532:D534)</f>
        <v>3997575.6</v>
      </c>
      <c r="E531" s="78">
        <f t="shared" si="137"/>
        <v>0</v>
      </c>
      <c r="F531" s="78">
        <f t="shared" si="137"/>
        <v>3228206.4000000004</v>
      </c>
      <c r="G531" s="78">
        <f t="shared" si="137"/>
        <v>458652</v>
      </c>
      <c r="H531" s="78">
        <f t="shared" si="137"/>
        <v>139320</v>
      </c>
      <c r="I531" s="78">
        <f t="shared" si="137"/>
        <v>171397.2</v>
      </c>
      <c r="J531" s="79">
        <f t="shared" si="137"/>
        <v>0</v>
      </c>
      <c r="K531" s="78">
        <f t="shared" si="137"/>
        <v>0</v>
      </c>
      <c r="L531" s="78">
        <f t="shared" si="137"/>
        <v>0</v>
      </c>
      <c r="M531" s="78">
        <f t="shared" si="137"/>
        <v>0</v>
      </c>
      <c r="N531" s="78">
        <f t="shared" si="137"/>
        <v>0</v>
      </c>
      <c r="O531" s="78">
        <f t="shared" si="137"/>
        <v>0</v>
      </c>
      <c r="P531" s="78">
        <f t="shared" si="137"/>
        <v>284602.89</v>
      </c>
      <c r="Q531" s="78">
        <f t="shared" si="137"/>
        <v>0</v>
      </c>
      <c r="R531" s="78">
        <f t="shared" si="137"/>
        <v>0</v>
      </c>
      <c r="S531" s="78">
        <f t="shared" si="137"/>
        <v>0</v>
      </c>
      <c r="T531" s="78">
        <f t="shared" si="137"/>
        <v>0</v>
      </c>
    </row>
    <row r="532" spans="1:20" ht="23.25" customHeight="1" x14ac:dyDescent="0.25">
      <c r="A532" s="14">
        <v>1</v>
      </c>
      <c r="B532" s="15" t="s">
        <v>1150</v>
      </c>
      <c r="C532" s="80">
        <f t="shared" si="136"/>
        <v>284602.89</v>
      </c>
      <c r="D532" s="80">
        <f t="shared" si="124"/>
        <v>0</v>
      </c>
      <c r="E532" s="80">
        <v>0</v>
      </c>
      <c r="F532" s="80">
        <v>0</v>
      </c>
      <c r="G532" s="80">
        <v>0</v>
      </c>
      <c r="H532" s="80">
        <v>0</v>
      </c>
      <c r="I532" s="80">
        <v>0</v>
      </c>
      <c r="J532" s="81">
        <v>0</v>
      </c>
      <c r="K532" s="80">
        <v>0</v>
      </c>
      <c r="L532" s="123">
        <v>0</v>
      </c>
      <c r="M532" s="80">
        <v>0</v>
      </c>
      <c r="N532" s="80">
        <v>0</v>
      </c>
      <c r="O532" s="80">
        <v>0</v>
      </c>
      <c r="P532" s="144">
        <v>284602.89</v>
      </c>
      <c r="Q532" s="80">
        <v>0</v>
      </c>
      <c r="R532" s="80">
        <v>0</v>
      </c>
      <c r="S532" s="80">
        <v>0</v>
      </c>
      <c r="T532" s="80">
        <v>0</v>
      </c>
    </row>
    <row r="533" spans="1:20" ht="23.25" customHeight="1" x14ac:dyDescent="0.25">
      <c r="A533" s="14">
        <v>2</v>
      </c>
      <c r="B533" s="15" t="s">
        <v>1024</v>
      </c>
      <c r="C533" s="80">
        <f t="shared" si="136"/>
        <v>2052778.8</v>
      </c>
      <c r="D533" s="80">
        <f t="shared" si="124"/>
        <v>2052778.8</v>
      </c>
      <c r="E533" s="80">
        <v>0</v>
      </c>
      <c r="F533" s="144">
        <v>1283409.6000000001</v>
      </c>
      <c r="G533" s="144">
        <v>458652</v>
      </c>
      <c r="H533" s="144">
        <v>139320</v>
      </c>
      <c r="I533" s="144">
        <v>171397.2</v>
      </c>
      <c r="J533" s="81">
        <v>0</v>
      </c>
      <c r="K533" s="80">
        <v>0</v>
      </c>
      <c r="L533" s="80">
        <v>0</v>
      </c>
      <c r="M533" s="80">
        <v>0</v>
      </c>
      <c r="N533" s="80">
        <v>0</v>
      </c>
      <c r="O533" s="80">
        <v>0</v>
      </c>
      <c r="P533" s="80">
        <v>0</v>
      </c>
      <c r="Q533" s="80">
        <v>0</v>
      </c>
      <c r="R533" s="80">
        <v>0</v>
      </c>
      <c r="S533" s="80">
        <v>0</v>
      </c>
      <c r="T533" s="80">
        <v>0</v>
      </c>
    </row>
    <row r="534" spans="1:20" ht="23.25" customHeight="1" x14ac:dyDescent="0.25">
      <c r="A534" s="14">
        <v>3</v>
      </c>
      <c r="B534" s="15" t="s">
        <v>245</v>
      </c>
      <c r="C534" s="80">
        <f t="shared" si="136"/>
        <v>1944796.8</v>
      </c>
      <c r="D534" s="80">
        <f t="shared" si="124"/>
        <v>1944796.8</v>
      </c>
      <c r="E534" s="80">
        <v>0</v>
      </c>
      <c r="F534" s="144">
        <v>1944796.8</v>
      </c>
      <c r="G534" s="80">
        <v>0</v>
      </c>
      <c r="H534" s="80">
        <v>0</v>
      </c>
      <c r="I534" s="80">
        <v>0</v>
      </c>
      <c r="J534" s="81">
        <v>0</v>
      </c>
      <c r="K534" s="80">
        <v>0</v>
      </c>
      <c r="L534" s="80">
        <v>0</v>
      </c>
      <c r="M534" s="80">
        <v>0</v>
      </c>
      <c r="N534" s="80">
        <v>0</v>
      </c>
      <c r="O534" s="80">
        <v>0</v>
      </c>
      <c r="P534" s="80">
        <v>0</v>
      </c>
      <c r="Q534" s="80">
        <v>0</v>
      </c>
      <c r="R534" s="80">
        <v>0</v>
      </c>
      <c r="S534" s="80">
        <v>0</v>
      </c>
      <c r="T534" s="80">
        <v>0</v>
      </c>
    </row>
    <row r="535" spans="1:20" s="8" customFormat="1" ht="23.25" customHeight="1" x14ac:dyDescent="0.25">
      <c r="A535" s="171" t="s">
        <v>541</v>
      </c>
      <c r="B535" s="171"/>
      <c r="C535" s="78">
        <f>SUM(C536:C542)</f>
        <v>14997527.09</v>
      </c>
      <c r="D535" s="78">
        <f t="shared" ref="D535:T535" si="138">SUM(D536:D542)</f>
        <v>14233519.199999999</v>
      </c>
      <c r="E535" s="78">
        <f t="shared" si="138"/>
        <v>1316796</v>
      </c>
      <c r="F535" s="78">
        <f t="shared" si="138"/>
        <v>11735226</v>
      </c>
      <c r="G535" s="78">
        <f t="shared" si="138"/>
        <v>973918.79999999993</v>
      </c>
      <c r="H535" s="78">
        <f t="shared" si="138"/>
        <v>207578.4</v>
      </c>
      <c r="I535" s="78">
        <f t="shared" si="138"/>
        <v>0</v>
      </c>
      <c r="J535" s="79">
        <f t="shared" si="138"/>
        <v>0</v>
      </c>
      <c r="K535" s="78">
        <f t="shared" si="138"/>
        <v>0</v>
      </c>
      <c r="L535" s="78">
        <f t="shared" si="138"/>
        <v>0</v>
      </c>
      <c r="M535" s="78">
        <f t="shared" si="138"/>
        <v>0</v>
      </c>
      <c r="N535" s="78">
        <f t="shared" si="138"/>
        <v>0</v>
      </c>
      <c r="O535" s="78">
        <f t="shared" si="138"/>
        <v>0</v>
      </c>
      <c r="P535" s="78">
        <f t="shared" si="138"/>
        <v>764007.8899999999</v>
      </c>
      <c r="Q535" s="78">
        <f t="shared" si="138"/>
        <v>0</v>
      </c>
      <c r="R535" s="78">
        <f t="shared" si="138"/>
        <v>0</v>
      </c>
      <c r="S535" s="78">
        <f t="shared" si="138"/>
        <v>0</v>
      </c>
      <c r="T535" s="78">
        <f t="shared" si="138"/>
        <v>0</v>
      </c>
    </row>
    <row r="536" spans="1:20" ht="23.25" customHeight="1" x14ac:dyDescent="0.25">
      <c r="A536" s="14">
        <v>1</v>
      </c>
      <c r="B536" s="15" t="s">
        <v>542</v>
      </c>
      <c r="C536" s="80">
        <f t="shared" si="136"/>
        <v>4304436</v>
      </c>
      <c r="D536" s="80">
        <f t="shared" si="124"/>
        <v>4304436</v>
      </c>
      <c r="E536" s="80">
        <v>0</v>
      </c>
      <c r="F536" s="144">
        <v>4304436</v>
      </c>
      <c r="G536" s="80">
        <v>0</v>
      </c>
      <c r="H536" s="80">
        <v>0</v>
      </c>
      <c r="I536" s="80">
        <v>0</v>
      </c>
      <c r="J536" s="81">
        <v>0</v>
      </c>
      <c r="K536" s="80">
        <v>0</v>
      </c>
      <c r="L536" s="80">
        <v>0</v>
      </c>
      <c r="M536" s="80">
        <v>0</v>
      </c>
      <c r="N536" s="80">
        <v>0</v>
      </c>
      <c r="O536" s="80">
        <v>0</v>
      </c>
      <c r="P536" s="42">
        <v>0</v>
      </c>
      <c r="Q536" s="80">
        <v>0</v>
      </c>
      <c r="R536" s="80">
        <v>0</v>
      </c>
      <c r="S536" s="80">
        <v>0</v>
      </c>
      <c r="T536" s="80">
        <v>0</v>
      </c>
    </row>
    <row r="537" spans="1:20" ht="24" customHeight="1" x14ac:dyDescent="0.25">
      <c r="A537" s="14">
        <v>2</v>
      </c>
      <c r="B537" s="15" t="s">
        <v>1151</v>
      </c>
      <c r="C537" s="80">
        <f t="shared" si="136"/>
        <v>1136103.01</v>
      </c>
      <c r="D537" s="80">
        <f t="shared" si="124"/>
        <v>886837.2</v>
      </c>
      <c r="E537" s="144">
        <v>886837.2</v>
      </c>
      <c r="F537" s="80">
        <v>0</v>
      </c>
      <c r="G537" s="123">
        <v>0</v>
      </c>
      <c r="H537" s="123">
        <v>0</v>
      </c>
      <c r="I537" s="123">
        <v>0</v>
      </c>
      <c r="J537" s="81">
        <v>0</v>
      </c>
      <c r="K537" s="80">
        <v>0</v>
      </c>
      <c r="L537" s="80">
        <v>0</v>
      </c>
      <c r="M537" s="80">
        <v>0</v>
      </c>
      <c r="N537" s="80">
        <v>0</v>
      </c>
      <c r="O537" s="80">
        <v>0</v>
      </c>
      <c r="P537" s="42">
        <v>249265.81</v>
      </c>
      <c r="Q537" s="80">
        <v>0</v>
      </c>
      <c r="R537" s="80">
        <v>0</v>
      </c>
      <c r="S537" s="80">
        <v>0</v>
      </c>
      <c r="T537" s="80">
        <v>0</v>
      </c>
    </row>
    <row r="538" spans="1:20" ht="21.75" customHeight="1" x14ac:dyDescent="0.25">
      <c r="A538" s="14">
        <v>3</v>
      </c>
      <c r="B538" s="15" t="s">
        <v>544</v>
      </c>
      <c r="C538" s="80">
        <f t="shared" si="136"/>
        <v>6605593.2000000002</v>
      </c>
      <c r="D538" s="80">
        <f t="shared" si="124"/>
        <v>6605593.2000000002</v>
      </c>
      <c r="E538" s="80">
        <v>0</v>
      </c>
      <c r="F538" s="144">
        <v>6605593.2000000002</v>
      </c>
      <c r="G538" s="80">
        <v>0</v>
      </c>
      <c r="H538" s="80">
        <v>0</v>
      </c>
      <c r="I538" s="80">
        <v>0</v>
      </c>
      <c r="J538" s="81">
        <v>0</v>
      </c>
      <c r="K538" s="80">
        <v>0</v>
      </c>
      <c r="L538" s="80">
        <v>0</v>
      </c>
      <c r="M538" s="80">
        <v>0</v>
      </c>
      <c r="N538" s="80">
        <v>0</v>
      </c>
      <c r="O538" s="80">
        <v>0</v>
      </c>
      <c r="P538" s="42">
        <v>0</v>
      </c>
      <c r="Q538" s="80">
        <v>0</v>
      </c>
      <c r="R538" s="80">
        <v>0</v>
      </c>
      <c r="S538" s="80">
        <v>0</v>
      </c>
      <c r="T538" s="80">
        <v>0</v>
      </c>
    </row>
    <row r="539" spans="1:20" ht="22.5" customHeight="1" x14ac:dyDescent="0.25">
      <c r="A539" s="14">
        <v>4</v>
      </c>
      <c r="B539" s="15" t="s">
        <v>545</v>
      </c>
      <c r="C539" s="80">
        <f t="shared" si="136"/>
        <v>324639.59999999998</v>
      </c>
      <c r="D539" s="80">
        <f t="shared" si="124"/>
        <v>324639.59999999998</v>
      </c>
      <c r="E539" s="80">
        <v>0</v>
      </c>
      <c r="F539" s="80">
        <v>0</v>
      </c>
      <c r="G539" s="144">
        <v>324639.59999999998</v>
      </c>
      <c r="H539" s="80">
        <v>0</v>
      </c>
      <c r="I539" s="80">
        <v>0</v>
      </c>
      <c r="J539" s="81">
        <v>0</v>
      </c>
      <c r="K539" s="80">
        <v>0</v>
      </c>
      <c r="L539" s="80">
        <v>0</v>
      </c>
      <c r="M539" s="80">
        <v>0</v>
      </c>
      <c r="N539" s="80">
        <v>0</v>
      </c>
      <c r="O539" s="80">
        <v>0</v>
      </c>
      <c r="P539" s="42">
        <v>0</v>
      </c>
      <c r="Q539" s="80">
        <v>0</v>
      </c>
      <c r="R539" s="80">
        <v>0</v>
      </c>
      <c r="S539" s="80">
        <v>0</v>
      </c>
      <c r="T539" s="80">
        <v>0</v>
      </c>
    </row>
    <row r="540" spans="1:20" ht="22.5" customHeight="1" x14ac:dyDescent="0.25">
      <c r="A540" s="14">
        <v>5</v>
      </c>
      <c r="B540" s="15" t="s">
        <v>546</v>
      </c>
      <c r="C540" s="80">
        <f t="shared" si="136"/>
        <v>324639.59999999998</v>
      </c>
      <c r="D540" s="80">
        <f t="shared" si="124"/>
        <v>324639.59999999998</v>
      </c>
      <c r="E540" s="80">
        <v>0</v>
      </c>
      <c r="F540" s="80">
        <v>0</v>
      </c>
      <c r="G540" s="144">
        <v>324639.59999999998</v>
      </c>
      <c r="H540" s="80">
        <v>0</v>
      </c>
      <c r="I540" s="80">
        <v>0</v>
      </c>
      <c r="J540" s="81">
        <v>0</v>
      </c>
      <c r="K540" s="80">
        <v>0</v>
      </c>
      <c r="L540" s="80">
        <v>0</v>
      </c>
      <c r="M540" s="80">
        <v>0</v>
      </c>
      <c r="N540" s="80">
        <v>0</v>
      </c>
      <c r="O540" s="80">
        <v>0</v>
      </c>
      <c r="P540" s="42">
        <v>0</v>
      </c>
      <c r="Q540" s="80">
        <v>0</v>
      </c>
      <c r="R540" s="80">
        <v>0</v>
      </c>
      <c r="S540" s="80">
        <v>0</v>
      </c>
      <c r="T540" s="80">
        <v>0</v>
      </c>
    </row>
    <row r="541" spans="1:20" ht="22.5" customHeight="1" x14ac:dyDescent="0.25">
      <c r="A541" s="14">
        <v>6</v>
      </c>
      <c r="B541" s="15" t="s">
        <v>1152</v>
      </c>
      <c r="C541" s="80">
        <f t="shared" si="136"/>
        <v>944700.87999999989</v>
      </c>
      <c r="D541" s="80">
        <f t="shared" si="124"/>
        <v>429958.8</v>
      </c>
      <c r="E541" s="144">
        <v>429958.8</v>
      </c>
      <c r="F541" s="123">
        <v>0</v>
      </c>
      <c r="G541" s="123">
        <v>0</v>
      </c>
      <c r="H541" s="123">
        <v>0</v>
      </c>
      <c r="I541" s="80">
        <v>0</v>
      </c>
      <c r="J541" s="81">
        <v>0</v>
      </c>
      <c r="K541" s="80">
        <v>0</v>
      </c>
      <c r="L541" s="123">
        <v>0</v>
      </c>
      <c r="M541" s="80">
        <v>0</v>
      </c>
      <c r="N541" s="123">
        <v>0</v>
      </c>
      <c r="O541" s="80">
        <v>0</v>
      </c>
      <c r="P541" s="42">
        <f>129982.7+123813.82+128710.72+132234.84</f>
        <v>514742.07999999996</v>
      </c>
      <c r="Q541" s="80">
        <v>0</v>
      </c>
      <c r="R541" s="80">
        <v>0</v>
      </c>
      <c r="S541" s="80">
        <v>0</v>
      </c>
      <c r="T541" s="80">
        <v>0</v>
      </c>
    </row>
    <row r="542" spans="1:20" ht="22.5" customHeight="1" x14ac:dyDescent="0.25">
      <c r="A542" s="14">
        <v>7</v>
      </c>
      <c r="B542" s="15" t="s">
        <v>1153</v>
      </c>
      <c r="C542" s="80">
        <f t="shared" si="136"/>
        <v>1357414.7999999998</v>
      </c>
      <c r="D542" s="80">
        <f t="shared" si="124"/>
        <v>1357414.7999999998</v>
      </c>
      <c r="E542" s="80">
        <v>0</v>
      </c>
      <c r="F542" s="144">
        <v>825196.8</v>
      </c>
      <c r="G542" s="144">
        <v>324639.59999999998</v>
      </c>
      <c r="H542" s="144">
        <v>207578.4</v>
      </c>
      <c r="I542" s="80">
        <v>0</v>
      </c>
      <c r="J542" s="81">
        <v>0</v>
      </c>
      <c r="K542" s="80">
        <v>0</v>
      </c>
      <c r="L542" s="80">
        <v>0</v>
      </c>
      <c r="M542" s="80">
        <v>0</v>
      </c>
      <c r="N542" s="80">
        <v>0</v>
      </c>
      <c r="O542" s="80">
        <v>0</v>
      </c>
      <c r="P542" s="42">
        <v>0</v>
      </c>
      <c r="Q542" s="80">
        <v>0</v>
      </c>
      <c r="R542" s="80">
        <v>0</v>
      </c>
      <c r="S542" s="80">
        <v>0</v>
      </c>
      <c r="T542" s="80">
        <v>0</v>
      </c>
    </row>
    <row r="543" spans="1:20" s="8" customFormat="1" ht="22.5" customHeight="1" x14ac:dyDescent="0.25">
      <c r="A543" s="171" t="s">
        <v>247</v>
      </c>
      <c r="B543" s="171"/>
      <c r="C543" s="78">
        <f>SUM(C544)</f>
        <v>520923.6</v>
      </c>
      <c r="D543" s="78">
        <f t="shared" ref="D543:T543" si="139">SUM(D544)</f>
        <v>348276</v>
      </c>
      <c r="E543" s="78">
        <f t="shared" si="139"/>
        <v>348276</v>
      </c>
      <c r="F543" s="78">
        <f t="shared" si="139"/>
        <v>0</v>
      </c>
      <c r="G543" s="78">
        <f t="shared" si="139"/>
        <v>0</v>
      </c>
      <c r="H543" s="78">
        <f t="shared" si="139"/>
        <v>0</v>
      </c>
      <c r="I543" s="78">
        <f t="shared" si="139"/>
        <v>0</v>
      </c>
      <c r="J543" s="79">
        <f t="shared" si="139"/>
        <v>0</v>
      </c>
      <c r="K543" s="78">
        <f t="shared" si="139"/>
        <v>0</v>
      </c>
      <c r="L543" s="78">
        <f t="shared" si="139"/>
        <v>0</v>
      </c>
      <c r="M543" s="78">
        <f t="shared" si="139"/>
        <v>172647.6</v>
      </c>
      <c r="N543" s="78">
        <f t="shared" si="139"/>
        <v>0</v>
      </c>
      <c r="O543" s="78">
        <f t="shared" si="139"/>
        <v>0</v>
      </c>
      <c r="P543" s="78">
        <f t="shared" si="139"/>
        <v>0</v>
      </c>
      <c r="Q543" s="78">
        <f t="shared" si="139"/>
        <v>0</v>
      </c>
      <c r="R543" s="78">
        <f t="shared" si="139"/>
        <v>0</v>
      </c>
      <c r="S543" s="78">
        <f t="shared" si="139"/>
        <v>0</v>
      </c>
      <c r="T543" s="78">
        <f t="shared" si="139"/>
        <v>0</v>
      </c>
    </row>
    <row r="544" spans="1:20" ht="22.5" customHeight="1" x14ac:dyDescent="0.25">
      <c r="A544" s="14">
        <v>1</v>
      </c>
      <c r="B544" s="15" t="s">
        <v>549</v>
      </c>
      <c r="C544" s="80">
        <f t="shared" si="136"/>
        <v>520923.6</v>
      </c>
      <c r="D544" s="80">
        <f t="shared" si="124"/>
        <v>348276</v>
      </c>
      <c r="E544" s="144">
        <v>348276</v>
      </c>
      <c r="F544" s="80">
        <v>0</v>
      </c>
      <c r="G544" s="80">
        <v>0</v>
      </c>
      <c r="H544" s="80">
        <v>0</v>
      </c>
      <c r="I544" s="80">
        <v>0</v>
      </c>
      <c r="J544" s="81">
        <v>0</v>
      </c>
      <c r="K544" s="80">
        <v>0</v>
      </c>
      <c r="L544" s="80">
        <v>0</v>
      </c>
      <c r="M544" s="144">
        <v>172647.6</v>
      </c>
      <c r="N544" s="80">
        <v>0</v>
      </c>
      <c r="O544" s="80">
        <v>0</v>
      </c>
      <c r="P544" s="80">
        <v>0</v>
      </c>
      <c r="Q544" s="80">
        <v>0</v>
      </c>
      <c r="R544" s="80">
        <v>0</v>
      </c>
      <c r="S544" s="80">
        <v>0</v>
      </c>
      <c r="T544" s="80">
        <v>0</v>
      </c>
    </row>
    <row r="545" spans="1:20" s="8" customFormat="1" ht="23.25" customHeight="1" x14ac:dyDescent="0.25">
      <c r="A545" s="171" t="s">
        <v>295</v>
      </c>
      <c r="B545" s="171"/>
      <c r="C545" s="78">
        <f>SUM(C546:C557)</f>
        <v>17833845.759999998</v>
      </c>
      <c r="D545" s="78">
        <f t="shared" ref="D545:T545" si="140">SUM(D546:D557)</f>
        <v>3513528.3200000003</v>
      </c>
      <c r="E545" s="78">
        <f t="shared" si="140"/>
        <v>0</v>
      </c>
      <c r="F545" s="78">
        <f t="shared" si="140"/>
        <v>2205436.2599999998</v>
      </c>
      <c r="G545" s="78">
        <f t="shared" si="140"/>
        <v>188472</v>
      </c>
      <c r="H545" s="78">
        <f t="shared" si="140"/>
        <v>760904.06</v>
      </c>
      <c r="I545" s="78">
        <f t="shared" si="140"/>
        <v>358716</v>
      </c>
      <c r="J545" s="79">
        <f t="shared" si="140"/>
        <v>0</v>
      </c>
      <c r="K545" s="78">
        <f t="shared" si="140"/>
        <v>0</v>
      </c>
      <c r="L545" s="78">
        <f t="shared" si="140"/>
        <v>4922148.25</v>
      </c>
      <c r="M545" s="78">
        <f t="shared" si="140"/>
        <v>183561.60000000001</v>
      </c>
      <c r="N545" s="78">
        <f t="shared" si="140"/>
        <v>7700828.5199999996</v>
      </c>
      <c r="O545" s="78">
        <f t="shared" si="140"/>
        <v>0</v>
      </c>
      <c r="P545" s="78">
        <f t="shared" si="140"/>
        <v>1513779.0699999998</v>
      </c>
      <c r="Q545" s="78">
        <f t="shared" si="140"/>
        <v>0</v>
      </c>
      <c r="R545" s="78">
        <f t="shared" si="140"/>
        <v>0</v>
      </c>
      <c r="S545" s="78">
        <f t="shared" si="140"/>
        <v>0</v>
      </c>
      <c r="T545" s="78">
        <f t="shared" si="140"/>
        <v>0</v>
      </c>
    </row>
    <row r="546" spans="1:20" ht="23.25" customHeight="1" x14ac:dyDescent="0.25">
      <c r="A546" s="14">
        <v>1</v>
      </c>
      <c r="B546" s="15" t="s">
        <v>1154</v>
      </c>
      <c r="C546" s="80">
        <f t="shared" si="136"/>
        <v>456858.05</v>
      </c>
      <c r="D546" s="80">
        <f t="shared" si="124"/>
        <v>0</v>
      </c>
      <c r="E546" s="80">
        <v>0</v>
      </c>
      <c r="F546" s="80">
        <v>0</v>
      </c>
      <c r="G546" s="80">
        <v>0</v>
      </c>
      <c r="H546" s="80">
        <v>0</v>
      </c>
      <c r="I546" s="80">
        <v>0</v>
      </c>
      <c r="J546" s="81">
        <v>0</v>
      </c>
      <c r="K546" s="80">
        <v>0</v>
      </c>
      <c r="L546" s="80">
        <v>0</v>
      </c>
      <c r="M546" s="80">
        <v>0</v>
      </c>
      <c r="N546" s="123">
        <v>0</v>
      </c>
      <c r="O546" s="80">
        <v>0</v>
      </c>
      <c r="P546" s="144">
        <v>456858.05</v>
      </c>
      <c r="Q546" s="80">
        <v>0</v>
      </c>
      <c r="R546" s="80">
        <v>0</v>
      </c>
      <c r="S546" s="80">
        <v>0</v>
      </c>
      <c r="T546" s="80">
        <v>0</v>
      </c>
    </row>
    <row r="547" spans="1:20" s="44" customFormat="1" ht="21" customHeight="1" x14ac:dyDescent="0.25">
      <c r="A547" s="129">
        <v>2</v>
      </c>
      <c r="B547" s="130" t="s">
        <v>1320</v>
      </c>
      <c r="C547" s="80">
        <f t="shared" si="136"/>
        <v>416453.31</v>
      </c>
      <c r="D547" s="135">
        <f t="shared" si="124"/>
        <v>0</v>
      </c>
      <c r="E547" s="135">
        <v>0</v>
      </c>
      <c r="F547" s="135">
        <v>0</v>
      </c>
      <c r="G547" s="135">
        <v>0</v>
      </c>
      <c r="H547" s="135">
        <v>0</v>
      </c>
      <c r="I547" s="135">
        <v>0</v>
      </c>
      <c r="J547" s="136">
        <v>0</v>
      </c>
      <c r="K547" s="135">
        <v>0</v>
      </c>
      <c r="L547" s="135">
        <v>0</v>
      </c>
      <c r="M547" s="135">
        <v>0</v>
      </c>
      <c r="N547" s="135">
        <v>0</v>
      </c>
      <c r="O547" s="135">
        <v>0</v>
      </c>
      <c r="P547" s="135">
        <f>234517.24+181936.07</f>
        <v>416453.31</v>
      </c>
      <c r="Q547" s="135">
        <v>0</v>
      </c>
      <c r="R547" s="135">
        <v>0</v>
      </c>
      <c r="S547" s="135">
        <v>0</v>
      </c>
      <c r="T547" s="135">
        <v>0</v>
      </c>
    </row>
    <row r="548" spans="1:20" ht="23.25" customHeight="1" x14ac:dyDescent="0.25">
      <c r="A548" s="14">
        <v>3</v>
      </c>
      <c r="B548" s="15" t="s">
        <v>1155</v>
      </c>
      <c r="C548" s="80">
        <f t="shared" si="136"/>
        <v>1315104</v>
      </c>
      <c r="D548" s="80">
        <f t="shared" si="124"/>
        <v>0</v>
      </c>
      <c r="E548" s="80">
        <v>0</v>
      </c>
      <c r="F548" s="80">
        <v>0</v>
      </c>
      <c r="G548" s="80">
        <v>0</v>
      </c>
      <c r="H548" s="80">
        <v>0</v>
      </c>
      <c r="I548" s="80">
        <v>0</v>
      </c>
      <c r="J548" s="81">
        <v>0</v>
      </c>
      <c r="K548" s="80">
        <v>0</v>
      </c>
      <c r="L548" s="80">
        <v>0</v>
      </c>
      <c r="M548" s="80">
        <v>0</v>
      </c>
      <c r="N548" s="144">
        <v>1315104</v>
      </c>
      <c r="O548" s="80">
        <v>0</v>
      </c>
      <c r="P548" s="80">
        <v>0</v>
      </c>
      <c r="Q548" s="80">
        <v>0</v>
      </c>
      <c r="R548" s="80">
        <v>0</v>
      </c>
      <c r="S548" s="80">
        <v>0</v>
      </c>
      <c r="T548" s="80">
        <v>0</v>
      </c>
    </row>
    <row r="549" spans="1:20" ht="23.25" customHeight="1" x14ac:dyDescent="0.25">
      <c r="A549" s="14">
        <v>4</v>
      </c>
      <c r="B549" s="15" t="s">
        <v>1156</v>
      </c>
      <c r="C549" s="80">
        <f t="shared" si="136"/>
        <v>1769124</v>
      </c>
      <c r="D549" s="80">
        <f t="shared" si="124"/>
        <v>0</v>
      </c>
      <c r="E549" s="80">
        <v>0</v>
      </c>
      <c r="F549" s="80">
        <v>0</v>
      </c>
      <c r="G549" s="80">
        <v>0</v>
      </c>
      <c r="H549" s="80">
        <v>0</v>
      </c>
      <c r="I549" s="80">
        <v>0</v>
      </c>
      <c r="J549" s="81">
        <v>0</v>
      </c>
      <c r="K549" s="80">
        <v>0</v>
      </c>
      <c r="L549" s="80">
        <v>0</v>
      </c>
      <c r="M549" s="80">
        <v>0</v>
      </c>
      <c r="N549" s="144">
        <v>1769124</v>
      </c>
      <c r="O549" s="80">
        <v>0</v>
      </c>
      <c r="P549" s="80">
        <v>0</v>
      </c>
      <c r="Q549" s="80">
        <v>0</v>
      </c>
      <c r="R549" s="80">
        <v>0</v>
      </c>
      <c r="S549" s="80">
        <v>0</v>
      </c>
      <c r="T549" s="80">
        <v>0</v>
      </c>
    </row>
    <row r="550" spans="1:20" ht="23.25" customHeight="1" x14ac:dyDescent="0.25">
      <c r="A550" s="129">
        <v>5</v>
      </c>
      <c r="B550" s="15" t="s">
        <v>1157</v>
      </c>
      <c r="C550" s="80">
        <f t="shared" si="136"/>
        <v>160622.53</v>
      </c>
      <c r="D550" s="80">
        <f t="shared" si="124"/>
        <v>0</v>
      </c>
      <c r="E550" s="80">
        <v>0</v>
      </c>
      <c r="F550" s="80">
        <v>0</v>
      </c>
      <c r="G550" s="80">
        <v>0</v>
      </c>
      <c r="H550" s="80">
        <v>0</v>
      </c>
      <c r="I550" s="80">
        <v>0</v>
      </c>
      <c r="J550" s="81">
        <v>0</v>
      </c>
      <c r="K550" s="80">
        <v>0</v>
      </c>
      <c r="L550" s="80">
        <v>0</v>
      </c>
      <c r="M550" s="80">
        <v>0</v>
      </c>
      <c r="N550" s="80">
        <v>0</v>
      </c>
      <c r="O550" s="80">
        <v>0</v>
      </c>
      <c r="P550" s="80">
        <v>160622.53</v>
      </c>
      <c r="Q550" s="80">
        <v>0</v>
      </c>
      <c r="R550" s="80">
        <v>0</v>
      </c>
      <c r="S550" s="80">
        <v>0</v>
      </c>
      <c r="T550" s="80">
        <v>0</v>
      </c>
    </row>
    <row r="551" spans="1:20" ht="23.25" customHeight="1" x14ac:dyDescent="0.25">
      <c r="A551" s="14">
        <v>6</v>
      </c>
      <c r="B551" s="15" t="s">
        <v>1158</v>
      </c>
      <c r="C551" s="80">
        <f t="shared" si="136"/>
        <v>921735.98</v>
      </c>
      <c r="D551" s="80">
        <f t="shared" si="124"/>
        <v>0</v>
      </c>
      <c r="E551" s="80">
        <v>0</v>
      </c>
      <c r="F551" s="80">
        <v>0</v>
      </c>
      <c r="G551" s="80">
        <v>0</v>
      </c>
      <c r="H551" s="80">
        <v>0</v>
      </c>
      <c r="I551" s="80">
        <v>0</v>
      </c>
      <c r="J551" s="81">
        <v>0</v>
      </c>
      <c r="K551" s="80">
        <v>0</v>
      </c>
      <c r="L551" s="80">
        <v>0</v>
      </c>
      <c r="M551" s="80">
        <v>0</v>
      </c>
      <c r="N551" s="144">
        <v>734894.4</v>
      </c>
      <c r="O551" s="80">
        <v>0</v>
      </c>
      <c r="P551" s="80">
        <v>186841.58</v>
      </c>
      <c r="Q551" s="80">
        <v>0</v>
      </c>
      <c r="R551" s="80">
        <v>0</v>
      </c>
      <c r="S551" s="80">
        <v>0</v>
      </c>
      <c r="T551" s="80">
        <v>0</v>
      </c>
    </row>
    <row r="552" spans="1:20" ht="22.5" customHeight="1" x14ac:dyDescent="0.25">
      <c r="A552" s="14">
        <v>7</v>
      </c>
      <c r="B552" s="15" t="s">
        <v>556</v>
      </c>
      <c r="C552" s="80">
        <f t="shared" si="136"/>
        <v>183561.60000000001</v>
      </c>
      <c r="D552" s="80">
        <f t="shared" si="124"/>
        <v>0</v>
      </c>
      <c r="E552" s="80">
        <v>0</v>
      </c>
      <c r="F552" s="80">
        <v>0</v>
      </c>
      <c r="G552" s="80">
        <v>0</v>
      </c>
      <c r="H552" s="80">
        <v>0</v>
      </c>
      <c r="I552" s="80">
        <v>0</v>
      </c>
      <c r="J552" s="81">
        <v>0</v>
      </c>
      <c r="K552" s="80">
        <v>0</v>
      </c>
      <c r="L552" s="80">
        <v>0</v>
      </c>
      <c r="M552" s="144">
        <v>183561.60000000001</v>
      </c>
      <c r="N552" s="80">
        <v>0</v>
      </c>
      <c r="O552" s="80">
        <v>0</v>
      </c>
      <c r="P552" s="80">
        <v>0</v>
      </c>
      <c r="Q552" s="80">
        <v>0</v>
      </c>
      <c r="R552" s="80">
        <v>0</v>
      </c>
      <c r="S552" s="80">
        <v>0</v>
      </c>
      <c r="T552" s="80">
        <v>0</v>
      </c>
    </row>
    <row r="553" spans="1:20" ht="22.5" customHeight="1" x14ac:dyDescent="0.25">
      <c r="A553" s="129">
        <v>8</v>
      </c>
      <c r="B553" s="15" t="s">
        <v>557</v>
      </c>
      <c r="C553" s="80">
        <f t="shared" si="136"/>
        <v>1772344.8</v>
      </c>
      <c r="D553" s="80">
        <f t="shared" si="124"/>
        <v>0</v>
      </c>
      <c r="E553" s="80">
        <v>0</v>
      </c>
      <c r="F553" s="80">
        <v>0</v>
      </c>
      <c r="G553" s="80">
        <v>0</v>
      </c>
      <c r="H553" s="80">
        <v>0</v>
      </c>
      <c r="I553" s="80">
        <v>0</v>
      </c>
      <c r="J553" s="81">
        <v>0</v>
      </c>
      <c r="K553" s="80">
        <v>0</v>
      </c>
      <c r="L553" s="80">
        <v>0</v>
      </c>
      <c r="M553" s="80">
        <v>0</v>
      </c>
      <c r="N553" s="144">
        <v>1772344.8</v>
      </c>
      <c r="O553" s="80">
        <v>0</v>
      </c>
      <c r="P553" s="80">
        <v>0</v>
      </c>
      <c r="Q553" s="80">
        <v>0</v>
      </c>
      <c r="R553" s="80">
        <v>0</v>
      </c>
      <c r="S553" s="80">
        <v>0</v>
      </c>
      <c r="T553" s="80">
        <v>0</v>
      </c>
    </row>
    <row r="554" spans="1:20" ht="21" customHeight="1" x14ac:dyDescent="0.25">
      <c r="A554" s="14">
        <v>9</v>
      </c>
      <c r="B554" s="15" t="s">
        <v>1159</v>
      </c>
      <c r="C554" s="80">
        <f t="shared" si="136"/>
        <v>146732.93</v>
      </c>
      <c r="D554" s="80">
        <f t="shared" si="124"/>
        <v>0</v>
      </c>
      <c r="E554" s="80">
        <v>0</v>
      </c>
      <c r="F554" s="80">
        <v>0</v>
      </c>
      <c r="G554" s="80">
        <v>0</v>
      </c>
      <c r="H554" s="80">
        <v>0</v>
      </c>
      <c r="I554" s="80">
        <v>0</v>
      </c>
      <c r="J554" s="81">
        <v>0</v>
      </c>
      <c r="K554" s="80">
        <v>0</v>
      </c>
      <c r="L554" s="123">
        <v>0</v>
      </c>
      <c r="M554" s="80">
        <v>0</v>
      </c>
      <c r="N554" s="80">
        <v>0</v>
      </c>
      <c r="O554" s="80">
        <v>0</v>
      </c>
      <c r="P554" s="80">
        <v>146732.93</v>
      </c>
      <c r="Q554" s="80">
        <v>0</v>
      </c>
      <c r="R554" s="80">
        <v>0</v>
      </c>
      <c r="S554" s="80">
        <v>0</v>
      </c>
      <c r="T554" s="80">
        <v>0</v>
      </c>
    </row>
    <row r="555" spans="1:20" ht="22.5" customHeight="1" x14ac:dyDescent="0.25">
      <c r="A555" s="14">
        <v>10</v>
      </c>
      <c r="B555" s="15" t="s">
        <v>559</v>
      </c>
      <c r="C555" s="80">
        <f t="shared" si="136"/>
        <v>1383453.6</v>
      </c>
      <c r="D555" s="80">
        <f t="shared" si="124"/>
        <v>1383453.6</v>
      </c>
      <c r="E555" s="80">
        <v>0</v>
      </c>
      <c r="F555" s="144">
        <v>1075435.2</v>
      </c>
      <c r="G555" s="80">
        <v>0</v>
      </c>
      <c r="H555" s="144">
        <v>308018.40000000002</v>
      </c>
      <c r="I555" s="80">
        <v>0</v>
      </c>
      <c r="J555" s="81">
        <v>0</v>
      </c>
      <c r="K555" s="80">
        <v>0</v>
      </c>
      <c r="L555" s="80">
        <v>0</v>
      </c>
      <c r="M555" s="80">
        <v>0</v>
      </c>
      <c r="N555" s="80">
        <v>0</v>
      </c>
      <c r="O555" s="80">
        <v>0</v>
      </c>
      <c r="P555" s="80">
        <v>0</v>
      </c>
      <c r="Q555" s="80">
        <v>0</v>
      </c>
      <c r="R555" s="80">
        <v>0</v>
      </c>
      <c r="S555" s="80">
        <v>0</v>
      </c>
      <c r="T555" s="80">
        <v>0</v>
      </c>
    </row>
    <row r="556" spans="1:20" ht="20.25" customHeight="1" x14ac:dyDescent="0.25">
      <c r="A556" s="129">
        <v>11</v>
      </c>
      <c r="B556" s="15" t="s">
        <v>1160</v>
      </c>
      <c r="C556" s="80">
        <f t="shared" si="136"/>
        <v>781130.4</v>
      </c>
      <c r="D556" s="80">
        <f t="shared" si="124"/>
        <v>781130.4</v>
      </c>
      <c r="E556" s="80">
        <v>0</v>
      </c>
      <c r="F556" s="80">
        <v>0</v>
      </c>
      <c r="G556" s="144">
        <v>188472</v>
      </c>
      <c r="H556" s="144">
        <v>233942.39999999999</v>
      </c>
      <c r="I556" s="144">
        <v>358716</v>
      </c>
      <c r="J556" s="81">
        <v>0</v>
      </c>
      <c r="K556" s="80">
        <v>0</v>
      </c>
      <c r="L556" s="80">
        <v>0</v>
      </c>
      <c r="M556" s="80">
        <v>0</v>
      </c>
      <c r="N556" s="80">
        <v>0</v>
      </c>
      <c r="O556" s="80">
        <v>0</v>
      </c>
      <c r="P556" s="80">
        <v>0</v>
      </c>
      <c r="Q556" s="80">
        <v>0</v>
      </c>
      <c r="R556" s="80">
        <v>0</v>
      </c>
      <c r="S556" s="80">
        <v>0</v>
      </c>
      <c r="T556" s="80">
        <v>0</v>
      </c>
    </row>
    <row r="557" spans="1:20" ht="22.5" customHeight="1" x14ac:dyDescent="0.25">
      <c r="A557" s="14">
        <v>12</v>
      </c>
      <c r="B557" s="15" t="s">
        <v>1161</v>
      </c>
      <c r="C557" s="80">
        <f t="shared" si="136"/>
        <v>8526724.5600000005</v>
      </c>
      <c r="D557" s="80">
        <f t="shared" si="124"/>
        <v>1348944.32</v>
      </c>
      <c r="E557" s="80">
        <v>0</v>
      </c>
      <c r="F557" s="144">
        <v>1130001.06</v>
      </c>
      <c r="G557" s="80">
        <v>0</v>
      </c>
      <c r="H557" s="144">
        <v>218943.26</v>
      </c>
      <c r="I557" s="80">
        <v>0</v>
      </c>
      <c r="J557" s="81">
        <v>0</v>
      </c>
      <c r="K557" s="80">
        <v>0</v>
      </c>
      <c r="L557" s="144">
        <v>4922148.25</v>
      </c>
      <c r="M557" s="80">
        <v>0</v>
      </c>
      <c r="N557" s="144">
        <v>2109361.3199999998</v>
      </c>
      <c r="O557" s="80">
        <v>0</v>
      </c>
      <c r="P557" s="80">
        <v>146270.67000000001</v>
      </c>
      <c r="Q557" s="80">
        <v>0</v>
      </c>
      <c r="R557" s="80">
        <v>0</v>
      </c>
      <c r="S557" s="80">
        <v>0</v>
      </c>
      <c r="T557" s="80">
        <v>0</v>
      </c>
    </row>
    <row r="558" spans="1:20" s="8" customFormat="1" ht="29.25" customHeight="1" x14ac:dyDescent="0.25">
      <c r="A558" s="171" t="s">
        <v>300</v>
      </c>
      <c r="B558" s="171"/>
      <c r="C558" s="78">
        <f>SUM(C559:C568)</f>
        <v>21698763.309999999</v>
      </c>
      <c r="D558" s="78">
        <f t="shared" ref="D558:T558" si="141">SUM(D559:D568)</f>
        <v>7065615.9799999995</v>
      </c>
      <c r="E558" s="78">
        <f t="shared" si="141"/>
        <v>880164</v>
      </c>
      <c r="F558" s="78">
        <f t="shared" si="141"/>
        <v>3170382.8</v>
      </c>
      <c r="G558" s="78">
        <f t="shared" si="141"/>
        <v>0</v>
      </c>
      <c r="H558" s="78">
        <f t="shared" si="141"/>
        <v>430113.6</v>
      </c>
      <c r="I558" s="78">
        <f t="shared" si="141"/>
        <v>2584955.58</v>
      </c>
      <c r="J558" s="79">
        <f t="shared" si="141"/>
        <v>0</v>
      </c>
      <c r="K558" s="78">
        <f t="shared" si="141"/>
        <v>0</v>
      </c>
      <c r="L558" s="78">
        <f t="shared" si="141"/>
        <v>14633147.33</v>
      </c>
      <c r="M558" s="78">
        <f t="shared" si="141"/>
        <v>0</v>
      </c>
      <c r="N558" s="78">
        <f t="shared" si="141"/>
        <v>0</v>
      </c>
      <c r="O558" s="78">
        <f t="shared" si="141"/>
        <v>0</v>
      </c>
      <c r="P558" s="78">
        <f t="shared" si="141"/>
        <v>0</v>
      </c>
      <c r="Q558" s="78">
        <f t="shared" si="141"/>
        <v>0</v>
      </c>
      <c r="R558" s="78">
        <f t="shared" si="141"/>
        <v>0</v>
      </c>
      <c r="S558" s="78">
        <f t="shared" si="141"/>
        <v>0</v>
      </c>
      <c r="T558" s="78">
        <f t="shared" si="141"/>
        <v>0</v>
      </c>
    </row>
    <row r="559" spans="1:20" ht="22.5" customHeight="1" x14ac:dyDescent="0.25">
      <c r="A559" s="14">
        <v>1</v>
      </c>
      <c r="B559" s="15" t="s">
        <v>561</v>
      </c>
      <c r="C559" s="80">
        <f t="shared" si="136"/>
        <v>1074490.3799999999</v>
      </c>
      <c r="D559" s="80">
        <f t="shared" si="124"/>
        <v>1074490.3799999999</v>
      </c>
      <c r="E559" s="80">
        <v>0</v>
      </c>
      <c r="F559" s="80">
        <v>0</v>
      </c>
      <c r="G559" s="80">
        <v>0</v>
      </c>
      <c r="H559" s="80">
        <v>0</v>
      </c>
      <c r="I559" s="80">
        <v>1074490.3799999999</v>
      </c>
      <c r="J559" s="81">
        <v>0</v>
      </c>
      <c r="K559" s="80">
        <v>0</v>
      </c>
      <c r="L559" s="80">
        <v>0</v>
      </c>
      <c r="M559" s="80">
        <v>0</v>
      </c>
      <c r="N559" s="80">
        <v>0</v>
      </c>
      <c r="O559" s="80">
        <v>0</v>
      </c>
      <c r="P559" s="80">
        <v>0</v>
      </c>
      <c r="Q559" s="80">
        <v>0</v>
      </c>
      <c r="R559" s="80">
        <v>0</v>
      </c>
      <c r="S559" s="80">
        <v>0</v>
      </c>
      <c r="T559" s="80">
        <v>0</v>
      </c>
    </row>
    <row r="560" spans="1:20" ht="22.5" customHeight="1" x14ac:dyDescent="0.25">
      <c r="A560" s="14">
        <v>2</v>
      </c>
      <c r="B560" s="15" t="s">
        <v>563</v>
      </c>
      <c r="C560" s="80">
        <f t="shared" si="136"/>
        <v>2490865.42</v>
      </c>
      <c r="D560" s="80">
        <f t="shared" si="124"/>
        <v>0</v>
      </c>
      <c r="E560" s="80">
        <v>0</v>
      </c>
      <c r="F560" s="80">
        <v>0</v>
      </c>
      <c r="G560" s="80">
        <v>0</v>
      </c>
      <c r="H560" s="80">
        <v>0</v>
      </c>
      <c r="I560" s="80">
        <v>0</v>
      </c>
      <c r="J560" s="81">
        <v>0</v>
      </c>
      <c r="K560" s="80">
        <v>0</v>
      </c>
      <c r="L560" s="80">
        <v>2490865.42</v>
      </c>
      <c r="M560" s="80">
        <v>0</v>
      </c>
      <c r="N560" s="80">
        <v>0</v>
      </c>
      <c r="O560" s="80">
        <v>0</v>
      </c>
      <c r="P560" s="80">
        <v>0</v>
      </c>
      <c r="Q560" s="80">
        <v>0</v>
      </c>
      <c r="R560" s="80">
        <v>0</v>
      </c>
      <c r="S560" s="80">
        <v>0</v>
      </c>
      <c r="T560" s="80">
        <v>0</v>
      </c>
    </row>
    <row r="561" spans="1:20" ht="22.5" customHeight="1" x14ac:dyDescent="0.25">
      <c r="A561" s="14">
        <v>3</v>
      </c>
      <c r="B561" s="15" t="s">
        <v>565</v>
      </c>
      <c r="C561" s="80">
        <f t="shared" si="136"/>
        <v>2698114.65</v>
      </c>
      <c r="D561" s="80">
        <f t="shared" si="124"/>
        <v>0</v>
      </c>
      <c r="E561" s="80">
        <v>0</v>
      </c>
      <c r="F561" s="80">
        <v>0</v>
      </c>
      <c r="G561" s="80">
        <v>0</v>
      </c>
      <c r="H561" s="80">
        <v>0</v>
      </c>
      <c r="I561" s="80">
        <v>0</v>
      </c>
      <c r="J561" s="81">
        <v>0</v>
      </c>
      <c r="K561" s="80">
        <v>0</v>
      </c>
      <c r="L561" s="80">
        <v>2698114.65</v>
      </c>
      <c r="M561" s="80">
        <v>0</v>
      </c>
      <c r="N561" s="80">
        <v>0</v>
      </c>
      <c r="O561" s="80">
        <v>0</v>
      </c>
      <c r="P561" s="80">
        <v>0</v>
      </c>
      <c r="Q561" s="80">
        <v>0</v>
      </c>
      <c r="R561" s="80">
        <v>0</v>
      </c>
      <c r="S561" s="80">
        <v>0</v>
      </c>
      <c r="T561" s="80">
        <v>0</v>
      </c>
    </row>
    <row r="562" spans="1:20" ht="22.5" customHeight="1" x14ac:dyDescent="0.25">
      <c r="A562" s="14">
        <v>4</v>
      </c>
      <c r="B562" s="15" t="s">
        <v>567</v>
      </c>
      <c r="C562" s="80">
        <f t="shared" si="136"/>
        <v>6072193.9699999997</v>
      </c>
      <c r="D562" s="80">
        <f t="shared" si="124"/>
        <v>0</v>
      </c>
      <c r="E562" s="80">
        <v>0</v>
      </c>
      <c r="F562" s="80">
        <v>0</v>
      </c>
      <c r="G562" s="80">
        <v>0</v>
      </c>
      <c r="H562" s="80">
        <v>0</v>
      </c>
      <c r="I562" s="80">
        <v>0</v>
      </c>
      <c r="J562" s="81">
        <v>0</v>
      </c>
      <c r="K562" s="80">
        <v>0</v>
      </c>
      <c r="L562" s="80">
        <v>6072193.9699999997</v>
      </c>
      <c r="M562" s="80">
        <v>0</v>
      </c>
      <c r="N562" s="80">
        <v>0</v>
      </c>
      <c r="O562" s="80">
        <v>0</v>
      </c>
      <c r="P562" s="80">
        <v>0</v>
      </c>
      <c r="Q562" s="80">
        <v>0</v>
      </c>
      <c r="R562" s="80">
        <v>0</v>
      </c>
      <c r="S562" s="80">
        <v>0</v>
      </c>
      <c r="T562" s="80">
        <v>0</v>
      </c>
    </row>
    <row r="563" spans="1:20" s="44" customFormat="1" ht="20.25" customHeight="1" x14ac:dyDescent="0.25">
      <c r="A563" s="14">
        <v>5</v>
      </c>
      <c r="B563" s="130" t="s">
        <v>705</v>
      </c>
      <c r="C563" s="80">
        <f t="shared" si="136"/>
        <v>1728931.15</v>
      </c>
      <c r="D563" s="135">
        <f t="shared" ref="D563" si="142">SUM(E563:I563)</f>
        <v>0</v>
      </c>
      <c r="E563" s="135">
        <v>0</v>
      </c>
      <c r="F563" s="135">
        <v>0</v>
      </c>
      <c r="G563" s="135">
        <v>0</v>
      </c>
      <c r="H563" s="135">
        <v>0</v>
      </c>
      <c r="I563" s="135">
        <v>0</v>
      </c>
      <c r="J563" s="136">
        <v>0</v>
      </c>
      <c r="K563" s="135">
        <v>0</v>
      </c>
      <c r="L563" s="135">
        <v>1728931.15</v>
      </c>
      <c r="M563" s="135">
        <v>0</v>
      </c>
      <c r="N563" s="135">
        <v>0</v>
      </c>
      <c r="O563" s="135">
        <v>0</v>
      </c>
      <c r="P563" s="135">
        <v>0</v>
      </c>
      <c r="Q563" s="135">
        <v>0</v>
      </c>
      <c r="R563" s="135">
        <v>0</v>
      </c>
      <c r="S563" s="135">
        <v>0</v>
      </c>
      <c r="T563" s="135">
        <v>0</v>
      </c>
    </row>
    <row r="564" spans="1:20" ht="22.5" customHeight="1" x14ac:dyDescent="0.25">
      <c r="A564" s="14">
        <v>6</v>
      </c>
      <c r="B564" s="15" t="s">
        <v>568</v>
      </c>
      <c r="C564" s="80">
        <f t="shared" si="136"/>
        <v>1933641.5999999999</v>
      </c>
      <c r="D564" s="80">
        <f t="shared" ref="D564:D634" si="143">SUM(E564:I564)</f>
        <v>1933641.5999999999</v>
      </c>
      <c r="E564" s="80">
        <v>0</v>
      </c>
      <c r="F564" s="144">
        <v>1551032.4</v>
      </c>
      <c r="G564" s="80">
        <v>0</v>
      </c>
      <c r="H564" s="144">
        <v>138878.39999999999</v>
      </c>
      <c r="I564" s="144">
        <v>243730.8</v>
      </c>
      <c r="J564" s="81">
        <v>0</v>
      </c>
      <c r="K564" s="80">
        <v>0</v>
      </c>
      <c r="L564" s="80">
        <v>0</v>
      </c>
      <c r="M564" s="80">
        <v>0</v>
      </c>
      <c r="N564" s="80">
        <v>0</v>
      </c>
      <c r="O564" s="80">
        <v>0</v>
      </c>
      <c r="P564" s="80">
        <v>0</v>
      </c>
      <c r="Q564" s="80">
        <v>0</v>
      </c>
      <c r="R564" s="80">
        <v>0</v>
      </c>
      <c r="S564" s="80">
        <v>0</v>
      </c>
      <c r="T564" s="80">
        <v>0</v>
      </c>
    </row>
    <row r="565" spans="1:20" ht="22.5" customHeight="1" x14ac:dyDescent="0.25">
      <c r="A565" s="14">
        <v>7</v>
      </c>
      <c r="B565" s="15" t="s">
        <v>1162</v>
      </c>
      <c r="C565" s="80">
        <f t="shared" si="136"/>
        <v>2328387.1999999997</v>
      </c>
      <c r="D565" s="80">
        <f t="shared" si="143"/>
        <v>2328387.1999999997</v>
      </c>
      <c r="E565" s="80">
        <v>0</v>
      </c>
      <c r="F565" s="144">
        <v>1619350.4</v>
      </c>
      <c r="G565" s="80">
        <v>0</v>
      </c>
      <c r="H565" s="144">
        <v>138878.39999999999</v>
      </c>
      <c r="I565" s="144">
        <v>570158.4</v>
      </c>
      <c r="J565" s="81">
        <v>0</v>
      </c>
      <c r="K565" s="80">
        <v>0</v>
      </c>
      <c r="L565" s="80">
        <v>0</v>
      </c>
      <c r="M565" s="80">
        <v>0</v>
      </c>
      <c r="N565" s="80">
        <v>0</v>
      </c>
      <c r="O565" s="80">
        <v>0</v>
      </c>
      <c r="P565" s="80">
        <v>0</v>
      </c>
      <c r="Q565" s="80">
        <v>0</v>
      </c>
      <c r="R565" s="80">
        <v>0</v>
      </c>
      <c r="S565" s="80">
        <v>0</v>
      </c>
      <c r="T565" s="80">
        <v>0</v>
      </c>
    </row>
    <row r="566" spans="1:20" s="44" customFormat="1" ht="20.25" customHeight="1" x14ac:dyDescent="0.25">
      <c r="A566" s="14">
        <v>8</v>
      </c>
      <c r="B566" s="130" t="s">
        <v>707</v>
      </c>
      <c r="C566" s="80">
        <f t="shared" si="136"/>
        <v>1643042.14</v>
      </c>
      <c r="D566" s="135">
        <f>SUM(E566:I566)</f>
        <v>0</v>
      </c>
      <c r="E566" s="135">
        <v>0</v>
      </c>
      <c r="F566" s="135">
        <v>0</v>
      </c>
      <c r="G566" s="135">
        <v>0</v>
      </c>
      <c r="H566" s="135">
        <v>0</v>
      </c>
      <c r="I566" s="135">
        <v>0</v>
      </c>
      <c r="J566" s="136">
        <v>0</v>
      </c>
      <c r="K566" s="135">
        <v>0</v>
      </c>
      <c r="L566" s="135">
        <v>1643042.14</v>
      </c>
      <c r="M566" s="135">
        <v>0</v>
      </c>
      <c r="N566" s="135">
        <v>0</v>
      </c>
      <c r="O566" s="135">
        <v>0</v>
      </c>
      <c r="P566" s="135">
        <v>0</v>
      </c>
      <c r="Q566" s="135">
        <v>0</v>
      </c>
      <c r="R566" s="135">
        <v>0</v>
      </c>
      <c r="S566" s="135">
        <v>0</v>
      </c>
      <c r="T566" s="135">
        <v>0</v>
      </c>
    </row>
    <row r="567" spans="1:20" s="44" customFormat="1" ht="22.5" customHeight="1" x14ac:dyDescent="0.25">
      <c r="A567" s="14">
        <v>9</v>
      </c>
      <c r="B567" s="130" t="s">
        <v>708</v>
      </c>
      <c r="C567" s="80">
        <f t="shared" si="136"/>
        <v>880164</v>
      </c>
      <c r="D567" s="135">
        <f t="shared" ref="D567" si="144">SUM(E567:I567)</f>
        <v>880164</v>
      </c>
      <c r="E567" s="135">
        <v>880164</v>
      </c>
      <c r="F567" s="135">
        <v>0</v>
      </c>
      <c r="G567" s="135">
        <v>0</v>
      </c>
      <c r="H567" s="135">
        <v>0</v>
      </c>
      <c r="I567" s="135">
        <v>0</v>
      </c>
      <c r="J567" s="136">
        <v>0</v>
      </c>
      <c r="K567" s="135">
        <v>0</v>
      </c>
      <c r="L567" s="135">
        <v>0</v>
      </c>
      <c r="M567" s="135">
        <v>0</v>
      </c>
      <c r="N567" s="135">
        <v>0</v>
      </c>
      <c r="O567" s="135">
        <v>0</v>
      </c>
      <c r="P567" s="135">
        <v>0</v>
      </c>
      <c r="Q567" s="135">
        <v>0</v>
      </c>
      <c r="R567" s="135">
        <v>0</v>
      </c>
      <c r="S567" s="135">
        <v>0</v>
      </c>
      <c r="T567" s="135">
        <v>0</v>
      </c>
    </row>
    <row r="568" spans="1:20" ht="22.5" customHeight="1" x14ac:dyDescent="0.25">
      <c r="A568" s="14">
        <v>10</v>
      </c>
      <c r="B568" s="15" t="s">
        <v>570</v>
      </c>
      <c r="C568" s="80">
        <f t="shared" si="136"/>
        <v>848932.8</v>
      </c>
      <c r="D568" s="80">
        <f t="shared" si="143"/>
        <v>848932.8</v>
      </c>
      <c r="E568" s="80">
        <v>0</v>
      </c>
      <c r="F568" s="80">
        <v>0</v>
      </c>
      <c r="G568" s="80">
        <v>0</v>
      </c>
      <c r="H568" s="80">
        <v>152356.79999999999</v>
      </c>
      <c r="I568" s="80">
        <v>696576</v>
      </c>
      <c r="J568" s="81">
        <v>0</v>
      </c>
      <c r="K568" s="80">
        <v>0</v>
      </c>
      <c r="L568" s="80">
        <v>0</v>
      </c>
      <c r="M568" s="80">
        <v>0</v>
      </c>
      <c r="N568" s="80">
        <v>0</v>
      </c>
      <c r="O568" s="80">
        <v>0</v>
      </c>
      <c r="P568" s="80">
        <v>0</v>
      </c>
      <c r="Q568" s="80">
        <v>0</v>
      </c>
      <c r="R568" s="80">
        <v>0</v>
      </c>
      <c r="S568" s="80">
        <v>0</v>
      </c>
      <c r="T568" s="80">
        <v>0</v>
      </c>
    </row>
    <row r="569" spans="1:20" s="8" customFormat="1" ht="22.5" customHeight="1" x14ac:dyDescent="0.25">
      <c r="A569" s="171" t="s">
        <v>313</v>
      </c>
      <c r="B569" s="171"/>
      <c r="C569" s="78">
        <f>SUM(C570:C577)</f>
        <v>20999466.379999999</v>
      </c>
      <c r="D569" s="78">
        <f t="shared" ref="D569:T569" si="145">SUM(D570:D577)</f>
        <v>815684.4</v>
      </c>
      <c r="E569" s="78">
        <f t="shared" si="145"/>
        <v>0</v>
      </c>
      <c r="F569" s="78">
        <f t="shared" si="145"/>
        <v>0</v>
      </c>
      <c r="G569" s="78">
        <f t="shared" si="145"/>
        <v>0</v>
      </c>
      <c r="H569" s="78">
        <f t="shared" si="145"/>
        <v>352638</v>
      </c>
      <c r="I569" s="78">
        <f t="shared" si="145"/>
        <v>463046.40000000002</v>
      </c>
      <c r="J569" s="79">
        <f t="shared" si="145"/>
        <v>0</v>
      </c>
      <c r="K569" s="78">
        <f t="shared" si="145"/>
        <v>0</v>
      </c>
      <c r="L569" s="78">
        <f t="shared" si="145"/>
        <v>19847777.050000001</v>
      </c>
      <c r="M569" s="78">
        <f t="shared" si="145"/>
        <v>0</v>
      </c>
      <c r="N569" s="78">
        <f t="shared" si="145"/>
        <v>0</v>
      </c>
      <c r="O569" s="78">
        <f t="shared" si="145"/>
        <v>0</v>
      </c>
      <c r="P569" s="78">
        <f t="shared" si="145"/>
        <v>336004.93</v>
      </c>
      <c r="Q569" s="78">
        <f t="shared" si="145"/>
        <v>0</v>
      </c>
      <c r="R569" s="78">
        <f t="shared" si="145"/>
        <v>0</v>
      </c>
      <c r="S569" s="78">
        <f t="shared" si="145"/>
        <v>0</v>
      </c>
      <c r="T569" s="78">
        <f t="shared" si="145"/>
        <v>0</v>
      </c>
    </row>
    <row r="570" spans="1:20" ht="22.5" customHeight="1" x14ac:dyDescent="0.25">
      <c r="A570" s="14">
        <v>1</v>
      </c>
      <c r="B570" s="15" t="s">
        <v>1163</v>
      </c>
      <c r="C570" s="80">
        <f t="shared" si="136"/>
        <v>336004.93</v>
      </c>
      <c r="D570" s="80">
        <f t="shared" si="143"/>
        <v>0</v>
      </c>
      <c r="E570" s="80">
        <v>0</v>
      </c>
      <c r="F570" s="123">
        <v>0</v>
      </c>
      <c r="G570" s="80">
        <v>0</v>
      </c>
      <c r="H570" s="80">
        <v>0</v>
      </c>
      <c r="I570" s="80">
        <v>0</v>
      </c>
      <c r="J570" s="81">
        <v>0</v>
      </c>
      <c r="K570" s="80">
        <v>0</v>
      </c>
      <c r="L570" s="80">
        <v>0</v>
      </c>
      <c r="M570" s="80">
        <v>0</v>
      </c>
      <c r="N570" s="80">
        <v>0</v>
      </c>
      <c r="O570" s="80">
        <v>0</v>
      </c>
      <c r="P570" s="144">
        <v>336004.93</v>
      </c>
      <c r="Q570" s="80">
        <v>0</v>
      </c>
      <c r="R570" s="80">
        <v>0</v>
      </c>
      <c r="S570" s="80">
        <v>0</v>
      </c>
      <c r="T570" s="80">
        <v>0</v>
      </c>
    </row>
    <row r="571" spans="1:20" s="44" customFormat="1" ht="22.5" customHeight="1" x14ac:dyDescent="0.25">
      <c r="A571" s="129">
        <v>2</v>
      </c>
      <c r="B571" s="130" t="s">
        <v>710</v>
      </c>
      <c r="C571" s="80">
        <f t="shared" si="136"/>
        <v>815684.4</v>
      </c>
      <c r="D571" s="135">
        <f t="shared" si="143"/>
        <v>815684.4</v>
      </c>
      <c r="E571" s="135">
        <v>0</v>
      </c>
      <c r="F571" s="135">
        <v>0</v>
      </c>
      <c r="G571" s="135">
        <v>0</v>
      </c>
      <c r="H571" s="135">
        <v>352638</v>
      </c>
      <c r="I571" s="135">
        <v>463046.40000000002</v>
      </c>
      <c r="J571" s="136">
        <v>0</v>
      </c>
      <c r="K571" s="135">
        <v>0</v>
      </c>
      <c r="L571" s="135">
        <v>0</v>
      </c>
      <c r="M571" s="135">
        <v>0</v>
      </c>
      <c r="N571" s="135">
        <v>0</v>
      </c>
      <c r="O571" s="135">
        <v>0</v>
      </c>
      <c r="P571" s="135">
        <v>0</v>
      </c>
      <c r="Q571" s="135">
        <v>0</v>
      </c>
      <c r="R571" s="135">
        <v>0</v>
      </c>
      <c r="S571" s="135">
        <v>0</v>
      </c>
      <c r="T571" s="135">
        <v>0</v>
      </c>
    </row>
    <row r="572" spans="1:20" ht="22.5" customHeight="1" x14ac:dyDescent="0.25">
      <c r="A572" s="14">
        <v>3</v>
      </c>
      <c r="B572" s="15" t="s">
        <v>571</v>
      </c>
      <c r="C572" s="80">
        <f t="shared" si="136"/>
        <v>3195274.76</v>
      </c>
      <c r="D572" s="80">
        <f t="shared" si="143"/>
        <v>0</v>
      </c>
      <c r="E572" s="80">
        <v>0</v>
      </c>
      <c r="F572" s="80">
        <v>0</v>
      </c>
      <c r="G572" s="80">
        <v>0</v>
      </c>
      <c r="H572" s="80">
        <v>0</v>
      </c>
      <c r="I572" s="80">
        <v>0</v>
      </c>
      <c r="J572" s="81">
        <v>0</v>
      </c>
      <c r="K572" s="80">
        <v>0</v>
      </c>
      <c r="L572" s="80">
        <v>3195274.76</v>
      </c>
      <c r="M572" s="80">
        <v>0</v>
      </c>
      <c r="N572" s="80">
        <v>0</v>
      </c>
      <c r="O572" s="80">
        <v>0</v>
      </c>
      <c r="P572" s="80">
        <v>0</v>
      </c>
      <c r="Q572" s="80">
        <v>0</v>
      </c>
      <c r="R572" s="80">
        <v>0</v>
      </c>
      <c r="S572" s="80">
        <v>0</v>
      </c>
      <c r="T572" s="80">
        <v>0</v>
      </c>
    </row>
    <row r="573" spans="1:20" ht="22.5" customHeight="1" x14ac:dyDescent="0.25">
      <c r="A573" s="129">
        <v>4</v>
      </c>
      <c r="B573" s="15" t="s">
        <v>572</v>
      </c>
      <c r="C573" s="80">
        <f t="shared" si="136"/>
        <v>3611535.82</v>
      </c>
      <c r="D573" s="80">
        <f t="shared" si="143"/>
        <v>0</v>
      </c>
      <c r="E573" s="80">
        <v>0</v>
      </c>
      <c r="F573" s="80">
        <v>0</v>
      </c>
      <c r="G573" s="80">
        <v>0</v>
      </c>
      <c r="H573" s="80">
        <v>0</v>
      </c>
      <c r="I573" s="80">
        <v>0</v>
      </c>
      <c r="J573" s="81">
        <v>0</v>
      </c>
      <c r="K573" s="80">
        <v>0</v>
      </c>
      <c r="L573" s="80">
        <v>3611535.82</v>
      </c>
      <c r="M573" s="80">
        <v>0</v>
      </c>
      <c r="N573" s="80">
        <v>0</v>
      </c>
      <c r="O573" s="80">
        <v>0</v>
      </c>
      <c r="P573" s="80">
        <v>0</v>
      </c>
      <c r="Q573" s="80">
        <v>0</v>
      </c>
      <c r="R573" s="80">
        <v>0</v>
      </c>
      <c r="S573" s="80">
        <v>0</v>
      </c>
      <c r="T573" s="80">
        <v>0</v>
      </c>
    </row>
    <row r="574" spans="1:20" ht="22.5" customHeight="1" x14ac:dyDescent="0.25">
      <c r="A574" s="14">
        <v>5</v>
      </c>
      <c r="B574" s="15" t="s">
        <v>573</v>
      </c>
      <c r="C574" s="80">
        <f t="shared" si="136"/>
        <v>2921564.7</v>
      </c>
      <c r="D574" s="80">
        <f t="shared" si="143"/>
        <v>0</v>
      </c>
      <c r="E574" s="80">
        <v>0</v>
      </c>
      <c r="F574" s="80">
        <v>0</v>
      </c>
      <c r="G574" s="80">
        <v>0</v>
      </c>
      <c r="H574" s="80">
        <v>0</v>
      </c>
      <c r="I574" s="80">
        <v>0</v>
      </c>
      <c r="J574" s="81">
        <v>0</v>
      </c>
      <c r="K574" s="80">
        <v>0</v>
      </c>
      <c r="L574" s="80">
        <v>2921564.7</v>
      </c>
      <c r="M574" s="80">
        <v>0</v>
      </c>
      <c r="N574" s="80">
        <v>0</v>
      </c>
      <c r="O574" s="80">
        <v>0</v>
      </c>
      <c r="P574" s="80">
        <v>0</v>
      </c>
      <c r="Q574" s="80">
        <v>0</v>
      </c>
      <c r="R574" s="80">
        <v>0</v>
      </c>
      <c r="S574" s="80">
        <v>0</v>
      </c>
      <c r="T574" s="80">
        <v>0</v>
      </c>
    </row>
    <row r="575" spans="1:20" ht="22.5" customHeight="1" x14ac:dyDescent="0.25">
      <c r="A575" s="129">
        <v>6</v>
      </c>
      <c r="B575" s="15" t="s">
        <v>574</v>
      </c>
      <c r="C575" s="80">
        <f t="shared" si="136"/>
        <v>3043062.63</v>
      </c>
      <c r="D575" s="80">
        <f t="shared" si="143"/>
        <v>0</v>
      </c>
      <c r="E575" s="80">
        <v>0</v>
      </c>
      <c r="F575" s="80">
        <v>0</v>
      </c>
      <c r="G575" s="80">
        <v>0</v>
      </c>
      <c r="H575" s="80">
        <v>0</v>
      </c>
      <c r="I575" s="80">
        <v>0</v>
      </c>
      <c r="J575" s="81">
        <v>0</v>
      </c>
      <c r="K575" s="80">
        <v>0</v>
      </c>
      <c r="L575" s="80">
        <v>3043062.63</v>
      </c>
      <c r="M575" s="80">
        <v>0</v>
      </c>
      <c r="N575" s="80">
        <v>0</v>
      </c>
      <c r="O575" s="80">
        <v>0</v>
      </c>
      <c r="P575" s="80">
        <v>0</v>
      </c>
      <c r="Q575" s="80">
        <v>0</v>
      </c>
      <c r="R575" s="80">
        <v>0</v>
      </c>
      <c r="S575" s="80">
        <v>0</v>
      </c>
      <c r="T575" s="80">
        <v>0</v>
      </c>
    </row>
    <row r="576" spans="1:20" ht="22.5" customHeight="1" x14ac:dyDescent="0.25">
      <c r="A576" s="14">
        <v>7</v>
      </c>
      <c r="B576" s="15" t="s">
        <v>575</v>
      </c>
      <c r="C576" s="80">
        <f t="shared" si="136"/>
        <v>3519551.69</v>
      </c>
      <c r="D576" s="80">
        <f t="shared" si="143"/>
        <v>0</v>
      </c>
      <c r="E576" s="80">
        <v>0</v>
      </c>
      <c r="F576" s="80">
        <v>0</v>
      </c>
      <c r="G576" s="80">
        <v>0</v>
      </c>
      <c r="H576" s="80">
        <v>0</v>
      </c>
      <c r="I576" s="80">
        <v>0</v>
      </c>
      <c r="J576" s="81">
        <v>0</v>
      </c>
      <c r="K576" s="80">
        <v>0</v>
      </c>
      <c r="L576" s="80">
        <v>3519551.69</v>
      </c>
      <c r="M576" s="80">
        <v>0</v>
      </c>
      <c r="N576" s="80">
        <v>0</v>
      </c>
      <c r="O576" s="80">
        <v>0</v>
      </c>
      <c r="P576" s="80">
        <v>0</v>
      </c>
      <c r="Q576" s="80">
        <v>0</v>
      </c>
      <c r="R576" s="80">
        <v>0</v>
      </c>
      <c r="S576" s="80">
        <v>0</v>
      </c>
      <c r="T576" s="80">
        <v>0</v>
      </c>
    </row>
    <row r="577" spans="1:20" ht="22.5" customHeight="1" x14ac:dyDescent="0.25">
      <c r="A577" s="129">
        <v>8</v>
      </c>
      <c r="B577" s="15" t="s">
        <v>576</v>
      </c>
      <c r="C577" s="80">
        <f t="shared" si="136"/>
        <v>3556787.45</v>
      </c>
      <c r="D577" s="80">
        <f t="shared" si="143"/>
        <v>0</v>
      </c>
      <c r="E577" s="80">
        <v>0</v>
      </c>
      <c r="F577" s="80">
        <v>0</v>
      </c>
      <c r="G577" s="80">
        <v>0</v>
      </c>
      <c r="H577" s="80">
        <v>0</v>
      </c>
      <c r="I577" s="80">
        <v>0</v>
      </c>
      <c r="J577" s="81">
        <v>0</v>
      </c>
      <c r="K577" s="80">
        <v>0</v>
      </c>
      <c r="L577" s="80">
        <v>3556787.45</v>
      </c>
      <c r="M577" s="80">
        <v>0</v>
      </c>
      <c r="N577" s="80">
        <v>0</v>
      </c>
      <c r="O577" s="80">
        <v>0</v>
      </c>
      <c r="P577" s="80">
        <v>0</v>
      </c>
      <c r="Q577" s="80">
        <v>0</v>
      </c>
      <c r="R577" s="80">
        <v>0</v>
      </c>
      <c r="S577" s="80">
        <v>0</v>
      </c>
      <c r="T577" s="80">
        <v>0</v>
      </c>
    </row>
    <row r="578" spans="1:20" s="8" customFormat="1" ht="27" customHeight="1" x14ac:dyDescent="0.25">
      <c r="A578" s="171" t="s">
        <v>315</v>
      </c>
      <c r="B578" s="171"/>
      <c r="C578" s="78">
        <f>C579</f>
        <v>2915066.67</v>
      </c>
      <c r="D578" s="78">
        <f t="shared" ref="D578:T578" si="146">D579</f>
        <v>0</v>
      </c>
      <c r="E578" s="78">
        <f t="shared" si="146"/>
        <v>0</v>
      </c>
      <c r="F578" s="78">
        <f t="shared" si="146"/>
        <v>0</v>
      </c>
      <c r="G578" s="78">
        <f t="shared" si="146"/>
        <v>0</v>
      </c>
      <c r="H578" s="78">
        <f t="shared" si="146"/>
        <v>0</v>
      </c>
      <c r="I578" s="78">
        <f t="shared" si="146"/>
        <v>0</v>
      </c>
      <c r="J578" s="79">
        <f t="shared" si="146"/>
        <v>0</v>
      </c>
      <c r="K578" s="78">
        <f t="shared" si="146"/>
        <v>0</v>
      </c>
      <c r="L578" s="78">
        <f t="shared" si="146"/>
        <v>2915066.67</v>
      </c>
      <c r="M578" s="78">
        <f t="shared" si="146"/>
        <v>0</v>
      </c>
      <c r="N578" s="78">
        <f t="shared" si="146"/>
        <v>0</v>
      </c>
      <c r="O578" s="78">
        <f t="shared" si="146"/>
        <v>0</v>
      </c>
      <c r="P578" s="78">
        <f t="shared" si="146"/>
        <v>0</v>
      </c>
      <c r="Q578" s="78">
        <f t="shared" si="146"/>
        <v>0</v>
      </c>
      <c r="R578" s="78">
        <f t="shared" si="146"/>
        <v>0</v>
      </c>
      <c r="S578" s="78">
        <f t="shared" si="146"/>
        <v>0</v>
      </c>
      <c r="T578" s="78">
        <f t="shared" si="146"/>
        <v>0</v>
      </c>
    </row>
    <row r="579" spans="1:20" ht="21.75" customHeight="1" x14ac:dyDescent="0.25">
      <c r="A579" s="14">
        <v>1</v>
      </c>
      <c r="B579" s="15" t="s">
        <v>316</v>
      </c>
      <c r="C579" s="80">
        <f t="shared" si="136"/>
        <v>2915066.67</v>
      </c>
      <c r="D579" s="80">
        <f t="shared" si="143"/>
        <v>0</v>
      </c>
      <c r="E579" s="80">
        <v>0</v>
      </c>
      <c r="F579" s="80">
        <v>0</v>
      </c>
      <c r="G579" s="80">
        <v>0</v>
      </c>
      <c r="H579" s="80">
        <v>0</v>
      </c>
      <c r="I579" s="80">
        <v>0</v>
      </c>
      <c r="J579" s="81">
        <v>0</v>
      </c>
      <c r="K579" s="80">
        <v>0</v>
      </c>
      <c r="L579" s="80">
        <v>2915066.67</v>
      </c>
      <c r="M579" s="80">
        <v>0</v>
      </c>
      <c r="N579" s="80">
        <v>0</v>
      </c>
      <c r="O579" s="80">
        <v>0</v>
      </c>
      <c r="P579" s="80">
        <v>0</v>
      </c>
      <c r="Q579" s="80">
        <v>0</v>
      </c>
      <c r="R579" s="80">
        <v>0</v>
      </c>
      <c r="S579" s="80">
        <v>0</v>
      </c>
      <c r="T579" s="80">
        <v>0</v>
      </c>
    </row>
    <row r="580" spans="1:20" s="8" customFormat="1" ht="22.5" customHeight="1" x14ac:dyDescent="0.25">
      <c r="A580" s="176" t="s">
        <v>1302</v>
      </c>
      <c r="B580" s="176"/>
      <c r="C580" s="78">
        <f>SUM(C581:C582)</f>
        <v>7825161.04</v>
      </c>
      <c r="D580" s="78">
        <f t="shared" ref="D580:T580" si="147">SUM(D581:D582)</f>
        <v>2286732</v>
      </c>
      <c r="E580" s="78">
        <f t="shared" si="147"/>
        <v>2286732</v>
      </c>
      <c r="F580" s="78">
        <f t="shared" si="147"/>
        <v>0</v>
      </c>
      <c r="G580" s="78">
        <f t="shared" si="147"/>
        <v>0</v>
      </c>
      <c r="H580" s="78">
        <f t="shared" si="147"/>
        <v>0</v>
      </c>
      <c r="I580" s="78">
        <f t="shared" si="147"/>
        <v>0</v>
      </c>
      <c r="J580" s="79">
        <f t="shared" si="147"/>
        <v>0</v>
      </c>
      <c r="K580" s="78">
        <f t="shared" si="147"/>
        <v>0</v>
      </c>
      <c r="L580" s="78">
        <f t="shared" si="147"/>
        <v>5331006.13</v>
      </c>
      <c r="M580" s="78">
        <f t="shared" si="147"/>
        <v>0</v>
      </c>
      <c r="N580" s="78">
        <f t="shared" si="147"/>
        <v>0</v>
      </c>
      <c r="O580" s="78">
        <f t="shared" si="147"/>
        <v>0</v>
      </c>
      <c r="P580" s="78">
        <f t="shared" si="147"/>
        <v>207422.91</v>
      </c>
      <c r="Q580" s="78">
        <f t="shared" si="147"/>
        <v>0</v>
      </c>
      <c r="R580" s="78">
        <f t="shared" si="147"/>
        <v>0</v>
      </c>
      <c r="S580" s="78">
        <f t="shared" si="147"/>
        <v>0</v>
      </c>
      <c r="T580" s="78">
        <f t="shared" si="147"/>
        <v>0</v>
      </c>
    </row>
    <row r="581" spans="1:20" ht="22.5" customHeight="1" x14ac:dyDescent="0.25">
      <c r="A581" s="14">
        <v>1</v>
      </c>
      <c r="B581" s="15" t="s">
        <v>1186</v>
      </c>
      <c r="C581" s="80">
        <f t="shared" si="136"/>
        <v>5538429.04</v>
      </c>
      <c r="D581" s="80">
        <f>SUM(E581:I581)</f>
        <v>0</v>
      </c>
      <c r="E581" s="80">
        <v>0</v>
      </c>
      <c r="F581" s="80">
        <v>0</v>
      </c>
      <c r="G581" s="80">
        <v>0</v>
      </c>
      <c r="H581" s="80">
        <v>0</v>
      </c>
      <c r="I581" s="80">
        <v>0</v>
      </c>
      <c r="J581" s="81">
        <v>0</v>
      </c>
      <c r="K581" s="80">
        <v>0</v>
      </c>
      <c r="L581" s="135">
        <v>5331006.13</v>
      </c>
      <c r="M581" s="80">
        <v>0</v>
      </c>
      <c r="N581" s="80">
        <v>0</v>
      </c>
      <c r="O581" s="80">
        <v>0</v>
      </c>
      <c r="P581" s="80">
        <v>207422.91</v>
      </c>
      <c r="Q581" s="80">
        <v>0</v>
      </c>
      <c r="R581" s="80">
        <v>0</v>
      </c>
      <c r="S581" s="80">
        <v>0</v>
      </c>
      <c r="T581" s="80">
        <v>0</v>
      </c>
    </row>
    <row r="582" spans="1:20" ht="22.5" customHeight="1" x14ac:dyDescent="0.25">
      <c r="A582" s="14">
        <v>2</v>
      </c>
      <c r="B582" s="15" t="s">
        <v>611</v>
      </c>
      <c r="C582" s="80">
        <f t="shared" si="136"/>
        <v>2286732</v>
      </c>
      <c r="D582" s="80">
        <f>SUM(E582:I582)</f>
        <v>2286732</v>
      </c>
      <c r="E582" s="144">
        <v>2286732</v>
      </c>
      <c r="F582" s="80">
        <v>0</v>
      </c>
      <c r="G582" s="80">
        <v>0</v>
      </c>
      <c r="H582" s="80">
        <v>0</v>
      </c>
      <c r="I582" s="80">
        <v>0</v>
      </c>
      <c r="J582" s="81">
        <v>0</v>
      </c>
      <c r="K582" s="80">
        <v>0</v>
      </c>
      <c r="L582" s="80">
        <v>0</v>
      </c>
      <c r="M582" s="80">
        <v>0</v>
      </c>
      <c r="N582" s="80">
        <v>0</v>
      </c>
      <c r="O582" s="80">
        <v>0</v>
      </c>
      <c r="P582" s="80">
        <v>0</v>
      </c>
      <c r="Q582" s="80">
        <v>0</v>
      </c>
      <c r="R582" s="80">
        <v>0</v>
      </c>
      <c r="S582" s="80">
        <v>0</v>
      </c>
      <c r="T582" s="80">
        <v>0</v>
      </c>
    </row>
    <row r="583" spans="1:20" s="8" customFormat="1" ht="24" customHeight="1" x14ac:dyDescent="0.25">
      <c r="A583" s="171" t="s">
        <v>321</v>
      </c>
      <c r="B583" s="171"/>
      <c r="C583" s="78">
        <f>C584</f>
        <v>1925128.06</v>
      </c>
      <c r="D583" s="78">
        <f t="shared" ref="D583:T584" si="148">D584</f>
        <v>378752.4</v>
      </c>
      <c r="E583" s="78">
        <f t="shared" si="148"/>
        <v>0</v>
      </c>
      <c r="F583" s="78">
        <f t="shared" si="148"/>
        <v>0</v>
      </c>
      <c r="G583" s="78">
        <f t="shared" si="148"/>
        <v>0</v>
      </c>
      <c r="H583" s="78">
        <f t="shared" si="148"/>
        <v>378752.4</v>
      </c>
      <c r="I583" s="78">
        <f t="shared" si="148"/>
        <v>0</v>
      </c>
      <c r="J583" s="79">
        <f t="shared" si="148"/>
        <v>0</v>
      </c>
      <c r="K583" s="78">
        <f t="shared" si="148"/>
        <v>0</v>
      </c>
      <c r="L583" s="78">
        <f t="shared" si="148"/>
        <v>0</v>
      </c>
      <c r="M583" s="78">
        <f t="shared" si="148"/>
        <v>0</v>
      </c>
      <c r="N583" s="78">
        <f t="shared" si="148"/>
        <v>1546375.66</v>
      </c>
      <c r="O583" s="78">
        <f t="shared" si="148"/>
        <v>0</v>
      </c>
      <c r="P583" s="78">
        <f t="shared" si="148"/>
        <v>0</v>
      </c>
      <c r="Q583" s="78">
        <f t="shared" si="148"/>
        <v>0</v>
      </c>
      <c r="R583" s="78">
        <f t="shared" si="148"/>
        <v>0</v>
      </c>
      <c r="S583" s="78">
        <f t="shared" si="148"/>
        <v>0</v>
      </c>
      <c r="T583" s="78">
        <f t="shared" si="148"/>
        <v>0</v>
      </c>
    </row>
    <row r="584" spans="1:20" s="8" customFormat="1" ht="22.5" customHeight="1" x14ac:dyDescent="0.25">
      <c r="A584" s="171" t="s">
        <v>322</v>
      </c>
      <c r="B584" s="171"/>
      <c r="C584" s="78">
        <f>C585</f>
        <v>1925128.06</v>
      </c>
      <c r="D584" s="78">
        <f t="shared" si="148"/>
        <v>378752.4</v>
      </c>
      <c r="E584" s="78">
        <f t="shared" si="148"/>
        <v>0</v>
      </c>
      <c r="F584" s="78">
        <f t="shared" si="148"/>
        <v>0</v>
      </c>
      <c r="G584" s="78">
        <f t="shared" si="148"/>
        <v>0</v>
      </c>
      <c r="H584" s="78">
        <f t="shared" si="148"/>
        <v>378752.4</v>
      </c>
      <c r="I584" s="78">
        <f t="shared" si="148"/>
        <v>0</v>
      </c>
      <c r="J584" s="79">
        <f t="shared" si="148"/>
        <v>0</v>
      </c>
      <c r="K584" s="78">
        <f t="shared" si="148"/>
        <v>0</v>
      </c>
      <c r="L584" s="78">
        <f t="shared" si="148"/>
        <v>0</v>
      </c>
      <c r="M584" s="78">
        <f t="shared" si="148"/>
        <v>0</v>
      </c>
      <c r="N584" s="78">
        <f t="shared" si="148"/>
        <v>1546375.66</v>
      </c>
      <c r="O584" s="78">
        <f t="shared" si="148"/>
        <v>0</v>
      </c>
      <c r="P584" s="78">
        <f t="shared" si="148"/>
        <v>0</v>
      </c>
      <c r="Q584" s="78">
        <f t="shared" si="148"/>
        <v>0</v>
      </c>
      <c r="R584" s="78">
        <f t="shared" si="148"/>
        <v>0</v>
      </c>
      <c r="S584" s="78">
        <f t="shared" si="148"/>
        <v>0</v>
      </c>
      <c r="T584" s="78">
        <f t="shared" si="148"/>
        <v>0</v>
      </c>
    </row>
    <row r="585" spans="1:20" ht="21.75" customHeight="1" x14ac:dyDescent="0.25">
      <c r="A585" s="14">
        <v>1</v>
      </c>
      <c r="B585" s="15" t="s">
        <v>1164</v>
      </c>
      <c r="C585" s="80">
        <f t="shared" si="136"/>
        <v>1925128.06</v>
      </c>
      <c r="D585" s="80">
        <f t="shared" si="143"/>
        <v>378752.4</v>
      </c>
      <c r="E585" s="80">
        <v>0</v>
      </c>
      <c r="F585" s="80">
        <v>0</v>
      </c>
      <c r="G585" s="80">
        <v>0</v>
      </c>
      <c r="H585" s="80">
        <v>378752.4</v>
      </c>
      <c r="I585" s="80">
        <v>0</v>
      </c>
      <c r="J585" s="81">
        <v>0</v>
      </c>
      <c r="K585" s="80">
        <v>0</v>
      </c>
      <c r="L585" s="80">
        <v>0</v>
      </c>
      <c r="M585" s="80">
        <v>0</v>
      </c>
      <c r="N585" s="144">
        <v>1546375.66</v>
      </c>
      <c r="O585" s="80">
        <v>0</v>
      </c>
      <c r="P585" s="80">
        <v>0</v>
      </c>
      <c r="Q585" s="80">
        <v>0</v>
      </c>
      <c r="R585" s="80">
        <v>0</v>
      </c>
      <c r="S585" s="80">
        <v>0</v>
      </c>
      <c r="T585" s="80">
        <v>0</v>
      </c>
    </row>
    <row r="586" spans="1:20" s="8" customFormat="1" ht="23.25" customHeight="1" x14ac:dyDescent="0.25">
      <c r="A586" s="171" t="s">
        <v>327</v>
      </c>
      <c r="B586" s="171"/>
      <c r="C586" s="78">
        <f>C587+C608</f>
        <v>60256440.419999987</v>
      </c>
      <c r="D586" s="78">
        <f t="shared" ref="D586:T586" si="149">D587+D608</f>
        <v>26912474.989999995</v>
      </c>
      <c r="E586" s="78">
        <f t="shared" si="149"/>
        <v>5131357.08</v>
      </c>
      <c r="F586" s="78">
        <f t="shared" si="149"/>
        <v>15721543.300000001</v>
      </c>
      <c r="G586" s="78">
        <f t="shared" si="149"/>
        <v>1577855.41</v>
      </c>
      <c r="H586" s="78">
        <f t="shared" si="149"/>
        <v>2434746</v>
      </c>
      <c r="I586" s="78">
        <f t="shared" si="149"/>
        <v>2046973.2</v>
      </c>
      <c r="J586" s="79">
        <f t="shared" si="149"/>
        <v>0</v>
      </c>
      <c r="K586" s="78">
        <f t="shared" si="149"/>
        <v>0</v>
      </c>
      <c r="L586" s="78">
        <f t="shared" si="149"/>
        <v>14785541.640000001</v>
      </c>
      <c r="M586" s="78">
        <f t="shared" si="149"/>
        <v>0</v>
      </c>
      <c r="N586" s="78">
        <f t="shared" si="149"/>
        <v>16182928.580000002</v>
      </c>
      <c r="O586" s="78">
        <f t="shared" si="149"/>
        <v>761458.8</v>
      </c>
      <c r="P586" s="78">
        <f t="shared" si="149"/>
        <v>1614036.41</v>
      </c>
      <c r="Q586" s="78">
        <f t="shared" si="149"/>
        <v>0</v>
      </c>
      <c r="R586" s="78">
        <f t="shared" si="149"/>
        <v>0</v>
      </c>
      <c r="S586" s="78">
        <f t="shared" si="149"/>
        <v>0</v>
      </c>
      <c r="T586" s="78">
        <f t="shared" si="149"/>
        <v>0</v>
      </c>
    </row>
    <row r="587" spans="1:20" s="8" customFormat="1" ht="22.5" customHeight="1" x14ac:dyDescent="0.25">
      <c r="A587" s="171" t="s">
        <v>328</v>
      </c>
      <c r="B587" s="171"/>
      <c r="C587" s="78">
        <f>SUM(C588:C607)</f>
        <v>48766941.469999991</v>
      </c>
      <c r="D587" s="78">
        <f t="shared" ref="D587:T587" si="150">SUM(D588:D607)</f>
        <v>22871887.789999995</v>
      </c>
      <c r="E587" s="78">
        <f t="shared" si="150"/>
        <v>4897354.58</v>
      </c>
      <c r="F587" s="78">
        <f t="shared" si="150"/>
        <v>13519717.4</v>
      </c>
      <c r="G587" s="78">
        <f t="shared" si="150"/>
        <v>1225265.4099999999</v>
      </c>
      <c r="H587" s="78">
        <f t="shared" si="150"/>
        <v>2075120.4</v>
      </c>
      <c r="I587" s="78">
        <f t="shared" si="150"/>
        <v>1154430</v>
      </c>
      <c r="J587" s="79">
        <f t="shared" si="150"/>
        <v>0</v>
      </c>
      <c r="K587" s="78">
        <f t="shared" si="150"/>
        <v>0</v>
      </c>
      <c r="L587" s="78">
        <f t="shared" si="150"/>
        <v>12277482.370000001</v>
      </c>
      <c r="M587" s="78">
        <f t="shared" si="150"/>
        <v>0</v>
      </c>
      <c r="N587" s="78">
        <f t="shared" si="150"/>
        <v>11468346.300000001</v>
      </c>
      <c r="O587" s="78">
        <f t="shared" si="150"/>
        <v>761458.8</v>
      </c>
      <c r="P587" s="78">
        <f t="shared" si="150"/>
        <v>1387766.21</v>
      </c>
      <c r="Q587" s="78">
        <f t="shared" si="150"/>
        <v>0</v>
      </c>
      <c r="R587" s="78">
        <f t="shared" si="150"/>
        <v>0</v>
      </c>
      <c r="S587" s="78">
        <f t="shared" si="150"/>
        <v>0</v>
      </c>
      <c r="T587" s="78">
        <f t="shared" si="150"/>
        <v>0</v>
      </c>
    </row>
    <row r="588" spans="1:20" ht="21" customHeight="1" x14ac:dyDescent="0.25">
      <c r="A588" s="14">
        <v>1</v>
      </c>
      <c r="B588" s="15" t="s">
        <v>1165</v>
      </c>
      <c r="C588" s="80">
        <f t="shared" si="136"/>
        <v>3169582.4800000004</v>
      </c>
      <c r="D588" s="80">
        <f t="shared" si="143"/>
        <v>2886425.72</v>
      </c>
      <c r="E588" s="80">
        <v>0</v>
      </c>
      <c r="F588" s="144">
        <v>2886425.72</v>
      </c>
      <c r="G588" s="80">
        <v>0</v>
      </c>
      <c r="H588" s="80">
        <v>0</v>
      </c>
      <c r="I588" s="80">
        <v>0</v>
      </c>
      <c r="J588" s="81">
        <v>0</v>
      </c>
      <c r="K588" s="80">
        <v>0</v>
      </c>
      <c r="L588" s="80">
        <v>0</v>
      </c>
      <c r="M588" s="80">
        <v>0</v>
      </c>
      <c r="N588" s="80">
        <v>0</v>
      </c>
      <c r="O588" s="80">
        <v>0</v>
      </c>
      <c r="P588" s="80">
        <v>283156.76</v>
      </c>
      <c r="Q588" s="80">
        <v>0</v>
      </c>
      <c r="R588" s="80">
        <v>0</v>
      </c>
      <c r="S588" s="80">
        <v>0</v>
      </c>
      <c r="T588" s="80">
        <v>0</v>
      </c>
    </row>
    <row r="589" spans="1:20" ht="21" customHeight="1" x14ac:dyDescent="0.25">
      <c r="A589" s="14">
        <v>2</v>
      </c>
      <c r="B589" s="15" t="s">
        <v>333</v>
      </c>
      <c r="C589" s="80">
        <f t="shared" si="136"/>
        <v>441753.8</v>
      </c>
      <c r="D589" s="80">
        <f t="shared" si="143"/>
        <v>0</v>
      </c>
      <c r="E589" s="80">
        <v>0</v>
      </c>
      <c r="F589" s="80">
        <v>0</v>
      </c>
      <c r="G589" s="80">
        <v>0</v>
      </c>
      <c r="H589" s="80">
        <v>0</v>
      </c>
      <c r="I589" s="80">
        <v>0</v>
      </c>
      <c r="J589" s="81">
        <v>0</v>
      </c>
      <c r="K589" s="80">
        <v>0</v>
      </c>
      <c r="L589" s="80">
        <v>0</v>
      </c>
      <c r="M589" s="80">
        <v>0</v>
      </c>
      <c r="N589" s="144">
        <v>441753.8</v>
      </c>
      <c r="O589" s="80">
        <v>0</v>
      </c>
      <c r="P589" s="80">
        <v>0</v>
      </c>
      <c r="Q589" s="80">
        <v>0</v>
      </c>
      <c r="R589" s="80">
        <v>0</v>
      </c>
      <c r="S589" s="80">
        <v>0</v>
      </c>
      <c r="T589" s="80">
        <v>0</v>
      </c>
    </row>
    <row r="590" spans="1:20" ht="21" customHeight="1" x14ac:dyDescent="0.25">
      <c r="A590" s="14">
        <v>3</v>
      </c>
      <c r="B590" s="15" t="s">
        <v>579</v>
      </c>
      <c r="C590" s="80">
        <f t="shared" si="136"/>
        <v>2065904.43</v>
      </c>
      <c r="D590" s="80">
        <f t="shared" si="143"/>
        <v>0</v>
      </c>
      <c r="E590" s="80">
        <v>0</v>
      </c>
      <c r="F590" s="80">
        <v>0</v>
      </c>
      <c r="G590" s="80">
        <v>0</v>
      </c>
      <c r="H590" s="80">
        <v>0</v>
      </c>
      <c r="I590" s="80">
        <v>0</v>
      </c>
      <c r="J590" s="81">
        <v>0</v>
      </c>
      <c r="K590" s="80">
        <v>0</v>
      </c>
      <c r="L590" s="80">
        <v>2065904.43</v>
      </c>
      <c r="M590" s="80">
        <v>0</v>
      </c>
      <c r="N590" s="80">
        <v>0</v>
      </c>
      <c r="O590" s="80">
        <v>0</v>
      </c>
      <c r="P590" s="80">
        <v>0</v>
      </c>
      <c r="Q590" s="80">
        <v>0</v>
      </c>
      <c r="R590" s="80">
        <v>0</v>
      </c>
      <c r="S590" s="80">
        <v>0</v>
      </c>
      <c r="T590" s="80">
        <v>0</v>
      </c>
    </row>
    <row r="591" spans="1:20" ht="21" customHeight="1" x14ac:dyDescent="0.25">
      <c r="A591" s="14">
        <v>4</v>
      </c>
      <c r="B591" s="15" t="s">
        <v>1166</v>
      </c>
      <c r="C591" s="80">
        <f t="shared" si="136"/>
        <v>19535420.699999999</v>
      </c>
      <c r="D591" s="80">
        <f t="shared" si="143"/>
        <v>14404521.379999999</v>
      </c>
      <c r="E591" s="80">
        <v>4897354.58</v>
      </c>
      <c r="F591" s="144">
        <v>7507162.7999999998</v>
      </c>
      <c r="G591" s="80">
        <v>0</v>
      </c>
      <c r="H591" s="80">
        <v>1007750.4</v>
      </c>
      <c r="I591" s="80">
        <v>992253.6</v>
      </c>
      <c r="J591" s="81">
        <v>0</v>
      </c>
      <c r="K591" s="80">
        <v>0</v>
      </c>
      <c r="L591" s="80">
        <v>0</v>
      </c>
      <c r="M591" s="80">
        <v>0</v>
      </c>
      <c r="N591" s="100">
        <v>4764922.8</v>
      </c>
      <c r="O591" s="80">
        <v>0</v>
      </c>
      <c r="P591" s="80">
        <f>258428.97+107547.55</f>
        <v>365976.52</v>
      </c>
      <c r="Q591" s="80">
        <v>0</v>
      </c>
      <c r="R591" s="80">
        <v>0</v>
      </c>
      <c r="S591" s="80">
        <v>0</v>
      </c>
      <c r="T591" s="80">
        <v>0</v>
      </c>
    </row>
    <row r="592" spans="1:20" ht="21" customHeight="1" x14ac:dyDescent="0.25">
      <c r="A592" s="14">
        <v>5</v>
      </c>
      <c r="B592" s="15" t="s">
        <v>581</v>
      </c>
      <c r="C592" s="80">
        <f t="shared" si="136"/>
        <v>914208</v>
      </c>
      <c r="D592" s="80">
        <f t="shared" si="143"/>
        <v>914208</v>
      </c>
      <c r="E592" s="80">
        <v>0</v>
      </c>
      <c r="F592" s="80">
        <v>0</v>
      </c>
      <c r="G592" s="80">
        <v>0</v>
      </c>
      <c r="H592" s="80">
        <v>914208</v>
      </c>
      <c r="I592" s="80">
        <v>0</v>
      </c>
      <c r="J592" s="81">
        <v>0</v>
      </c>
      <c r="K592" s="80">
        <v>0</v>
      </c>
      <c r="L592" s="80">
        <v>0</v>
      </c>
      <c r="M592" s="80">
        <v>0</v>
      </c>
      <c r="N592" s="80">
        <v>0</v>
      </c>
      <c r="O592" s="80">
        <v>0</v>
      </c>
      <c r="P592" s="80">
        <v>0</v>
      </c>
      <c r="Q592" s="80">
        <v>0</v>
      </c>
      <c r="R592" s="80">
        <v>0</v>
      </c>
      <c r="S592" s="80">
        <v>0</v>
      </c>
      <c r="T592" s="80">
        <v>0</v>
      </c>
    </row>
    <row r="593" spans="1:20" s="44" customFormat="1" ht="22.5" customHeight="1" x14ac:dyDescent="0.25">
      <c r="A593" s="14">
        <v>6</v>
      </c>
      <c r="B593" s="130" t="s">
        <v>1321</v>
      </c>
      <c r="C593" s="80">
        <f t="shared" si="136"/>
        <v>172559.98</v>
      </c>
      <c r="D593" s="135">
        <f t="shared" si="143"/>
        <v>0</v>
      </c>
      <c r="E593" s="135">
        <v>0</v>
      </c>
      <c r="F593" s="135">
        <v>0</v>
      </c>
      <c r="G593" s="135">
        <v>0</v>
      </c>
      <c r="H593" s="135">
        <v>0</v>
      </c>
      <c r="I593" s="135">
        <v>0</v>
      </c>
      <c r="J593" s="136">
        <v>0</v>
      </c>
      <c r="K593" s="135">
        <v>0</v>
      </c>
      <c r="L593" s="135">
        <v>0</v>
      </c>
      <c r="M593" s="135">
        <v>0</v>
      </c>
      <c r="N593" s="135">
        <v>0</v>
      </c>
      <c r="O593" s="135">
        <v>0</v>
      </c>
      <c r="P593" s="135">
        <v>172559.98</v>
      </c>
      <c r="Q593" s="135">
        <v>0</v>
      </c>
      <c r="R593" s="135">
        <v>0</v>
      </c>
      <c r="S593" s="135">
        <v>0</v>
      </c>
      <c r="T593" s="135">
        <v>0</v>
      </c>
    </row>
    <row r="594" spans="1:20" ht="21" customHeight="1" x14ac:dyDescent="0.25">
      <c r="A594" s="14">
        <v>7</v>
      </c>
      <c r="B594" s="15" t="s">
        <v>582</v>
      </c>
      <c r="C594" s="80">
        <f t="shared" ref="C594:C657" si="151">D594+K594+L594+M594+N594+O594+P594+Q594+R594+S594+T594</f>
        <v>2877801.67</v>
      </c>
      <c r="D594" s="80">
        <f t="shared" si="143"/>
        <v>0</v>
      </c>
      <c r="E594" s="80">
        <v>0</v>
      </c>
      <c r="F594" s="80">
        <v>0</v>
      </c>
      <c r="G594" s="80">
        <v>0</v>
      </c>
      <c r="H594" s="80">
        <v>0</v>
      </c>
      <c r="I594" s="80">
        <v>0</v>
      </c>
      <c r="J594" s="81">
        <v>0</v>
      </c>
      <c r="K594" s="80">
        <v>0</v>
      </c>
      <c r="L594" s="80">
        <v>2877801.67</v>
      </c>
      <c r="M594" s="80">
        <v>0</v>
      </c>
      <c r="N594" s="80">
        <v>0</v>
      </c>
      <c r="O594" s="80">
        <v>0</v>
      </c>
      <c r="P594" s="80">
        <v>0</v>
      </c>
      <c r="Q594" s="80">
        <v>0</v>
      </c>
      <c r="R594" s="80">
        <v>0</v>
      </c>
      <c r="S594" s="80">
        <v>0</v>
      </c>
      <c r="T594" s="80">
        <v>0</v>
      </c>
    </row>
    <row r="595" spans="1:20" ht="21" customHeight="1" x14ac:dyDescent="0.25">
      <c r="A595" s="14">
        <v>8</v>
      </c>
      <c r="B595" s="15" t="s">
        <v>339</v>
      </c>
      <c r="C595" s="80">
        <f t="shared" si="151"/>
        <v>2198360.2200000002</v>
      </c>
      <c r="D595" s="80">
        <f t="shared" si="143"/>
        <v>0</v>
      </c>
      <c r="E595" s="80">
        <v>0</v>
      </c>
      <c r="F595" s="80">
        <v>0</v>
      </c>
      <c r="G595" s="80">
        <v>0</v>
      </c>
      <c r="H595" s="80">
        <v>0</v>
      </c>
      <c r="I595" s="80">
        <v>0</v>
      </c>
      <c r="J595" s="81">
        <v>0</v>
      </c>
      <c r="K595" s="80">
        <v>0</v>
      </c>
      <c r="L595" s="144">
        <v>2198360.2200000002</v>
      </c>
      <c r="M595" s="80">
        <v>0</v>
      </c>
      <c r="N595" s="80">
        <v>0</v>
      </c>
      <c r="O595" s="80">
        <v>0</v>
      </c>
      <c r="P595" s="80">
        <v>0</v>
      </c>
      <c r="Q595" s="80">
        <v>0</v>
      </c>
      <c r="R595" s="80">
        <v>0</v>
      </c>
      <c r="S595" s="80">
        <v>0</v>
      </c>
      <c r="T595" s="80">
        <v>0</v>
      </c>
    </row>
    <row r="596" spans="1:20" s="44" customFormat="1" ht="22.5" customHeight="1" x14ac:dyDescent="0.25">
      <c r="A596" s="14">
        <v>9</v>
      </c>
      <c r="B596" s="130" t="s">
        <v>340</v>
      </c>
      <c r="C596" s="80">
        <f t="shared" si="151"/>
        <v>3056686.9</v>
      </c>
      <c r="D596" s="135">
        <f t="shared" si="143"/>
        <v>0</v>
      </c>
      <c r="E596" s="135">
        <v>0</v>
      </c>
      <c r="F596" s="135">
        <v>0</v>
      </c>
      <c r="G596" s="135">
        <v>0</v>
      </c>
      <c r="H596" s="135">
        <v>0</v>
      </c>
      <c r="I596" s="135">
        <v>0</v>
      </c>
      <c r="J596" s="136">
        <v>0</v>
      </c>
      <c r="K596" s="135">
        <v>0</v>
      </c>
      <c r="L596" s="135">
        <v>0</v>
      </c>
      <c r="M596" s="135">
        <v>0</v>
      </c>
      <c r="N596" s="135">
        <v>3056686.9</v>
      </c>
      <c r="O596" s="135">
        <v>0</v>
      </c>
      <c r="P596" s="135">
        <v>0</v>
      </c>
      <c r="Q596" s="135">
        <v>0</v>
      </c>
      <c r="R596" s="135">
        <v>0</v>
      </c>
      <c r="S596" s="135">
        <v>0</v>
      </c>
      <c r="T596" s="135">
        <v>0</v>
      </c>
    </row>
    <row r="597" spans="1:20" ht="21" customHeight="1" x14ac:dyDescent="0.25">
      <c r="A597" s="14">
        <v>10</v>
      </c>
      <c r="B597" s="15" t="s">
        <v>583</v>
      </c>
      <c r="C597" s="80">
        <f t="shared" si="151"/>
        <v>1076550.4500000002</v>
      </c>
      <c r="D597" s="80">
        <f t="shared" si="143"/>
        <v>315338.40000000002</v>
      </c>
      <c r="E597" s="80">
        <v>0</v>
      </c>
      <c r="F597" s="80">
        <v>0</v>
      </c>
      <c r="G597" s="80">
        <v>0</v>
      </c>
      <c r="H597" s="80">
        <v>153162</v>
      </c>
      <c r="I597" s="80">
        <v>162176.4</v>
      </c>
      <c r="J597" s="81">
        <v>0</v>
      </c>
      <c r="K597" s="80">
        <v>0</v>
      </c>
      <c r="L597" s="80">
        <v>761212.05</v>
      </c>
      <c r="M597" s="80">
        <v>0</v>
      </c>
      <c r="N597" s="123">
        <v>0</v>
      </c>
      <c r="O597" s="80">
        <v>0</v>
      </c>
      <c r="P597" s="80">
        <v>0</v>
      </c>
      <c r="Q597" s="80">
        <v>0</v>
      </c>
      <c r="R597" s="80">
        <v>0</v>
      </c>
      <c r="S597" s="80">
        <v>0</v>
      </c>
      <c r="T597" s="80">
        <v>0</v>
      </c>
    </row>
    <row r="598" spans="1:20" ht="21" customHeight="1" x14ac:dyDescent="0.25">
      <c r="A598" s="14">
        <v>11</v>
      </c>
      <c r="B598" s="15" t="s">
        <v>584</v>
      </c>
      <c r="C598" s="80">
        <f t="shared" si="151"/>
        <v>1320044.3999999999</v>
      </c>
      <c r="D598" s="80">
        <f t="shared" si="143"/>
        <v>0</v>
      </c>
      <c r="E598" s="80">
        <v>0</v>
      </c>
      <c r="F598" s="80">
        <v>0</v>
      </c>
      <c r="G598" s="80">
        <v>0</v>
      </c>
      <c r="H598" s="80">
        <v>0</v>
      </c>
      <c r="I598" s="80">
        <v>0</v>
      </c>
      <c r="J598" s="81">
        <v>0</v>
      </c>
      <c r="K598" s="80">
        <v>0</v>
      </c>
      <c r="L598" s="80">
        <v>0</v>
      </c>
      <c r="M598" s="80">
        <v>0</v>
      </c>
      <c r="N598" s="144">
        <v>1320044.3999999999</v>
      </c>
      <c r="O598" s="80">
        <v>0</v>
      </c>
      <c r="P598" s="80">
        <v>0</v>
      </c>
      <c r="Q598" s="80">
        <v>0</v>
      </c>
      <c r="R598" s="80">
        <v>0</v>
      </c>
      <c r="S598" s="80">
        <v>0</v>
      </c>
      <c r="T598" s="80">
        <v>0</v>
      </c>
    </row>
    <row r="599" spans="1:20" ht="21" customHeight="1" x14ac:dyDescent="0.25">
      <c r="A599" s="14">
        <v>12</v>
      </c>
      <c r="B599" s="15" t="s">
        <v>342</v>
      </c>
      <c r="C599" s="80">
        <f t="shared" si="151"/>
        <v>1884938.4</v>
      </c>
      <c r="D599" s="80">
        <f t="shared" si="143"/>
        <v>0</v>
      </c>
      <c r="E599" s="80">
        <v>0</v>
      </c>
      <c r="F599" s="80">
        <v>0</v>
      </c>
      <c r="G599" s="80">
        <v>0</v>
      </c>
      <c r="H599" s="80">
        <v>0</v>
      </c>
      <c r="I599" s="80">
        <v>0</v>
      </c>
      <c r="J599" s="81">
        <v>0</v>
      </c>
      <c r="K599" s="80">
        <v>0</v>
      </c>
      <c r="L599" s="80">
        <v>0</v>
      </c>
      <c r="M599" s="80">
        <v>0</v>
      </c>
      <c r="N599" s="144">
        <v>1884938.4</v>
      </c>
      <c r="O599" s="80">
        <v>0</v>
      </c>
      <c r="P599" s="80">
        <v>0</v>
      </c>
      <c r="Q599" s="80">
        <v>0</v>
      </c>
      <c r="R599" s="80">
        <v>0</v>
      </c>
      <c r="S599" s="80">
        <v>0</v>
      </c>
      <c r="T599" s="80">
        <v>0</v>
      </c>
    </row>
    <row r="600" spans="1:20" ht="21" customHeight="1" x14ac:dyDescent="0.25">
      <c r="A600" s="14">
        <v>13</v>
      </c>
      <c r="B600" s="15" t="s">
        <v>1167</v>
      </c>
      <c r="C600" s="80">
        <f t="shared" si="151"/>
        <v>4538675.05</v>
      </c>
      <c r="D600" s="80">
        <f t="shared" si="143"/>
        <v>0</v>
      </c>
      <c r="E600" s="80">
        <v>0</v>
      </c>
      <c r="F600" s="80">
        <v>0</v>
      </c>
      <c r="G600" s="80">
        <v>0</v>
      </c>
      <c r="H600" s="80">
        <v>0</v>
      </c>
      <c r="I600" s="80">
        <v>0</v>
      </c>
      <c r="J600" s="81">
        <v>0</v>
      </c>
      <c r="K600" s="80">
        <v>0</v>
      </c>
      <c r="L600" s="144">
        <v>4374204</v>
      </c>
      <c r="M600" s="80">
        <v>0</v>
      </c>
      <c r="N600" s="80">
        <v>0</v>
      </c>
      <c r="O600" s="80">
        <v>0</v>
      </c>
      <c r="P600" s="80">
        <v>164471.04999999999</v>
      </c>
      <c r="Q600" s="80">
        <v>0</v>
      </c>
      <c r="R600" s="80">
        <v>0</v>
      </c>
      <c r="S600" s="80">
        <v>0</v>
      </c>
      <c r="T600" s="80">
        <v>0</v>
      </c>
    </row>
    <row r="601" spans="1:20" ht="21" customHeight="1" x14ac:dyDescent="0.25">
      <c r="A601" s="14">
        <v>14</v>
      </c>
      <c r="B601" s="15" t="s">
        <v>1168</v>
      </c>
      <c r="C601" s="80">
        <f t="shared" si="151"/>
        <v>876276.99</v>
      </c>
      <c r="D601" s="80">
        <f t="shared" si="143"/>
        <v>0</v>
      </c>
      <c r="E601" s="80">
        <v>0</v>
      </c>
      <c r="F601" s="123">
        <v>0</v>
      </c>
      <c r="G601" s="80">
        <v>0</v>
      </c>
      <c r="H601" s="80">
        <v>0</v>
      </c>
      <c r="I601" s="123">
        <v>0</v>
      </c>
      <c r="J601" s="81">
        <v>0</v>
      </c>
      <c r="K601" s="80">
        <v>0</v>
      </c>
      <c r="L601" s="80">
        <v>0</v>
      </c>
      <c r="M601" s="80">
        <v>0</v>
      </c>
      <c r="N601" s="123">
        <v>0</v>
      </c>
      <c r="O601" s="144">
        <v>761458.8</v>
      </c>
      <c r="P601" s="80">
        <v>114818.19</v>
      </c>
      <c r="Q601" s="80">
        <v>0</v>
      </c>
      <c r="R601" s="80">
        <v>0</v>
      </c>
      <c r="S601" s="80">
        <v>0</v>
      </c>
      <c r="T601" s="80">
        <v>0</v>
      </c>
    </row>
    <row r="602" spans="1:20" ht="21" customHeight="1" x14ac:dyDescent="0.25">
      <c r="A602" s="14">
        <v>15</v>
      </c>
      <c r="B602" s="15" t="s">
        <v>1049</v>
      </c>
      <c r="C602" s="80">
        <f t="shared" si="151"/>
        <v>1225265.4099999999</v>
      </c>
      <c r="D602" s="80">
        <f t="shared" si="143"/>
        <v>1225265.4099999999</v>
      </c>
      <c r="E602" s="80">
        <v>0</v>
      </c>
      <c r="F602" s="80">
        <v>0</v>
      </c>
      <c r="G602" s="144">
        <v>1225265.4099999999</v>
      </c>
      <c r="H602" s="80">
        <v>0</v>
      </c>
      <c r="I602" s="80">
        <v>0</v>
      </c>
      <c r="J602" s="81">
        <v>0</v>
      </c>
      <c r="K602" s="80">
        <v>0</v>
      </c>
      <c r="L602" s="80">
        <v>0</v>
      </c>
      <c r="M602" s="80">
        <v>0</v>
      </c>
      <c r="N602" s="80">
        <v>0</v>
      </c>
      <c r="O602" s="80">
        <v>0</v>
      </c>
      <c r="P602" s="80">
        <v>0</v>
      </c>
      <c r="Q602" s="80">
        <v>0</v>
      </c>
      <c r="R602" s="80">
        <v>0</v>
      </c>
      <c r="S602" s="80">
        <v>0</v>
      </c>
      <c r="T602" s="80">
        <v>0</v>
      </c>
    </row>
    <row r="603" spans="1:20" ht="21" customHeight="1" x14ac:dyDescent="0.25">
      <c r="A603" s="14">
        <v>16</v>
      </c>
      <c r="B603" s="15" t="s">
        <v>1169</v>
      </c>
      <c r="C603" s="80">
        <f t="shared" si="151"/>
        <v>960419.28</v>
      </c>
      <c r="D603" s="80">
        <f t="shared" si="143"/>
        <v>960419.28</v>
      </c>
      <c r="E603" s="80">
        <v>0</v>
      </c>
      <c r="F603" s="144">
        <v>960419.28</v>
      </c>
      <c r="G603" s="80">
        <v>0</v>
      </c>
      <c r="H603" s="80">
        <v>0</v>
      </c>
      <c r="I603" s="80">
        <v>0</v>
      </c>
      <c r="J603" s="81">
        <v>0</v>
      </c>
      <c r="K603" s="80">
        <v>0</v>
      </c>
      <c r="L603" s="80">
        <v>0</v>
      </c>
      <c r="M603" s="80">
        <v>0</v>
      </c>
      <c r="N603" s="80">
        <v>0</v>
      </c>
      <c r="O603" s="80">
        <v>0</v>
      </c>
      <c r="P603" s="80">
        <v>0</v>
      </c>
      <c r="Q603" s="80">
        <v>0</v>
      </c>
      <c r="R603" s="80">
        <v>0</v>
      </c>
      <c r="S603" s="80">
        <v>0</v>
      </c>
      <c r="T603" s="80">
        <v>0</v>
      </c>
    </row>
    <row r="604" spans="1:20" s="44" customFormat="1" ht="21.75" customHeight="1" x14ac:dyDescent="0.25">
      <c r="A604" s="14">
        <v>17</v>
      </c>
      <c r="B604" s="130" t="s">
        <v>1322</v>
      </c>
      <c r="C604" s="80">
        <f t="shared" si="151"/>
        <v>121342.56</v>
      </c>
      <c r="D604" s="135">
        <f t="shared" si="143"/>
        <v>0</v>
      </c>
      <c r="E604" s="135">
        <v>0</v>
      </c>
      <c r="F604" s="135">
        <v>0</v>
      </c>
      <c r="G604" s="135">
        <v>0</v>
      </c>
      <c r="H604" s="135">
        <v>0</v>
      </c>
      <c r="I604" s="135">
        <v>0</v>
      </c>
      <c r="J604" s="136">
        <v>0</v>
      </c>
      <c r="K604" s="135">
        <v>0</v>
      </c>
      <c r="L604" s="135">
        <v>0</v>
      </c>
      <c r="M604" s="135">
        <v>0</v>
      </c>
      <c r="N604" s="135">
        <v>0</v>
      </c>
      <c r="O604" s="135">
        <v>0</v>
      </c>
      <c r="P604" s="135">
        <v>121342.56</v>
      </c>
      <c r="Q604" s="135">
        <v>0</v>
      </c>
      <c r="R604" s="135">
        <v>0</v>
      </c>
      <c r="S604" s="135">
        <v>0</v>
      </c>
      <c r="T604" s="135">
        <v>0</v>
      </c>
    </row>
    <row r="605" spans="1:20" ht="21" customHeight="1" x14ac:dyDescent="0.25">
      <c r="A605" s="14">
        <v>18</v>
      </c>
      <c r="B605" s="15" t="s">
        <v>1170</v>
      </c>
      <c r="C605" s="80">
        <f t="shared" si="151"/>
        <v>1346651.5499999998</v>
      </c>
      <c r="D605" s="80">
        <f t="shared" si="143"/>
        <v>1181210.3999999999</v>
      </c>
      <c r="E605" s="80">
        <v>0</v>
      </c>
      <c r="F605" s="144">
        <v>1181210.3999999999</v>
      </c>
      <c r="G605" s="80">
        <v>0</v>
      </c>
      <c r="H605" s="80">
        <v>0</v>
      </c>
      <c r="I605" s="80">
        <v>0</v>
      </c>
      <c r="J605" s="81">
        <v>0</v>
      </c>
      <c r="K605" s="80">
        <v>0</v>
      </c>
      <c r="L605" s="80">
        <v>0</v>
      </c>
      <c r="M605" s="80">
        <v>0</v>
      </c>
      <c r="N605" s="80">
        <v>0</v>
      </c>
      <c r="O605" s="80">
        <v>0</v>
      </c>
      <c r="P605" s="80">
        <v>165441.15</v>
      </c>
      <c r="Q605" s="80">
        <v>0</v>
      </c>
      <c r="R605" s="80">
        <v>0</v>
      </c>
      <c r="S605" s="80">
        <v>0</v>
      </c>
      <c r="T605" s="80">
        <v>0</v>
      </c>
    </row>
    <row r="606" spans="1:20" ht="21" customHeight="1" x14ac:dyDescent="0.25">
      <c r="A606" s="14">
        <v>19</v>
      </c>
      <c r="B606" s="15" t="s">
        <v>1171</v>
      </c>
      <c r="C606" s="80">
        <f t="shared" si="151"/>
        <v>451892.4</v>
      </c>
      <c r="D606" s="80">
        <f t="shared" si="143"/>
        <v>451892.4</v>
      </c>
      <c r="E606" s="80">
        <v>0</v>
      </c>
      <c r="F606" s="144">
        <v>451892.4</v>
      </c>
      <c r="G606" s="80">
        <v>0</v>
      </c>
      <c r="H606" s="80">
        <v>0</v>
      </c>
      <c r="I606" s="80">
        <v>0</v>
      </c>
      <c r="J606" s="81">
        <v>0</v>
      </c>
      <c r="K606" s="80">
        <v>0</v>
      </c>
      <c r="L606" s="80">
        <v>0</v>
      </c>
      <c r="M606" s="80">
        <v>0</v>
      </c>
      <c r="N606" s="80">
        <v>0</v>
      </c>
      <c r="O606" s="80">
        <v>0</v>
      </c>
      <c r="P606" s="80">
        <v>0</v>
      </c>
      <c r="Q606" s="80">
        <v>0</v>
      </c>
      <c r="R606" s="80">
        <v>0</v>
      </c>
      <c r="S606" s="80">
        <v>0</v>
      </c>
      <c r="T606" s="80">
        <v>0</v>
      </c>
    </row>
    <row r="607" spans="1:20" ht="21" customHeight="1" x14ac:dyDescent="0.25">
      <c r="A607" s="14">
        <v>20</v>
      </c>
      <c r="B607" s="15" t="s">
        <v>1172</v>
      </c>
      <c r="C607" s="80">
        <f t="shared" si="151"/>
        <v>532606.80000000005</v>
      </c>
      <c r="D607" s="80">
        <f t="shared" si="143"/>
        <v>532606.80000000005</v>
      </c>
      <c r="E607" s="80">
        <v>0</v>
      </c>
      <c r="F607" s="144">
        <v>532606.80000000005</v>
      </c>
      <c r="G607" s="80">
        <v>0</v>
      </c>
      <c r="H607" s="80">
        <v>0</v>
      </c>
      <c r="I607" s="80">
        <v>0</v>
      </c>
      <c r="J607" s="81">
        <v>0</v>
      </c>
      <c r="K607" s="80">
        <v>0</v>
      </c>
      <c r="L607" s="80">
        <v>0</v>
      </c>
      <c r="M607" s="80">
        <v>0</v>
      </c>
      <c r="N607" s="80">
        <v>0</v>
      </c>
      <c r="O607" s="80">
        <v>0</v>
      </c>
      <c r="P607" s="80">
        <v>0</v>
      </c>
      <c r="Q607" s="80">
        <v>0</v>
      </c>
      <c r="R607" s="80">
        <v>0</v>
      </c>
      <c r="S607" s="80">
        <v>0</v>
      </c>
      <c r="T607" s="80">
        <v>0</v>
      </c>
    </row>
    <row r="608" spans="1:20" s="8" customFormat="1" ht="24.75" customHeight="1" x14ac:dyDescent="0.25">
      <c r="A608" s="171" t="s">
        <v>350</v>
      </c>
      <c r="B608" s="171"/>
      <c r="C608" s="78">
        <f>SUM(C609:C613)</f>
        <v>11489498.949999999</v>
      </c>
      <c r="D608" s="78">
        <f t="shared" ref="D608:T608" si="152">SUM(D609:D613)</f>
        <v>4040587.1999999997</v>
      </c>
      <c r="E608" s="78">
        <f t="shared" si="152"/>
        <v>234002.5</v>
      </c>
      <c r="F608" s="78">
        <f t="shared" si="152"/>
        <v>2201825.9</v>
      </c>
      <c r="G608" s="78">
        <f t="shared" si="152"/>
        <v>352590</v>
      </c>
      <c r="H608" s="78">
        <f t="shared" si="152"/>
        <v>359625.6</v>
      </c>
      <c r="I608" s="78">
        <f t="shared" si="152"/>
        <v>892543.2</v>
      </c>
      <c r="J608" s="79">
        <f t="shared" si="152"/>
        <v>0</v>
      </c>
      <c r="K608" s="78">
        <f t="shared" si="152"/>
        <v>0</v>
      </c>
      <c r="L608" s="78">
        <f t="shared" si="152"/>
        <v>2508059.27</v>
      </c>
      <c r="M608" s="78">
        <f t="shared" si="152"/>
        <v>0</v>
      </c>
      <c r="N608" s="78">
        <f t="shared" si="152"/>
        <v>4714582.28</v>
      </c>
      <c r="O608" s="78">
        <f t="shared" si="152"/>
        <v>0</v>
      </c>
      <c r="P608" s="78">
        <f t="shared" si="152"/>
        <v>226270.2</v>
      </c>
      <c r="Q608" s="78">
        <f t="shared" si="152"/>
        <v>0</v>
      </c>
      <c r="R608" s="78">
        <f t="shared" si="152"/>
        <v>0</v>
      </c>
      <c r="S608" s="78">
        <f t="shared" si="152"/>
        <v>0</v>
      </c>
      <c r="T608" s="78">
        <f t="shared" si="152"/>
        <v>0</v>
      </c>
    </row>
    <row r="609" spans="1:20" ht="21" customHeight="1" x14ac:dyDescent="0.25">
      <c r="A609" s="14">
        <v>1</v>
      </c>
      <c r="B609" s="15" t="s">
        <v>588</v>
      </c>
      <c r="C609" s="80">
        <f t="shared" si="151"/>
        <v>1745954.4</v>
      </c>
      <c r="D609" s="80">
        <f t="shared" si="143"/>
        <v>0</v>
      </c>
      <c r="E609" s="80">
        <v>0</v>
      </c>
      <c r="F609" s="80">
        <v>0</v>
      </c>
      <c r="G609" s="80">
        <v>0</v>
      </c>
      <c r="H609" s="80">
        <v>0</v>
      </c>
      <c r="I609" s="80">
        <v>0</v>
      </c>
      <c r="J609" s="81">
        <v>0</v>
      </c>
      <c r="K609" s="80">
        <v>0</v>
      </c>
      <c r="L609" s="80">
        <v>0</v>
      </c>
      <c r="M609" s="80">
        <v>0</v>
      </c>
      <c r="N609" s="144">
        <v>1745954.4</v>
      </c>
      <c r="O609" s="80">
        <v>0</v>
      </c>
      <c r="P609" s="80">
        <v>0</v>
      </c>
      <c r="Q609" s="80">
        <v>0</v>
      </c>
      <c r="R609" s="80">
        <v>0</v>
      </c>
      <c r="S609" s="80">
        <v>0</v>
      </c>
      <c r="T609" s="80">
        <v>0</v>
      </c>
    </row>
    <row r="610" spans="1:20" ht="21" customHeight="1" x14ac:dyDescent="0.25">
      <c r="A610" s="14">
        <v>2</v>
      </c>
      <c r="B610" s="15" t="s">
        <v>589</v>
      </c>
      <c r="C610" s="80">
        <f t="shared" si="151"/>
        <v>225549.6</v>
      </c>
      <c r="D610" s="80">
        <f t="shared" si="143"/>
        <v>225549.6</v>
      </c>
      <c r="E610" s="80">
        <v>0</v>
      </c>
      <c r="F610" s="80">
        <v>0</v>
      </c>
      <c r="G610" s="80">
        <v>0</v>
      </c>
      <c r="H610" s="80">
        <v>0</v>
      </c>
      <c r="I610" s="80">
        <v>225549.6</v>
      </c>
      <c r="J610" s="81">
        <v>0</v>
      </c>
      <c r="K610" s="80">
        <v>0</v>
      </c>
      <c r="L610" s="80">
        <v>0</v>
      </c>
      <c r="M610" s="80">
        <v>0</v>
      </c>
      <c r="N610" s="80">
        <v>0</v>
      </c>
      <c r="O610" s="80">
        <v>0</v>
      </c>
      <c r="P610" s="80">
        <v>0</v>
      </c>
      <c r="Q610" s="80">
        <v>0</v>
      </c>
      <c r="R610" s="80">
        <v>0</v>
      </c>
      <c r="S610" s="80">
        <v>0</v>
      </c>
      <c r="T610" s="80">
        <v>0</v>
      </c>
    </row>
    <row r="611" spans="1:20" ht="21" customHeight="1" x14ac:dyDescent="0.25">
      <c r="A611" s="14">
        <v>3</v>
      </c>
      <c r="B611" s="15" t="s">
        <v>1173</v>
      </c>
      <c r="C611" s="80">
        <f t="shared" si="151"/>
        <v>2912950.9800000004</v>
      </c>
      <c r="D611" s="80">
        <f t="shared" si="143"/>
        <v>560181.69999999995</v>
      </c>
      <c r="E611" s="80">
        <v>234002.5</v>
      </c>
      <c r="F611" s="80">
        <v>0</v>
      </c>
      <c r="G611" s="80">
        <v>0</v>
      </c>
      <c r="H611" s="80">
        <v>115202.4</v>
      </c>
      <c r="I611" s="80">
        <v>210976.8</v>
      </c>
      <c r="J611" s="81">
        <v>0</v>
      </c>
      <c r="K611" s="80">
        <v>0</v>
      </c>
      <c r="L611" s="80">
        <v>0</v>
      </c>
      <c r="M611" s="80">
        <v>0</v>
      </c>
      <c r="N611" s="144">
        <v>2126499.08</v>
      </c>
      <c r="O611" s="123">
        <v>0</v>
      </c>
      <c r="P611" s="80">
        <v>226270.2</v>
      </c>
      <c r="Q611" s="80">
        <v>0</v>
      </c>
      <c r="R611" s="80">
        <v>0</v>
      </c>
      <c r="S611" s="80">
        <v>0</v>
      </c>
      <c r="T611" s="80">
        <v>0</v>
      </c>
    </row>
    <row r="612" spans="1:20" ht="21" customHeight="1" x14ac:dyDescent="0.25">
      <c r="A612" s="14">
        <v>4</v>
      </c>
      <c r="B612" s="15" t="s">
        <v>353</v>
      </c>
      <c r="C612" s="80">
        <f t="shared" si="151"/>
        <v>4096984.7</v>
      </c>
      <c r="D612" s="80">
        <f t="shared" si="143"/>
        <v>3254855.9</v>
      </c>
      <c r="E612" s="80">
        <v>0</v>
      </c>
      <c r="F612" s="144">
        <v>2201825.9</v>
      </c>
      <c r="G612" s="144">
        <v>352590</v>
      </c>
      <c r="H612" s="144">
        <v>244423.2</v>
      </c>
      <c r="I612" s="144">
        <v>456016.8</v>
      </c>
      <c r="J612" s="81">
        <v>0</v>
      </c>
      <c r="K612" s="80">
        <v>0</v>
      </c>
      <c r="L612" s="80">
        <v>0</v>
      </c>
      <c r="M612" s="80">
        <v>0</v>
      </c>
      <c r="N612" s="144">
        <v>842128.8</v>
      </c>
      <c r="O612" s="80">
        <v>0</v>
      </c>
      <c r="P612" s="80">
        <v>0</v>
      </c>
      <c r="Q612" s="80">
        <v>0</v>
      </c>
      <c r="R612" s="80">
        <v>0</v>
      </c>
      <c r="S612" s="80">
        <v>0</v>
      </c>
      <c r="T612" s="80">
        <v>0</v>
      </c>
    </row>
    <row r="613" spans="1:20" ht="21" customHeight="1" x14ac:dyDescent="0.25">
      <c r="A613" s="14">
        <v>5</v>
      </c>
      <c r="B613" s="15" t="s">
        <v>354</v>
      </c>
      <c r="C613" s="80">
        <f t="shared" si="151"/>
        <v>2508059.27</v>
      </c>
      <c r="D613" s="80">
        <f t="shared" si="143"/>
        <v>0</v>
      </c>
      <c r="E613" s="80">
        <v>0</v>
      </c>
      <c r="F613" s="80">
        <v>0</v>
      </c>
      <c r="G613" s="80">
        <v>0</v>
      </c>
      <c r="H613" s="80">
        <v>0</v>
      </c>
      <c r="I613" s="80">
        <v>0</v>
      </c>
      <c r="J613" s="81">
        <v>0</v>
      </c>
      <c r="K613" s="80">
        <v>0</v>
      </c>
      <c r="L613" s="80">
        <v>2508059.27</v>
      </c>
      <c r="M613" s="80">
        <v>0</v>
      </c>
      <c r="N613" s="80">
        <v>0</v>
      </c>
      <c r="O613" s="80">
        <v>0</v>
      </c>
      <c r="P613" s="80">
        <v>0</v>
      </c>
      <c r="Q613" s="80">
        <v>0</v>
      </c>
      <c r="R613" s="80">
        <v>0</v>
      </c>
      <c r="S613" s="80">
        <v>0</v>
      </c>
      <c r="T613" s="80">
        <v>0</v>
      </c>
    </row>
    <row r="614" spans="1:20" s="8" customFormat="1" ht="27.75" customHeight="1" x14ac:dyDescent="0.25">
      <c r="A614" s="171" t="s">
        <v>1058</v>
      </c>
      <c r="B614" s="171"/>
      <c r="C614" s="78">
        <f>C615</f>
        <v>632163.6</v>
      </c>
      <c r="D614" s="78">
        <f t="shared" ref="D614:T615" si="153">D615</f>
        <v>632163.6</v>
      </c>
      <c r="E614" s="78">
        <f t="shared" si="153"/>
        <v>0</v>
      </c>
      <c r="F614" s="78">
        <f t="shared" si="153"/>
        <v>632163.6</v>
      </c>
      <c r="G614" s="78">
        <f t="shared" si="153"/>
        <v>0</v>
      </c>
      <c r="H614" s="78">
        <f t="shared" si="153"/>
        <v>0</v>
      </c>
      <c r="I614" s="78">
        <f t="shared" si="153"/>
        <v>0</v>
      </c>
      <c r="J614" s="79">
        <f t="shared" si="153"/>
        <v>0</v>
      </c>
      <c r="K614" s="78">
        <f t="shared" si="153"/>
        <v>0</v>
      </c>
      <c r="L614" s="78">
        <f t="shared" si="153"/>
        <v>0</v>
      </c>
      <c r="M614" s="78">
        <f t="shared" si="153"/>
        <v>0</v>
      </c>
      <c r="N614" s="78">
        <f t="shared" si="153"/>
        <v>0</v>
      </c>
      <c r="O614" s="78">
        <f t="shared" si="153"/>
        <v>0</v>
      </c>
      <c r="P614" s="78">
        <f t="shared" si="153"/>
        <v>0</v>
      </c>
      <c r="Q614" s="78">
        <f t="shared" si="153"/>
        <v>0</v>
      </c>
      <c r="R614" s="78">
        <f t="shared" si="153"/>
        <v>0</v>
      </c>
      <c r="S614" s="78">
        <f t="shared" si="153"/>
        <v>0</v>
      </c>
      <c r="T614" s="78">
        <f t="shared" si="153"/>
        <v>0</v>
      </c>
    </row>
    <row r="615" spans="1:20" s="8" customFormat="1" ht="22.5" customHeight="1" x14ac:dyDescent="0.25">
      <c r="A615" s="171" t="s">
        <v>357</v>
      </c>
      <c r="B615" s="171"/>
      <c r="C615" s="78">
        <f>C616</f>
        <v>632163.6</v>
      </c>
      <c r="D615" s="78">
        <f t="shared" si="153"/>
        <v>632163.6</v>
      </c>
      <c r="E615" s="78">
        <f t="shared" si="153"/>
        <v>0</v>
      </c>
      <c r="F615" s="78">
        <f t="shared" si="153"/>
        <v>632163.6</v>
      </c>
      <c r="G615" s="78">
        <f t="shared" si="153"/>
        <v>0</v>
      </c>
      <c r="H615" s="78">
        <f t="shared" si="153"/>
        <v>0</v>
      </c>
      <c r="I615" s="78">
        <f t="shared" si="153"/>
        <v>0</v>
      </c>
      <c r="J615" s="79">
        <f t="shared" si="153"/>
        <v>0</v>
      </c>
      <c r="K615" s="78">
        <f t="shared" si="153"/>
        <v>0</v>
      </c>
      <c r="L615" s="78">
        <f t="shared" si="153"/>
        <v>0</v>
      </c>
      <c r="M615" s="78">
        <f t="shared" si="153"/>
        <v>0</v>
      </c>
      <c r="N615" s="78">
        <f t="shared" si="153"/>
        <v>0</v>
      </c>
      <c r="O615" s="78">
        <f t="shared" si="153"/>
        <v>0</v>
      </c>
      <c r="P615" s="78">
        <f t="shared" si="153"/>
        <v>0</v>
      </c>
      <c r="Q615" s="78">
        <f t="shared" si="153"/>
        <v>0</v>
      </c>
      <c r="R615" s="78">
        <f t="shared" si="153"/>
        <v>0</v>
      </c>
      <c r="S615" s="78">
        <f t="shared" si="153"/>
        <v>0</v>
      </c>
      <c r="T615" s="78">
        <f t="shared" si="153"/>
        <v>0</v>
      </c>
    </row>
    <row r="616" spans="1:20" ht="24.75" customHeight="1" x14ac:dyDescent="0.25">
      <c r="A616" s="14">
        <v>1</v>
      </c>
      <c r="B616" s="15" t="s">
        <v>358</v>
      </c>
      <c r="C616" s="80">
        <f t="shared" si="151"/>
        <v>632163.6</v>
      </c>
      <c r="D616" s="80">
        <f t="shared" si="143"/>
        <v>632163.6</v>
      </c>
      <c r="E616" s="80">
        <v>0</v>
      </c>
      <c r="F616" s="144">
        <v>632163.6</v>
      </c>
      <c r="G616" s="80">
        <v>0</v>
      </c>
      <c r="H616" s="80">
        <v>0</v>
      </c>
      <c r="I616" s="80">
        <v>0</v>
      </c>
      <c r="J616" s="81">
        <v>0</v>
      </c>
      <c r="K616" s="80">
        <v>0</v>
      </c>
      <c r="L616" s="80">
        <v>0</v>
      </c>
      <c r="M616" s="80">
        <v>0</v>
      </c>
      <c r="N616" s="80">
        <v>0</v>
      </c>
      <c r="O616" s="80">
        <v>0</v>
      </c>
      <c r="P616" s="80">
        <v>0</v>
      </c>
      <c r="Q616" s="80">
        <v>0</v>
      </c>
      <c r="R616" s="80">
        <v>0</v>
      </c>
      <c r="S616" s="80">
        <v>0</v>
      </c>
      <c r="T616" s="80">
        <v>0</v>
      </c>
    </row>
    <row r="617" spans="1:20" s="8" customFormat="1" ht="22.5" customHeight="1" x14ac:dyDescent="0.25">
      <c r="A617" s="171" t="s">
        <v>359</v>
      </c>
      <c r="B617" s="171"/>
      <c r="C617" s="78">
        <f>C618+C624+C633</f>
        <v>34706629.810000002</v>
      </c>
      <c r="D617" s="78">
        <f t="shared" ref="D617:T617" si="154">D618+D624+D633</f>
        <v>12370073.17</v>
      </c>
      <c r="E617" s="78">
        <f t="shared" si="154"/>
        <v>2089280.4</v>
      </c>
      <c r="F617" s="78">
        <f t="shared" si="154"/>
        <v>4744304.53</v>
      </c>
      <c r="G617" s="78">
        <f t="shared" si="154"/>
        <v>4738061.04</v>
      </c>
      <c r="H617" s="78">
        <f t="shared" si="154"/>
        <v>798427.2</v>
      </c>
      <c r="I617" s="78">
        <f t="shared" si="154"/>
        <v>0</v>
      </c>
      <c r="J617" s="79">
        <f t="shared" si="154"/>
        <v>0</v>
      </c>
      <c r="K617" s="78">
        <f t="shared" si="154"/>
        <v>0</v>
      </c>
      <c r="L617" s="78">
        <f t="shared" si="154"/>
        <v>16826402.870000001</v>
      </c>
      <c r="M617" s="78">
        <f t="shared" si="154"/>
        <v>0</v>
      </c>
      <c r="N617" s="78">
        <f t="shared" si="154"/>
        <v>3715785.66</v>
      </c>
      <c r="O617" s="78">
        <f t="shared" si="154"/>
        <v>464629.01</v>
      </c>
      <c r="P617" s="78">
        <f t="shared" si="154"/>
        <v>1329739.0999999999</v>
      </c>
      <c r="Q617" s="78">
        <f t="shared" si="154"/>
        <v>0</v>
      </c>
      <c r="R617" s="78">
        <f t="shared" si="154"/>
        <v>0</v>
      </c>
      <c r="S617" s="78">
        <f t="shared" si="154"/>
        <v>0</v>
      </c>
      <c r="T617" s="78">
        <f t="shared" si="154"/>
        <v>0</v>
      </c>
    </row>
    <row r="618" spans="1:20" s="8" customFormat="1" ht="22.5" customHeight="1" x14ac:dyDescent="0.25">
      <c r="A618" s="171" t="s">
        <v>360</v>
      </c>
      <c r="B618" s="171"/>
      <c r="C618" s="78">
        <f>SUM(C619:C623)</f>
        <v>6720521.7400000002</v>
      </c>
      <c r="D618" s="78">
        <f t="shared" ref="D618:T618" si="155">SUM(D619:D623)</f>
        <v>3184800</v>
      </c>
      <c r="E618" s="78">
        <f t="shared" si="155"/>
        <v>0</v>
      </c>
      <c r="F618" s="78">
        <f t="shared" si="155"/>
        <v>3184800</v>
      </c>
      <c r="G618" s="78">
        <f t="shared" si="155"/>
        <v>0</v>
      </c>
      <c r="H618" s="78">
        <f t="shared" si="155"/>
        <v>0</v>
      </c>
      <c r="I618" s="78">
        <f t="shared" si="155"/>
        <v>0</v>
      </c>
      <c r="J618" s="79">
        <f t="shared" si="155"/>
        <v>0</v>
      </c>
      <c r="K618" s="78">
        <f t="shared" si="155"/>
        <v>0</v>
      </c>
      <c r="L618" s="78">
        <f t="shared" si="155"/>
        <v>0</v>
      </c>
      <c r="M618" s="78">
        <f t="shared" si="155"/>
        <v>0</v>
      </c>
      <c r="N618" s="78">
        <f t="shared" si="155"/>
        <v>2726028.06</v>
      </c>
      <c r="O618" s="78">
        <f t="shared" si="155"/>
        <v>464629.01</v>
      </c>
      <c r="P618" s="78">
        <f t="shared" si="155"/>
        <v>345064.67</v>
      </c>
      <c r="Q618" s="78">
        <f t="shared" si="155"/>
        <v>0</v>
      </c>
      <c r="R618" s="78">
        <f t="shared" si="155"/>
        <v>0</v>
      </c>
      <c r="S618" s="78">
        <f t="shared" si="155"/>
        <v>0</v>
      </c>
      <c r="T618" s="78">
        <f t="shared" si="155"/>
        <v>0</v>
      </c>
    </row>
    <row r="619" spans="1:20" s="44" customFormat="1" ht="22.5" customHeight="1" x14ac:dyDescent="0.25">
      <c r="A619" s="129">
        <v>1</v>
      </c>
      <c r="B619" s="130" t="s">
        <v>1323</v>
      </c>
      <c r="C619" s="80">
        <f t="shared" si="151"/>
        <v>204792.33</v>
      </c>
      <c r="D619" s="135">
        <f t="shared" ref="D619" si="156">SUM(E619:I619)</f>
        <v>0</v>
      </c>
      <c r="E619" s="135">
        <v>0</v>
      </c>
      <c r="F619" s="135">
        <v>0</v>
      </c>
      <c r="G619" s="135">
        <v>0</v>
      </c>
      <c r="H619" s="135">
        <v>0</v>
      </c>
      <c r="I619" s="135">
        <v>0</v>
      </c>
      <c r="J619" s="136">
        <v>0</v>
      </c>
      <c r="K619" s="135">
        <v>0</v>
      </c>
      <c r="L619" s="135">
        <v>0</v>
      </c>
      <c r="M619" s="135">
        <v>0</v>
      </c>
      <c r="N619" s="135">
        <v>0</v>
      </c>
      <c r="O619" s="135">
        <v>0</v>
      </c>
      <c r="P619" s="135">
        <f>188372.9+16419.43</f>
        <v>204792.33</v>
      </c>
      <c r="Q619" s="135">
        <v>0</v>
      </c>
      <c r="R619" s="135">
        <v>0</v>
      </c>
      <c r="S619" s="135">
        <v>0</v>
      </c>
      <c r="T619" s="135">
        <v>0</v>
      </c>
    </row>
    <row r="620" spans="1:20" ht="21.75" customHeight="1" x14ac:dyDescent="0.25">
      <c r="A620" s="14">
        <v>2</v>
      </c>
      <c r="B620" s="15" t="s">
        <v>361</v>
      </c>
      <c r="C620" s="80">
        <f t="shared" si="151"/>
        <v>1739059.8</v>
      </c>
      <c r="D620" s="80">
        <f t="shared" si="143"/>
        <v>0</v>
      </c>
      <c r="E620" s="80">
        <v>0</v>
      </c>
      <c r="F620" s="80">
        <v>0</v>
      </c>
      <c r="G620" s="80">
        <v>0</v>
      </c>
      <c r="H620" s="80">
        <v>0</v>
      </c>
      <c r="I620" s="80">
        <v>0</v>
      </c>
      <c r="J620" s="81">
        <v>0</v>
      </c>
      <c r="K620" s="80">
        <v>0</v>
      </c>
      <c r="L620" s="80">
        <v>0</v>
      </c>
      <c r="M620" s="80">
        <v>0</v>
      </c>
      <c r="N620" s="144">
        <v>1274430.79</v>
      </c>
      <c r="O620" s="144">
        <v>464629.01</v>
      </c>
      <c r="P620" s="80">
        <v>0</v>
      </c>
      <c r="Q620" s="80">
        <v>0</v>
      </c>
      <c r="R620" s="80">
        <v>0</v>
      </c>
      <c r="S620" s="80">
        <v>0</v>
      </c>
      <c r="T620" s="80">
        <v>0</v>
      </c>
    </row>
    <row r="621" spans="1:20" ht="21.75" customHeight="1" x14ac:dyDescent="0.25">
      <c r="A621" s="14">
        <v>3</v>
      </c>
      <c r="B621" s="15" t="s">
        <v>363</v>
      </c>
      <c r="C621" s="80">
        <f t="shared" si="151"/>
        <v>1451597.27</v>
      </c>
      <c r="D621" s="80">
        <f t="shared" si="143"/>
        <v>0</v>
      </c>
      <c r="E621" s="80">
        <v>0</v>
      </c>
      <c r="F621" s="80">
        <v>0</v>
      </c>
      <c r="G621" s="80">
        <v>0</v>
      </c>
      <c r="H621" s="80">
        <v>0</v>
      </c>
      <c r="I621" s="80">
        <v>0</v>
      </c>
      <c r="J621" s="81">
        <v>0</v>
      </c>
      <c r="K621" s="80">
        <v>0</v>
      </c>
      <c r="L621" s="80">
        <v>0</v>
      </c>
      <c r="M621" s="80">
        <v>0</v>
      </c>
      <c r="N621" s="144">
        <v>1451597.27</v>
      </c>
      <c r="O621" s="80">
        <v>0</v>
      </c>
      <c r="P621" s="80">
        <v>0</v>
      </c>
      <c r="Q621" s="80">
        <v>0</v>
      </c>
      <c r="R621" s="80">
        <v>0</v>
      </c>
      <c r="S621" s="80">
        <v>0</v>
      </c>
      <c r="T621" s="80">
        <v>0</v>
      </c>
    </row>
    <row r="622" spans="1:20" s="44" customFormat="1" ht="22.5" customHeight="1" x14ac:dyDescent="0.25">
      <c r="A622" s="129">
        <v>4</v>
      </c>
      <c r="B622" s="130" t="s">
        <v>1324</v>
      </c>
      <c r="C622" s="80">
        <f t="shared" si="151"/>
        <v>140272.34</v>
      </c>
      <c r="D622" s="135">
        <f t="shared" si="143"/>
        <v>0</v>
      </c>
      <c r="E622" s="135">
        <v>0</v>
      </c>
      <c r="F622" s="135">
        <v>0</v>
      </c>
      <c r="G622" s="135">
        <v>0</v>
      </c>
      <c r="H622" s="135">
        <v>0</v>
      </c>
      <c r="I622" s="135">
        <v>0</v>
      </c>
      <c r="J622" s="136">
        <v>0</v>
      </c>
      <c r="K622" s="135">
        <v>0</v>
      </c>
      <c r="L622" s="135">
        <v>0</v>
      </c>
      <c r="M622" s="135">
        <v>0</v>
      </c>
      <c r="N622" s="135">
        <v>0</v>
      </c>
      <c r="O622" s="135">
        <v>0</v>
      </c>
      <c r="P622" s="135">
        <v>140272.34</v>
      </c>
      <c r="Q622" s="135">
        <v>0</v>
      </c>
      <c r="R622" s="135">
        <v>0</v>
      </c>
      <c r="S622" s="135">
        <v>0</v>
      </c>
      <c r="T622" s="135">
        <v>0</v>
      </c>
    </row>
    <row r="623" spans="1:20" ht="21.75" customHeight="1" x14ac:dyDescent="0.25">
      <c r="A623" s="14">
        <v>5</v>
      </c>
      <c r="B623" s="15" t="s">
        <v>1174</v>
      </c>
      <c r="C623" s="80">
        <f t="shared" si="151"/>
        <v>3184800</v>
      </c>
      <c r="D623" s="80">
        <f t="shared" si="143"/>
        <v>3184800</v>
      </c>
      <c r="E623" s="80">
        <v>0</v>
      </c>
      <c r="F623" s="80">
        <v>3184800</v>
      </c>
      <c r="G623" s="80">
        <v>0</v>
      </c>
      <c r="H623" s="80">
        <v>0</v>
      </c>
      <c r="I623" s="80">
        <v>0</v>
      </c>
      <c r="J623" s="81">
        <v>0</v>
      </c>
      <c r="K623" s="80">
        <v>0</v>
      </c>
      <c r="L623" s="80">
        <v>0</v>
      </c>
      <c r="M623" s="80">
        <v>0</v>
      </c>
      <c r="N623" s="80">
        <v>0</v>
      </c>
      <c r="O623" s="80">
        <v>0</v>
      </c>
      <c r="P623" s="80">
        <v>0</v>
      </c>
      <c r="Q623" s="80">
        <v>0</v>
      </c>
      <c r="R623" s="80">
        <v>0</v>
      </c>
      <c r="S623" s="80">
        <v>0</v>
      </c>
      <c r="T623" s="80">
        <v>0</v>
      </c>
    </row>
    <row r="624" spans="1:20" s="8" customFormat="1" ht="22.5" customHeight="1" x14ac:dyDescent="0.25">
      <c r="A624" s="171" t="s">
        <v>364</v>
      </c>
      <c r="B624" s="171"/>
      <c r="C624" s="78">
        <f>SUM(C625:C632)</f>
        <v>26996350.469999999</v>
      </c>
      <c r="D624" s="78">
        <f t="shared" ref="D624:T624" si="157">SUM(D625:D632)</f>
        <v>9185273.1699999999</v>
      </c>
      <c r="E624" s="78">
        <f t="shared" si="157"/>
        <v>2089280.4</v>
      </c>
      <c r="F624" s="78">
        <f t="shared" si="157"/>
        <v>1559504.53</v>
      </c>
      <c r="G624" s="78">
        <f t="shared" si="157"/>
        <v>4738061.04</v>
      </c>
      <c r="H624" s="78">
        <f t="shared" si="157"/>
        <v>798427.2</v>
      </c>
      <c r="I624" s="78">
        <f t="shared" si="157"/>
        <v>0</v>
      </c>
      <c r="J624" s="79">
        <f t="shared" si="157"/>
        <v>0</v>
      </c>
      <c r="K624" s="78">
        <f t="shared" si="157"/>
        <v>0</v>
      </c>
      <c r="L624" s="78">
        <f t="shared" si="157"/>
        <v>16826402.870000001</v>
      </c>
      <c r="M624" s="78">
        <f t="shared" si="157"/>
        <v>0</v>
      </c>
      <c r="N624" s="78">
        <f t="shared" si="157"/>
        <v>0</v>
      </c>
      <c r="O624" s="78">
        <f t="shared" si="157"/>
        <v>0</v>
      </c>
      <c r="P624" s="78">
        <f t="shared" si="157"/>
        <v>984674.42999999993</v>
      </c>
      <c r="Q624" s="78">
        <f t="shared" si="157"/>
        <v>0</v>
      </c>
      <c r="R624" s="78">
        <f t="shared" si="157"/>
        <v>0</v>
      </c>
      <c r="S624" s="78">
        <f t="shared" si="157"/>
        <v>0</v>
      </c>
      <c r="T624" s="78">
        <f t="shared" si="157"/>
        <v>0</v>
      </c>
    </row>
    <row r="625" spans="1:20" ht="21" customHeight="1" x14ac:dyDescent="0.25">
      <c r="A625" s="14">
        <v>1</v>
      </c>
      <c r="B625" s="15" t="s">
        <v>1175</v>
      </c>
      <c r="C625" s="80">
        <f t="shared" si="151"/>
        <v>1703763.01</v>
      </c>
      <c r="D625" s="80">
        <f t="shared" si="143"/>
        <v>1559504.53</v>
      </c>
      <c r="E625" s="80">
        <v>0</v>
      </c>
      <c r="F625" s="144">
        <v>1559504.53</v>
      </c>
      <c r="G625" s="80">
        <v>0</v>
      </c>
      <c r="H625" s="80">
        <v>0</v>
      </c>
      <c r="I625" s="80">
        <v>0</v>
      </c>
      <c r="J625" s="81">
        <v>0</v>
      </c>
      <c r="K625" s="80">
        <v>0</v>
      </c>
      <c r="L625" s="80">
        <v>0</v>
      </c>
      <c r="M625" s="80">
        <v>0</v>
      </c>
      <c r="N625" s="80">
        <v>0</v>
      </c>
      <c r="O625" s="80">
        <v>0</v>
      </c>
      <c r="P625" s="80">
        <v>144258.48000000001</v>
      </c>
      <c r="Q625" s="80">
        <v>0</v>
      </c>
      <c r="R625" s="80">
        <v>0</v>
      </c>
      <c r="S625" s="80">
        <v>0</v>
      </c>
      <c r="T625" s="80">
        <v>0</v>
      </c>
    </row>
    <row r="626" spans="1:20" ht="21" customHeight="1" x14ac:dyDescent="0.25">
      <c r="A626" s="14">
        <v>2</v>
      </c>
      <c r="B626" s="15" t="s">
        <v>1062</v>
      </c>
      <c r="C626" s="80">
        <f t="shared" si="151"/>
        <v>12430397.91</v>
      </c>
      <c r="D626" s="80">
        <f t="shared" si="143"/>
        <v>0</v>
      </c>
      <c r="E626" s="80">
        <v>0</v>
      </c>
      <c r="F626" s="80">
        <v>0</v>
      </c>
      <c r="G626" s="80">
        <v>0</v>
      </c>
      <c r="H626" s="80">
        <v>0</v>
      </c>
      <c r="I626" s="80">
        <v>0</v>
      </c>
      <c r="J626" s="81">
        <v>0</v>
      </c>
      <c r="K626" s="80">
        <v>0</v>
      </c>
      <c r="L626" s="144">
        <v>12430397.91</v>
      </c>
      <c r="M626" s="80">
        <v>0</v>
      </c>
      <c r="N626" s="80">
        <v>0</v>
      </c>
      <c r="O626" s="80">
        <v>0</v>
      </c>
      <c r="P626" s="80">
        <v>0</v>
      </c>
      <c r="Q626" s="80">
        <v>0</v>
      </c>
      <c r="R626" s="80">
        <v>0</v>
      </c>
      <c r="S626" s="80">
        <v>0</v>
      </c>
      <c r="T626" s="80">
        <v>0</v>
      </c>
    </row>
    <row r="627" spans="1:20" ht="21" customHeight="1" x14ac:dyDescent="0.25">
      <c r="A627" s="14">
        <v>3</v>
      </c>
      <c r="B627" s="15" t="s">
        <v>1176</v>
      </c>
      <c r="C627" s="80">
        <f t="shared" si="151"/>
        <v>3278531.38</v>
      </c>
      <c r="D627" s="80">
        <f t="shared" si="143"/>
        <v>3109719.6</v>
      </c>
      <c r="E627" s="80">
        <v>0</v>
      </c>
      <c r="F627" s="80">
        <v>0</v>
      </c>
      <c r="G627" s="80">
        <v>2680010.4</v>
      </c>
      <c r="H627" s="80">
        <v>429709.2</v>
      </c>
      <c r="I627" s="80">
        <v>0</v>
      </c>
      <c r="J627" s="81">
        <v>0</v>
      </c>
      <c r="K627" s="80">
        <v>0</v>
      </c>
      <c r="L627" s="80">
        <v>0</v>
      </c>
      <c r="M627" s="80">
        <v>0</v>
      </c>
      <c r="N627" s="80">
        <v>0</v>
      </c>
      <c r="O627" s="80">
        <v>0</v>
      </c>
      <c r="P627" s="80">
        <v>168811.78</v>
      </c>
      <c r="Q627" s="80">
        <v>0</v>
      </c>
      <c r="R627" s="80">
        <v>0</v>
      </c>
      <c r="S627" s="80">
        <v>0</v>
      </c>
      <c r="T627" s="80">
        <v>0</v>
      </c>
    </row>
    <row r="628" spans="1:20" ht="21" customHeight="1" x14ac:dyDescent="0.25">
      <c r="A628" s="14">
        <v>4</v>
      </c>
      <c r="B628" s="15" t="s">
        <v>1177</v>
      </c>
      <c r="C628" s="80">
        <f t="shared" si="151"/>
        <v>2647731.2199999997</v>
      </c>
      <c r="D628" s="80">
        <f t="shared" si="143"/>
        <v>2426768.6399999997</v>
      </c>
      <c r="E628" s="80">
        <v>0</v>
      </c>
      <c r="F628" s="80">
        <v>0</v>
      </c>
      <c r="G628" s="80">
        <v>2058050.64</v>
      </c>
      <c r="H628" s="80">
        <v>368718</v>
      </c>
      <c r="I628" s="80">
        <v>0</v>
      </c>
      <c r="J628" s="81">
        <v>0</v>
      </c>
      <c r="K628" s="80">
        <v>0</v>
      </c>
      <c r="L628" s="80">
        <v>0</v>
      </c>
      <c r="M628" s="80">
        <v>0</v>
      </c>
      <c r="N628" s="80">
        <v>0</v>
      </c>
      <c r="O628" s="80">
        <v>0</v>
      </c>
      <c r="P628" s="80">
        <v>220962.58</v>
      </c>
      <c r="Q628" s="80">
        <v>0</v>
      </c>
      <c r="R628" s="80">
        <v>0</v>
      </c>
      <c r="S628" s="80">
        <v>0</v>
      </c>
      <c r="T628" s="80">
        <v>0</v>
      </c>
    </row>
    <row r="629" spans="1:20" ht="21" customHeight="1" x14ac:dyDescent="0.25">
      <c r="A629" s="14">
        <v>5</v>
      </c>
      <c r="B629" s="15" t="s">
        <v>1178</v>
      </c>
      <c r="C629" s="80">
        <f t="shared" si="151"/>
        <v>4535131.8</v>
      </c>
      <c r="D629" s="80">
        <f t="shared" si="143"/>
        <v>0</v>
      </c>
      <c r="E629" s="80">
        <v>0</v>
      </c>
      <c r="F629" s="80">
        <v>0</v>
      </c>
      <c r="G629" s="80">
        <v>0</v>
      </c>
      <c r="H629" s="80">
        <v>0</v>
      </c>
      <c r="I629" s="80">
        <v>0</v>
      </c>
      <c r="J629" s="81">
        <v>0</v>
      </c>
      <c r="K629" s="80">
        <v>0</v>
      </c>
      <c r="L629" s="144">
        <v>4396004.96</v>
      </c>
      <c r="M629" s="80">
        <v>0</v>
      </c>
      <c r="N629" s="80">
        <v>0</v>
      </c>
      <c r="O629" s="80">
        <v>0</v>
      </c>
      <c r="P629" s="80">
        <v>139126.84</v>
      </c>
      <c r="Q629" s="80">
        <v>0</v>
      </c>
      <c r="R629" s="80">
        <v>0</v>
      </c>
      <c r="S629" s="80">
        <v>0</v>
      </c>
      <c r="T629" s="80">
        <v>0</v>
      </c>
    </row>
    <row r="630" spans="1:20" ht="21" customHeight="1" x14ac:dyDescent="0.25">
      <c r="A630" s="14">
        <v>6</v>
      </c>
      <c r="B630" s="15" t="s">
        <v>597</v>
      </c>
      <c r="C630" s="80">
        <f t="shared" si="151"/>
        <v>2089280.4</v>
      </c>
      <c r="D630" s="80">
        <f>SUM(E630:I630)</f>
        <v>2089280.4</v>
      </c>
      <c r="E630" s="80">
        <v>2089280.4</v>
      </c>
      <c r="F630" s="80">
        <v>0</v>
      </c>
      <c r="G630" s="80">
        <v>0</v>
      </c>
      <c r="H630" s="80">
        <v>0</v>
      </c>
      <c r="I630" s="80">
        <v>0</v>
      </c>
      <c r="J630" s="81">
        <v>0</v>
      </c>
      <c r="K630" s="80">
        <v>0</v>
      </c>
      <c r="L630" s="80">
        <v>0</v>
      </c>
      <c r="M630" s="80">
        <v>0</v>
      </c>
      <c r="N630" s="80">
        <v>0</v>
      </c>
      <c r="O630" s="80">
        <v>0</v>
      </c>
      <c r="P630" s="80">
        <v>0</v>
      </c>
      <c r="Q630" s="80">
        <v>0</v>
      </c>
      <c r="R630" s="80">
        <v>0</v>
      </c>
      <c r="S630" s="80">
        <v>0</v>
      </c>
      <c r="T630" s="80">
        <v>0</v>
      </c>
    </row>
    <row r="631" spans="1:20" s="44" customFormat="1" ht="24.75" customHeight="1" x14ac:dyDescent="0.25">
      <c r="A631" s="14">
        <v>7</v>
      </c>
      <c r="B631" s="130" t="s">
        <v>1325</v>
      </c>
      <c r="C631" s="80">
        <f t="shared" si="151"/>
        <v>162668.17000000001</v>
      </c>
      <c r="D631" s="135">
        <f t="shared" si="143"/>
        <v>0</v>
      </c>
      <c r="E631" s="135">
        <v>0</v>
      </c>
      <c r="F631" s="135">
        <v>0</v>
      </c>
      <c r="G631" s="135">
        <v>0</v>
      </c>
      <c r="H631" s="135">
        <v>0</v>
      </c>
      <c r="I631" s="135">
        <v>0</v>
      </c>
      <c r="J631" s="136">
        <v>0</v>
      </c>
      <c r="K631" s="135">
        <v>0</v>
      </c>
      <c r="L631" s="135">
        <v>0</v>
      </c>
      <c r="M631" s="135">
        <v>0</v>
      </c>
      <c r="N631" s="135">
        <v>0</v>
      </c>
      <c r="O631" s="135">
        <v>0</v>
      </c>
      <c r="P631" s="135">
        <v>162668.17000000001</v>
      </c>
      <c r="Q631" s="135">
        <v>0</v>
      </c>
      <c r="R631" s="135">
        <v>0</v>
      </c>
      <c r="S631" s="135">
        <v>0</v>
      </c>
      <c r="T631" s="135">
        <v>0</v>
      </c>
    </row>
    <row r="632" spans="1:20" s="44" customFormat="1" ht="22.5" customHeight="1" x14ac:dyDescent="0.25">
      <c r="A632" s="14">
        <v>8</v>
      </c>
      <c r="B632" s="130" t="s">
        <v>1326</v>
      </c>
      <c r="C632" s="80">
        <f t="shared" si="151"/>
        <v>148846.57999999999</v>
      </c>
      <c r="D632" s="135">
        <f t="shared" si="143"/>
        <v>0</v>
      </c>
      <c r="E632" s="135">
        <v>0</v>
      </c>
      <c r="F632" s="135">
        <v>0</v>
      </c>
      <c r="G632" s="135">
        <v>0</v>
      </c>
      <c r="H632" s="135">
        <v>0</v>
      </c>
      <c r="I632" s="135">
        <v>0</v>
      </c>
      <c r="J632" s="136">
        <v>0</v>
      </c>
      <c r="K632" s="135">
        <v>0</v>
      </c>
      <c r="L632" s="135">
        <v>0</v>
      </c>
      <c r="M632" s="135">
        <v>0</v>
      </c>
      <c r="N632" s="135">
        <v>0</v>
      </c>
      <c r="O632" s="135">
        <v>0</v>
      </c>
      <c r="P632" s="135">
        <v>148846.57999999999</v>
      </c>
      <c r="Q632" s="135">
        <v>0</v>
      </c>
      <c r="R632" s="135">
        <v>0</v>
      </c>
      <c r="S632" s="135">
        <v>0</v>
      </c>
      <c r="T632" s="135">
        <v>0</v>
      </c>
    </row>
    <row r="633" spans="1:20" s="8" customFormat="1" ht="22.5" customHeight="1" x14ac:dyDescent="0.25">
      <c r="A633" s="171" t="s">
        <v>372</v>
      </c>
      <c r="B633" s="171"/>
      <c r="C633" s="78">
        <f>C634</f>
        <v>989757.6</v>
      </c>
      <c r="D633" s="78">
        <f t="shared" ref="D633:T633" si="158">D634</f>
        <v>0</v>
      </c>
      <c r="E633" s="78">
        <f t="shared" si="158"/>
        <v>0</v>
      </c>
      <c r="F633" s="78">
        <f t="shared" si="158"/>
        <v>0</v>
      </c>
      <c r="G633" s="78">
        <f t="shared" si="158"/>
        <v>0</v>
      </c>
      <c r="H633" s="78">
        <f t="shared" si="158"/>
        <v>0</v>
      </c>
      <c r="I633" s="78">
        <f t="shared" si="158"/>
        <v>0</v>
      </c>
      <c r="J633" s="79">
        <f t="shared" si="158"/>
        <v>0</v>
      </c>
      <c r="K633" s="78">
        <f t="shared" si="158"/>
        <v>0</v>
      </c>
      <c r="L633" s="78">
        <f t="shared" si="158"/>
        <v>0</v>
      </c>
      <c r="M633" s="78">
        <f t="shared" si="158"/>
        <v>0</v>
      </c>
      <c r="N633" s="78">
        <f t="shared" si="158"/>
        <v>989757.6</v>
      </c>
      <c r="O633" s="78">
        <f t="shared" si="158"/>
        <v>0</v>
      </c>
      <c r="P633" s="78">
        <f t="shared" si="158"/>
        <v>0</v>
      </c>
      <c r="Q633" s="78">
        <f t="shared" si="158"/>
        <v>0</v>
      </c>
      <c r="R633" s="78">
        <f t="shared" si="158"/>
        <v>0</v>
      </c>
      <c r="S633" s="78">
        <f t="shared" si="158"/>
        <v>0</v>
      </c>
      <c r="T633" s="78">
        <f t="shared" si="158"/>
        <v>0</v>
      </c>
    </row>
    <row r="634" spans="1:20" ht="22.5" customHeight="1" x14ac:dyDescent="0.25">
      <c r="A634" s="14">
        <v>1</v>
      </c>
      <c r="B634" s="15" t="s">
        <v>373</v>
      </c>
      <c r="C634" s="80">
        <f t="shared" si="151"/>
        <v>989757.6</v>
      </c>
      <c r="D634" s="80">
        <f t="shared" si="143"/>
        <v>0</v>
      </c>
      <c r="E634" s="80">
        <v>0</v>
      </c>
      <c r="F634" s="80">
        <v>0</v>
      </c>
      <c r="G634" s="80">
        <v>0</v>
      </c>
      <c r="H634" s="80">
        <v>0</v>
      </c>
      <c r="I634" s="80">
        <v>0</v>
      </c>
      <c r="J634" s="81">
        <v>0</v>
      </c>
      <c r="K634" s="80">
        <v>0</v>
      </c>
      <c r="L634" s="80">
        <v>0</v>
      </c>
      <c r="M634" s="80">
        <v>0</v>
      </c>
      <c r="N634" s="144">
        <v>989757.6</v>
      </c>
      <c r="O634" s="80">
        <v>0</v>
      </c>
      <c r="P634" s="80">
        <v>0</v>
      </c>
      <c r="Q634" s="80">
        <v>0</v>
      </c>
      <c r="R634" s="80">
        <v>0</v>
      </c>
      <c r="S634" s="80">
        <v>0</v>
      </c>
      <c r="T634" s="80">
        <v>0</v>
      </c>
    </row>
    <row r="635" spans="1:20" s="8" customFormat="1" ht="23.25" customHeight="1" x14ac:dyDescent="0.25">
      <c r="A635" s="171" t="s">
        <v>382</v>
      </c>
      <c r="B635" s="171"/>
      <c r="C635" s="78">
        <f>C636</f>
        <v>155251.63</v>
      </c>
      <c r="D635" s="78">
        <f t="shared" ref="D635:T636" si="159">D636</f>
        <v>0</v>
      </c>
      <c r="E635" s="78">
        <f t="shared" si="159"/>
        <v>0</v>
      </c>
      <c r="F635" s="78">
        <f t="shared" si="159"/>
        <v>0</v>
      </c>
      <c r="G635" s="78">
        <f t="shared" si="159"/>
        <v>0</v>
      </c>
      <c r="H635" s="78">
        <f t="shared" si="159"/>
        <v>0</v>
      </c>
      <c r="I635" s="78">
        <f t="shared" si="159"/>
        <v>0</v>
      </c>
      <c r="J635" s="79">
        <f t="shared" si="159"/>
        <v>0</v>
      </c>
      <c r="K635" s="78">
        <f t="shared" si="159"/>
        <v>0</v>
      </c>
      <c r="L635" s="78">
        <f t="shared" si="159"/>
        <v>0</v>
      </c>
      <c r="M635" s="78">
        <f t="shared" si="159"/>
        <v>0</v>
      </c>
      <c r="N635" s="78">
        <f t="shared" si="159"/>
        <v>0</v>
      </c>
      <c r="O635" s="78">
        <f t="shared" si="159"/>
        <v>0</v>
      </c>
      <c r="P635" s="78">
        <f t="shared" si="159"/>
        <v>155251.63</v>
      </c>
      <c r="Q635" s="78">
        <f t="shared" si="159"/>
        <v>0</v>
      </c>
      <c r="R635" s="78">
        <f t="shared" si="159"/>
        <v>0</v>
      </c>
      <c r="S635" s="78">
        <f t="shared" si="159"/>
        <v>0</v>
      </c>
      <c r="T635" s="78">
        <f t="shared" si="159"/>
        <v>0</v>
      </c>
    </row>
    <row r="636" spans="1:20" s="8" customFormat="1" ht="23.25" customHeight="1" x14ac:dyDescent="0.25">
      <c r="A636" s="171" t="s">
        <v>383</v>
      </c>
      <c r="B636" s="171"/>
      <c r="C636" s="78">
        <f>C637</f>
        <v>155251.63</v>
      </c>
      <c r="D636" s="78">
        <f t="shared" si="159"/>
        <v>0</v>
      </c>
      <c r="E636" s="78">
        <f t="shared" si="159"/>
        <v>0</v>
      </c>
      <c r="F636" s="78">
        <f t="shared" si="159"/>
        <v>0</v>
      </c>
      <c r="G636" s="78">
        <f t="shared" si="159"/>
        <v>0</v>
      </c>
      <c r="H636" s="78">
        <f t="shared" si="159"/>
        <v>0</v>
      </c>
      <c r="I636" s="78">
        <f t="shared" si="159"/>
        <v>0</v>
      </c>
      <c r="J636" s="79">
        <f t="shared" si="159"/>
        <v>0</v>
      </c>
      <c r="K636" s="78">
        <f t="shared" si="159"/>
        <v>0</v>
      </c>
      <c r="L636" s="78">
        <f t="shared" si="159"/>
        <v>0</v>
      </c>
      <c r="M636" s="78">
        <f t="shared" si="159"/>
        <v>0</v>
      </c>
      <c r="N636" s="78">
        <f t="shared" si="159"/>
        <v>0</v>
      </c>
      <c r="O636" s="78">
        <f t="shared" si="159"/>
        <v>0</v>
      </c>
      <c r="P636" s="78">
        <f t="shared" si="159"/>
        <v>155251.63</v>
      </c>
      <c r="Q636" s="78">
        <f t="shared" si="159"/>
        <v>0</v>
      </c>
      <c r="R636" s="78">
        <f t="shared" si="159"/>
        <v>0</v>
      </c>
      <c r="S636" s="78">
        <f t="shared" si="159"/>
        <v>0</v>
      </c>
      <c r="T636" s="78">
        <f t="shared" si="159"/>
        <v>0</v>
      </c>
    </row>
    <row r="637" spans="1:20" ht="23.25" customHeight="1" x14ac:dyDescent="0.25">
      <c r="A637" s="14">
        <v>1</v>
      </c>
      <c r="B637" s="15" t="s">
        <v>1179</v>
      </c>
      <c r="C637" s="80">
        <f t="shared" si="151"/>
        <v>155251.63</v>
      </c>
      <c r="D637" s="80">
        <f t="shared" ref="D637" si="160">SUM(E637:I637)</f>
        <v>0</v>
      </c>
      <c r="E637" s="80">
        <v>0</v>
      </c>
      <c r="F637" s="80">
        <v>0</v>
      </c>
      <c r="G637" s="80">
        <v>0</v>
      </c>
      <c r="H637" s="80">
        <v>0</v>
      </c>
      <c r="I637" s="80">
        <v>0</v>
      </c>
      <c r="J637" s="81">
        <v>0</v>
      </c>
      <c r="K637" s="80">
        <v>0</v>
      </c>
      <c r="L637" s="80">
        <v>0</v>
      </c>
      <c r="M637" s="80">
        <v>0</v>
      </c>
      <c r="N637" s="80">
        <v>0</v>
      </c>
      <c r="O637" s="80">
        <v>0</v>
      </c>
      <c r="P637" s="80">
        <v>155251.63</v>
      </c>
      <c r="Q637" s="80">
        <v>0</v>
      </c>
      <c r="R637" s="80">
        <v>0</v>
      </c>
      <c r="S637" s="80">
        <v>0</v>
      </c>
      <c r="T637" s="80">
        <v>0</v>
      </c>
    </row>
    <row r="638" spans="1:20" s="8" customFormat="1" ht="22.5" customHeight="1" x14ac:dyDescent="0.25">
      <c r="A638" s="171" t="s">
        <v>385</v>
      </c>
      <c r="B638" s="171"/>
      <c r="C638" s="78">
        <f>C639</f>
        <v>7546681.2000000002</v>
      </c>
      <c r="D638" s="78">
        <f t="shared" ref="D638:T639" si="161">D639</f>
        <v>0</v>
      </c>
      <c r="E638" s="78">
        <f t="shared" si="161"/>
        <v>0</v>
      </c>
      <c r="F638" s="78">
        <f t="shared" si="161"/>
        <v>0</v>
      </c>
      <c r="G638" s="78">
        <f t="shared" si="161"/>
        <v>0</v>
      </c>
      <c r="H638" s="78">
        <f t="shared" si="161"/>
        <v>0</v>
      </c>
      <c r="I638" s="78">
        <f t="shared" si="161"/>
        <v>0</v>
      </c>
      <c r="J638" s="79">
        <f t="shared" si="161"/>
        <v>0</v>
      </c>
      <c r="K638" s="78">
        <f t="shared" si="161"/>
        <v>0</v>
      </c>
      <c r="L638" s="78">
        <f t="shared" si="161"/>
        <v>0</v>
      </c>
      <c r="M638" s="78">
        <f t="shared" si="161"/>
        <v>0</v>
      </c>
      <c r="N638" s="78">
        <f t="shared" si="161"/>
        <v>0</v>
      </c>
      <c r="O638" s="78">
        <f t="shared" si="161"/>
        <v>0</v>
      </c>
      <c r="P638" s="78">
        <f t="shared" si="161"/>
        <v>0</v>
      </c>
      <c r="Q638" s="78">
        <f t="shared" si="161"/>
        <v>0</v>
      </c>
      <c r="R638" s="78">
        <f t="shared" si="161"/>
        <v>0</v>
      </c>
      <c r="S638" s="78">
        <f t="shared" si="161"/>
        <v>7546681.2000000002</v>
      </c>
      <c r="T638" s="78">
        <f t="shared" si="161"/>
        <v>0</v>
      </c>
    </row>
    <row r="639" spans="1:20" s="8" customFormat="1" ht="22.5" customHeight="1" x14ac:dyDescent="0.25">
      <c r="A639" s="171" t="s">
        <v>386</v>
      </c>
      <c r="B639" s="171"/>
      <c r="C639" s="78">
        <f>C640</f>
        <v>7546681.2000000002</v>
      </c>
      <c r="D639" s="78">
        <f t="shared" si="161"/>
        <v>0</v>
      </c>
      <c r="E639" s="78">
        <f t="shared" si="161"/>
        <v>0</v>
      </c>
      <c r="F639" s="78">
        <f t="shared" si="161"/>
        <v>0</v>
      </c>
      <c r="G639" s="78">
        <f t="shared" si="161"/>
        <v>0</v>
      </c>
      <c r="H639" s="78">
        <f t="shared" si="161"/>
        <v>0</v>
      </c>
      <c r="I639" s="78">
        <f t="shared" si="161"/>
        <v>0</v>
      </c>
      <c r="J639" s="79">
        <f t="shared" si="161"/>
        <v>0</v>
      </c>
      <c r="K639" s="78">
        <f t="shared" si="161"/>
        <v>0</v>
      </c>
      <c r="L639" s="78">
        <f t="shared" si="161"/>
        <v>0</v>
      </c>
      <c r="M639" s="78">
        <f t="shared" si="161"/>
        <v>0</v>
      </c>
      <c r="N639" s="78">
        <f t="shared" si="161"/>
        <v>0</v>
      </c>
      <c r="O639" s="78">
        <f t="shared" si="161"/>
        <v>0</v>
      </c>
      <c r="P639" s="78">
        <f t="shared" si="161"/>
        <v>0</v>
      </c>
      <c r="Q639" s="78">
        <f t="shared" si="161"/>
        <v>0</v>
      </c>
      <c r="R639" s="78">
        <f t="shared" si="161"/>
        <v>0</v>
      </c>
      <c r="S639" s="78">
        <f t="shared" si="161"/>
        <v>7546681.2000000002</v>
      </c>
      <c r="T639" s="78">
        <f t="shared" si="161"/>
        <v>0</v>
      </c>
    </row>
    <row r="640" spans="1:20" ht="22.5" customHeight="1" x14ac:dyDescent="0.25">
      <c r="A640" s="14">
        <v>1</v>
      </c>
      <c r="B640" s="15" t="s">
        <v>599</v>
      </c>
      <c r="C640" s="80">
        <f t="shared" si="151"/>
        <v>7546681.2000000002</v>
      </c>
      <c r="D640" s="80">
        <f t="shared" ref="D640:D706" si="162">SUM(E640:I640)</f>
        <v>0</v>
      </c>
      <c r="E640" s="80">
        <v>0</v>
      </c>
      <c r="F640" s="80">
        <v>0</v>
      </c>
      <c r="G640" s="80">
        <v>0</v>
      </c>
      <c r="H640" s="80">
        <v>0</v>
      </c>
      <c r="I640" s="80">
        <v>0</v>
      </c>
      <c r="J640" s="81">
        <v>0</v>
      </c>
      <c r="K640" s="80">
        <v>0</v>
      </c>
      <c r="L640" s="80">
        <v>0</v>
      </c>
      <c r="M640" s="80">
        <v>0</v>
      </c>
      <c r="N640" s="80">
        <v>0</v>
      </c>
      <c r="O640" s="80">
        <v>0</v>
      </c>
      <c r="P640" s="80">
        <v>0</v>
      </c>
      <c r="Q640" s="80">
        <v>0</v>
      </c>
      <c r="R640" s="80">
        <v>0</v>
      </c>
      <c r="S640" s="80">
        <v>7546681.2000000002</v>
      </c>
      <c r="T640" s="80">
        <v>0</v>
      </c>
    </row>
    <row r="641" spans="1:20" s="8" customFormat="1" ht="22.5" customHeight="1" x14ac:dyDescent="0.25">
      <c r="A641" s="171" t="s">
        <v>391</v>
      </c>
      <c r="B641" s="171"/>
      <c r="C641" s="78">
        <f>C642+C653</f>
        <v>30986401.130000003</v>
      </c>
      <c r="D641" s="78">
        <f t="shared" ref="D641:T641" si="163">D642+D653</f>
        <v>2789318.7600000002</v>
      </c>
      <c r="E641" s="78">
        <f t="shared" si="163"/>
        <v>0</v>
      </c>
      <c r="F641" s="78">
        <f t="shared" si="163"/>
        <v>1483145.16</v>
      </c>
      <c r="G641" s="78">
        <f t="shared" si="163"/>
        <v>0</v>
      </c>
      <c r="H641" s="78">
        <f t="shared" si="163"/>
        <v>806088</v>
      </c>
      <c r="I641" s="78">
        <f t="shared" si="163"/>
        <v>500085.6</v>
      </c>
      <c r="J641" s="79">
        <f t="shared" si="163"/>
        <v>0</v>
      </c>
      <c r="K641" s="78">
        <f t="shared" si="163"/>
        <v>0</v>
      </c>
      <c r="L641" s="78">
        <f t="shared" si="163"/>
        <v>11337702.49</v>
      </c>
      <c r="M641" s="78">
        <f t="shared" si="163"/>
        <v>0</v>
      </c>
      <c r="N641" s="78">
        <f t="shared" si="163"/>
        <v>2346198.1100000003</v>
      </c>
      <c r="O641" s="78">
        <f t="shared" si="163"/>
        <v>0</v>
      </c>
      <c r="P641" s="78">
        <f t="shared" si="163"/>
        <v>1502390.0299999998</v>
      </c>
      <c r="Q641" s="78">
        <f t="shared" si="163"/>
        <v>0</v>
      </c>
      <c r="R641" s="78">
        <f t="shared" si="163"/>
        <v>0</v>
      </c>
      <c r="S641" s="78">
        <f t="shared" si="163"/>
        <v>13010791.74</v>
      </c>
      <c r="T641" s="78">
        <f t="shared" si="163"/>
        <v>0</v>
      </c>
    </row>
    <row r="642" spans="1:20" s="8" customFormat="1" ht="22.5" customHeight="1" x14ac:dyDescent="0.25">
      <c r="A642" s="171" t="s">
        <v>392</v>
      </c>
      <c r="B642" s="171"/>
      <c r="C642" s="78">
        <f>SUM(C643:C652)</f>
        <v>16885922.73</v>
      </c>
      <c r="D642" s="78">
        <f t="shared" ref="D642:T642" si="164">SUM(D643:D652)</f>
        <v>2789318.7600000002</v>
      </c>
      <c r="E642" s="78">
        <f t="shared" si="164"/>
        <v>0</v>
      </c>
      <c r="F642" s="78">
        <f t="shared" si="164"/>
        <v>1483145.16</v>
      </c>
      <c r="G642" s="78">
        <f t="shared" si="164"/>
        <v>0</v>
      </c>
      <c r="H642" s="78">
        <f t="shared" si="164"/>
        <v>806088</v>
      </c>
      <c r="I642" s="78">
        <f t="shared" si="164"/>
        <v>500085.6</v>
      </c>
      <c r="J642" s="79">
        <f t="shared" si="164"/>
        <v>0</v>
      </c>
      <c r="K642" s="78">
        <f t="shared" si="164"/>
        <v>0</v>
      </c>
      <c r="L642" s="78">
        <f t="shared" si="164"/>
        <v>11337702.49</v>
      </c>
      <c r="M642" s="78">
        <f t="shared" si="164"/>
        <v>0</v>
      </c>
      <c r="N642" s="78">
        <f t="shared" si="164"/>
        <v>2346198.1100000003</v>
      </c>
      <c r="O642" s="78">
        <f t="shared" si="164"/>
        <v>0</v>
      </c>
      <c r="P642" s="78">
        <f t="shared" si="164"/>
        <v>412703.37</v>
      </c>
      <c r="Q642" s="78">
        <f t="shared" si="164"/>
        <v>0</v>
      </c>
      <c r="R642" s="78">
        <f t="shared" si="164"/>
        <v>0</v>
      </c>
      <c r="S642" s="78">
        <f t="shared" si="164"/>
        <v>0</v>
      </c>
      <c r="T642" s="78">
        <f t="shared" si="164"/>
        <v>0</v>
      </c>
    </row>
    <row r="643" spans="1:20" s="44" customFormat="1" ht="21" customHeight="1" x14ac:dyDescent="0.25">
      <c r="A643" s="129">
        <v>1</v>
      </c>
      <c r="B643" s="130" t="s">
        <v>1327</v>
      </c>
      <c r="C643" s="80">
        <f t="shared" si="151"/>
        <v>6288.66</v>
      </c>
      <c r="D643" s="135">
        <f t="shared" ref="D643" si="165">SUM(E643:I643)</f>
        <v>0</v>
      </c>
      <c r="E643" s="135">
        <v>0</v>
      </c>
      <c r="F643" s="135">
        <v>0</v>
      </c>
      <c r="G643" s="135">
        <v>0</v>
      </c>
      <c r="H643" s="135">
        <v>0</v>
      </c>
      <c r="I643" s="135">
        <v>0</v>
      </c>
      <c r="J643" s="136">
        <v>0</v>
      </c>
      <c r="K643" s="135">
        <v>0</v>
      </c>
      <c r="L643" s="135">
        <v>0</v>
      </c>
      <c r="M643" s="135">
        <v>0</v>
      </c>
      <c r="N643" s="135">
        <v>0</v>
      </c>
      <c r="O643" s="135">
        <v>0</v>
      </c>
      <c r="P643" s="135">
        <v>6288.66</v>
      </c>
      <c r="Q643" s="135">
        <v>0</v>
      </c>
      <c r="R643" s="135">
        <v>0</v>
      </c>
      <c r="S643" s="135">
        <v>0</v>
      </c>
      <c r="T643" s="135">
        <v>0</v>
      </c>
    </row>
    <row r="644" spans="1:20" ht="22.5" customHeight="1" x14ac:dyDescent="0.25">
      <c r="A644" s="14">
        <v>2</v>
      </c>
      <c r="B644" s="15" t="s">
        <v>600</v>
      </c>
      <c r="C644" s="80">
        <f t="shared" si="151"/>
        <v>2995580.3</v>
      </c>
      <c r="D644" s="80">
        <f t="shared" si="162"/>
        <v>0</v>
      </c>
      <c r="E644" s="80">
        <v>0</v>
      </c>
      <c r="F644" s="80">
        <v>0</v>
      </c>
      <c r="G644" s="80">
        <v>0</v>
      </c>
      <c r="H644" s="80">
        <v>0</v>
      </c>
      <c r="I644" s="80">
        <v>0</v>
      </c>
      <c r="J644" s="81">
        <v>0</v>
      </c>
      <c r="K644" s="80">
        <v>0</v>
      </c>
      <c r="L644" s="80">
        <v>2995580.3</v>
      </c>
      <c r="M644" s="80">
        <v>0</v>
      </c>
      <c r="N644" s="80">
        <v>0</v>
      </c>
      <c r="O644" s="80">
        <v>0</v>
      </c>
      <c r="P644" s="80">
        <v>0</v>
      </c>
      <c r="Q644" s="80">
        <v>0</v>
      </c>
      <c r="R644" s="80">
        <v>0</v>
      </c>
      <c r="S644" s="80">
        <v>0</v>
      </c>
      <c r="T644" s="80">
        <v>0</v>
      </c>
    </row>
    <row r="645" spans="1:20" ht="22.5" customHeight="1" x14ac:dyDescent="0.25">
      <c r="A645" s="14">
        <v>3</v>
      </c>
      <c r="B645" s="15" t="s">
        <v>601</v>
      </c>
      <c r="C645" s="80">
        <f t="shared" si="151"/>
        <v>2666083.2000000002</v>
      </c>
      <c r="D645" s="80">
        <f t="shared" si="162"/>
        <v>0</v>
      </c>
      <c r="E645" s="80">
        <v>0</v>
      </c>
      <c r="F645" s="80">
        <v>0</v>
      </c>
      <c r="G645" s="80">
        <v>0</v>
      </c>
      <c r="H645" s="80">
        <v>0</v>
      </c>
      <c r="I645" s="80">
        <v>0</v>
      </c>
      <c r="J645" s="81">
        <v>0</v>
      </c>
      <c r="K645" s="80">
        <v>0</v>
      </c>
      <c r="L645" s="80">
        <v>2666083.2000000002</v>
      </c>
      <c r="M645" s="80">
        <v>0</v>
      </c>
      <c r="N645" s="80">
        <v>0</v>
      </c>
      <c r="O645" s="80">
        <v>0</v>
      </c>
      <c r="P645" s="80">
        <v>0</v>
      </c>
      <c r="Q645" s="80">
        <v>0</v>
      </c>
      <c r="R645" s="80">
        <v>0</v>
      </c>
      <c r="S645" s="80">
        <v>0</v>
      </c>
      <c r="T645" s="80">
        <v>0</v>
      </c>
    </row>
    <row r="646" spans="1:20" ht="22.5" customHeight="1" x14ac:dyDescent="0.25">
      <c r="A646" s="129">
        <v>4</v>
      </c>
      <c r="B646" s="15" t="s">
        <v>393</v>
      </c>
      <c r="C646" s="80">
        <f t="shared" si="151"/>
        <v>683992.8</v>
      </c>
      <c r="D646" s="80">
        <f t="shared" si="162"/>
        <v>0</v>
      </c>
      <c r="E646" s="80">
        <v>0</v>
      </c>
      <c r="F646" s="123">
        <v>0</v>
      </c>
      <c r="G646" s="80">
        <v>0</v>
      </c>
      <c r="H646" s="123">
        <v>0</v>
      </c>
      <c r="I646" s="123">
        <v>0</v>
      </c>
      <c r="J646" s="81">
        <v>0</v>
      </c>
      <c r="K646" s="80">
        <v>0</v>
      </c>
      <c r="L646" s="80">
        <v>0</v>
      </c>
      <c r="M646" s="80">
        <v>0</v>
      </c>
      <c r="N646" s="144">
        <v>683992.8</v>
      </c>
      <c r="O646" s="80">
        <v>0</v>
      </c>
      <c r="P646" s="80">
        <v>0</v>
      </c>
      <c r="Q646" s="80">
        <v>0</v>
      </c>
      <c r="R646" s="80">
        <v>0</v>
      </c>
      <c r="S646" s="80">
        <v>0</v>
      </c>
      <c r="T646" s="80">
        <v>0</v>
      </c>
    </row>
    <row r="647" spans="1:20" ht="22.5" customHeight="1" x14ac:dyDescent="0.25">
      <c r="A647" s="14">
        <v>5</v>
      </c>
      <c r="B647" s="15" t="s">
        <v>602</v>
      </c>
      <c r="C647" s="80">
        <f t="shared" si="151"/>
        <v>2035146.47</v>
      </c>
      <c r="D647" s="80">
        <f t="shared" si="162"/>
        <v>1329533.1599999999</v>
      </c>
      <c r="E647" s="80">
        <v>0</v>
      </c>
      <c r="F647" s="80">
        <v>1329533.1599999999</v>
      </c>
      <c r="G647" s="80">
        <v>0</v>
      </c>
      <c r="H647" s="80">
        <v>0</v>
      </c>
      <c r="I647" s="80">
        <v>0</v>
      </c>
      <c r="J647" s="81">
        <v>0</v>
      </c>
      <c r="K647" s="80">
        <v>0</v>
      </c>
      <c r="L647" s="80">
        <v>0</v>
      </c>
      <c r="M647" s="80">
        <v>0</v>
      </c>
      <c r="N647" s="144">
        <v>705613.31</v>
      </c>
      <c r="O647" s="80">
        <v>0</v>
      </c>
      <c r="P647" s="80">
        <v>0</v>
      </c>
      <c r="Q647" s="80">
        <v>0</v>
      </c>
      <c r="R647" s="80">
        <v>0</v>
      </c>
      <c r="S647" s="80">
        <v>0</v>
      </c>
      <c r="T647" s="80">
        <v>0</v>
      </c>
    </row>
    <row r="648" spans="1:20" ht="22.5" customHeight="1" x14ac:dyDescent="0.25">
      <c r="A648" s="14">
        <v>6</v>
      </c>
      <c r="B648" s="15" t="s">
        <v>394</v>
      </c>
      <c r="C648" s="80">
        <f t="shared" si="151"/>
        <v>6472256.9900000002</v>
      </c>
      <c r="D648" s="80">
        <f t="shared" si="162"/>
        <v>796218</v>
      </c>
      <c r="E648" s="80">
        <v>0</v>
      </c>
      <c r="F648" s="80">
        <v>0</v>
      </c>
      <c r="G648" s="80">
        <v>0</v>
      </c>
      <c r="H648" s="80">
        <v>296132.40000000002</v>
      </c>
      <c r="I648" s="80">
        <v>500085.6</v>
      </c>
      <c r="J648" s="81">
        <v>0</v>
      </c>
      <c r="K648" s="80">
        <v>0</v>
      </c>
      <c r="L648" s="144">
        <v>5676038.9900000002</v>
      </c>
      <c r="M648" s="80">
        <v>0</v>
      </c>
      <c r="N648" s="80">
        <v>0</v>
      </c>
      <c r="O648" s="80">
        <v>0</v>
      </c>
      <c r="P648" s="80">
        <v>0</v>
      </c>
      <c r="Q648" s="80">
        <v>0</v>
      </c>
      <c r="R648" s="80">
        <v>0</v>
      </c>
      <c r="S648" s="80">
        <v>0</v>
      </c>
      <c r="T648" s="80">
        <v>0</v>
      </c>
    </row>
    <row r="649" spans="1:20" ht="19.5" customHeight="1" x14ac:dyDescent="0.25">
      <c r="A649" s="129">
        <v>7</v>
      </c>
      <c r="B649" s="15" t="s">
        <v>1180</v>
      </c>
      <c r="C649" s="80">
        <f t="shared" si="151"/>
        <v>760460.79</v>
      </c>
      <c r="D649" s="80">
        <f t="shared" si="162"/>
        <v>509955.6</v>
      </c>
      <c r="E649" s="80">
        <v>0</v>
      </c>
      <c r="F649" s="80">
        <v>0</v>
      </c>
      <c r="G649" s="80">
        <v>0</v>
      </c>
      <c r="H649" s="80">
        <v>509955.6</v>
      </c>
      <c r="I649" s="80">
        <v>0</v>
      </c>
      <c r="J649" s="81">
        <v>0</v>
      </c>
      <c r="K649" s="80">
        <v>0</v>
      </c>
      <c r="L649" s="80">
        <v>0</v>
      </c>
      <c r="M649" s="80">
        <v>0</v>
      </c>
      <c r="N649" s="80">
        <v>0</v>
      </c>
      <c r="O649" s="80">
        <v>0</v>
      </c>
      <c r="P649" s="80">
        <v>250505.19</v>
      </c>
      <c r="Q649" s="80">
        <v>0</v>
      </c>
      <c r="R649" s="80">
        <v>0</v>
      </c>
      <c r="S649" s="80">
        <v>0</v>
      </c>
      <c r="T649" s="80">
        <v>0</v>
      </c>
    </row>
    <row r="650" spans="1:20" ht="22.5" customHeight="1" x14ac:dyDescent="0.25">
      <c r="A650" s="14">
        <v>8</v>
      </c>
      <c r="B650" s="15" t="s">
        <v>1181</v>
      </c>
      <c r="C650" s="80">
        <f t="shared" si="151"/>
        <v>1110204</v>
      </c>
      <c r="D650" s="80">
        <f t="shared" si="162"/>
        <v>153612</v>
      </c>
      <c r="E650" s="80">
        <v>0</v>
      </c>
      <c r="F650" s="144">
        <v>153612</v>
      </c>
      <c r="G650" s="80">
        <v>0</v>
      </c>
      <c r="H650" s="80">
        <v>0</v>
      </c>
      <c r="I650" s="80">
        <v>0</v>
      </c>
      <c r="J650" s="81">
        <v>0</v>
      </c>
      <c r="K650" s="80">
        <v>0</v>
      </c>
      <c r="L650" s="80">
        <v>0</v>
      </c>
      <c r="M650" s="80">
        <v>0</v>
      </c>
      <c r="N650" s="144">
        <v>956592</v>
      </c>
      <c r="O650" s="80">
        <v>0</v>
      </c>
      <c r="P650" s="80">
        <v>0</v>
      </c>
      <c r="Q650" s="80">
        <v>0</v>
      </c>
      <c r="R650" s="80">
        <v>0</v>
      </c>
      <c r="S650" s="80">
        <v>0</v>
      </c>
      <c r="T650" s="80">
        <v>0</v>
      </c>
    </row>
    <row r="651" spans="1:20" s="84" customFormat="1" ht="22.5" customHeight="1" x14ac:dyDescent="0.25">
      <c r="A651" s="14">
        <v>9</v>
      </c>
      <c r="B651" s="38" t="s">
        <v>1328</v>
      </c>
      <c r="C651" s="80">
        <f t="shared" si="151"/>
        <v>8870.9</v>
      </c>
      <c r="D651" s="80">
        <f t="shared" si="162"/>
        <v>0</v>
      </c>
      <c r="E651" s="80">
        <v>0</v>
      </c>
      <c r="F651" s="80">
        <v>0</v>
      </c>
      <c r="G651" s="80">
        <v>0</v>
      </c>
      <c r="H651" s="123">
        <v>0</v>
      </c>
      <c r="I651" s="80">
        <v>0</v>
      </c>
      <c r="J651" s="81">
        <v>0</v>
      </c>
      <c r="K651" s="80">
        <v>0</v>
      </c>
      <c r="L651" s="80">
        <v>0</v>
      </c>
      <c r="M651" s="80">
        <v>0</v>
      </c>
      <c r="N651" s="80">
        <v>0</v>
      </c>
      <c r="O651" s="80">
        <v>0</v>
      </c>
      <c r="P651" s="100">
        <v>8870.9</v>
      </c>
      <c r="Q651" s="80">
        <v>0</v>
      </c>
      <c r="R651" s="80">
        <v>0</v>
      </c>
      <c r="S651" s="80">
        <v>0</v>
      </c>
      <c r="T651" s="80">
        <v>0</v>
      </c>
    </row>
    <row r="652" spans="1:20" s="44" customFormat="1" ht="21.75" customHeight="1" x14ac:dyDescent="0.25">
      <c r="A652" s="129">
        <v>10</v>
      </c>
      <c r="B652" s="130" t="s">
        <v>1329</v>
      </c>
      <c r="C652" s="80">
        <f t="shared" si="151"/>
        <v>147038.62</v>
      </c>
      <c r="D652" s="135">
        <f t="shared" si="162"/>
        <v>0</v>
      </c>
      <c r="E652" s="135">
        <v>0</v>
      </c>
      <c r="F652" s="135">
        <v>0</v>
      </c>
      <c r="G652" s="135">
        <v>0</v>
      </c>
      <c r="H652" s="135">
        <v>0</v>
      </c>
      <c r="I652" s="135">
        <v>0</v>
      </c>
      <c r="J652" s="136">
        <v>0</v>
      </c>
      <c r="K652" s="135">
        <v>0</v>
      </c>
      <c r="L652" s="135">
        <v>0</v>
      </c>
      <c r="M652" s="135">
        <v>0</v>
      </c>
      <c r="N652" s="135">
        <v>0</v>
      </c>
      <c r="O652" s="135">
        <v>0</v>
      </c>
      <c r="P652" s="135">
        <v>147038.62</v>
      </c>
      <c r="Q652" s="135">
        <v>0</v>
      </c>
      <c r="R652" s="135">
        <v>0</v>
      </c>
      <c r="S652" s="135">
        <v>0</v>
      </c>
      <c r="T652" s="135">
        <v>0</v>
      </c>
    </row>
    <row r="653" spans="1:20" s="8" customFormat="1" ht="24.75" customHeight="1" x14ac:dyDescent="0.25">
      <c r="A653" s="171" t="s">
        <v>397</v>
      </c>
      <c r="B653" s="171"/>
      <c r="C653" s="78">
        <f>SUM(C654:C656)</f>
        <v>14100478.4</v>
      </c>
      <c r="D653" s="78">
        <f t="shared" ref="D653:T653" si="166">SUM(D654:D656)</f>
        <v>0</v>
      </c>
      <c r="E653" s="78">
        <f t="shared" si="166"/>
        <v>0</v>
      </c>
      <c r="F653" s="78">
        <f t="shared" si="166"/>
        <v>0</v>
      </c>
      <c r="G653" s="78">
        <f t="shared" si="166"/>
        <v>0</v>
      </c>
      <c r="H653" s="78">
        <f t="shared" si="166"/>
        <v>0</v>
      </c>
      <c r="I653" s="78">
        <f t="shared" si="166"/>
        <v>0</v>
      </c>
      <c r="J653" s="79">
        <f t="shared" si="166"/>
        <v>0</v>
      </c>
      <c r="K653" s="78">
        <f t="shared" si="166"/>
        <v>0</v>
      </c>
      <c r="L653" s="78">
        <f t="shared" si="166"/>
        <v>0</v>
      </c>
      <c r="M653" s="78">
        <f t="shared" si="166"/>
        <v>0</v>
      </c>
      <c r="N653" s="78">
        <f t="shared" si="166"/>
        <v>0</v>
      </c>
      <c r="O653" s="78">
        <f t="shared" si="166"/>
        <v>0</v>
      </c>
      <c r="P653" s="78">
        <f t="shared" si="166"/>
        <v>1089686.6599999999</v>
      </c>
      <c r="Q653" s="78">
        <f t="shared" si="166"/>
        <v>0</v>
      </c>
      <c r="R653" s="78">
        <f t="shared" si="166"/>
        <v>0</v>
      </c>
      <c r="S653" s="78">
        <f t="shared" si="166"/>
        <v>13010791.74</v>
      </c>
      <c r="T653" s="78">
        <f t="shared" si="166"/>
        <v>0</v>
      </c>
    </row>
    <row r="654" spans="1:20" s="44" customFormat="1" ht="24.75" customHeight="1" x14ac:dyDescent="0.25">
      <c r="A654" s="129">
        <v>1</v>
      </c>
      <c r="B654" s="130" t="s">
        <v>1330</v>
      </c>
      <c r="C654" s="80">
        <f t="shared" si="151"/>
        <v>304910.11</v>
      </c>
      <c r="D654" s="135">
        <f t="shared" ref="D654" si="167">SUM(E654:I654)</f>
        <v>0</v>
      </c>
      <c r="E654" s="135">
        <v>0</v>
      </c>
      <c r="F654" s="135">
        <v>0</v>
      </c>
      <c r="G654" s="135">
        <v>0</v>
      </c>
      <c r="H654" s="135">
        <v>0</v>
      </c>
      <c r="I654" s="135">
        <v>0</v>
      </c>
      <c r="J654" s="136">
        <v>0</v>
      </c>
      <c r="K654" s="135">
        <v>0</v>
      </c>
      <c r="L654" s="135">
        <v>0</v>
      </c>
      <c r="M654" s="135">
        <v>0</v>
      </c>
      <c r="N654" s="135">
        <v>0</v>
      </c>
      <c r="O654" s="135">
        <v>0</v>
      </c>
      <c r="P654" s="135">
        <v>304910.11</v>
      </c>
      <c r="Q654" s="135">
        <v>0</v>
      </c>
      <c r="R654" s="135">
        <v>0</v>
      </c>
      <c r="S654" s="135">
        <v>0</v>
      </c>
      <c r="T654" s="135">
        <v>0</v>
      </c>
    </row>
    <row r="655" spans="1:20" ht="22.5" customHeight="1" x14ac:dyDescent="0.25">
      <c r="A655" s="14">
        <v>2</v>
      </c>
      <c r="B655" s="15" t="s">
        <v>1182</v>
      </c>
      <c r="C655" s="80">
        <f t="shared" si="151"/>
        <v>398648.5</v>
      </c>
      <c r="D655" s="80">
        <f t="shared" si="162"/>
        <v>0</v>
      </c>
      <c r="E655" s="80">
        <v>0</v>
      </c>
      <c r="F655" s="123">
        <v>0</v>
      </c>
      <c r="G655" s="123">
        <v>0</v>
      </c>
      <c r="H655" s="80">
        <v>0</v>
      </c>
      <c r="I655" s="80">
        <v>0</v>
      </c>
      <c r="J655" s="81">
        <v>0</v>
      </c>
      <c r="K655" s="80">
        <v>0</v>
      </c>
      <c r="L655" s="80">
        <v>0</v>
      </c>
      <c r="M655" s="80">
        <v>0</v>
      </c>
      <c r="N655" s="80">
        <v>0</v>
      </c>
      <c r="O655" s="80">
        <v>0</v>
      </c>
      <c r="P655" s="144">
        <v>398648.5</v>
      </c>
      <c r="Q655" s="80">
        <v>0</v>
      </c>
      <c r="R655" s="80">
        <v>0</v>
      </c>
      <c r="S655" s="80">
        <v>0</v>
      </c>
      <c r="T655" s="80">
        <v>0</v>
      </c>
    </row>
    <row r="656" spans="1:20" ht="22.5" customHeight="1" x14ac:dyDescent="0.25">
      <c r="A656" s="14">
        <v>3</v>
      </c>
      <c r="B656" s="15" t="s">
        <v>1183</v>
      </c>
      <c r="C656" s="80">
        <f t="shared" si="151"/>
        <v>13396919.790000001</v>
      </c>
      <c r="D656" s="80">
        <f t="shared" si="162"/>
        <v>0</v>
      </c>
      <c r="E656" s="80">
        <v>0</v>
      </c>
      <c r="F656" s="80">
        <v>0</v>
      </c>
      <c r="G656" s="80">
        <v>0</v>
      </c>
      <c r="H656" s="80">
        <v>0</v>
      </c>
      <c r="I656" s="80">
        <v>0</v>
      </c>
      <c r="J656" s="81">
        <v>0</v>
      </c>
      <c r="K656" s="80">
        <v>0</v>
      </c>
      <c r="L656" s="80">
        <v>0</v>
      </c>
      <c r="M656" s="80">
        <v>0</v>
      </c>
      <c r="N656" s="80">
        <v>0</v>
      </c>
      <c r="O656" s="80">
        <v>0</v>
      </c>
      <c r="P656" s="80">
        <v>386128.05</v>
      </c>
      <c r="Q656" s="80">
        <v>0</v>
      </c>
      <c r="R656" s="80">
        <v>0</v>
      </c>
      <c r="S656" s="80">
        <v>13010791.74</v>
      </c>
      <c r="T656" s="80">
        <v>0</v>
      </c>
    </row>
    <row r="657" spans="1:20" s="8" customFormat="1" ht="22.5" customHeight="1" x14ac:dyDescent="0.25">
      <c r="A657" s="171" t="s">
        <v>402</v>
      </c>
      <c r="B657" s="171"/>
      <c r="C657" s="78">
        <f>C658</f>
        <v>6423395.2199999997</v>
      </c>
      <c r="D657" s="78">
        <f t="shared" ref="D657:T657" si="168">D658</f>
        <v>2523607.62</v>
      </c>
      <c r="E657" s="78">
        <f t="shared" si="168"/>
        <v>0</v>
      </c>
      <c r="F657" s="78">
        <f t="shared" si="168"/>
        <v>0</v>
      </c>
      <c r="G657" s="78">
        <f t="shared" si="168"/>
        <v>2073752.82</v>
      </c>
      <c r="H657" s="78">
        <f t="shared" si="168"/>
        <v>230286</v>
      </c>
      <c r="I657" s="78">
        <f t="shared" si="168"/>
        <v>219568.8</v>
      </c>
      <c r="J657" s="79">
        <f t="shared" si="168"/>
        <v>0</v>
      </c>
      <c r="K657" s="78">
        <f t="shared" si="168"/>
        <v>0</v>
      </c>
      <c r="L657" s="78">
        <f t="shared" si="168"/>
        <v>3644037.6</v>
      </c>
      <c r="M657" s="78">
        <f t="shared" si="168"/>
        <v>0</v>
      </c>
      <c r="N657" s="78">
        <f t="shared" si="168"/>
        <v>0</v>
      </c>
      <c r="O657" s="78">
        <f t="shared" si="168"/>
        <v>0</v>
      </c>
      <c r="P657" s="78">
        <f t="shared" si="168"/>
        <v>255750</v>
      </c>
      <c r="Q657" s="78">
        <f t="shared" si="168"/>
        <v>0</v>
      </c>
      <c r="R657" s="78">
        <f t="shared" si="168"/>
        <v>0</v>
      </c>
      <c r="S657" s="78">
        <f t="shared" si="168"/>
        <v>0</v>
      </c>
      <c r="T657" s="78">
        <f t="shared" si="168"/>
        <v>0</v>
      </c>
    </row>
    <row r="658" spans="1:20" s="8" customFormat="1" ht="22.5" customHeight="1" x14ac:dyDescent="0.25">
      <c r="A658" s="171" t="s">
        <v>403</v>
      </c>
      <c r="B658" s="171"/>
      <c r="C658" s="78">
        <f>SUM(C659:C661)</f>
        <v>6423395.2199999997</v>
      </c>
      <c r="D658" s="78">
        <f t="shared" ref="D658:T658" si="169">SUM(D659:D661)</f>
        <v>2523607.62</v>
      </c>
      <c r="E658" s="78">
        <f t="shared" si="169"/>
        <v>0</v>
      </c>
      <c r="F658" s="78">
        <f t="shared" si="169"/>
        <v>0</v>
      </c>
      <c r="G658" s="78">
        <f t="shared" si="169"/>
        <v>2073752.82</v>
      </c>
      <c r="H658" s="78">
        <f t="shared" si="169"/>
        <v>230286</v>
      </c>
      <c r="I658" s="78">
        <f t="shared" si="169"/>
        <v>219568.8</v>
      </c>
      <c r="J658" s="79">
        <f t="shared" si="169"/>
        <v>0</v>
      </c>
      <c r="K658" s="78">
        <f t="shared" si="169"/>
        <v>0</v>
      </c>
      <c r="L658" s="78">
        <f t="shared" si="169"/>
        <v>3644037.6</v>
      </c>
      <c r="M658" s="78">
        <f t="shared" si="169"/>
        <v>0</v>
      </c>
      <c r="N658" s="78">
        <f t="shared" si="169"/>
        <v>0</v>
      </c>
      <c r="O658" s="78">
        <f t="shared" si="169"/>
        <v>0</v>
      </c>
      <c r="P658" s="78">
        <f t="shared" si="169"/>
        <v>255750</v>
      </c>
      <c r="Q658" s="78">
        <f t="shared" si="169"/>
        <v>0</v>
      </c>
      <c r="R658" s="78">
        <f t="shared" si="169"/>
        <v>0</v>
      </c>
      <c r="S658" s="78">
        <f t="shared" si="169"/>
        <v>0</v>
      </c>
      <c r="T658" s="78">
        <f t="shared" si="169"/>
        <v>0</v>
      </c>
    </row>
    <row r="659" spans="1:20" ht="22.5" customHeight="1" x14ac:dyDescent="0.25">
      <c r="A659" s="14">
        <v>1</v>
      </c>
      <c r="B659" s="15" t="s">
        <v>1184</v>
      </c>
      <c r="C659" s="80">
        <f t="shared" ref="C658:C721" si="170">D659+K659+L659+M659+N659+O659+P659+Q659+R659+S659+T659</f>
        <v>2329502.8200000003</v>
      </c>
      <c r="D659" s="80">
        <f t="shared" si="162"/>
        <v>2073752.82</v>
      </c>
      <c r="E659" s="80">
        <v>0</v>
      </c>
      <c r="F659" s="80">
        <v>0</v>
      </c>
      <c r="G659" s="144">
        <v>2073752.82</v>
      </c>
      <c r="H659" s="80">
        <v>0</v>
      </c>
      <c r="I659" s="80">
        <v>0</v>
      </c>
      <c r="J659" s="81">
        <v>0</v>
      </c>
      <c r="K659" s="80">
        <v>0</v>
      </c>
      <c r="L659" s="80">
        <v>0</v>
      </c>
      <c r="M659" s="80">
        <v>0</v>
      </c>
      <c r="N659" s="80">
        <v>0</v>
      </c>
      <c r="O659" s="80">
        <v>0</v>
      </c>
      <c r="P659" s="80">
        <v>255750</v>
      </c>
      <c r="Q659" s="80">
        <v>0</v>
      </c>
      <c r="R659" s="80">
        <v>0</v>
      </c>
      <c r="S659" s="80">
        <v>0</v>
      </c>
      <c r="T659" s="80">
        <v>0</v>
      </c>
    </row>
    <row r="660" spans="1:20" ht="22.5" customHeight="1" x14ac:dyDescent="0.25">
      <c r="A660" s="14">
        <v>2</v>
      </c>
      <c r="B660" s="15" t="s">
        <v>1185</v>
      </c>
      <c r="C660" s="80">
        <f t="shared" si="170"/>
        <v>3644037.6</v>
      </c>
      <c r="D660" s="80">
        <f t="shared" si="162"/>
        <v>0</v>
      </c>
      <c r="E660" s="80">
        <v>0</v>
      </c>
      <c r="F660" s="80">
        <v>0</v>
      </c>
      <c r="G660" s="80">
        <v>0</v>
      </c>
      <c r="H660" s="80">
        <v>0</v>
      </c>
      <c r="I660" s="80">
        <v>0</v>
      </c>
      <c r="J660" s="81">
        <v>0</v>
      </c>
      <c r="K660" s="80">
        <v>0</v>
      </c>
      <c r="L660" s="80">
        <v>3644037.6</v>
      </c>
      <c r="M660" s="80">
        <v>0</v>
      </c>
      <c r="N660" s="80">
        <v>0</v>
      </c>
      <c r="O660" s="80">
        <v>0</v>
      </c>
      <c r="P660" s="80">
        <v>0</v>
      </c>
      <c r="Q660" s="80">
        <v>0</v>
      </c>
      <c r="R660" s="80">
        <v>0</v>
      </c>
      <c r="S660" s="80">
        <v>0</v>
      </c>
      <c r="T660" s="80">
        <v>0</v>
      </c>
    </row>
    <row r="661" spans="1:20" ht="22.5" customHeight="1" x14ac:dyDescent="0.25">
      <c r="A661" s="14">
        <v>3</v>
      </c>
      <c r="B661" s="15" t="s">
        <v>608</v>
      </c>
      <c r="C661" s="80">
        <f t="shared" si="170"/>
        <v>449854.8</v>
      </c>
      <c r="D661" s="80">
        <f t="shared" si="162"/>
        <v>449854.8</v>
      </c>
      <c r="E661" s="80">
        <v>0</v>
      </c>
      <c r="F661" s="80">
        <v>0</v>
      </c>
      <c r="G661" s="80">
        <v>0</v>
      </c>
      <c r="H661" s="80">
        <v>230286</v>
      </c>
      <c r="I661" s="144">
        <v>219568.8</v>
      </c>
      <c r="J661" s="81">
        <v>0</v>
      </c>
      <c r="K661" s="80">
        <v>0</v>
      </c>
      <c r="L661" s="80">
        <v>0</v>
      </c>
      <c r="M661" s="80">
        <v>0</v>
      </c>
      <c r="N661" s="80">
        <v>0</v>
      </c>
      <c r="O661" s="80">
        <v>0</v>
      </c>
      <c r="P661" s="80">
        <v>0</v>
      </c>
      <c r="Q661" s="80">
        <v>0</v>
      </c>
      <c r="R661" s="80">
        <v>0</v>
      </c>
      <c r="S661" s="80">
        <v>0</v>
      </c>
      <c r="T661" s="80">
        <v>0</v>
      </c>
    </row>
    <row r="662" spans="1:20" s="8" customFormat="1" ht="22.5" customHeight="1" x14ac:dyDescent="0.25">
      <c r="A662" s="171" t="s">
        <v>418</v>
      </c>
      <c r="B662" s="171"/>
      <c r="C662" s="78">
        <f>C663+C668+C670</f>
        <v>5124372.93</v>
      </c>
      <c r="D662" s="78">
        <f t="shared" ref="D662:T662" si="171">D663+D668+D670</f>
        <v>3649299.37</v>
      </c>
      <c r="E662" s="78">
        <f t="shared" si="171"/>
        <v>0</v>
      </c>
      <c r="F662" s="78">
        <f t="shared" si="171"/>
        <v>3258644.96</v>
      </c>
      <c r="G662" s="78">
        <f t="shared" si="171"/>
        <v>122841.21</v>
      </c>
      <c r="H662" s="78">
        <f t="shared" si="171"/>
        <v>122792</v>
      </c>
      <c r="I662" s="78">
        <f t="shared" si="171"/>
        <v>145021.20000000001</v>
      </c>
      <c r="J662" s="79">
        <f t="shared" si="171"/>
        <v>0</v>
      </c>
      <c r="K662" s="78">
        <f t="shared" si="171"/>
        <v>0</v>
      </c>
      <c r="L662" s="78">
        <f t="shared" si="171"/>
        <v>0</v>
      </c>
      <c r="M662" s="78">
        <f t="shared" si="171"/>
        <v>104005.58</v>
      </c>
      <c r="N662" s="78">
        <f t="shared" si="171"/>
        <v>1043692.5599999999</v>
      </c>
      <c r="O662" s="78">
        <f t="shared" si="171"/>
        <v>0</v>
      </c>
      <c r="P662" s="78">
        <f t="shared" si="171"/>
        <v>327375.42000000004</v>
      </c>
      <c r="Q662" s="78">
        <f t="shared" si="171"/>
        <v>0</v>
      </c>
      <c r="R662" s="78">
        <f t="shared" si="171"/>
        <v>0</v>
      </c>
      <c r="S662" s="78">
        <f t="shared" si="171"/>
        <v>0</v>
      </c>
      <c r="T662" s="78">
        <f t="shared" si="171"/>
        <v>0</v>
      </c>
    </row>
    <row r="663" spans="1:20" s="8" customFormat="1" ht="22.5" customHeight="1" x14ac:dyDescent="0.25">
      <c r="A663" s="171" t="s">
        <v>419</v>
      </c>
      <c r="B663" s="171"/>
      <c r="C663" s="78">
        <f>SUM(C664:C667)</f>
        <v>4634766.84</v>
      </c>
      <c r="D663" s="78">
        <f t="shared" ref="D663:T663" si="172">SUM(D664:D667)</f>
        <v>3649299.37</v>
      </c>
      <c r="E663" s="78">
        <f t="shared" si="172"/>
        <v>0</v>
      </c>
      <c r="F663" s="78">
        <f t="shared" si="172"/>
        <v>3258644.96</v>
      </c>
      <c r="G663" s="78">
        <f t="shared" si="172"/>
        <v>122841.21</v>
      </c>
      <c r="H663" s="78">
        <f t="shared" si="172"/>
        <v>122792</v>
      </c>
      <c r="I663" s="78">
        <f t="shared" si="172"/>
        <v>145021.20000000001</v>
      </c>
      <c r="J663" s="79">
        <f t="shared" si="172"/>
        <v>0</v>
      </c>
      <c r="K663" s="78">
        <f t="shared" si="172"/>
        <v>0</v>
      </c>
      <c r="L663" s="78">
        <f t="shared" si="172"/>
        <v>0</v>
      </c>
      <c r="M663" s="78">
        <f t="shared" si="172"/>
        <v>104005.58</v>
      </c>
      <c r="N663" s="78">
        <f t="shared" si="172"/>
        <v>703365.59</v>
      </c>
      <c r="O663" s="78">
        <f t="shared" si="172"/>
        <v>0</v>
      </c>
      <c r="P663" s="78">
        <f t="shared" si="172"/>
        <v>178096.30000000002</v>
      </c>
      <c r="Q663" s="78">
        <f t="shared" si="172"/>
        <v>0</v>
      </c>
      <c r="R663" s="78">
        <f t="shared" si="172"/>
        <v>0</v>
      </c>
      <c r="S663" s="78">
        <f t="shared" si="172"/>
        <v>0</v>
      </c>
      <c r="T663" s="78">
        <f t="shared" si="172"/>
        <v>0</v>
      </c>
    </row>
    <row r="664" spans="1:20" s="109" customFormat="1" ht="24" customHeight="1" x14ac:dyDescent="0.25">
      <c r="A664" s="118">
        <v>1</v>
      </c>
      <c r="B664" s="119" t="s">
        <v>1281</v>
      </c>
      <c r="C664" s="80">
        <f t="shared" si="170"/>
        <v>3246771.8</v>
      </c>
      <c r="D664" s="111">
        <f t="shared" ref="D664" si="173">SUM(E664:I664)</f>
        <v>2543406.21</v>
      </c>
      <c r="E664" s="116">
        <v>0</v>
      </c>
      <c r="F664" s="116">
        <v>2297773</v>
      </c>
      <c r="G664" s="116">
        <v>122841.21</v>
      </c>
      <c r="H664" s="116">
        <v>122792</v>
      </c>
      <c r="I664" s="116">
        <v>0</v>
      </c>
      <c r="J664" s="117">
        <v>0</v>
      </c>
      <c r="K664" s="116">
        <v>0</v>
      </c>
      <c r="L664" s="116">
        <v>0</v>
      </c>
      <c r="M664" s="116">
        <v>0</v>
      </c>
      <c r="N664" s="116">
        <v>703365.59</v>
      </c>
      <c r="O664" s="116">
        <v>0</v>
      </c>
      <c r="P664" s="116">
        <v>0</v>
      </c>
      <c r="Q664" s="116">
        <v>0</v>
      </c>
      <c r="R664" s="116">
        <v>0</v>
      </c>
      <c r="S664" s="116">
        <v>0</v>
      </c>
      <c r="T664" s="116">
        <v>0</v>
      </c>
    </row>
    <row r="665" spans="1:20" s="44" customFormat="1" ht="23.25" customHeight="1" x14ac:dyDescent="0.25">
      <c r="A665" s="129">
        <v>2</v>
      </c>
      <c r="B665" s="130" t="s">
        <v>1331</v>
      </c>
      <c r="C665" s="80">
        <f t="shared" si="170"/>
        <v>8568.9500000000007</v>
      </c>
      <c r="D665" s="135">
        <f t="shared" si="162"/>
        <v>0</v>
      </c>
      <c r="E665" s="135">
        <v>0</v>
      </c>
      <c r="F665" s="135">
        <v>0</v>
      </c>
      <c r="G665" s="135">
        <v>0</v>
      </c>
      <c r="H665" s="135">
        <v>0</v>
      </c>
      <c r="I665" s="135">
        <v>0</v>
      </c>
      <c r="J665" s="136">
        <v>0</v>
      </c>
      <c r="K665" s="135">
        <v>0</v>
      </c>
      <c r="L665" s="135">
        <v>0</v>
      </c>
      <c r="M665" s="135">
        <v>0</v>
      </c>
      <c r="N665" s="135">
        <v>0</v>
      </c>
      <c r="O665" s="135">
        <v>0</v>
      </c>
      <c r="P665" s="135">
        <v>8568.9500000000007</v>
      </c>
      <c r="Q665" s="135">
        <v>0</v>
      </c>
      <c r="R665" s="135">
        <v>0</v>
      </c>
      <c r="S665" s="135">
        <v>0</v>
      </c>
      <c r="T665" s="135">
        <v>0</v>
      </c>
    </row>
    <row r="666" spans="1:20" s="109" customFormat="1" ht="24" customHeight="1" x14ac:dyDescent="0.25">
      <c r="A666" s="118">
        <v>3</v>
      </c>
      <c r="B666" s="99" t="s">
        <v>1291</v>
      </c>
      <c r="C666" s="80">
        <f t="shared" si="170"/>
        <v>960871.96</v>
      </c>
      <c r="D666" s="111">
        <f t="shared" si="162"/>
        <v>960871.96</v>
      </c>
      <c r="E666" s="116">
        <v>0</v>
      </c>
      <c r="F666" s="116">
        <v>960871.96</v>
      </c>
      <c r="G666" s="116">
        <v>0</v>
      </c>
      <c r="H666" s="116">
        <v>0</v>
      </c>
      <c r="I666" s="116">
        <v>0</v>
      </c>
      <c r="J666" s="117">
        <v>0</v>
      </c>
      <c r="K666" s="116">
        <v>0</v>
      </c>
      <c r="L666" s="116">
        <v>0</v>
      </c>
      <c r="M666" s="116">
        <v>0</v>
      </c>
      <c r="N666" s="116">
        <v>0</v>
      </c>
      <c r="O666" s="116">
        <v>0</v>
      </c>
      <c r="P666" s="116">
        <v>0</v>
      </c>
      <c r="Q666" s="116">
        <v>0</v>
      </c>
      <c r="R666" s="116">
        <v>0</v>
      </c>
      <c r="S666" s="116">
        <v>0</v>
      </c>
      <c r="T666" s="116">
        <v>0</v>
      </c>
    </row>
    <row r="667" spans="1:20" ht="24" customHeight="1" x14ac:dyDescent="0.25">
      <c r="A667" s="14">
        <v>4</v>
      </c>
      <c r="B667" s="15" t="s">
        <v>1187</v>
      </c>
      <c r="C667" s="80">
        <f t="shared" si="170"/>
        <v>418554.13</v>
      </c>
      <c r="D667" s="80">
        <f t="shared" si="162"/>
        <v>145021.20000000001</v>
      </c>
      <c r="E667" s="80">
        <v>0</v>
      </c>
      <c r="F667" s="123">
        <v>0</v>
      </c>
      <c r="G667" s="80">
        <v>0</v>
      </c>
      <c r="H667" s="80">
        <v>0</v>
      </c>
      <c r="I667" s="80">
        <v>145021.20000000001</v>
      </c>
      <c r="J667" s="81">
        <v>0</v>
      </c>
      <c r="K667" s="80">
        <v>0</v>
      </c>
      <c r="L667" s="80">
        <v>0</v>
      </c>
      <c r="M667" s="144">
        <v>104005.58</v>
      </c>
      <c r="N667" s="80">
        <v>0</v>
      </c>
      <c r="O667" s="80">
        <v>0</v>
      </c>
      <c r="P667" s="144">
        <v>169527.35</v>
      </c>
      <c r="Q667" s="80">
        <v>0</v>
      </c>
      <c r="R667" s="80">
        <v>0</v>
      </c>
      <c r="S667" s="80">
        <v>0</v>
      </c>
      <c r="T667" s="80">
        <v>0</v>
      </c>
    </row>
    <row r="668" spans="1:20" s="8" customFormat="1" ht="22.5" customHeight="1" x14ac:dyDescent="0.25">
      <c r="A668" s="171" t="s">
        <v>425</v>
      </c>
      <c r="B668" s="171"/>
      <c r="C668" s="78">
        <f>C669</f>
        <v>340326.97</v>
      </c>
      <c r="D668" s="78">
        <f t="shared" ref="D668:T668" si="174">D669</f>
        <v>0</v>
      </c>
      <c r="E668" s="78">
        <f t="shared" si="174"/>
        <v>0</v>
      </c>
      <c r="F668" s="78">
        <f t="shared" si="174"/>
        <v>0</v>
      </c>
      <c r="G668" s="78">
        <f t="shared" si="174"/>
        <v>0</v>
      </c>
      <c r="H668" s="78">
        <f t="shared" si="174"/>
        <v>0</v>
      </c>
      <c r="I668" s="78">
        <f t="shared" si="174"/>
        <v>0</v>
      </c>
      <c r="J668" s="79">
        <f t="shared" si="174"/>
        <v>0</v>
      </c>
      <c r="K668" s="78">
        <f t="shared" si="174"/>
        <v>0</v>
      </c>
      <c r="L668" s="78">
        <f t="shared" si="174"/>
        <v>0</v>
      </c>
      <c r="M668" s="78">
        <f t="shared" si="174"/>
        <v>0</v>
      </c>
      <c r="N668" s="78">
        <f t="shared" si="174"/>
        <v>340326.97</v>
      </c>
      <c r="O668" s="78">
        <f t="shared" si="174"/>
        <v>0</v>
      </c>
      <c r="P668" s="78">
        <f t="shared" si="174"/>
        <v>0</v>
      </c>
      <c r="Q668" s="78">
        <f t="shared" si="174"/>
        <v>0</v>
      </c>
      <c r="R668" s="78">
        <f t="shared" si="174"/>
        <v>0</v>
      </c>
      <c r="S668" s="78">
        <f t="shared" si="174"/>
        <v>0</v>
      </c>
      <c r="T668" s="78">
        <f t="shared" si="174"/>
        <v>0</v>
      </c>
    </row>
    <row r="669" spans="1:20" ht="22.5" customHeight="1" x14ac:dyDescent="0.25">
      <c r="A669" s="14">
        <v>1</v>
      </c>
      <c r="B669" s="15" t="s">
        <v>615</v>
      </c>
      <c r="C669" s="80">
        <f t="shared" si="170"/>
        <v>340326.97</v>
      </c>
      <c r="D669" s="80">
        <f t="shared" si="162"/>
        <v>0</v>
      </c>
      <c r="E669" s="80">
        <v>0</v>
      </c>
      <c r="F669" s="80">
        <v>0</v>
      </c>
      <c r="G669" s="80">
        <v>0</v>
      </c>
      <c r="H669" s="80">
        <v>0</v>
      </c>
      <c r="I669" s="80">
        <v>0</v>
      </c>
      <c r="J669" s="81">
        <v>0</v>
      </c>
      <c r="K669" s="80">
        <v>0</v>
      </c>
      <c r="L669" s="80">
        <v>0</v>
      </c>
      <c r="M669" s="80">
        <v>0</v>
      </c>
      <c r="N669" s="144">
        <v>340326.97</v>
      </c>
      <c r="O669" s="80">
        <v>0</v>
      </c>
      <c r="P669" s="80">
        <v>0</v>
      </c>
      <c r="Q669" s="80">
        <v>0</v>
      </c>
      <c r="R669" s="80">
        <v>0</v>
      </c>
      <c r="S669" s="80">
        <v>0</v>
      </c>
      <c r="T669" s="80">
        <v>0</v>
      </c>
    </row>
    <row r="670" spans="1:20" s="8" customFormat="1" ht="22.5" customHeight="1" x14ac:dyDescent="0.25">
      <c r="A670" s="171" t="s">
        <v>431</v>
      </c>
      <c r="B670" s="171"/>
      <c r="C670" s="78">
        <f>C671</f>
        <v>149279.12</v>
      </c>
      <c r="D670" s="78">
        <f t="shared" ref="D670:T670" si="175">D671</f>
        <v>0</v>
      </c>
      <c r="E670" s="78">
        <f t="shared" si="175"/>
        <v>0</v>
      </c>
      <c r="F670" s="78">
        <f t="shared" si="175"/>
        <v>0</v>
      </c>
      <c r="G670" s="78">
        <f t="shared" si="175"/>
        <v>0</v>
      </c>
      <c r="H670" s="78">
        <f t="shared" si="175"/>
        <v>0</v>
      </c>
      <c r="I670" s="78">
        <f t="shared" si="175"/>
        <v>0</v>
      </c>
      <c r="J670" s="79">
        <f t="shared" si="175"/>
        <v>0</v>
      </c>
      <c r="K670" s="78">
        <f t="shared" si="175"/>
        <v>0</v>
      </c>
      <c r="L670" s="78">
        <f t="shared" si="175"/>
        <v>0</v>
      </c>
      <c r="M670" s="78">
        <f t="shared" si="175"/>
        <v>0</v>
      </c>
      <c r="N670" s="78">
        <f t="shared" si="175"/>
        <v>0</v>
      </c>
      <c r="O670" s="78">
        <f t="shared" si="175"/>
        <v>0</v>
      </c>
      <c r="P670" s="78">
        <f t="shared" si="175"/>
        <v>149279.12</v>
      </c>
      <c r="Q670" s="78">
        <f t="shared" si="175"/>
        <v>0</v>
      </c>
      <c r="R670" s="78">
        <f t="shared" si="175"/>
        <v>0</v>
      </c>
      <c r="S670" s="78">
        <f t="shared" si="175"/>
        <v>0</v>
      </c>
      <c r="T670" s="78">
        <f t="shared" si="175"/>
        <v>0</v>
      </c>
    </row>
    <row r="671" spans="1:20" ht="22.5" customHeight="1" x14ac:dyDescent="0.25">
      <c r="A671" s="14">
        <v>1</v>
      </c>
      <c r="B671" s="15" t="s">
        <v>1188</v>
      </c>
      <c r="C671" s="80">
        <f t="shared" si="170"/>
        <v>149279.12</v>
      </c>
      <c r="D671" s="80">
        <f t="shared" si="162"/>
        <v>0</v>
      </c>
      <c r="E671" s="80">
        <v>0</v>
      </c>
      <c r="F671" s="80">
        <v>0</v>
      </c>
      <c r="G671" s="80">
        <v>0</v>
      </c>
      <c r="H671" s="80">
        <v>0</v>
      </c>
      <c r="I671" s="80">
        <v>0</v>
      </c>
      <c r="J671" s="81">
        <v>0</v>
      </c>
      <c r="K671" s="80">
        <v>0</v>
      </c>
      <c r="L671" s="80">
        <v>0</v>
      </c>
      <c r="M671" s="80">
        <v>0</v>
      </c>
      <c r="N671" s="80">
        <v>0</v>
      </c>
      <c r="O671" s="80">
        <v>0</v>
      </c>
      <c r="P671" s="144">
        <v>149279.12</v>
      </c>
      <c r="Q671" s="80">
        <v>0</v>
      </c>
      <c r="R671" s="80">
        <v>0</v>
      </c>
      <c r="S671" s="80">
        <v>0</v>
      </c>
      <c r="T671" s="80">
        <v>0</v>
      </c>
    </row>
    <row r="672" spans="1:20" s="8" customFormat="1" ht="24.75" customHeight="1" x14ac:dyDescent="0.25">
      <c r="A672" s="171" t="s">
        <v>433</v>
      </c>
      <c r="B672" s="171"/>
      <c r="C672" s="78">
        <f>C673+C675</f>
        <v>11993152.489999998</v>
      </c>
      <c r="D672" s="78">
        <f t="shared" ref="D672:T672" si="176">D673+D675</f>
        <v>2665160.4</v>
      </c>
      <c r="E672" s="78">
        <f t="shared" si="176"/>
        <v>0</v>
      </c>
      <c r="F672" s="78">
        <f t="shared" si="176"/>
        <v>1310329.2</v>
      </c>
      <c r="G672" s="78">
        <f t="shared" si="176"/>
        <v>0</v>
      </c>
      <c r="H672" s="78">
        <f t="shared" si="176"/>
        <v>398302.80000000005</v>
      </c>
      <c r="I672" s="78">
        <f t="shared" si="176"/>
        <v>956528.4</v>
      </c>
      <c r="J672" s="79">
        <f t="shared" si="176"/>
        <v>0</v>
      </c>
      <c r="K672" s="78">
        <f t="shared" si="176"/>
        <v>0</v>
      </c>
      <c r="L672" s="78">
        <f t="shared" si="176"/>
        <v>9174753.6600000001</v>
      </c>
      <c r="M672" s="78">
        <f t="shared" si="176"/>
        <v>0</v>
      </c>
      <c r="N672" s="78">
        <f t="shared" si="176"/>
        <v>0</v>
      </c>
      <c r="O672" s="78">
        <f t="shared" si="176"/>
        <v>0</v>
      </c>
      <c r="P672" s="78">
        <f t="shared" si="176"/>
        <v>153238.43</v>
      </c>
      <c r="Q672" s="78">
        <f t="shared" si="176"/>
        <v>0</v>
      </c>
      <c r="R672" s="78">
        <f t="shared" si="176"/>
        <v>0</v>
      </c>
      <c r="S672" s="78">
        <f t="shared" si="176"/>
        <v>0</v>
      </c>
      <c r="T672" s="78">
        <f t="shared" si="176"/>
        <v>0</v>
      </c>
    </row>
    <row r="673" spans="1:20" s="8" customFormat="1" ht="28.5" customHeight="1" x14ac:dyDescent="0.25">
      <c r="A673" s="171" t="s">
        <v>617</v>
      </c>
      <c r="B673" s="171"/>
      <c r="C673" s="78">
        <f>C674</f>
        <v>4895938.4899999993</v>
      </c>
      <c r="D673" s="78">
        <f t="shared" ref="D673:T673" si="177">D674</f>
        <v>0</v>
      </c>
      <c r="E673" s="78">
        <f t="shared" si="177"/>
        <v>0</v>
      </c>
      <c r="F673" s="78">
        <f t="shared" si="177"/>
        <v>0</v>
      </c>
      <c r="G673" s="78">
        <f t="shared" si="177"/>
        <v>0</v>
      </c>
      <c r="H673" s="78">
        <f t="shared" si="177"/>
        <v>0</v>
      </c>
      <c r="I673" s="78">
        <f t="shared" si="177"/>
        <v>0</v>
      </c>
      <c r="J673" s="79">
        <f t="shared" si="177"/>
        <v>0</v>
      </c>
      <c r="K673" s="78">
        <f t="shared" si="177"/>
        <v>0</v>
      </c>
      <c r="L673" s="78">
        <f t="shared" si="177"/>
        <v>4742700.0599999996</v>
      </c>
      <c r="M673" s="78">
        <f t="shared" si="177"/>
        <v>0</v>
      </c>
      <c r="N673" s="78">
        <f t="shared" si="177"/>
        <v>0</v>
      </c>
      <c r="O673" s="78">
        <f t="shared" si="177"/>
        <v>0</v>
      </c>
      <c r="P673" s="78">
        <f t="shared" si="177"/>
        <v>153238.43</v>
      </c>
      <c r="Q673" s="78">
        <f t="shared" si="177"/>
        <v>0</v>
      </c>
      <c r="R673" s="78">
        <f t="shared" si="177"/>
        <v>0</v>
      </c>
      <c r="S673" s="78">
        <f t="shared" si="177"/>
        <v>0</v>
      </c>
      <c r="T673" s="78">
        <f t="shared" si="177"/>
        <v>0</v>
      </c>
    </row>
    <row r="674" spans="1:20" ht="22.5" customHeight="1" x14ac:dyDescent="0.25">
      <c r="A674" s="14">
        <v>1</v>
      </c>
      <c r="B674" s="15" t="s">
        <v>1189</v>
      </c>
      <c r="C674" s="80">
        <f t="shared" si="170"/>
        <v>4895938.4899999993</v>
      </c>
      <c r="D674" s="80">
        <f t="shared" si="162"/>
        <v>0</v>
      </c>
      <c r="E674" s="80">
        <v>0</v>
      </c>
      <c r="F674" s="80">
        <v>0</v>
      </c>
      <c r="G674" s="80">
        <v>0</v>
      </c>
      <c r="H674" s="80">
        <v>0</v>
      </c>
      <c r="I674" s="80">
        <v>0</v>
      </c>
      <c r="J674" s="81">
        <v>0</v>
      </c>
      <c r="K674" s="80">
        <v>0</v>
      </c>
      <c r="L674" s="80">
        <v>4742700.0599999996</v>
      </c>
      <c r="M674" s="80">
        <v>0</v>
      </c>
      <c r="N674" s="80">
        <v>0</v>
      </c>
      <c r="O674" s="80">
        <v>0</v>
      </c>
      <c r="P674" s="80">
        <v>153238.43</v>
      </c>
      <c r="Q674" s="80">
        <v>0</v>
      </c>
      <c r="R674" s="80">
        <v>0</v>
      </c>
      <c r="S674" s="80">
        <v>0</v>
      </c>
      <c r="T674" s="80">
        <v>0</v>
      </c>
    </row>
    <row r="675" spans="1:20" s="8" customFormat="1" ht="22.5" customHeight="1" x14ac:dyDescent="0.25">
      <c r="A675" s="171" t="s">
        <v>434</v>
      </c>
      <c r="B675" s="171"/>
      <c r="C675" s="78">
        <f>SUM(C676:C677)</f>
        <v>7097213.9999999991</v>
      </c>
      <c r="D675" s="78">
        <f t="shared" ref="D675:T675" si="178">SUM(D676:D677)</f>
        <v>2665160.4</v>
      </c>
      <c r="E675" s="78">
        <f t="shared" si="178"/>
        <v>0</v>
      </c>
      <c r="F675" s="78">
        <f t="shared" si="178"/>
        <v>1310329.2</v>
      </c>
      <c r="G675" s="78">
        <f t="shared" si="178"/>
        <v>0</v>
      </c>
      <c r="H675" s="78">
        <f t="shared" si="178"/>
        <v>398302.80000000005</v>
      </c>
      <c r="I675" s="78">
        <f t="shared" si="178"/>
        <v>956528.4</v>
      </c>
      <c r="J675" s="79">
        <f t="shared" si="178"/>
        <v>0</v>
      </c>
      <c r="K675" s="78">
        <f t="shared" si="178"/>
        <v>0</v>
      </c>
      <c r="L675" s="78">
        <f t="shared" si="178"/>
        <v>4432053.5999999996</v>
      </c>
      <c r="M675" s="78">
        <f t="shared" si="178"/>
        <v>0</v>
      </c>
      <c r="N675" s="78">
        <f t="shared" si="178"/>
        <v>0</v>
      </c>
      <c r="O675" s="78">
        <f t="shared" si="178"/>
        <v>0</v>
      </c>
      <c r="P675" s="78">
        <f t="shared" si="178"/>
        <v>0</v>
      </c>
      <c r="Q675" s="78">
        <f t="shared" si="178"/>
        <v>0</v>
      </c>
      <c r="R675" s="78">
        <f t="shared" si="178"/>
        <v>0</v>
      </c>
      <c r="S675" s="78">
        <f t="shared" si="178"/>
        <v>0</v>
      </c>
      <c r="T675" s="78">
        <f t="shared" si="178"/>
        <v>0</v>
      </c>
    </row>
    <row r="676" spans="1:20" ht="22.5" customHeight="1" x14ac:dyDescent="0.25">
      <c r="A676" s="14">
        <v>1</v>
      </c>
      <c r="B676" s="15" t="s">
        <v>619</v>
      </c>
      <c r="C676" s="80">
        <f t="shared" si="170"/>
        <v>1047010.8</v>
      </c>
      <c r="D676" s="80">
        <f t="shared" si="162"/>
        <v>1047010.8</v>
      </c>
      <c r="E676" s="80">
        <v>0</v>
      </c>
      <c r="F676" s="80">
        <v>0</v>
      </c>
      <c r="G676" s="80">
        <v>0</v>
      </c>
      <c r="H676" s="144">
        <v>302432.40000000002</v>
      </c>
      <c r="I676" s="144">
        <v>744578.4</v>
      </c>
      <c r="J676" s="81">
        <v>0</v>
      </c>
      <c r="K676" s="80">
        <v>0</v>
      </c>
      <c r="L676" s="80">
        <v>0</v>
      </c>
      <c r="M676" s="80">
        <v>0</v>
      </c>
      <c r="N676" s="80">
        <v>0</v>
      </c>
      <c r="O676" s="80">
        <v>0</v>
      </c>
      <c r="P676" s="80">
        <v>0</v>
      </c>
      <c r="Q676" s="80">
        <v>0</v>
      </c>
      <c r="R676" s="80">
        <v>0</v>
      </c>
      <c r="S676" s="80">
        <v>0</v>
      </c>
      <c r="T676" s="80">
        <v>0</v>
      </c>
    </row>
    <row r="677" spans="1:20" ht="22.5" customHeight="1" x14ac:dyDescent="0.25">
      <c r="A677" s="14">
        <v>2</v>
      </c>
      <c r="B677" s="15" t="s">
        <v>435</v>
      </c>
      <c r="C677" s="80">
        <f t="shared" si="170"/>
        <v>6050203.1999999993</v>
      </c>
      <c r="D677" s="80">
        <f t="shared" si="162"/>
        <v>1618149.5999999999</v>
      </c>
      <c r="E677" s="80">
        <v>0</v>
      </c>
      <c r="F677" s="144">
        <v>1310329.2</v>
      </c>
      <c r="G677" s="80">
        <v>0</v>
      </c>
      <c r="H677" s="144">
        <v>95870.399999999994</v>
      </c>
      <c r="I677" s="144">
        <v>211950</v>
      </c>
      <c r="J677" s="81">
        <v>0</v>
      </c>
      <c r="K677" s="80">
        <v>0</v>
      </c>
      <c r="L677" s="80">
        <v>4432053.5999999996</v>
      </c>
      <c r="M677" s="80">
        <v>0</v>
      </c>
      <c r="N677" s="80">
        <v>0</v>
      </c>
      <c r="O677" s="80">
        <v>0</v>
      </c>
      <c r="P677" s="80">
        <v>0</v>
      </c>
      <c r="Q677" s="80">
        <v>0</v>
      </c>
      <c r="R677" s="80">
        <v>0</v>
      </c>
      <c r="S677" s="80">
        <v>0</v>
      </c>
      <c r="T677" s="80">
        <v>0</v>
      </c>
    </row>
    <row r="678" spans="1:20" s="8" customFormat="1" ht="22.5" customHeight="1" x14ac:dyDescent="0.25">
      <c r="A678" s="171" t="s">
        <v>437</v>
      </c>
      <c r="B678" s="171"/>
      <c r="C678" s="78">
        <f>C679+C683+C687+C689</f>
        <v>25358067.199999999</v>
      </c>
      <c r="D678" s="78">
        <f t="shared" ref="D678:T678" si="179">D679+D683+D687+D689</f>
        <v>4697966.1400000006</v>
      </c>
      <c r="E678" s="78">
        <f t="shared" si="179"/>
        <v>0</v>
      </c>
      <c r="F678" s="78">
        <f t="shared" si="179"/>
        <v>2650122.94</v>
      </c>
      <c r="G678" s="78">
        <f t="shared" si="179"/>
        <v>0</v>
      </c>
      <c r="H678" s="78">
        <f t="shared" si="179"/>
        <v>1102250.3999999999</v>
      </c>
      <c r="I678" s="78">
        <f t="shared" si="179"/>
        <v>945592.8</v>
      </c>
      <c r="J678" s="79">
        <f t="shared" si="179"/>
        <v>0</v>
      </c>
      <c r="K678" s="78">
        <f t="shared" si="179"/>
        <v>0</v>
      </c>
      <c r="L678" s="78">
        <f t="shared" si="179"/>
        <v>9329340.1999999993</v>
      </c>
      <c r="M678" s="78">
        <f t="shared" si="179"/>
        <v>0</v>
      </c>
      <c r="N678" s="78">
        <f t="shared" si="179"/>
        <v>3479729.92</v>
      </c>
      <c r="O678" s="78">
        <f t="shared" si="179"/>
        <v>0</v>
      </c>
      <c r="P678" s="78">
        <f t="shared" si="179"/>
        <v>1071552.99</v>
      </c>
      <c r="Q678" s="78">
        <f t="shared" si="179"/>
        <v>0</v>
      </c>
      <c r="R678" s="78">
        <f t="shared" si="179"/>
        <v>0</v>
      </c>
      <c r="S678" s="78">
        <f t="shared" si="179"/>
        <v>6779477.9500000002</v>
      </c>
      <c r="T678" s="78">
        <f t="shared" si="179"/>
        <v>0</v>
      </c>
    </row>
    <row r="679" spans="1:20" s="8" customFormat="1" ht="22.5" customHeight="1" x14ac:dyDescent="0.25">
      <c r="A679" s="171" t="s">
        <v>438</v>
      </c>
      <c r="B679" s="171"/>
      <c r="C679" s="78">
        <f>SUM(C680:C682)</f>
        <v>9849561.370000001</v>
      </c>
      <c r="D679" s="78">
        <f t="shared" ref="D679:T679" si="180">SUM(D680:D682)</f>
        <v>1168745.74</v>
      </c>
      <c r="E679" s="78">
        <f t="shared" si="180"/>
        <v>0</v>
      </c>
      <c r="F679" s="78">
        <f t="shared" si="180"/>
        <v>1168745.74</v>
      </c>
      <c r="G679" s="78">
        <f t="shared" si="180"/>
        <v>0</v>
      </c>
      <c r="H679" s="78">
        <f t="shared" si="180"/>
        <v>0</v>
      </c>
      <c r="I679" s="78">
        <f t="shared" si="180"/>
        <v>0</v>
      </c>
      <c r="J679" s="79">
        <f t="shared" si="180"/>
        <v>0</v>
      </c>
      <c r="K679" s="78">
        <f t="shared" si="180"/>
        <v>0</v>
      </c>
      <c r="L679" s="78">
        <f t="shared" si="180"/>
        <v>8267635.3999999994</v>
      </c>
      <c r="M679" s="78">
        <f t="shared" si="180"/>
        <v>0</v>
      </c>
      <c r="N679" s="78">
        <f t="shared" si="180"/>
        <v>0</v>
      </c>
      <c r="O679" s="78">
        <f t="shared" si="180"/>
        <v>0</v>
      </c>
      <c r="P679" s="78">
        <f t="shared" si="180"/>
        <v>413180.23</v>
      </c>
      <c r="Q679" s="78">
        <f t="shared" si="180"/>
        <v>0</v>
      </c>
      <c r="R679" s="78">
        <f t="shared" si="180"/>
        <v>0</v>
      </c>
      <c r="S679" s="78">
        <f t="shared" si="180"/>
        <v>0</v>
      </c>
      <c r="T679" s="78">
        <f t="shared" si="180"/>
        <v>0</v>
      </c>
    </row>
    <row r="680" spans="1:20" s="47" customFormat="1" ht="22.5" customHeight="1" x14ac:dyDescent="0.25">
      <c r="A680" s="98">
        <v>1</v>
      </c>
      <c r="B680" s="99" t="s">
        <v>869</v>
      </c>
      <c r="C680" s="80">
        <f t="shared" si="170"/>
        <v>1168745.74</v>
      </c>
      <c r="D680" s="100">
        <f t="shared" ref="D680" si="181">SUM(E680:I680)</f>
        <v>1168745.74</v>
      </c>
      <c r="E680" s="100">
        <v>0</v>
      </c>
      <c r="F680" s="100">
        <v>1168745.74</v>
      </c>
      <c r="G680" s="100">
        <v>0</v>
      </c>
      <c r="H680" s="100">
        <v>0</v>
      </c>
      <c r="I680" s="100">
        <v>0</v>
      </c>
      <c r="J680" s="101">
        <v>0</v>
      </c>
      <c r="K680" s="100">
        <v>0</v>
      </c>
      <c r="L680" s="100">
        <v>0</v>
      </c>
      <c r="M680" s="100">
        <v>0</v>
      </c>
      <c r="N680" s="100">
        <v>0</v>
      </c>
      <c r="O680" s="100">
        <v>0</v>
      </c>
      <c r="P680" s="100">
        <v>0</v>
      </c>
      <c r="Q680" s="100">
        <v>0</v>
      </c>
      <c r="R680" s="100">
        <v>0</v>
      </c>
      <c r="S680" s="100">
        <v>0</v>
      </c>
      <c r="T680" s="100">
        <v>0</v>
      </c>
    </row>
    <row r="681" spans="1:20" ht="22.5" customHeight="1" x14ac:dyDescent="0.25">
      <c r="A681" s="14">
        <v>2</v>
      </c>
      <c r="B681" s="15" t="s">
        <v>1190</v>
      </c>
      <c r="C681" s="80">
        <f t="shared" si="170"/>
        <v>2828682.05</v>
      </c>
      <c r="D681" s="80">
        <f t="shared" si="162"/>
        <v>0</v>
      </c>
      <c r="E681" s="80">
        <v>0</v>
      </c>
      <c r="F681" s="80">
        <v>0</v>
      </c>
      <c r="G681" s="80">
        <v>0</v>
      </c>
      <c r="H681" s="80">
        <v>0</v>
      </c>
      <c r="I681" s="80">
        <v>0</v>
      </c>
      <c r="J681" s="81">
        <v>0</v>
      </c>
      <c r="K681" s="80">
        <v>0</v>
      </c>
      <c r="L681" s="144">
        <v>2685043.26</v>
      </c>
      <c r="M681" s="80">
        <v>0</v>
      </c>
      <c r="N681" s="80">
        <v>0</v>
      </c>
      <c r="O681" s="80">
        <v>0</v>
      </c>
      <c r="P681" s="80">
        <v>143638.79</v>
      </c>
      <c r="Q681" s="80">
        <v>0</v>
      </c>
      <c r="R681" s="80">
        <v>0</v>
      </c>
      <c r="S681" s="80">
        <v>0</v>
      </c>
      <c r="T681" s="80">
        <v>0</v>
      </c>
    </row>
    <row r="682" spans="1:20" ht="22.5" customHeight="1" x14ac:dyDescent="0.25">
      <c r="A682" s="14">
        <v>3</v>
      </c>
      <c r="B682" s="15" t="s">
        <v>1191</v>
      </c>
      <c r="C682" s="80">
        <f t="shared" si="170"/>
        <v>5852133.5800000001</v>
      </c>
      <c r="D682" s="80">
        <f t="shared" si="162"/>
        <v>0</v>
      </c>
      <c r="E682" s="80">
        <v>0</v>
      </c>
      <c r="F682" s="80">
        <v>0</v>
      </c>
      <c r="G682" s="80">
        <v>0</v>
      </c>
      <c r="H682" s="80">
        <v>0</v>
      </c>
      <c r="I682" s="80">
        <v>0</v>
      </c>
      <c r="J682" s="81">
        <v>0</v>
      </c>
      <c r="K682" s="80">
        <v>0</v>
      </c>
      <c r="L682" s="144">
        <v>5582592.1399999997</v>
      </c>
      <c r="M682" s="80">
        <v>0</v>
      </c>
      <c r="N682" s="80">
        <v>0</v>
      </c>
      <c r="O682" s="80">
        <v>0</v>
      </c>
      <c r="P682" s="80">
        <v>269541.44</v>
      </c>
      <c r="Q682" s="80">
        <v>0</v>
      </c>
      <c r="R682" s="80">
        <v>0</v>
      </c>
      <c r="S682" s="80">
        <v>0</v>
      </c>
      <c r="T682" s="80">
        <v>0</v>
      </c>
    </row>
    <row r="683" spans="1:20" s="8" customFormat="1" ht="22.5" customHeight="1" x14ac:dyDescent="0.25">
      <c r="A683" s="171" t="s">
        <v>442</v>
      </c>
      <c r="B683" s="171"/>
      <c r="C683" s="78">
        <f>SUM(C684:C686)</f>
        <v>13951504.890000001</v>
      </c>
      <c r="D683" s="78">
        <f t="shared" ref="D683:T683" si="182">SUM(D684:D686)</f>
        <v>2221945.2000000002</v>
      </c>
      <c r="E683" s="78">
        <f t="shared" si="182"/>
        <v>0</v>
      </c>
      <c r="F683" s="78">
        <f t="shared" si="182"/>
        <v>174102</v>
      </c>
      <c r="G683" s="78">
        <f t="shared" si="182"/>
        <v>0</v>
      </c>
      <c r="H683" s="78">
        <f t="shared" si="182"/>
        <v>1102250.3999999999</v>
      </c>
      <c r="I683" s="78">
        <f t="shared" si="182"/>
        <v>945592.8</v>
      </c>
      <c r="J683" s="79">
        <f t="shared" si="182"/>
        <v>0</v>
      </c>
      <c r="K683" s="78">
        <f t="shared" si="182"/>
        <v>0</v>
      </c>
      <c r="L683" s="78">
        <f t="shared" si="182"/>
        <v>1061704.8</v>
      </c>
      <c r="M683" s="78">
        <f t="shared" si="182"/>
        <v>0</v>
      </c>
      <c r="N683" s="78">
        <f t="shared" si="182"/>
        <v>3479729.92</v>
      </c>
      <c r="O683" s="78">
        <f t="shared" si="182"/>
        <v>0</v>
      </c>
      <c r="P683" s="78">
        <f t="shared" si="182"/>
        <v>408647.02</v>
      </c>
      <c r="Q683" s="78">
        <f t="shared" si="182"/>
        <v>0</v>
      </c>
      <c r="R683" s="78">
        <f t="shared" si="182"/>
        <v>0</v>
      </c>
      <c r="S683" s="78">
        <f t="shared" si="182"/>
        <v>6779477.9500000002</v>
      </c>
      <c r="T683" s="78">
        <f t="shared" si="182"/>
        <v>0</v>
      </c>
    </row>
    <row r="684" spans="1:20" ht="22.5" customHeight="1" x14ac:dyDescent="0.25">
      <c r="A684" s="14">
        <v>1</v>
      </c>
      <c r="B684" s="15" t="s">
        <v>1192</v>
      </c>
      <c r="C684" s="80">
        <f t="shared" si="170"/>
        <v>10667854.890000001</v>
      </c>
      <c r="D684" s="80">
        <f t="shared" si="162"/>
        <v>0</v>
      </c>
      <c r="E684" s="80">
        <v>0</v>
      </c>
      <c r="F684" s="80">
        <v>0</v>
      </c>
      <c r="G684" s="80">
        <v>0</v>
      </c>
      <c r="H684" s="80">
        <v>0</v>
      </c>
      <c r="I684" s="80">
        <v>0</v>
      </c>
      <c r="J684" s="81">
        <v>0</v>
      </c>
      <c r="K684" s="80">
        <v>0</v>
      </c>
      <c r="L684" s="80">
        <v>0</v>
      </c>
      <c r="M684" s="80">
        <v>0</v>
      </c>
      <c r="N684" s="144">
        <v>3479729.92</v>
      </c>
      <c r="O684" s="80">
        <v>0</v>
      </c>
      <c r="P684" s="80">
        <v>408647.02</v>
      </c>
      <c r="Q684" s="80">
        <v>0</v>
      </c>
      <c r="R684" s="80">
        <v>0</v>
      </c>
      <c r="S684" s="80">
        <v>6779477.9500000002</v>
      </c>
      <c r="T684" s="80">
        <v>0</v>
      </c>
    </row>
    <row r="685" spans="1:20" s="47" customFormat="1" ht="22.5" customHeight="1" x14ac:dyDescent="0.25">
      <c r="A685" s="98">
        <v>2</v>
      </c>
      <c r="B685" s="99" t="s">
        <v>447</v>
      </c>
      <c r="C685" s="80">
        <f t="shared" si="170"/>
        <v>1198023.6000000001</v>
      </c>
      <c r="D685" s="100">
        <f t="shared" ref="D685" si="183">SUM(E685:I685)</f>
        <v>1198023.6000000001</v>
      </c>
      <c r="E685" s="100">
        <v>0</v>
      </c>
      <c r="F685" s="100">
        <v>174102</v>
      </c>
      <c r="G685" s="100">
        <v>0</v>
      </c>
      <c r="H685" s="100">
        <v>551125.19999999995</v>
      </c>
      <c r="I685" s="100">
        <v>472796.4</v>
      </c>
      <c r="J685" s="101">
        <v>0</v>
      </c>
      <c r="K685" s="100">
        <v>0</v>
      </c>
      <c r="L685" s="100">
        <v>0</v>
      </c>
      <c r="M685" s="100">
        <v>0</v>
      </c>
      <c r="N685" s="100">
        <v>0</v>
      </c>
      <c r="O685" s="100">
        <v>0</v>
      </c>
      <c r="P685" s="100">
        <v>0</v>
      </c>
      <c r="Q685" s="100">
        <v>0</v>
      </c>
      <c r="R685" s="100">
        <v>0</v>
      </c>
      <c r="S685" s="100">
        <v>0</v>
      </c>
      <c r="T685" s="100">
        <v>0</v>
      </c>
    </row>
    <row r="686" spans="1:20" ht="22.5" customHeight="1" x14ac:dyDescent="0.25">
      <c r="A686" s="14">
        <v>3</v>
      </c>
      <c r="B686" s="15" t="s">
        <v>1193</v>
      </c>
      <c r="C686" s="80">
        <f t="shared" si="170"/>
        <v>2085626.4</v>
      </c>
      <c r="D686" s="80">
        <f t="shared" si="162"/>
        <v>1023921.6</v>
      </c>
      <c r="E686" s="80">
        <v>0</v>
      </c>
      <c r="F686" s="80">
        <v>0</v>
      </c>
      <c r="G686" s="80">
        <v>0</v>
      </c>
      <c r="H686" s="80">
        <v>551125.19999999995</v>
      </c>
      <c r="I686" s="80">
        <v>472796.4</v>
      </c>
      <c r="J686" s="81">
        <v>0</v>
      </c>
      <c r="K686" s="80">
        <v>0</v>
      </c>
      <c r="L686" s="100">
        <v>1061704.8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</row>
    <row r="687" spans="1:20" s="8" customFormat="1" ht="22.5" customHeight="1" x14ac:dyDescent="0.25">
      <c r="A687" s="171" t="s">
        <v>623</v>
      </c>
      <c r="B687" s="171"/>
      <c r="C687" s="78">
        <f>C688</f>
        <v>249725.74</v>
      </c>
      <c r="D687" s="78">
        <f t="shared" ref="D687:T687" si="184">D688</f>
        <v>0</v>
      </c>
      <c r="E687" s="78">
        <f t="shared" si="184"/>
        <v>0</v>
      </c>
      <c r="F687" s="78">
        <f t="shared" si="184"/>
        <v>0</v>
      </c>
      <c r="G687" s="78">
        <f t="shared" si="184"/>
        <v>0</v>
      </c>
      <c r="H687" s="78">
        <f t="shared" si="184"/>
        <v>0</v>
      </c>
      <c r="I687" s="78">
        <f t="shared" si="184"/>
        <v>0</v>
      </c>
      <c r="J687" s="79">
        <f t="shared" si="184"/>
        <v>0</v>
      </c>
      <c r="K687" s="78">
        <f t="shared" si="184"/>
        <v>0</v>
      </c>
      <c r="L687" s="78">
        <f t="shared" si="184"/>
        <v>0</v>
      </c>
      <c r="M687" s="78">
        <f t="shared" si="184"/>
        <v>0</v>
      </c>
      <c r="N687" s="78">
        <f t="shared" si="184"/>
        <v>0</v>
      </c>
      <c r="O687" s="78">
        <f t="shared" si="184"/>
        <v>0</v>
      </c>
      <c r="P687" s="78">
        <f t="shared" si="184"/>
        <v>249725.74</v>
      </c>
      <c r="Q687" s="78">
        <f t="shared" si="184"/>
        <v>0</v>
      </c>
      <c r="R687" s="78">
        <f t="shared" si="184"/>
        <v>0</v>
      </c>
      <c r="S687" s="78">
        <f t="shared" si="184"/>
        <v>0</v>
      </c>
      <c r="T687" s="78">
        <f t="shared" si="184"/>
        <v>0</v>
      </c>
    </row>
    <row r="688" spans="1:20" ht="22.5" customHeight="1" x14ac:dyDescent="0.25">
      <c r="A688" s="14">
        <v>1</v>
      </c>
      <c r="B688" s="15" t="s">
        <v>1194</v>
      </c>
      <c r="C688" s="80">
        <f t="shared" si="170"/>
        <v>249725.74</v>
      </c>
      <c r="D688" s="80">
        <f t="shared" si="162"/>
        <v>0</v>
      </c>
      <c r="E688" s="80">
        <v>0</v>
      </c>
      <c r="F688" s="80">
        <v>0</v>
      </c>
      <c r="G688" s="80">
        <v>0</v>
      </c>
      <c r="H688" s="80">
        <v>0</v>
      </c>
      <c r="I688" s="80">
        <v>0</v>
      </c>
      <c r="J688" s="81">
        <v>0</v>
      </c>
      <c r="K688" s="80">
        <v>0</v>
      </c>
      <c r="L688" s="80">
        <v>0</v>
      </c>
      <c r="M688" s="80">
        <v>0</v>
      </c>
      <c r="N688" s="80">
        <v>0</v>
      </c>
      <c r="O688" s="80">
        <v>0</v>
      </c>
      <c r="P688" s="144">
        <v>249725.74</v>
      </c>
      <c r="Q688" s="80">
        <v>0</v>
      </c>
      <c r="R688" s="80">
        <v>0</v>
      </c>
      <c r="S688" s="80">
        <v>0</v>
      </c>
      <c r="T688" s="80">
        <v>0</v>
      </c>
    </row>
    <row r="689" spans="1:20" s="8" customFormat="1" ht="22.5" customHeight="1" x14ac:dyDescent="0.25">
      <c r="A689" s="171" t="s">
        <v>625</v>
      </c>
      <c r="B689" s="171"/>
      <c r="C689" s="78">
        <f>C690</f>
        <v>1307275.2</v>
      </c>
      <c r="D689" s="78">
        <f t="shared" ref="D689:T689" si="185">D690</f>
        <v>1307275.2</v>
      </c>
      <c r="E689" s="78">
        <f t="shared" si="185"/>
        <v>0</v>
      </c>
      <c r="F689" s="78">
        <f t="shared" si="185"/>
        <v>1307275.2</v>
      </c>
      <c r="G689" s="78">
        <f t="shared" si="185"/>
        <v>0</v>
      </c>
      <c r="H689" s="78">
        <f t="shared" si="185"/>
        <v>0</v>
      </c>
      <c r="I689" s="78">
        <f t="shared" si="185"/>
        <v>0</v>
      </c>
      <c r="J689" s="79">
        <f t="shared" si="185"/>
        <v>0</v>
      </c>
      <c r="K689" s="78">
        <f t="shared" si="185"/>
        <v>0</v>
      </c>
      <c r="L689" s="78">
        <f t="shared" si="185"/>
        <v>0</v>
      </c>
      <c r="M689" s="78">
        <f t="shared" si="185"/>
        <v>0</v>
      </c>
      <c r="N689" s="78">
        <f t="shared" si="185"/>
        <v>0</v>
      </c>
      <c r="O689" s="78">
        <f t="shared" si="185"/>
        <v>0</v>
      </c>
      <c r="P689" s="78">
        <f t="shared" si="185"/>
        <v>0</v>
      </c>
      <c r="Q689" s="78">
        <f t="shared" si="185"/>
        <v>0</v>
      </c>
      <c r="R689" s="78">
        <f t="shared" si="185"/>
        <v>0</v>
      </c>
      <c r="S689" s="78">
        <f t="shared" si="185"/>
        <v>0</v>
      </c>
      <c r="T689" s="78">
        <f t="shared" si="185"/>
        <v>0</v>
      </c>
    </row>
    <row r="690" spans="1:20" s="59" customFormat="1" ht="22.5" customHeight="1" x14ac:dyDescent="0.25">
      <c r="A690" s="14">
        <v>1</v>
      </c>
      <c r="B690" s="15" t="s">
        <v>626</v>
      </c>
      <c r="C690" s="80">
        <f t="shared" si="170"/>
        <v>1307275.2</v>
      </c>
      <c r="D690" s="80">
        <f t="shared" si="162"/>
        <v>1307275.2</v>
      </c>
      <c r="E690" s="80">
        <v>0</v>
      </c>
      <c r="F690" s="144">
        <v>1307275.2</v>
      </c>
      <c r="G690" s="80">
        <v>0</v>
      </c>
      <c r="H690" s="123">
        <v>0</v>
      </c>
      <c r="I690" s="80">
        <v>0</v>
      </c>
      <c r="J690" s="81">
        <v>0</v>
      </c>
      <c r="K690" s="80">
        <v>0</v>
      </c>
      <c r="L690" s="80">
        <v>0</v>
      </c>
      <c r="M690" s="80">
        <v>0</v>
      </c>
      <c r="N690" s="80">
        <v>0</v>
      </c>
      <c r="O690" s="80">
        <v>0</v>
      </c>
      <c r="P690" s="80">
        <v>0</v>
      </c>
      <c r="Q690" s="80">
        <v>0</v>
      </c>
      <c r="R690" s="80">
        <v>0</v>
      </c>
      <c r="S690" s="80">
        <v>0</v>
      </c>
      <c r="T690" s="80">
        <v>0</v>
      </c>
    </row>
    <row r="691" spans="1:20" s="8" customFormat="1" ht="22.5" customHeight="1" x14ac:dyDescent="0.25">
      <c r="A691" s="171" t="s">
        <v>452</v>
      </c>
      <c r="B691" s="171"/>
      <c r="C691" s="78">
        <f>C692+C701+C708</f>
        <v>53596240.199999996</v>
      </c>
      <c r="D691" s="78">
        <f t="shared" ref="D691:T691" si="186">D692+D701+D708</f>
        <v>16568424.689999999</v>
      </c>
      <c r="E691" s="78">
        <f t="shared" si="186"/>
        <v>383074.8</v>
      </c>
      <c r="F691" s="78">
        <f t="shared" si="186"/>
        <v>14071813.100000001</v>
      </c>
      <c r="G691" s="78">
        <f t="shared" si="186"/>
        <v>666234.80000000005</v>
      </c>
      <c r="H691" s="78">
        <f t="shared" si="186"/>
        <v>376071</v>
      </c>
      <c r="I691" s="78">
        <f t="shared" si="186"/>
        <v>1071230.99</v>
      </c>
      <c r="J691" s="79">
        <f t="shared" si="186"/>
        <v>0</v>
      </c>
      <c r="K691" s="78">
        <f t="shared" si="186"/>
        <v>0</v>
      </c>
      <c r="L691" s="78">
        <f t="shared" si="186"/>
        <v>11152292.140000001</v>
      </c>
      <c r="M691" s="78">
        <f t="shared" si="186"/>
        <v>0</v>
      </c>
      <c r="N691" s="78">
        <f t="shared" si="186"/>
        <v>0</v>
      </c>
      <c r="O691" s="78">
        <f t="shared" si="186"/>
        <v>0</v>
      </c>
      <c r="P691" s="78">
        <f t="shared" si="186"/>
        <v>884480.52</v>
      </c>
      <c r="Q691" s="78">
        <f t="shared" si="186"/>
        <v>0</v>
      </c>
      <c r="R691" s="78">
        <f t="shared" si="186"/>
        <v>0</v>
      </c>
      <c r="S691" s="78">
        <f t="shared" si="186"/>
        <v>24991042.850000001</v>
      </c>
      <c r="T691" s="78">
        <f t="shared" si="186"/>
        <v>0</v>
      </c>
    </row>
    <row r="692" spans="1:20" s="8" customFormat="1" ht="22.5" customHeight="1" x14ac:dyDescent="0.25">
      <c r="A692" s="171" t="s">
        <v>453</v>
      </c>
      <c r="B692" s="171"/>
      <c r="C692" s="78">
        <f>SUM(C693:C700)</f>
        <v>37518801.259999998</v>
      </c>
      <c r="D692" s="78">
        <f t="shared" ref="D692:T692" si="187">SUM(D693:D700)</f>
        <v>7146703.5</v>
      </c>
      <c r="E692" s="78">
        <f t="shared" si="187"/>
        <v>383074.8</v>
      </c>
      <c r="F692" s="78">
        <f t="shared" si="187"/>
        <v>6224606.7000000002</v>
      </c>
      <c r="G692" s="78">
        <f t="shared" si="187"/>
        <v>203331.6</v>
      </c>
      <c r="H692" s="78">
        <f t="shared" si="187"/>
        <v>126499.2</v>
      </c>
      <c r="I692" s="78">
        <f t="shared" si="187"/>
        <v>209191.2</v>
      </c>
      <c r="J692" s="79">
        <f t="shared" si="187"/>
        <v>0</v>
      </c>
      <c r="K692" s="78">
        <f t="shared" si="187"/>
        <v>0</v>
      </c>
      <c r="L692" s="78">
        <f t="shared" si="187"/>
        <v>4812211.78</v>
      </c>
      <c r="M692" s="78">
        <f t="shared" si="187"/>
        <v>0</v>
      </c>
      <c r="N692" s="78">
        <f t="shared" si="187"/>
        <v>0</v>
      </c>
      <c r="O692" s="78">
        <f t="shared" si="187"/>
        <v>0</v>
      </c>
      <c r="P692" s="78">
        <f t="shared" si="187"/>
        <v>568843.13</v>
      </c>
      <c r="Q692" s="78">
        <f t="shared" si="187"/>
        <v>0</v>
      </c>
      <c r="R692" s="78">
        <f t="shared" si="187"/>
        <v>0</v>
      </c>
      <c r="S692" s="78">
        <f t="shared" si="187"/>
        <v>24991042.850000001</v>
      </c>
      <c r="T692" s="78">
        <f t="shared" si="187"/>
        <v>0</v>
      </c>
    </row>
    <row r="693" spans="1:20" ht="22.5" customHeight="1" x14ac:dyDescent="0.25">
      <c r="A693" s="14">
        <v>1</v>
      </c>
      <c r="B693" s="15" t="s">
        <v>1195</v>
      </c>
      <c r="C693" s="80">
        <f t="shared" si="170"/>
        <v>5576109.8899999997</v>
      </c>
      <c r="D693" s="80">
        <f t="shared" si="162"/>
        <v>5256278.5</v>
      </c>
      <c r="E693" s="80">
        <v>0</v>
      </c>
      <c r="F693" s="144">
        <v>5256278.5</v>
      </c>
      <c r="G693" s="80">
        <v>0</v>
      </c>
      <c r="H693" s="80">
        <v>0</v>
      </c>
      <c r="I693" s="80">
        <v>0</v>
      </c>
      <c r="J693" s="81">
        <v>0</v>
      </c>
      <c r="K693" s="80">
        <v>0</v>
      </c>
      <c r="L693" s="80">
        <v>0</v>
      </c>
      <c r="M693" s="80">
        <v>0</v>
      </c>
      <c r="N693" s="80">
        <v>0</v>
      </c>
      <c r="O693" s="80">
        <v>0</v>
      </c>
      <c r="P693" s="80">
        <v>319831.39</v>
      </c>
      <c r="Q693" s="80">
        <v>0</v>
      </c>
      <c r="R693" s="80">
        <v>0</v>
      </c>
      <c r="S693" s="80">
        <v>0</v>
      </c>
      <c r="T693" s="80">
        <v>0</v>
      </c>
    </row>
    <row r="694" spans="1:20" s="44" customFormat="1" ht="22.5" customHeight="1" x14ac:dyDescent="0.25">
      <c r="A694" s="129">
        <v>2</v>
      </c>
      <c r="B694" s="130" t="s">
        <v>745</v>
      </c>
      <c r="C694" s="80">
        <f t="shared" si="170"/>
        <v>8711428.2699999996</v>
      </c>
      <c r="D694" s="135">
        <f t="shared" si="162"/>
        <v>0</v>
      </c>
      <c r="E694" s="135">
        <v>0</v>
      </c>
      <c r="F694" s="135">
        <v>0</v>
      </c>
      <c r="G694" s="135">
        <v>0</v>
      </c>
      <c r="H694" s="135">
        <v>0</v>
      </c>
      <c r="I694" s="135">
        <v>0</v>
      </c>
      <c r="J694" s="136">
        <v>0</v>
      </c>
      <c r="K694" s="135">
        <v>0</v>
      </c>
      <c r="L694" s="135">
        <v>0</v>
      </c>
      <c r="M694" s="135">
        <v>0</v>
      </c>
      <c r="N694" s="135">
        <v>0</v>
      </c>
      <c r="O694" s="135">
        <v>0</v>
      </c>
      <c r="P694" s="135">
        <v>0</v>
      </c>
      <c r="Q694" s="135">
        <v>0</v>
      </c>
      <c r="R694" s="135">
        <v>0</v>
      </c>
      <c r="S694" s="135">
        <v>8711428.2699999996</v>
      </c>
      <c r="T694" s="135">
        <v>0</v>
      </c>
    </row>
    <row r="695" spans="1:20" ht="22.5" customHeight="1" x14ac:dyDescent="0.25">
      <c r="A695" s="14">
        <v>3</v>
      </c>
      <c r="B695" s="15" t="s">
        <v>459</v>
      </c>
      <c r="C695" s="80">
        <f t="shared" si="170"/>
        <v>10193832</v>
      </c>
      <c r="D695" s="80">
        <f t="shared" si="162"/>
        <v>0</v>
      </c>
      <c r="E695" s="80">
        <v>0</v>
      </c>
      <c r="F695" s="80">
        <v>0</v>
      </c>
      <c r="G695" s="80">
        <v>0</v>
      </c>
      <c r="H695" s="80">
        <v>0</v>
      </c>
      <c r="I695" s="80">
        <v>0</v>
      </c>
      <c r="J695" s="81">
        <v>0</v>
      </c>
      <c r="K695" s="80">
        <v>0</v>
      </c>
      <c r="L695" s="80">
        <v>0</v>
      </c>
      <c r="M695" s="80">
        <v>0</v>
      </c>
      <c r="N695" s="80">
        <v>0</v>
      </c>
      <c r="O695" s="80">
        <v>0</v>
      </c>
      <c r="P695" s="80">
        <v>0</v>
      </c>
      <c r="Q695" s="80">
        <v>0</v>
      </c>
      <c r="R695" s="80">
        <v>0</v>
      </c>
      <c r="S695" s="80">
        <v>10193832</v>
      </c>
      <c r="T695" s="80">
        <v>0</v>
      </c>
    </row>
    <row r="696" spans="1:20" s="44" customFormat="1" ht="21" customHeight="1" x14ac:dyDescent="0.25">
      <c r="A696" s="129">
        <v>4</v>
      </c>
      <c r="B696" s="130" t="s">
        <v>460</v>
      </c>
      <c r="C696" s="80">
        <f t="shared" si="170"/>
        <v>2154587.41</v>
      </c>
      <c r="D696" s="135">
        <f t="shared" si="162"/>
        <v>0</v>
      </c>
      <c r="E696" s="135">
        <v>0</v>
      </c>
      <c r="F696" s="135">
        <v>0</v>
      </c>
      <c r="G696" s="135">
        <v>0</v>
      </c>
      <c r="H696" s="135">
        <v>0</v>
      </c>
      <c r="I696" s="135">
        <v>0</v>
      </c>
      <c r="J696" s="136">
        <v>0</v>
      </c>
      <c r="K696" s="135">
        <v>0</v>
      </c>
      <c r="L696" s="135">
        <v>2154587.41</v>
      </c>
      <c r="M696" s="135">
        <v>0</v>
      </c>
      <c r="N696" s="135">
        <v>0</v>
      </c>
      <c r="O696" s="135">
        <v>0</v>
      </c>
      <c r="P696" s="135">
        <v>0</v>
      </c>
      <c r="Q696" s="135">
        <v>0</v>
      </c>
      <c r="R696" s="135">
        <v>0</v>
      </c>
      <c r="S696" s="135">
        <v>0</v>
      </c>
      <c r="T696" s="135">
        <v>0</v>
      </c>
    </row>
    <row r="697" spans="1:20" ht="22.5" customHeight="1" x14ac:dyDescent="0.25">
      <c r="A697" s="14">
        <v>5</v>
      </c>
      <c r="B697" s="15" t="s">
        <v>628</v>
      </c>
      <c r="C697" s="80">
        <f t="shared" si="170"/>
        <v>1890425</v>
      </c>
      <c r="D697" s="80">
        <f>SUM(E697:I697)</f>
        <v>1890425</v>
      </c>
      <c r="E697" s="80">
        <v>383074.8</v>
      </c>
      <c r="F697" s="144">
        <v>968328.2</v>
      </c>
      <c r="G697" s="144">
        <v>203331.6</v>
      </c>
      <c r="H697" s="144">
        <v>126499.2</v>
      </c>
      <c r="I697" s="144">
        <v>209191.2</v>
      </c>
      <c r="J697" s="81">
        <v>0</v>
      </c>
      <c r="K697" s="80">
        <v>0</v>
      </c>
      <c r="L697" s="80">
        <v>0</v>
      </c>
      <c r="M697" s="80">
        <v>0</v>
      </c>
      <c r="N697" s="80">
        <v>0</v>
      </c>
      <c r="O697" s="80">
        <v>0</v>
      </c>
      <c r="P697" s="80">
        <v>0</v>
      </c>
      <c r="Q697" s="80">
        <v>0</v>
      </c>
      <c r="R697" s="80">
        <v>0</v>
      </c>
      <c r="S697" s="80">
        <v>0</v>
      </c>
      <c r="T697" s="80">
        <v>0</v>
      </c>
    </row>
    <row r="698" spans="1:20" s="44" customFormat="1" ht="21" customHeight="1" x14ac:dyDescent="0.25">
      <c r="A698" s="129">
        <v>6</v>
      </c>
      <c r="B698" s="130" t="s">
        <v>461</v>
      </c>
      <c r="C698" s="80">
        <f t="shared" si="170"/>
        <v>6085782.5800000001</v>
      </c>
      <c r="D698" s="135">
        <f t="shared" si="162"/>
        <v>0</v>
      </c>
      <c r="E698" s="135">
        <v>0</v>
      </c>
      <c r="F698" s="135">
        <v>0</v>
      </c>
      <c r="G698" s="135">
        <v>0</v>
      </c>
      <c r="H698" s="135">
        <v>0</v>
      </c>
      <c r="I698" s="135">
        <v>0</v>
      </c>
      <c r="J698" s="136">
        <v>0</v>
      </c>
      <c r="K698" s="135">
        <v>0</v>
      </c>
      <c r="L698" s="135">
        <v>0</v>
      </c>
      <c r="M698" s="135">
        <v>0</v>
      </c>
      <c r="N698" s="135">
        <v>0</v>
      </c>
      <c r="O698" s="135">
        <v>0</v>
      </c>
      <c r="P698" s="135">
        <v>0</v>
      </c>
      <c r="Q698" s="135">
        <v>0</v>
      </c>
      <c r="R698" s="135">
        <v>0</v>
      </c>
      <c r="S698" s="135">
        <v>6085782.5800000001</v>
      </c>
      <c r="T698" s="135">
        <v>0</v>
      </c>
    </row>
    <row r="699" spans="1:20" s="44" customFormat="1" ht="21" customHeight="1" x14ac:dyDescent="0.25">
      <c r="A699" s="14">
        <v>7</v>
      </c>
      <c r="B699" s="130" t="s">
        <v>747</v>
      </c>
      <c r="C699" s="80">
        <f t="shared" si="170"/>
        <v>2657624.37</v>
      </c>
      <c r="D699" s="135">
        <f t="shared" si="162"/>
        <v>0</v>
      </c>
      <c r="E699" s="135">
        <v>0</v>
      </c>
      <c r="F699" s="135">
        <v>0</v>
      </c>
      <c r="G699" s="135">
        <v>0</v>
      </c>
      <c r="H699" s="135">
        <v>0</v>
      </c>
      <c r="I699" s="135">
        <v>0</v>
      </c>
      <c r="J699" s="136">
        <v>0</v>
      </c>
      <c r="K699" s="135">
        <v>0</v>
      </c>
      <c r="L699" s="135">
        <v>2657624.37</v>
      </c>
      <c r="M699" s="135">
        <v>0</v>
      </c>
      <c r="N699" s="135">
        <v>0</v>
      </c>
      <c r="O699" s="135">
        <v>0</v>
      </c>
      <c r="P699" s="135">
        <v>0</v>
      </c>
      <c r="Q699" s="135">
        <v>0</v>
      </c>
      <c r="R699" s="135">
        <v>0</v>
      </c>
      <c r="S699" s="135">
        <v>0</v>
      </c>
      <c r="T699" s="135">
        <v>0</v>
      </c>
    </row>
    <row r="700" spans="1:20" s="44" customFormat="1" ht="21" customHeight="1" x14ac:dyDescent="0.25">
      <c r="A700" s="129">
        <v>8</v>
      </c>
      <c r="B700" s="130" t="s">
        <v>1332</v>
      </c>
      <c r="C700" s="80">
        <f t="shared" si="170"/>
        <v>249011.74</v>
      </c>
      <c r="D700" s="135">
        <f t="shared" si="162"/>
        <v>0</v>
      </c>
      <c r="E700" s="135">
        <v>0</v>
      </c>
      <c r="F700" s="135">
        <v>0</v>
      </c>
      <c r="G700" s="135">
        <v>0</v>
      </c>
      <c r="H700" s="135">
        <v>0</v>
      </c>
      <c r="I700" s="135">
        <v>0</v>
      </c>
      <c r="J700" s="136">
        <v>0</v>
      </c>
      <c r="K700" s="135">
        <v>0</v>
      </c>
      <c r="L700" s="135">
        <v>0</v>
      </c>
      <c r="M700" s="135">
        <v>0</v>
      </c>
      <c r="N700" s="135">
        <v>0</v>
      </c>
      <c r="O700" s="135">
        <v>0</v>
      </c>
      <c r="P700" s="135">
        <v>249011.74</v>
      </c>
      <c r="Q700" s="135">
        <v>0</v>
      </c>
      <c r="R700" s="135">
        <v>0</v>
      </c>
      <c r="S700" s="135">
        <v>0</v>
      </c>
      <c r="T700" s="135">
        <v>0</v>
      </c>
    </row>
    <row r="701" spans="1:20" s="8" customFormat="1" ht="22.5" customHeight="1" x14ac:dyDescent="0.25">
      <c r="A701" s="171" t="s">
        <v>469</v>
      </c>
      <c r="B701" s="171"/>
      <c r="C701" s="78">
        <f>SUM(C702:C707)</f>
        <v>8998241.4000000004</v>
      </c>
      <c r="D701" s="78">
        <f t="shared" ref="D701:T701" si="188">SUM(D702:D707)</f>
        <v>8998241.4000000004</v>
      </c>
      <c r="E701" s="78">
        <f t="shared" si="188"/>
        <v>0</v>
      </c>
      <c r="F701" s="78">
        <f t="shared" si="188"/>
        <v>7847206.4000000004</v>
      </c>
      <c r="G701" s="78">
        <f t="shared" si="188"/>
        <v>462903.2</v>
      </c>
      <c r="H701" s="78">
        <f t="shared" si="188"/>
        <v>249571.8</v>
      </c>
      <c r="I701" s="78">
        <f t="shared" si="188"/>
        <v>438560</v>
      </c>
      <c r="J701" s="79">
        <f t="shared" si="188"/>
        <v>0</v>
      </c>
      <c r="K701" s="78">
        <f t="shared" si="188"/>
        <v>0</v>
      </c>
      <c r="L701" s="78">
        <f t="shared" si="188"/>
        <v>0</v>
      </c>
      <c r="M701" s="78">
        <f t="shared" si="188"/>
        <v>0</v>
      </c>
      <c r="N701" s="78">
        <f t="shared" si="188"/>
        <v>0</v>
      </c>
      <c r="O701" s="78">
        <f t="shared" si="188"/>
        <v>0</v>
      </c>
      <c r="P701" s="78">
        <f t="shared" si="188"/>
        <v>0</v>
      </c>
      <c r="Q701" s="78">
        <f t="shared" si="188"/>
        <v>0</v>
      </c>
      <c r="R701" s="78">
        <f t="shared" si="188"/>
        <v>0</v>
      </c>
      <c r="S701" s="78">
        <f t="shared" si="188"/>
        <v>0</v>
      </c>
      <c r="T701" s="78">
        <f t="shared" si="188"/>
        <v>0</v>
      </c>
    </row>
    <row r="702" spans="1:20" s="47" customFormat="1" ht="22.5" customHeight="1" x14ac:dyDescent="0.25">
      <c r="A702" s="98">
        <v>1</v>
      </c>
      <c r="B702" s="99" t="s">
        <v>1333</v>
      </c>
      <c r="C702" s="80">
        <f t="shared" si="170"/>
        <v>2230111</v>
      </c>
      <c r="D702" s="100">
        <f t="shared" ref="D702:D703" si="189">SUM(E702:I702)</f>
        <v>2230111</v>
      </c>
      <c r="E702" s="100">
        <v>0</v>
      </c>
      <c r="F702" s="100">
        <v>2230111</v>
      </c>
      <c r="G702" s="100">
        <v>0</v>
      </c>
      <c r="H702" s="100">
        <v>0</v>
      </c>
      <c r="I702" s="100">
        <v>0</v>
      </c>
      <c r="J702" s="101">
        <v>0</v>
      </c>
      <c r="K702" s="100">
        <v>0</v>
      </c>
      <c r="L702" s="100">
        <v>0</v>
      </c>
      <c r="M702" s="100">
        <v>0</v>
      </c>
      <c r="N702" s="100">
        <v>0</v>
      </c>
      <c r="O702" s="100">
        <v>0</v>
      </c>
      <c r="P702" s="100">
        <v>0</v>
      </c>
      <c r="Q702" s="100">
        <v>0</v>
      </c>
      <c r="R702" s="100">
        <v>0</v>
      </c>
      <c r="S702" s="100">
        <v>0</v>
      </c>
      <c r="T702" s="100">
        <v>0</v>
      </c>
    </row>
    <row r="703" spans="1:20" s="59" customFormat="1" ht="22.5" customHeight="1" x14ac:dyDescent="0.25">
      <c r="A703" s="14">
        <v>2</v>
      </c>
      <c r="B703" s="15" t="s">
        <v>1356</v>
      </c>
      <c r="C703" s="80">
        <f t="shared" si="170"/>
        <v>2236670.2000000002</v>
      </c>
      <c r="D703" s="80">
        <f t="shared" si="189"/>
        <v>2236670.2000000002</v>
      </c>
      <c r="E703" s="80">
        <v>0</v>
      </c>
      <c r="F703" s="80">
        <v>2236670.2000000002</v>
      </c>
      <c r="G703" s="80">
        <v>0</v>
      </c>
      <c r="H703" s="80">
        <v>0</v>
      </c>
      <c r="I703" s="80">
        <v>0</v>
      </c>
      <c r="J703" s="81">
        <v>0</v>
      </c>
      <c r="K703" s="80">
        <v>0</v>
      </c>
      <c r="L703" s="80">
        <v>0</v>
      </c>
      <c r="M703" s="80">
        <v>0</v>
      </c>
      <c r="N703" s="80">
        <v>0</v>
      </c>
      <c r="O703" s="80">
        <v>0</v>
      </c>
      <c r="P703" s="80">
        <v>0</v>
      </c>
      <c r="Q703" s="80">
        <v>0</v>
      </c>
      <c r="R703" s="80">
        <v>0</v>
      </c>
      <c r="S703" s="80">
        <v>0</v>
      </c>
      <c r="T703" s="80">
        <v>0</v>
      </c>
    </row>
    <row r="704" spans="1:20" s="47" customFormat="1" ht="22.5" customHeight="1" x14ac:dyDescent="0.25">
      <c r="A704" s="98">
        <v>3</v>
      </c>
      <c r="B704" s="99" t="s">
        <v>1334</v>
      </c>
      <c r="C704" s="80">
        <f t="shared" si="170"/>
        <v>1284229</v>
      </c>
      <c r="D704" s="100">
        <f t="shared" si="162"/>
        <v>1284229</v>
      </c>
      <c r="E704" s="100">
        <v>0</v>
      </c>
      <c r="F704" s="100">
        <v>1284229</v>
      </c>
      <c r="G704" s="100">
        <v>0</v>
      </c>
      <c r="H704" s="100">
        <v>0</v>
      </c>
      <c r="I704" s="100">
        <v>0</v>
      </c>
      <c r="J704" s="101">
        <v>0</v>
      </c>
      <c r="K704" s="100">
        <v>0</v>
      </c>
      <c r="L704" s="100">
        <v>0</v>
      </c>
      <c r="M704" s="100">
        <v>0</v>
      </c>
      <c r="N704" s="100">
        <v>0</v>
      </c>
      <c r="O704" s="100">
        <v>0</v>
      </c>
      <c r="P704" s="100">
        <v>0</v>
      </c>
      <c r="Q704" s="100">
        <v>0</v>
      </c>
      <c r="R704" s="100">
        <v>0</v>
      </c>
      <c r="S704" s="100">
        <v>0</v>
      </c>
      <c r="T704" s="100">
        <v>0</v>
      </c>
    </row>
    <row r="705" spans="1:20" ht="22.5" customHeight="1" x14ac:dyDescent="0.25">
      <c r="A705" s="98">
        <v>4</v>
      </c>
      <c r="B705" s="15" t="s">
        <v>1357</v>
      </c>
      <c r="C705" s="80">
        <f t="shared" si="170"/>
        <v>712475</v>
      </c>
      <c r="D705" s="80">
        <f t="shared" si="162"/>
        <v>712475</v>
      </c>
      <c r="E705" s="80">
        <v>0</v>
      </c>
      <c r="F705" s="80">
        <v>0</v>
      </c>
      <c r="G705" s="80">
        <v>462903.2</v>
      </c>
      <c r="H705" s="80">
        <v>249571.8</v>
      </c>
      <c r="I705" s="80">
        <v>0</v>
      </c>
      <c r="J705" s="81">
        <v>0</v>
      </c>
      <c r="K705" s="80">
        <v>0</v>
      </c>
      <c r="L705" s="80">
        <v>0</v>
      </c>
      <c r="M705" s="80">
        <v>0</v>
      </c>
      <c r="N705" s="80">
        <v>0</v>
      </c>
      <c r="O705" s="80">
        <v>0</v>
      </c>
      <c r="P705" s="80">
        <v>0</v>
      </c>
      <c r="Q705" s="80">
        <v>0</v>
      </c>
      <c r="R705" s="80">
        <v>0</v>
      </c>
      <c r="S705" s="80">
        <v>0</v>
      </c>
      <c r="T705" s="80">
        <v>0</v>
      </c>
    </row>
    <row r="706" spans="1:20" ht="22.5" customHeight="1" x14ac:dyDescent="0.25">
      <c r="A706" s="14">
        <v>5</v>
      </c>
      <c r="B706" s="15" t="s">
        <v>1196</v>
      </c>
      <c r="C706" s="80">
        <f t="shared" si="170"/>
        <v>541401.59999999998</v>
      </c>
      <c r="D706" s="80">
        <f t="shared" si="162"/>
        <v>541401.59999999998</v>
      </c>
      <c r="E706" s="80">
        <v>0</v>
      </c>
      <c r="F706" s="144">
        <v>541401.59999999998</v>
      </c>
      <c r="G706" s="80">
        <v>0</v>
      </c>
      <c r="H706" s="80">
        <v>0</v>
      </c>
      <c r="I706" s="80">
        <v>0</v>
      </c>
      <c r="J706" s="81">
        <v>0</v>
      </c>
      <c r="K706" s="80">
        <v>0</v>
      </c>
      <c r="L706" s="80">
        <v>0</v>
      </c>
      <c r="M706" s="80">
        <v>0</v>
      </c>
      <c r="N706" s="80">
        <v>0</v>
      </c>
      <c r="O706" s="80">
        <v>0</v>
      </c>
      <c r="P706" s="80">
        <v>0</v>
      </c>
      <c r="Q706" s="80">
        <v>0</v>
      </c>
      <c r="R706" s="80">
        <v>0</v>
      </c>
      <c r="S706" s="80">
        <v>0</v>
      </c>
      <c r="T706" s="80">
        <v>0</v>
      </c>
    </row>
    <row r="707" spans="1:20" ht="25.5" customHeight="1" x14ac:dyDescent="0.25">
      <c r="A707" s="98">
        <v>6</v>
      </c>
      <c r="B707" s="15" t="s">
        <v>1358</v>
      </c>
      <c r="C707" s="80">
        <f t="shared" si="170"/>
        <v>1993354.6</v>
      </c>
      <c r="D707" s="80">
        <f t="shared" ref="D707:D710" si="190">SUM(E707:I707)</f>
        <v>1993354.6</v>
      </c>
      <c r="E707" s="80">
        <v>0</v>
      </c>
      <c r="F707" s="80">
        <v>1554794.6</v>
      </c>
      <c r="G707" s="80">
        <v>0</v>
      </c>
      <c r="H707" s="80">
        <v>0</v>
      </c>
      <c r="I707" s="80">
        <v>438560</v>
      </c>
      <c r="J707" s="81">
        <v>0</v>
      </c>
      <c r="K707" s="80">
        <v>0</v>
      </c>
      <c r="L707" s="80">
        <v>0</v>
      </c>
      <c r="M707" s="80">
        <v>0</v>
      </c>
      <c r="N707" s="80">
        <v>0</v>
      </c>
      <c r="O707" s="80">
        <v>0</v>
      </c>
      <c r="P707" s="80">
        <v>0</v>
      </c>
      <c r="Q707" s="80">
        <v>0</v>
      </c>
      <c r="R707" s="80">
        <v>0</v>
      </c>
      <c r="S707" s="80">
        <v>0</v>
      </c>
      <c r="T707" s="80">
        <v>0</v>
      </c>
    </row>
    <row r="708" spans="1:20" s="8" customFormat="1" ht="22.5" customHeight="1" x14ac:dyDescent="0.25">
      <c r="A708" s="171" t="s">
        <v>482</v>
      </c>
      <c r="B708" s="171"/>
      <c r="C708" s="78">
        <f>SUM(C709:C710)</f>
        <v>7079197.5399999991</v>
      </c>
      <c r="D708" s="78">
        <f t="shared" ref="D708:T708" si="191">SUM(D709:D710)</f>
        <v>423479.79</v>
      </c>
      <c r="E708" s="78">
        <f t="shared" si="191"/>
        <v>0</v>
      </c>
      <c r="F708" s="78">
        <f t="shared" si="191"/>
        <v>0</v>
      </c>
      <c r="G708" s="78">
        <f t="shared" si="191"/>
        <v>0</v>
      </c>
      <c r="H708" s="78">
        <f t="shared" si="191"/>
        <v>0</v>
      </c>
      <c r="I708" s="78">
        <f t="shared" si="191"/>
        <v>423479.79</v>
      </c>
      <c r="J708" s="79">
        <f t="shared" si="191"/>
        <v>0</v>
      </c>
      <c r="K708" s="78">
        <f t="shared" si="191"/>
        <v>0</v>
      </c>
      <c r="L708" s="78">
        <f t="shared" si="191"/>
        <v>6340080.3599999994</v>
      </c>
      <c r="M708" s="78">
        <f t="shared" si="191"/>
        <v>0</v>
      </c>
      <c r="N708" s="78">
        <f t="shared" si="191"/>
        <v>0</v>
      </c>
      <c r="O708" s="78">
        <f t="shared" si="191"/>
        <v>0</v>
      </c>
      <c r="P708" s="78">
        <f t="shared" si="191"/>
        <v>315637.39</v>
      </c>
      <c r="Q708" s="78">
        <f t="shared" si="191"/>
        <v>0</v>
      </c>
      <c r="R708" s="78">
        <f t="shared" si="191"/>
        <v>0</v>
      </c>
      <c r="S708" s="78">
        <f t="shared" si="191"/>
        <v>0</v>
      </c>
      <c r="T708" s="78">
        <f t="shared" si="191"/>
        <v>0</v>
      </c>
    </row>
    <row r="709" spans="1:20" ht="22.5" customHeight="1" x14ac:dyDescent="0.25">
      <c r="A709" s="14">
        <v>1</v>
      </c>
      <c r="B709" s="15" t="s">
        <v>1197</v>
      </c>
      <c r="C709" s="80">
        <f t="shared" si="170"/>
        <v>3583296.5</v>
      </c>
      <c r="D709" s="80">
        <f t="shared" si="190"/>
        <v>223376.58</v>
      </c>
      <c r="E709" s="80">
        <v>0</v>
      </c>
      <c r="F709" s="80">
        <v>0</v>
      </c>
      <c r="G709" s="80">
        <v>0</v>
      </c>
      <c r="H709" s="80">
        <v>0</v>
      </c>
      <c r="I709" s="80">
        <v>223376.58</v>
      </c>
      <c r="J709" s="81">
        <v>0</v>
      </c>
      <c r="K709" s="80">
        <v>0</v>
      </c>
      <c r="L709" s="144">
        <v>3202187.58</v>
      </c>
      <c r="M709" s="80">
        <v>0</v>
      </c>
      <c r="N709" s="80">
        <v>0</v>
      </c>
      <c r="O709" s="80">
        <v>0</v>
      </c>
      <c r="P709" s="80">
        <v>157732.34</v>
      </c>
      <c r="Q709" s="80">
        <v>0</v>
      </c>
      <c r="R709" s="80">
        <v>0</v>
      </c>
      <c r="S709" s="80">
        <v>0</v>
      </c>
      <c r="T709" s="80">
        <v>0</v>
      </c>
    </row>
    <row r="710" spans="1:20" ht="22.5" customHeight="1" x14ac:dyDescent="0.25">
      <c r="A710" s="14">
        <v>2</v>
      </c>
      <c r="B710" s="15" t="s">
        <v>1198</v>
      </c>
      <c r="C710" s="80">
        <f t="shared" si="170"/>
        <v>3495901.0399999996</v>
      </c>
      <c r="D710" s="80">
        <f t="shared" si="190"/>
        <v>200103.21</v>
      </c>
      <c r="E710" s="80">
        <v>0</v>
      </c>
      <c r="F710" s="80">
        <v>0</v>
      </c>
      <c r="G710" s="80">
        <v>0</v>
      </c>
      <c r="H710" s="80">
        <v>0</v>
      </c>
      <c r="I710" s="80">
        <v>200103.21</v>
      </c>
      <c r="J710" s="81">
        <v>0</v>
      </c>
      <c r="K710" s="80">
        <v>0</v>
      </c>
      <c r="L710" s="144">
        <v>3137892.78</v>
      </c>
      <c r="M710" s="80">
        <v>0</v>
      </c>
      <c r="N710" s="80">
        <v>0</v>
      </c>
      <c r="O710" s="80">
        <v>0</v>
      </c>
      <c r="P710" s="80">
        <v>157905.04999999999</v>
      </c>
      <c r="Q710" s="80">
        <v>0</v>
      </c>
      <c r="R710" s="80">
        <v>0</v>
      </c>
      <c r="S710" s="80">
        <v>0</v>
      </c>
      <c r="T710" s="80">
        <v>0</v>
      </c>
    </row>
    <row r="711" spans="1:20" s="23" customFormat="1" ht="27.75" customHeight="1" x14ac:dyDescent="0.25">
      <c r="A711" s="175" t="s">
        <v>634</v>
      </c>
      <c r="B711" s="175"/>
      <c r="C711" s="85"/>
      <c r="D711" s="85"/>
      <c r="E711" s="85"/>
      <c r="F711" s="85"/>
      <c r="G711" s="85"/>
      <c r="H711" s="85"/>
      <c r="I711" s="85"/>
      <c r="J711" s="86"/>
      <c r="K711" s="85"/>
      <c r="L711" s="85"/>
      <c r="M711" s="85"/>
      <c r="N711" s="85"/>
      <c r="O711" s="85"/>
      <c r="P711" s="85"/>
      <c r="Q711" s="85"/>
      <c r="R711" s="85"/>
      <c r="S711" s="85"/>
      <c r="T711" s="85"/>
    </row>
    <row r="712" spans="1:20" s="8" customFormat="1" ht="22.5" customHeight="1" x14ac:dyDescent="0.25">
      <c r="A712" s="171" t="s">
        <v>486</v>
      </c>
      <c r="B712" s="171"/>
      <c r="C712" s="78">
        <f>C713+C794+C801+C805+C808+C811+C816+C818+C820+C828+C830+C835+C840+C842+C847+C865+C876+C881+C885+C896+C902+C909+C916+C926</f>
        <v>884963998.38810027</v>
      </c>
      <c r="D712" s="78">
        <f t="shared" ref="D712:T712" si="192">D713+D794+D801+D805+D808+D811+D816+D818+D820+D828+D830+D835+D840+D842+D847+D865+D876+D881+D885+D896+D902+D909+D916+D926</f>
        <v>303216916.11980003</v>
      </c>
      <c r="E712" s="78">
        <f t="shared" si="192"/>
        <v>71891622.511999995</v>
      </c>
      <c r="F712" s="78">
        <f t="shared" si="192"/>
        <v>127539397.68800001</v>
      </c>
      <c r="G712" s="78">
        <f t="shared" si="192"/>
        <v>40564050.07850001</v>
      </c>
      <c r="H712" s="78">
        <f t="shared" si="192"/>
        <v>37280925.814900011</v>
      </c>
      <c r="I712" s="78">
        <f t="shared" si="192"/>
        <v>25940920.0264</v>
      </c>
      <c r="J712" s="79">
        <f t="shared" si="192"/>
        <v>21</v>
      </c>
      <c r="K712" s="78">
        <f t="shared" si="192"/>
        <v>84761961.280000016</v>
      </c>
      <c r="L712" s="78">
        <f t="shared" si="192"/>
        <v>183834436.44129995</v>
      </c>
      <c r="M712" s="78">
        <f t="shared" si="192"/>
        <v>5067956.5769999996</v>
      </c>
      <c r="N712" s="78">
        <f t="shared" si="192"/>
        <v>174335624.10300007</v>
      </c>
      <c r="O712" s="78">
        <f t="shared" si="192"/>
        <v>3900000</v>
      </c>
      <c r="P712" s="78">
        <f t="shared" si="192"/>
        <v>37632207.956999995</v>
      </c>
      <c r="Q712" s="78">
        <f t="shared" si="192"/>
        <v>0</v>
      </c>
      <c r="R712" s="78">
        <f t="shared" si="192"/>
        <v>0</v>
      </c>
      <c r="S712" s="78">
        <f t="shared" si="192"/>
        <v>92214895.909999996</v>
      </c>
      <c r="T712" s="78">
        <f t="shared" si="192"/>
        <v>0</v>
      </c>
    </row>
    <row r="713" spans="1:20" s="29" customFormat="1" ht="22.5" customHeight="1" x14ac:dyDescent="0.25">
      <c r="A713" s="174" t="s">
        <v>487</v>
      </c>
      <c r="B713" s="174"/>
      <c r="C713" s="78">
        <f>SUM(C714:C793)</f>
        <v>621808288.92000008</v>
      </c>
      <c r="D713" s="78">
        <f t="shared" ref="D713:T713" si="193">SUM(D714:D793)</f>
        <v>208985021.02100003</v>
      </c>
      <c r="E713" s="78">
        <f t="shared" si="193"/>
        <v>61421042.17899999</v>
      </c>
      <c r="F713" s="78">
        <f t="shared" si="193"/>
        <v>85471644.511999995</v>
      </c>
      <c r="G713" s="78">
        <f t="shared" si="193"/>
        <v>25623876.420000006</v>
      </c>
      <c r="H713" s="78">
        <f t="shared" si="193"/>
        <v>20496547.365000002</v>
      </c>
      <c r="I713" s="78">
        <f t="shared" si="193"/>
        <v>15971910.545</v>
      </c>
      <c r="J713" s="79">
        <f t="shared" si="193"/>
        <v>21</v>
      </c>
      <c r="K713" s="78">
        <f t="shared" si="193"/>
        <v>84761961.280000016</v>
      </c>
      <c r="L713" s="78">
        <f t="shared" si="193"/>
        <v>106967105.87699999</v>
      </c>
      <c r="M713" s="78">
        <f t="shared" si="193"/>
        <v>3689574.997</v>
      </c>
      <c r="N713" s="78">
        <f t="shared" si="193"/>
        <v>113718130.50000003</v>
      </c>
      <c r="O713" s="78">
        <f t="shared" si="193"/>
        <v>2000000</v>
      </c>
      <c r="P713" s="78">
        <f t="shared" si="193"/>
        <v>28034245.774999995</v>
      </c>
      <c r="Q713" s="78">
        <f t="shared" si="193"/>
        <v>0</v>
      </c>
      <c r="R713" s="78">
        <f t="shared" si="193"/>
        <v>0</v>
      </c>
      <c r="S713" s="78">
        <f t="shared" si="193"/>
        <v>73652249.469999999</v>
      </c>
      <c r="T713" s="78">
        <f t="shared" si="193"/>
        <v>0</v>
      </c>
    </row>
    <row r="714" spans="1:20" s="36" customFormat="1" ht="22.5" customHeight="1" x14ac:dyDescent="0.25">
      <c r="A714" s="37">
        <v>1</v>
      </c>
      <c r="B714" s="38" t="s">
        <v>635</v>
      </c>
      <c r="C714" s="80">
        <f t="shared" si="170"/>
        <v>686696.87800000003</v>
      </c>
      <c r="D714" s="71">
        <f t="shared" ref="D714:D792" si="194">SUM(E714:I714)</f>
        <v>0</v>
      </c>
      <c r="E714" s="71">
        <v>0</v>
      </c>
      <c r="F714" s="71">
        <v>0</v>
      </c>
      <c r="G714" s="71">
        <v>0</v>
      </c>
      <c r="H714" s="71">
        <v>0</v>
      </c>
      <c r="I714" s="71">
        <v>0</v>
      </c>
      <c r="J714" s="72">
        <v>0</v>
      </c>
      <c r="K714" s="71">
        <v>0</v>
      </c>
      <c r="L714" s="71">
        <v>0</v>
      </c>
      <c r="M714" s="71">
        <v>686696.87800000003</v>
      </c>
      <c r="N714" s="71">
        <v>0</v>
      </c>
      <c r="O714" s="71">
        <v>0</v>
      </c>
      <c r="P714" s="71">
        <v>0</v>
      </c>
      <c r="Q714" s="71">
        <v>0</v>
      </c>
      <c r="R714" s="71">
        <v>0</v>
      </c>
      <c r="S714" s="71">
        <v>0</v>
      </c>
      <c r="T714" s="71">
        <v>0</v>
      </c>
    </row>
    <row r="715" spans="1:20" s="36" customFormat="1" ht="22.5" customHeight="1" x14ac:dyDescent="0.25">
      <c r="A715" s="37">
        <v>2</v>
      </c>
      <c r="B715" s="38" t="s">
        <v>636</v>
      </c>
      <c r="C715" s="80">
        <f t="shared" si="170"/>
        <v>903497.44499999995</v>
      </c>
      <c r="D715" s="71">
        <f t="shared" si="194"/>
        <v>903497.44499999995</v>
      </c>
      <c r="E715" s="71">
        <v>0</v>
      </c>
      <c r="F715" s="71">
        <v>0</v>
      </c>
      <c r="G715" s="71">
        <v>0</v>
      </c>
      <c r="H715" s="71">
        <v>903497.44499999995</v>
      </c>
      <c r="I715" s="71">
        <v>0</v>
      </c>
      <c r="J715" s="72">
        <v>0</v>
      </c>
      <c r="K715" s="71">
        <v>0</v>
      </c>
      <c r="L715" s="71">
        <v>0</v>
      </c>
      <c r="M715" s="71">
        <v>0</v>
      </c>
      <c r="N715" s="71">
        <v>0</v>
      </c>
      <c r="O715" s="71">
        <v>0</v>
      </c>
      <c r="P715" s="71">
        <v>0</v>
      </c>
      <c r="Q715" s="71">
        <v>0</v>
      </c>
      <c r="R715" s="71">
        <v>0</v>
      </c>
      <c r="S715" s="71">
        <v>0</v>
      </c>
      <c r="T715" s="71">
        <v>0</v>
      </c>
    </row>
    <row r="716" spans="1:20" s="36" customFormat="1" ht="22.5" customHeight="1" x14ac:dyDescent="0.25">
      <c r="A716" s="37">
        <v>3</v>
      </c>
      <c r="B716" s="38" t="s">
        <v>1199</v>
      </c>
      <c r="C716" s="80">
        <f t="shared" si="170"/>
        <v>4654128.102</v>
      </c>
      <c r="D716" s="71">
        <f t="shared" si="194"/>
        <v>2130156.6</v>
      </c>
      <c r="E716" s="71">
        <v>2130156.6</v>
      </c>
      <c r="F716" s="71">
        <v>0</v>
      </c>
      <c r="G716" s="71">
        <v>0</v>
      </c>
      <c r="H716" s="124">
        <v>0</v>
      </c>
      <c r="I716" s="71">
        <v>0</v>
      </c>
      <c r="J716" s="72">
        <v>0</v>
      </c>
      <c r="K716" s="71">
        <v>0</v>
      </c>
      <c r="L716" s="71">
        <v>0</v>
      </c>
      <c r="M716" s="71">
        <v>0</v>
      </c>
      <c r="N716" s="71">
        <v>1968634.395</v>
      </c>
      <c r="O716" s="71">
        <v>0</v>
      </c>
      <c r="P716" s="71">
        <v>555337.10699999996</v>
      </c>
      <c r="Q716" s="71">
        <v>0</v>
      </c>
      <c r="R716" s="71">
        <v>0</v>
      </c>
      <c r="S716" s="71">
        <v>0</v>
      </c>
      <c r="T716" s="71">
        <v>0</v>
      </c>
    </row>
    <row r="717" spans="1:20" s="36" customFormat="1" ht="22.5" customHeight="1" x14ac:dyDescent="0.25">
      <c r="A717" s="37">
        <v>4</v>
      </c>
      <c r="B717" s="38" t="s">
        <v>1200</v>
      </c>
      <c r="C717" s="80">
        <f t="shared" si="170"/>
        <v>2264990.4250000003</v>
      </c>
      <c r="D717" s="71">
        <f t="shared" si="194"/>
        <v>0</v>
      </c>
      <c r="E717" s="71">
        <v>0</v>
      </c>
      <c r="F717" s="71">
        <v>0</v>
      </c>
      <c r="G717" s="71">
        <v>0</v>
      </c>
      <c r="H717" s="71">
        <v>0</v>
      </c>
      <c r="I717" s="71">
        <v>0</v>
      </c>
      <c r="J717" s="72">
        <v>0</v>
      </c>
      <c r="K717" s="71">
        <v>0</v>
      </c>
      <c r="L717" s="71">
        <v>0</v>
      </c>
      <c r="M717" s="71">
        <v>0</v>
      </c>
      <c r="N717" s="71">
        <v>2019224.0250000001</v>
      </c>
      <c r="O717" s="71">
        <v>0</v>
      </c>
      <c r="P717" s="147">
        <v>245766.39999999999</v>
      </c>
      <c r="Q717" s="71">
        <v>0</v>
      </c>
      <c r="R717" s="71">
        <v>0</v>
      </c>
      <c r="S717" s="71">
        <v>0</v>
      </c>
      <c r="T717" s="71">
        <v>0</v>
      </c>
    </row>
    <row r="718" spans="1:20" s="36" customFormat="1" ht="22.5" customHeight="1" x14ac:dyDescent="0.25">
      <c r="A718" s="37">
        <v>5</v>
      </c>
      <c r="B718" s="38" t="s">
        <v>638</v>
      </c>
      <c r="C718" s="80">
        <f t="shared" si="170"/>
        <v>8238370.6000000006</v>
      </c>
      <c r="D718" s="71">
        <f t="shared" si="194"/>
        <v>8238370.6000000006</v>
      </c>
      <c r="E718" s="71">
        <v>0</v>
      </c>
      <c r="F718" s="71">
        <v>8238370.6000000006</v>
      </c>
      <c r="G718" s="71">
        <v>0</v>
      </c>
      <c r="H718" s="71">
        <v>0</v>
      </c>
      <c r="I718" s="71">
        <v>0</v>
      </c>
      <c r="J718" s="72">
        <v>0</v>
      </c>
      <c r="K718" s="71">
        <v>0</v>
      </c>
      <c r="L718" s="71">
        <v>0</v>
      </c>
      <c r="M718" s="71">
        <v>0</v>
      </c>
      <c r="N718" s="71">
        <v>0</v>
      </c>
      <c r="O718" s="71">
        <v>0</v>
      </c>
      <c r="P718" s="124">
        <v>0</v>
      </c>
      <c r="Q718" s="71">
        <v>0</v>
      </c>
      <c r="R718" s="71">
        <v>0</v>
      </c>
      <c r="S718" s="71">
        <v>0</v>
      </c>
      <c r="T718" s="71">
        <v>0</v>
      </c>
    </row>
    <row r="719" spans="1:20" s="36" customFormat="1" ht="22.5" customHeight="1" x14ac:dyDescent="0.25">
      <c r="A719" s="37">
        <v>6</v>
      </c>
      <c r="B719" s="38" t="s">
        <v>1201</v>
      </c>
      <c r="C719" s="80">
        <f t="shared" si="170"/>
        <v>13424369.600000001</v>
      </c>
      <c r="D719" s="71">
        <f t="shared" si="194"/>
        <v>0</v>
      </c>
      <c r="E719" s="71">
        <v>0</v>
      </c>
      <c r="F719" s="71">
        <v>0</v>
      </c>
      <c r="G719" s="71">
        <v>0</v>
      </c>
      <c r="H719" s="71">
        <v>0</v>
      </c>
      <c r="I719" s="71">
        <v>0</v>
      </c>
      <c r="J719" s="72">
        <v>0</v>
      </c>
      <c r="K719" s="71">
        <v>0</v>
      </c>
      <c r="L719" s="71">
        <v>13127079.800000001</v>
      </c>
      <c r="M719" s="71">
        <v>0</v>
      </c>
      <c r="N719" s="71">
        <v>0</v>
      </c>
      <c r="O719" s="71">
        <v>0</v>
      </c>
      <c r="P719" s="147">
        <v>297289.8</v>
      </c>
      <c r="Q719" s="71">
        <v>0</v>
      </c>
      <c r="R719" s="71">
        <v>0</v>
      </c>
      <c r="S719" s="71">
        <v>0</v>
      </c>
      <c r="T719" s="71">
        <v>0</v>
      </c>
    </row>
    <row r="720" spans="1:20" s="36" customFormat="1" ht="22.5" customHeight="1" x14ac:dyDescent="0.25">
      <c r="A720" s="37">
        <v>7</v>
      </c>
      <c r="B720" s="38" t="s">
        <v>641</v>
      </c>
      <c r="C720" s="80">
        <f t="shared" si="170"/>
        <v>765140.92799999996</v>
      </c>
      <c r="D720" s="71">
        <f t="shared" si="194"/>
        <v>765140.92799999996</v>
      </c>
      <c r="E720" s="71">
        <v>0</v>
      </c>
      <c r="F720" s="71">
        <v>0</v>
      </c>
      <c r="G720" s="71">
        <v>0</v>
      </c>
      <c r="H720" s="71">
        <v>765140.92799999996</v>
      </c>
      <c r="I720" s="71">
        <v>0</v>
      </c>
      <c r="J720" s="72">
        <v>0</v>
      </c>
      <c r="K720" s="71">
        <v>0</v>
      </c>
      <c r="L720" s="71">
        <v>0</v>
      </c>
      <c r="M720" s="71">
        <v>0</v>
      </c>
      <c r="N720" s="71">
        <v>0</v>
      </c>
      <c r="O720" s="71">
        <v>0</v>
      </c>
      <c r="P720" s="71">
        <v>0</v>
      </c>
      <c r="Q720" s="71">
        <v>0</v>
      </c>
      <c r="R720" s="71">
        <v>0</v>
      </c>
      <c r="S720" s="71">
        <v>0</v>
      </c>
      <c r="T720" s="71">
        <v>0</v>
      </c>
    </row>
    <row r="721" spans="1:20" s="36" customFormat="1" ht="21" customHeight="1" x14ac:dyDescent="0.25">
      <c r="A721" s="37">
        <v>8</v>
      </c>
      <c r="B721" s="38" t="s">
        <v>1353</v>
      </c>
      <c r="C721" s="80">
        <f t="shared" si="170"/>
        <v>10558714.799999999</v>
      </c>
      <c r="D721" s="71">
        <f t="shared" si="194"/>
        <v>0</v>
      </c>
      <c r="E721" s="71">
        <v>0</v>
      </c>
      <c r="F721" s="124">
        <v>0</v>
      </c>
      <c r="G721" s="71">
        <v>0</v>
      </c>
      <c r="H721" s="71">
        <v>0</v>
      </c>
      <c r="I721" s="71">
        <v>0</v>
      </c>
      <c r="J721" s="72">
        <v>0</v>
      </c>
      <c r="K721" s="71">
        <v>0</v>
      </c>
      <c r="L721" s="71">
        <v>0</v>
      </c>
      <c r="M721" s="71">
        <v>0</v>
      </c>
      <c r="N721" s="135">
        <v>9293375.0999999996</v>
      </c>
      <c r="O721" s="71">
        <v>0</v>
      </c>
      <c r="P721" s="147">
        <v>1265339.7</v>
      </c>
      <c r="Q721" s="71">
        <v>0</v>
      </c>
      <c r="R721" s="71">
        <v>0</v>
      </c>
      <c r="S721" s="71">
        <v>0</v>
      </c>
      <c r="T721" s="71">
        <v>0</v>
      </c>
    </row>
    <row r="722" spans="1:20" s="36" customFormat="1" ht="22.5" customHeight="1" x14ac:dyDescent="0.25">
      <c r="A722" s="37">
        <v>9</v>
      </c>
      <c r="B722" s="38" t="s">
        <v>643</v>
      </c>
      <c r="C722" s="80">
        <f t="shared" ref="C722:C785" si="195">D722+K722+L722+M722+N722+O722+P722+Q722+R722+S722+T722</f>
        <v>1048045.6229999999</v>
      </c>
      <c r="D722" s="71">
        <f t="shared" si="194"/>
        <v>1048045.6229999999</v>
      </c>
      <c r="E722" s="71">
        <v>0</v>
      </c>
      <c r="F722" s="71">
        <v>0</v>
      </c>
      <c r="G722" s="71">
        <v>0</v>
      </c>
      <c r="H722" s="71">
        <v>1048045.6229999999</v>
      </c>
      <c r="I722" s="71">
        <v>0</v>
      </c>
      <c r="J722" s="72">
        <v>0</v>
      </c>
      <c r="K722" s="71">
        <v>0</v>
      </c>
      <c r="L722" s="71">
        <v>0</v>
      </c>
      <c r="M722" s="71">
        <v>0</v>
      </c>
      <c r="N722" s="71">
        <v>0</v>
      </c>
      <c r="O722" s="71">
        <v>0</v>
      </c>
      <c r="P722" s="71">
        <v>0</v>
      </c>
      <c r="Q722" s="71">
        <v>0</v>
      </c>
      <c r="R722" s="71">
        <v>0</v>
      </c>
      <c r="S722" s="71">
        <v>0</v>
      </c>
      <c r="T722" s="71">
        <v>0</v>
      </c>
    </row>
    <row r="723" spans="1:20" s="47" customFormat="1" ht="22.5" customHeight="1" x14ac:dyDescent="0.25">
      <c r="A723" s="37">
        <v>10</v>
      </c>
      <c r="B723" s="99" t="s">
        <v>1352</v>
      </c>
      <c r="C723" s="80">
        <f t="shared" si="195"/>
        <v>21669883.650000002</v>
      </c>
      <c r="D723" s="100">
        <f t="shared" si="194"/>
        <v>0</v>
      </c>
      <c r="E723" s="100">
        <v>0</v>
      </c>
      <c r="F723" s="100">
        <v>0</v>
      </c>
      <c r="G723" s="100">
        <v>0</v>
      </c>
      <c r="H723" s="100">
        <v>0</v>
      </c>
      <c r="I723" s="100">
        <v>0</v>
      </c>
      <c r="J723" s="101">
        <v>0</v>
      </c>
      <c r="K723" s="100">
        <v>0</v>
      </c>
      <c r="L723" s="100">
        <v>0</v>
      </c>
      <c r="M723" s="100">
        <v>0</v>
      </c>
      <c r="N723" s="100">
        <v>0</v>
      </c>
      <c r="O723" s="100">
        <v>0</v>
      </c>
      <c r="P723" s="100">
        <v>799708.35</v>
      </c>
      <c r="Q723" s="100">
        <v>0</v>
      </c>
      <c r="R723" s="100">
        <v>0</v>
      </c>
      <c r="S723" s="100">
        <v>20870175.300000001</v>
      </c>
      <c r="T723" s="100">
        <v>0</v>
      </c>
    </row>
    <row r="724" spans="1:20" s="36" customFormat="1" ht="22.5" customHeight="1" x14ac:dyDescent="0.25">
      <c r="A724" s="37">
        <v>11</v>
      </c>
      <c r="B724" s="38" t="s">
        <v>63</v>
      </c>
      <c r="C724" s="80">
        <f t="shared" si="195"/>
        <v>1731847.452</v>
      </c>
      <c r="D724" s="71">
        <f t="shared" si="194"/>
        <v>1731847.452</v>
      </c>
      <c r="E724" s="71">
        <v>0</v>
      </c>
      <c r="F724" s="71">
        <v>0</v>
      </c>
      <c r="G724" s="71">
        <v>0</v>
      </c>
      <c r="H724" s="71">
        <v>0</v>
      </c>
      <c r="I724" s="71">
        <v>1731847.452</v>
      </c>
      <c r="J724" s="72">
        <v>0</v>
      </c>
      <c r="K724" s="71">
        <v>0</v>
      </c>
      <c r="L724" s="71">
        <v>0</v>
      </c>
      <c r="M724" s="71">
        <v>0</v>
      </c>
      <c r="N724" s="71">
        <v>0</v>
      </c>
      <c r="O724" s="71">
        <v>0</v>
      </c>
      <c r="P724" s="71">
        <v>0</v>
      </c>
      <c r="Q724" s="71">
        <v>0</v>
      </c>
      <c r="R724" s="71">
        <v>0</v>
      </c>
      <c r="S724" s="71">
        <v>0</v>
      </c>
      <c r="T724" s="71">
        <v>0</v>
      </c>
    </row>
    <row r="725" spans="1:20" s="36" customFormat="1" ht="22.5" customHeight="1" x14ac:dyDescent="0.25">
      <c r="A725" s="37">
        <v>12</v>
      </c>
      <c r="B725" s="38" t="s">
        <v>644</v>
      </c>
      <c r="C725" s="80">
        <f t="shared" si="195"/>
        <v>3323552.3730000001</v>
      </c>
      <c r="D725" s="71">
        <f t="shared" si="194"/>
        <v>3323552.3730000001</v>
      </c>
      <c r="E725" s="71">
        <v>0</v>
      </c>
      <c r="F725" s="71">
        <v>0</v>
      </c>
      <c r="G725" s="71">
        <v>0</v>
      </c>
      <c r="H725" s="71">
        <v>3323552.3730000001</v>
      </c>
      <c r="I725" s="71">
        <v>0</v>
      </c>
      <c r="J725" s="72">
        <v>0</v>
      </c>
      <c r="K725" s="71">
        <v>0</v>
      </c>
      <c r="L725" s="71">
        <v>0</v>
      </c>
      <c r="M725" s="71">
        <v>0</v>
      </c>
      <c r="N725" s="71">
        <v>0</v>
      </c>
      <c r="O725" s="71">
        <v>0</v>
      </c>
      <c r="P725" s="71">
        <v>0</v>
      </c>
      <c r="Q725" s="71">
        <v>0</v>
      </c>
      <c r="R725" s="71">
        <v>0</v>
      </c>
      <c r="S725" s="71">
        <v>0</v>
      </c>
      <c r="T725" s="71">
        <v>0</v>
      </c>
    </row>
    <row r="726" spans="1:20" s="47" customFormat="1" ht="22.5" customHeight="1" x14ac:dyDescent="0.25">
      <c r="A726" s="37">
        <v>13</v>
      </c>
      <c r="B726" s="99" t="s">
        <v>65</v>
      </c>
      <c r="C726" s="80">
        <f t="shared" si="195"/>
        <v>674998.18</v>
      </c>
      <c r="D726" s="100">
        <f t="shared" si="194"/>
        <v>0</v>
      </c>
      <c r="E726" s="100">
        <v>0</v>
      </c>
      <c r="F726" s="100">
        <v>0</v>
      </c>
      <c r="G726" s="100">
        <v>0</v>
      </c>
      <c r="H726" s="100">
        <v>0</v>
      </c>
      <c r="I726" s="100">
        <v>0</v>
      </c>
      <c r="J726" s="101">
        <v>0</v>
      </c>
      <c r="K726" s="100">
        <v>0</v>
      </c>
      <c r="L726" s="100">
        <v>674998.18</v>
      </c>
      <c r="M726" s="100">
        <v>0</v>
      </c>
      <c r="N726" s="100">
        <v>0</v>
      </c>
      <c r="O726" s="100">
        <v>0</v>
      </c>
      <c r="P726" s="100">
        <v>0</v>
      </c>
      <c r="Q726" s="100">
        <v>0</v>
      </c>
      <c r="R726" s="100">
        <v>0</v>
      </c>
      <c r="S726" s="100">
        <v>0</v>
      </c>
      <c r="T726" s="100">
        <v>0</v>
      </c>
    </row>
    <row r="727" spans="1:20" s="47" customFormat="1" ht="22.5" customHeight="1" x14ac:dyDescent="0.25">
      <c r="A727" s="37">
        <v>14</v>
      </c>
      <c r="B727" s="99" t="s">
        <v>499</v>
      </c>
      <c r="C727" s="80">
        <f t="shared" si="195"/>
        <v>10566330.6</v>
      </c>
      <c r="D727" s="100">
        <f>SUM(E727:I727)</f>
        <v>0</v>
      </c>
      <c r="E727" s="100">
        <v>0</v>
      </c>
      <c r="F727" s="100">
        <v>0</v>
      </c>
      <c r="G727" s="100">
        <v>0</v>
      </c>
      <c r="H727" s="100">
        <v>0</v>
      </c>
      <c r="I727" s="100">
        <v>0</v>
      </c>
      <c r="J727" s="101">
        <v>0</v>
      </c>
      <c r="K727" s="100">
        <v>0</v>
      </c>
      <c r="L727" s="100">
        <v>10566330.6</v>
      </c>
      <c r="M727" s="100">
        <v>0</v>
      </c>
      <c r="N727" s="100">
        <v>0</v>
      </c>
      <c r="O727" s="100">
        <v>0</v>
      </c>
      <c r="P727" s="100">
        <v>0</v>
      </c>
      <c r="Q727" s="100">
        <v>0</v>
      </c>
      <c r="R727" s="100">
        <v>0</v>
      </c>
      <c r="S727" s="100">
        <v>0</v>
      </c>
      <c r="T727" s="100">
        <v>0</v>
      </c>
    </row>
    <row r="728" spans="1:20" s="47" customFormat="1" ht="22.5" customHeight="1" x14ac:dyDescent="0.25">
      <c r="A728" s="37">
        <v>15</v>
      </c>
      <c r="B728" s="99" t="s">
        <v>500</v>
      </c>
      <c r="C728" s="80">
        <f t="shared" si="195"/>
        <v>25198725</v>
      </c>
      <c r="D728" s="100">
        <f t="shared" si="194"/>
        <v>0</v>
      </c>
      <c r="E728" s="100">
        <v>0</v>
      </c>
      <c r="F728" s="100">
        <v>0</v>
      </c>
      <c r="G728" s="100">
        <v>0</v>
      </c>
      <c r="H728" s="100">
        <v>0</v>
      </c>
      <c r="I728" s="100">
        <v>0</v>
      </c>
      <c r="J728" s="101">
        <v>0</v>
      </c>
      <c r="K728" s="100">
        <v>0</v>
      </c>
      <c r="L728" s="100">
        <v>0</v>
      </c>
      <c r="M728" s="100">
        <v>0</v>
      </c>
      <c r="N728" s="100">
        <v>0</v>
      </c>
      <c r="O728" s="100">
        <v>0</v>
      </c>
      <c r="P728" s="100">
        <v>0</v>
      </c>
      <c r="Q728" s="100">
        <v>0</v>
      </c>
      <c r="R728" s="100">
        <v>0</v>
      </c>
      <c r="S728" s="100">
        <v>25198725</v>
      </c>
      <c r="T728" s="100">
        <v>0</v>
      </c>
    </row>
    <row r="729" spans="1:20" s="36" customFormat="1" ht="22.5" customHeight="1" x14ac:dyDescent="0.25">
      <c r="A729" s="37">
        <v>16</v>
      </c>
      <c r="B729" s="38" t="s">
        <v>645</v>
      </c>
      <c r="C729" s="80">
        <f t="shared" si="195"/>
        <v>1098571.2</v>
      </c>
      <c r="D729" s="71">
        <f t="shared" si="194"/>
        <v>0</v>
      </c>
      <c r="E729" s="71">
        <v>0</v>
      </c>
      <c r="F729" s="71">
        <v>0</v>
      </c>
      <c r="G729" s="71">
        <v>0</v>
      </c>
      <c r="H729" s="71">
        <v>0</v>
      </c>
      <c r="I729" s="71">
        <v>0</v>
      </c>
      <c r="J729" s="72">
        <v>0</v>
      </c>
      <c r="K729" s="71">
        <v>0</v>
      </c>
      <c r="L729" s="71">
        <v>0</v>
      </c>
      <c r="M729" s="71">
        <v>0</v>
      </c>
      <c r="N729" s="71">
        <v>1098571.2</v>
      </c>
      <c r="O729" s="71">
        <v>0</v>
      </c>
      <c r="P729" s="71">
        <v>0</v>
      </c>
      <c r="Q729" s="71">
        <v>0</v>
      </c>
      <c r="R729" s="71">
        <v>0</v>
      </c>
      <c r="S729" s="71">
        <v>0</v>
      </c>
      <c r="T729" s="71">
        <v>0</v>
      </c>
    </row>
    <row r="730" spans="1:20" s="47" customFormat="1" ht="22.5" customHeight="1" x14ac:dyDescent="0.25">
      <c r="A730" s="37">
        <v>17</v>
      </c>
      <c r="B730" s="99" t="s">
        <v>81</v>
      </c>
      <c r="C730" s="80">
        <f t="shared" si="195"/>
        <v>1500000</v>
      </c>
      <c r="D730" s="100">
        <f t="shared" si="194"/>
        <v>0</v>
      </c>
      <c r="E730" s="100">
        <v>0</v>
      </c>
      <c r="F730" s="100">
        <v>0</v>
      </c>
      <c r="G730" s="100">
        <v>0</v>
      </c>
      <c r="H730" s="100">
        <v>0</v>
      </c>
      <c r="I730" s="100">
        <v>0</v>
      </c>
      <c r="J730" s="101">
        <v>0</v>
      </c>
      <c r="K730" s="100">
        <v>0</v>
      </c>
      <c r="L730" s="100">
        <v>0</v>
      </c>
      <c r="M730" s="100">
        <v>0</v>
      </c>
      <c r="N730" s="100">
        <v>0</v>
      </c>
      <c r="O730" s="100">
        <v>1500000</v>
      </c>
      <c r="P730" s="100">
        <v>0</v>
      </c>
      <c r="Q730" s="100">
        <v>0</v>
      </c>
      <c r="R730" s="100">
        <v>0</v>
      </c>
      <c r="S730" s="100">
        <v>0</v>
      </c>
      <c r="T730" s="100">
        <v>0</v>
      </c>
    </row>
    <row r="731" spans="1:20" s="47" customFormat="1" ht="22.5" customHeight="1" x14ac:dyDescent="0.25">
      <c r="A731" s="37">
        <v>18</v>
      </c>
      <c r="B731" s="99" t="s">
        <v>84</v>
      </c>
      <c r="C731" s="80">
        <f t="shared" si="195"/>
        <v>2399849.8649999998</v>
      </c>
      <c r="D731" s="100">
        <f t="shared" si="194"/>
        <v>0</v>
      </c>
      <c r="E731" s="100">
        <v>0</v>
      </c>
      <c r="F731" s="100">
        <v>0</v>
      </c>
      <c r="G731" s="100">
        <v>0</v>
      </c>
      <c r="H731" s="100">
        <v>0</v>
      </c>
      <c r="I731" s="100">
        <v>0</v>
      </c>
      <c r="J731" s="101">
        <v>0</v>
      </c>
      <c r="K731" s="100">
        <v>0</v>
      </c>
      <c r="L731" s="100">
        <v>0</v>
      </c>
      <c r="M731" s="100">
        <v>0</v>
      </c>
      <c r="N731" s="100">
        <v>2399849.8649999998</v>
      </c>
      <c r="O731" s="100">
        <v>0</v>
      </c>
      <c r="P731" s="100">
        <v>0</v>
      </c>
      <c r="Q731" s="100">
        <v>0</v>
      </c>
      <c r="R731" s="100">
        <v>0</v>
      </c>
      <c r="S731" s="100">
        <v>0</v>
      </c>
      <c r="T731" s="100">
        <v>0</v>
      </c>
    </row>
    <row r="732" spans="1:20" s="36" customFormat="1" ht="22.5" customHeight="1" x14ac:dyDescent="0.25">
      <c r="A732" s="37">
        <v>19</v>
      </c>
      <c r="B732" s="38" t="s">
        <v>1308</v>
      </c>
      <c r="C732" s="80">
        <f t="shared" si="195"/>
        <v>8943942.1049999986</v>
      </c>
      <c r="D732" s="71">
        <f t="shared" si="194"/>
        <v>3130073.7929999996</v>
      </c>
      <c r="E732" s="71">
        <v>460370.16899999999</v>
      </c>
      <c r="F732" s="71">
        <v>1275551.1719999998</v>
      </c>
      <c r="G732" s="71">
        <v>554824.62</v>
      </c>
      <c r="H732" s="71">
        <v>350615.03399999999</v>
      </c>
      <c r="I732" s="71">
        <v>488712.79799999995</v>
      </c>
      <c r="J732" s="72">
        <v>0</v>
      </c>
      <c r="K732" s="71">
        <v>0</v>
      </c>
      <c r="L732" s="71">
        <v>2905864.227</v>
      </c>
      <c r="M732" s="71">
        <v>0</v>
      </c>
      <c r="N732" s="71">
        <v>2707235.0549999997</v>
      </c>
      <c r="O732" s="71">
        <v>0</v>
      </c>
      <c r="P732" s="71">
        <v>200769.03</v>
      </c>
      <c r="Q732" s="71">
        <v>0</v>
      </c>
      <c r="R732" s="71">
        <v>0</v>
      </c>
      <c r="S732" s="71">
        <v>0</v>
      </c>
      <c r="T732" s="71">
        <v>0</v>
      </c>
    </row>
    <row r="733" spans="1:20" s="47" customFormat="1" ht="22.5" customHeight="1" x14ac:dyDescent="0.25">
      <c r="A733" s="37">
        <v>20</v>
      </c>
      <c r="B733" s="99" t="s">
        <v>1298</v>
      </c>
      <c r="C733" s="80">
        <f t="shared" si="195"/>
        <v>2354675.3199999998</v>
      </c>
      <c r="D733" s="100">
        <f t="shared" si="194"/>
        <v>1984220.96</v>
      </c>
      <c r="E733" s="100">
        <v>0</v>
      </c>
      <c r="F733" s="100">
        <v>0</v>
      </c>
      <c r="G733" s="100">
        <v>1984220.96</v>
      </c>
      <c r="H733" s="100">
        <v>0</v>
      </c>
      <c r="I733" s="100">
        <v>0</v>
      </c>
      <c r="J733" s="101">
        <v>0</v>
      </c>
      <c r="K733" s="100">
        <v>0</v>
      </c>
      <c r="L733" s="100">
        <v>0</v>
      </c>
      <c r="M733" s="100">
        <v>0</v>
      </c>
      <c r="N733" s="100">
        <v>0</v>
      </c>
      <c r="O733" s="100">
        <v>0</v>
      </c>
      <c r="P733" s="100">
        <v>370454.36</v>
      </c>
      <c r="Q733" s="100">
        <v>0</v>
      </c>
      <c r="R733" s="100">
        <v>0</v>
      </c>
      <c r="S733" s="100">
        <v>0</v>
      </c>
      <c r="T733" s="100">
        <v>0</v>
      </c>
    </row>
    <row r="734" spans="1:20" s="44" customFormat="1" ht="22.5" customHeight="1" x14ac:dyDescent="0.25">
      <c r="A734" s="37">
        <v>21</v>
      </c>
      <c r="B734" s="38" t="s">
        <v>1202</v>
      </c>
      <c r="C734" s="80">
        <f t="shared" si="195"/>
        <v>9692439.6999999993</v>
      </c>
      <c r="D734" s="71">
        <f t="shared" si="194"/>
        <v>0</v>
      </c>
      <c r="E734" s="71">
        <v>0</v>
      </c>
      <c r="F734" s="71">
        <v>0</v>
      </c>
      <c r="G734" s="71">
        <v>0</v>
      </c>
      <c r="H734" s="71">
        <v>0</v>
      </c>
      <c r="I734" s="71">
        <v>0</v>
      </c>
      <c r="J734" s="72">
        <v>2</v>
      </c>
      <c r="K734" s="71">
        <v>8737354</v>
      </c>
      <c r="L734" s="71">
        <v>0</v>
      </c>
      <c r="M734" s="71">
        <v>0</v>
      </c>
      <c r="N734" s="71">
        <v>0</v>
      </c>
      <c r="O734" s="71">
        <v>0</v>
      </c>
      <c r="P734" s="71">
        <v>955085.7</v>
      </c>
      <c r="Q734" s="71">
        <v>0</v>
      </c>
      <c r="R734" s="71">
        <v>0</v>
      </c>
      <c r="S734" s="71">
        <v>0</v>
      </c>
      <c r="T734" s="71">
        <v>0</v>
      </c>
    </row>
    <row r="735" spans="1:20" s="36" customFormat="1" ht="22.5" customHeight="1" x14ac:dyDescent="0.25">
      <c r="A735" s="37">
        <v>22</v>
      </c>
      <c r="B735" s="38" t="s">
        <v>648</v>
      </c>
      <c r="C735" s="80">
        <f t="shared" si="195"/>
        <v>3472502.6880000001</v>
      </c>
      <c r="D735" s="71">
        <f t="shared" si="194"/>
        <v>3472502.6880000001</v>
      </c>
      <c r="E735" s="71">
        <v>2492793.6</v>
      </c>
      <c r="F735" s="71">
        <v>0</v>
      </c>
      <c r="G735" s="71">
        <v>0</v>
      </c>
      <c r="H735" s="71">
        <v>979709.08799999987</v>
      </c>
      <c r="I735" s="71">
        <v>0</v>
      </c>
      <c r="J735" s="72">
        <v>0</v>
      </c>
      <c r="K735" s="71">
        <v>0</v>
      </c>
      <c r="L735" s="71">
        <v>0</v>
      </c>
      <c r="M735" s="71">
        <v>0</v>
      </c>
      <c r="N735" s="71">
        <v>0</v>
      </c>
      <c r="O735" s="71">
        <v>0</v>
      </c>
      <c r="P735" s="71">
        <v>0</v>
      </c>
      <c r="Q735" s="71">
        <v>0</v>
      </c>
      <c r="R735" s="71">
        <v>0</v>
      </c>
      <c r="S735" s="71">
        <v>0</v>
      </c>
      <c r="T735" s="71">
        <v>0</v>
      </c>
    </row>
    <row r="736" spans="1:20" s="36" customFormat="1" ht="22.5" customHeight="1" x14ac:dyDescent="0.25">
      <c r="A736" s="37">
        <v>23</v>
      </c>
      <c r="B736" s="38" t="s">
        <v>1203</v>
      </c>
      <c r="C736" s="80">
        <f t="shared" si="195"/>
        <v>21373723.607999995</v>
      </c>
      <c r="D736" s="71">
        <f t="shared" si="194"/>
        <v>11167806.923999999</v>
      </c>
      <c r="E736" s="71">
        <v>2431519.1999999997</v>
      </c>
      <c r="F736" s="71">
        <v>5780719.1999999993</v>
      </c>
      <c r="G736" s="71">
        <v>1999941.2879999999</v>
      </c>
      <c r="H736" s="71">
        <v>955627.23599999992</v>
      </c>
      <c r="I736" s="71">
        <v>0</v>
      </c>
      <c r="J736" s="72">
        <v>0</v>
      </c>
      <c r="K736" s="71">
        <v>0</v>
      </c>
      <c r="L736" s="71">
        <v>9572013.5999999996</v>
      </c>
      <c r="M736" s="71">
        <v>0</v>
      </c>
      <c r="N736" s="71">
        <v>0</v>
      </c>
      <c r="O736" s="71">
        <v>0</v>
      </c>
      <c r="P736" s="71">
        <v>633903.08400000003</v>
      </c>
      <c r="Q736" s="71">
        <v>0</v>
      </c>
      <c r="R736" s="71">
        <v>0</v>
      </c>
      <c r="S736" s="71">
        <v>0</v>
      </c>
      <c r="T736" s="71">
        <v>0</v>
      </c>
    </row>
    <row r="737" spans="1:20" s="47" customFormat="1" ht="22.5" customHeight="1" x14ac:dyDescent="0.25">
      <c r="A737" s="37">
        <v>24</v>
      </c>
      <c r="B737" s="99" t="s">
        <v>506</v>
      </c>
      <c r="C737" s="80">
        <f t="shared" si="195"/>
        <v>2130903</v>
      </c>
      <c r="D737" s="100">
        <f t="shared" si="194"/>
        <v>2130903</v>
      </c>
      <c r="E737" s="100">
        <v>0</v>
      </c>
      <c r="F737" s="100">
        <v>1480662.58</v>
      </c>
      <c r="G737" s="100">
        <v>650240.42000000004</v>
      </c>
      <c r="H737" s="100">
        <v>0</v>
      </c>
      <c r="I737" s="100">
        <v>0</v>
      </c>
      <c r="J737" s="101">
        <v>0</v>
      </c>
      <c r="K737" s="100">
        <v>0</v>
      </c>
      <c r="L737" s="100">
        <v>0</v>
      </c>
      <c r="M737" s="100">
        <v>0</v>
      </c>
      <c r="N737" s="100">
        <v>0</v>
      </c>
      <c r="O737" s="100">
        <v>0</v>
      </c>
      <c r="P737" s="100">
        <v>0</v>
      </c>
      <c r="Q737" s="100">
        <v>0</v>
      </c>
      <c r="R737" s="100">
        <v>0</v>
      </c>
      <c r="S737" s="100">
        <v>0</v>
      </c>
      <c r="T737" s="100">
        <v>0</v>
      </c>
    </row>
    <row r="738" spans="1:20" s="36" customFormat="1" ht="22.5" customHeight="1" x14ac:dyDescent="0.25">
      <c r="A738" s="37">
        <v>25</v>
      </c>
      <c r="B738" s="38" t="s">
        <v>1204</v>
      </c>
      <c r="C738" s="80">
        <f t="shared" si="195"/>
        <v>2716328.53</v>
      </c>
      <c r="D738" s="71">
        <f t="shared" si="194"/>
        <v>0</v>
      </c>
      <c r="E738" s="71">
        <v>0</v>
      </c>
      <c r="F738" s="71">
        <v>0</v>
      </c>
      <c r="G738" s="71">
        <v>0</v>
      </c>
      <c r="H738" s="71">
        <v>0</v>
      </c>
      <c r="I738" s="71">
        <v>0</v>
      </c>
      <c r="J738" s="72">
        <v>0</v>
      </c>
      <c r="K738" s="71">
        <v>0</v>
      </c>
      <c r="L738" s="71">
        <v>0</v>
      </c>
      <c r="M738" s="71">
        <v>0</v>
      </c>
      <c r="N738" s="71">
        <v>0</v>
      </c>
      <c r="O738" s="71">
        <v>0</v>
      </c>
      <c r="P738" s="71">
        <v>2716328.53</v>
      </c>
      <c r="Q738" s="71">
        <v>0</v>
      </c>
      <c r="R738" s="71">
        <v>0</v>
      </c>
      <c r="S738" s="71">
        <v>0</v>
      </c>
      <c r="T738" s="71">
        <v>0</v>
      </c>
    </row>
    <row r="739" spans="1:20" s="36" customFormat="1" ht="22.5" customHeight="1" x14ac:dyDescent="0.25">
      <c r="A739" s="37">
        <v>26</v>
      </c>
      <c r="B739" s="38" t="s">
        <v>1205</v>
      </c>
      <c r="C739" s="80">
        <f t="shared" si="195"/>
        <v>3387834.42</v>
      </c>
      <c r="D739" s="71">
        <f t="shared" si="194"/>
        <v>2555156.41</v>
      </c>
      <c r="E739" s="71">
        <v>2555156.41</v>
      </c>
      <c r="F739" s="71">
        <v>0</v>
      </c>
      <c r="G739" s="71">
        <v>0</v>
      </c>
      <c r="H739" s="71">
        <v>0</v>
      </c>
      <c r="I739" s="71">
        <v>0</v>
      </c>
      <c r="J739" s="72">
        <v>0</v>
      </c>
      <c r="K739" s="71">
        <v>0</v>
      </c>
      <c r="L739" s="71">
        <v>0</v>
      </c>
      <c r="M739" s="71">
        <v>0</v>
      </c>
      <c r="N739" s="71">
        <v>0</v>
      </c>
      <c r="O739" s="71">
        <v>0</v>
      </c>
      <c r="P739" s="71">
        <v>832678.01</v>
      </c>
      <c r="Q739" s="71">
        <v>0</v>
      </c>
      <c r="R739" s="71">
        <v>0</v>
      </c>
      <c r="S739" s="71">
        <v>0</v>
      </c>
      <c r="T739" s="71">
        <v>0</v>
      </c>
    </row>
    <row r="740" spans="1:20" s="44" customFormat="1" ht="22.5" customHeight="1" x14ac:dyDescent="0.25">
      <c r="A740" s="37">
        <v>27</v>
      </c>
      <c r="B740" s="38" t="s">
        <v>1206</v>
      </c>
      <c r="C740" s="80">
        <f t="shared" si="195"/>
        <v>563690.4</v>
      </c>
      <c r="D740" s="71">
        <f t="shared" si="194"/>
        <v>0</v>
      </c>
      <c r="E740" s="71">
        <v>0</v>
      </c>
      <c r="F740" s="71">
        <v>0</v>
      </c>
      <c r="G740" s="71">
        <v>0</v>
      </c>
      <c r="H740" s="71">
        <v>0</v>
      </c>
      <c r="I740" s="71">
        <v>0</v>
      </c>
      <c r="J740" s="72">
        <v>0</v>
      </c>
      <c r="K740" s="71">
        <v>0</v>
      </c>
      <c r="L740" s="71">
        <v>0</v>
      </c>
      <c r="M740" s="71">
        <v>0</v>
      </c>
      <c r="N740" s="71">
        <v>0</v>
      </c>
      <c r="O740" s="71">
        <v>0</v>
      </c>
      <c r="P740" s="71">
        <v>563690.4</v>
      </c>
      <c r="Q740" s="71">
        <v>0</v>
      </c>
      <c r="R740" s="71">
        <v>0</v>
      </c>
      <c r="S740" s="71">
        <v>0</v>
      </c>
      <c r="T740" s="71">
        <v>0</v>
      </c>
    </row>
    <row r="741" spans="1:20" s="36" customFormat="1" ht="22.5" customHeight="1" x14ac:dyDescent="0.25">
      <c r="A741" s="37">
        <v>28</v>
      </c>
      <c r="B741" s="38" t="s">
        <v>1207</v>
      </c>
      <c r="C741" s="80">
        <f t="shared" si="195"/>
        <v>6735114.5249999994</v>
      </c>
      <c r="D741" s="71">
        <f t="shared" si="194"/>
        <v>3356806.1999999997</v>
      </c>
      <c r="E741" s="71">
        <v>3356806.1999999997</v>
      </c>
      <c r="F741" s="71">
        <v>0</v>
      </c>
      <c r="G741" s="71">
        <v>0</v>
      </c>
      <c r="H741" s="71">
        <v>0</v>
      </c>
      <c r="I741" s="71">
        <v>0</v>
      </c>
      <c r="J741" s="72">
        <v>0</v>
      </c>
      <c r="K741" s="71">
        <v>0</v>
      </c>
      <c r="L741" s="71">
        <v>0</v>
      </c>
      <c r="M741" s="71">
        <v>0</v>
      </c>
      <c r="N741" s="71">
        <v>3102271.5150000001</v>
      </c>
      <c r="O741" s="71">
        <v>0</v>
      </c>
      <c r="P741" s="147">
        <v>276036.81</v>
      </c>
      <c r="Q741" s="71">
        <v>0</v>
      </c>
      <c r="R741" s="71">
        <v>0</v>
      </c>
      <c r="S741" s="71">
        <v>0</v>
      </c>
      <c r="T741" s="71">
        <v>0</v>
      </c>
    </row>
    <row r="742" spans="1:20" s="36" customFormat="1" ht="22.5" customHeight="1" x14ac:dyDescent="0.25">
      <c r="A742" s="37">
        <v>29</v>
      </c>
      <c r="B742" s="38" t="s">
        <v>1208</v>
      </c>
      <c r="C742" s="80">
        <f t="shared" si="195"/>
        <v>2288804.4970000004</v>
      </c>
      <c r="D742" s="71">
        <f t="shared" si="194"/>
        <v>0</v>
      </c>
      <c r="E742" s="71">
        <v>0</v>
      </c>
      <c r="F742" s="71">
        <v>0</v>
      </c>
      <c r="G742" s="71">
        <v>0</v>
      </c>
      <c r="H742" s="71">
        <v>0</v>
      </c>
      <c r="I742" s="71">
        <v>0</v>
      </c>
      <c r="J742" s="72">
        <v>0</v>
      </c>
      <c r="K742" s="71">
        <v>0</v>
      </c>
      <c r="L742" s="71">
        <v>2146643.8000000003</v>
      </c>
      <c r="M742" s="71">
        <v>0</v>
      </c>
      <c r="N742" s="71">
        <v>0</v>
      </c>
      <c r="O742" s="71">
        <v>0</v>
      </c>
      <c r="P742" s="71">
        <v>142160.69700000001</v>
      </c>
      <c r="Q742" s="71">
        <v>0</v>
      </c>
      <c r="R742" s="71">
        <v>0</v>
      </c>
      <c r="S742" s="71">
        <v>0</v>
      </c>
      <c r="T742" s="71">
        <v>0</v>
      </c>
    </row>
    <row r="743" spans="1:20" s="36" customFormat="1" ht="22.5" customHeight="1" x14ac:dyDescent="0.25">
      <c r="A743" s="37">
        <v>30</v>
      </c>
      <c r="B743" s="38" t="s">
        <v>1209</v>
      </c>
      <c r="C743" s="80">
        <f t="shared" si="195"/>
        <v>18161693.740000002</v>
      </c>
      <c r="D743" s="71">
        <f t="shared" si="194"/>
        <v>0</v>
      </c>
      <c r="E743" s="71">
        <v>0</v>
      </c>
      <c r="F743" s="71">
        <v>0</v>
      </c>
      <c r="G743" s="71">
        <v>0</v>
      </c>
      <c r="H743" s="71">
        <v>0</v>
      </c>
      <c r="I743" s="71">
        <v>0</v>
      </c>
      <c r="J743" s="72">
        <v>4</v>
      </c>
      <c r="K743" s="71">
        <v>16005180.48</v>
      </c>
      <c r="L743" s="71">
        <v>0</v>
      </c>
      <c r="M743" s="71">
        <v>0</v>
      </c>
      <c r="N743" s="71">
        <v>0</v>
      </c>
      <c r="O743" s="71">
        <v>0</v>
      </c>
      <c r="P743" s="71">
        <v>2156513.2599999998</v>
      </c>
      <c r="Q743" s="71">
        <v>0</v>
      </c>
      <c r="R743" s="71">
        <v>0</v>
      </c>
      <c r="S743" s="71">
        <v>0</v>
      </c>
      <c r="T743" s="71">
        <v>0</v>
      </c>
    </row>
    <row r="744" spans="1:20" s="36" customFormat="1" ht="22.5" customHeight="1" x14ac:dyDescent="0.25">
      <c r="A744" s="37">
        <v>31</v>
      </c>
      <c r="B744" s="38" t="s">
        <v>654</v>
      </c>
      <c r="C744" s="80">
        <f t="shared" si="195"/>
        <v>2417356.7400000002</v>
      </c>
      <c r="D744" s="71">
        <f t="shared" si="194"/>
        <v>2417356.7400000002</v>
      </c>
      <c r="E744" s="71">
        <v>0</v>
      </c>
      <c r="F744" s="71">
        <v>0</v>
      </c>
      <c r="G744" s="71">
        <v>0</v>
      </c>
      <c r="H744" s="71">
        <v>0</v>
      </c>
      <c r="I744" s="71">
        <v>2417356.7400000002</v>
      </c>
      <c r="J744" s="72">
        <v>0</v>
      </c>
      <c r="K744" s="71">
        <v>0</v>
      </c>
      <c r="L744" s="71">
        <v>0</v>
      </c>
      <c r="M744" s="71">
        <v>0</v>
      </c>
      <c r="N744" s="71">
        <v>0</v>
      </c>
      <c r="O744" s="71">
        <v>0</v>
      </c>
      <c r="P744" s="71">
        <v>0</v>
      </c>
      <c r="Q744" s="71">
        <v>0</v>
      </c>
      <c r="R744" s="71">
        <v>0</v>
      </c>
      <c r="S744" s="71">
        <v>0</v>
      </c>
      <c r="T744" s="71">
        <v>0</v>
      </c>
    </row>
    <row r="745" spans="1:20" s="36" customFormat="1" ht="22.5" customHeight="1" x14ac:dyDescent="0.25">
      <c r="A745" s="37">
        <v>32</v>
      </c>
      <c r="B745" s="38" t="s">
        <v>1210</v>
      </c>
      <c r="C745" s="80">
        <f t="shared" si="195"/>
        <v>26939344.674000002</v>
      </c>
      <c r="D745" s="71">
        <f t="shared" si="194"/>
        <v>25492356.597000003</v>
      </c>
      <c r="E745" s="71">
        <v>5550342.6000000006</v>
      </c>
      <c r="F745" s="71">
        <v>13195442.600000001</v>
      </c>
      <c r="G745" s="71">
        <v>4565195.0140000004</v>
      </c>
      <c r="H745" s="71">
        <v>2181376.3829999999</v>
      </c>
      <c r="I745" s="71">
        <v>0</v>
      </c>
      <c r="J745" s="72">
        <v>0</v>
      </c>
      <c r="K745" s="71">
        <v>0</v>
      </c>
      <c r="L745" s="71">
        <v>0</v>
      </c>
      <c r="M745" s="71">
        <v>0</v>
      </c>
      <c r="N745" s="71">
        <v>0</v>
      </c>
      <c r="O745" s="71">
        <v>0</v>
      </c>
      <c r="P745" s="71">
        <v>1446988.077</v>
      </c>
      <c r="Q745" s="71">
        <v>0</v>
      </c>
      <c r="R745" s="71">
        <v>0</v>
      </c>
      <c r="S745" s="71">
        <v>0</v>
      </c>
      <c r="T745" s="71">
        <v>0</v>
      </c>
    </row>
    <row r="746" spans="1:20" s="36" customFormat="1" ht="22.5" customHeight="1" x14ac:dyDescent="0.25">
      <c r="A746" s="37">
        <v>33</v>
      </c>
      <c r="B746" s="38" t="s">
        <v>656</v>
      </c>
      <c r="C746" s="80">
        <f t="shared" si="195"/>
        <v>1018611.7189999999</v>
      </c>
      <c r="D746" s="71">
        <f t="shared" si="194"/>
        <v>0</v>
      </c>
      <c r="E746" s="71">
        <v>0</v>
      </c>
      <c r="F746" s="71">
        <v>0</v>
      </c>
      <c r="G746" s="71">
        <v>0</v>
      </c>
      <c r="H746" s="71">
        <v>0</v>
      </c>
      <c r="I746" s="71">
        <v>0</v>
      </c>
      <c r="J746" s="72">
        <v>0</v>
      </c>
      <c r="K746" s="71">
        <v>0</v>
      </c>
      <c r="L746" s="71">
        <v>0</v>
      </c>
      <c r="M746" s="71">
        <v>1018611.7189999999</v>
      </c>
      <c r="N746" s="71">
        <v>0</v>
      </c>
      <c r="O746" s="71">
        <v>0</v>
      </c>
      <c r="P746" s="71">
        <v>0</v>
      </c>
      <c r="Q746" s="71">
        <v>0</v>
      </c>
      <c r="R746" s="71">
        <v>0</v>
      </c>
      <c r="S746" s="71">
        <v>0</v>
      </c>
      <c r="T746" s="71">
        <v>0</v>
      </c>
    </row>
    <row r="747" spans="1:20" s="36" customFormat="1" ht="22.5" customHeight="1" x14ac:dyDescent="0.25">
      <c r="A747" s="37">
        <v>34</v>
      </c>
      <c r="B747" s="38" t="s">
        <v>1211</v>
      </c>
      <c r="C747" s="80">
        <f t="shared" si="195"/>
        <v>26222336.645</v>
      </c>
      <c r="D747" s="71">
        <f t="shared" si="194"/>
        <v>21547526.489999998</v>
      </c>
      <c r="E747" s="71">
        <v>4203322.2</v>
      </c>
      <c r="F747" s="71">
        <v>9993022.1999999993</v>
      </c>
      <c r="G747" s="71">
        <v>3457261.4579999996</v>
      </c>
      <c r="H747" s="71">
        <v>1651975.1009999998</v>
      </c>
      <c r="I747" s="71">
        <v>2241945.531</v>
      </c>
      <c r="J747" s="72">
        <v>0</v>
      </c>
      <c r="K747" s="71">
        <v>0</v>
      </c>
      <c r="L747" s="71">
        <v>0</v>
      </c>
      <c r="M747" s="71">
        <v>0</v>
      </c>
      <c r="N747" s="71">
        <v>3884599.2150000003</v>
      </c>
      <c r="O747" s="71">
        <v>0</v>
      </c>
      <c r="P747" s="147">
        <v>790210.94</v>
      </c>
      <c r="Q747" s="71">
        <v>0</v>
      </c>
      <c r="R747" s="71">
        <v>0</v>
      </c>
      <c r="S747" s="71">
        <v>0</v>
      </c>
      <c r="T747" s="71">
        <v>0</v>
      </c>
    </row>
    <row r="748" spans="1:20" s="36" customFormat="1" ht="22.5" customHeight="1" x14ac:dyDescent="0.25">
      <c r="A748" s="37">
        <v>35</v>
      </c>
      <c r="B748" s="38" t="s">
        <v>658</v>
      </c>
      <c r="C748" s="80">
        <f t="shared" si="195"/>
        <v>1640105.3729999999</v>
      </c>
      <c r="D748" s="71">
        <f t="shared" si="194"/>
        <v>1640105.3729999999</v>
      </c>
      <c r="E748" s="71">
        <v>0</v>
      </c>
      <c r="F748" s="71">
        <v>0</v>
      </c>
      <c r="G748" s="71">
        <v>0</v>
      </c>
      <c r="H748" s="71">
        <v>1640105.3729999999</v>
      </c>
      <c r="I748" s="71">
        <v>0</v>
      </c>
      <c r="J748" s="72">
        <v>0</v>
      </c>
      <c r="K748" s="71">
        <v>0</v>
      </c>
      <c r="L748" s="71">
        <v>0</v>
      </c>
      <c r="M748" s="71">
        <v>0</v>
      </c>
      <c r="N748" s="71">
        <v>0</v>
      </c>
      <c r="O748" s="71">
        <v>0</v>
      </c>
      <c r="P748" s="71">
        <v>0</v>
      </c>
      <c r="Q748" s="71">
        <v>0</v>
      </c>
      <c r="R748" s="71">
        <v>0</v>
      </c>
      <c r="S748" s="71">
        <v>0</v>
      </c>
      <c r="T748" s="71">
        <v>0</v>
      </c>
    </row>
    <row r="749" spans="1:20" s="36" customFormat="1" ht="22.5" customHeight="1" x14ac:dyDescent="0.25">
      <c r="A749" s="37">
        <v>36</v>
      </c>
      <c r="B749" s="38" t="s">
        <v>659</v>
      </c>
      <c r="C749" s="80">
        <f t="shared" si="195"/>
        <v>17365473.760000002</v>
      </c>
      <c r="D749" s="71">
        <f t="shared" si="194"/>
        <v>17365473.760000002</v>
      </c>
      <c r="E749" s="71">
        <v>0</v>
      </c>
      <c r="F749" s="71">
        <v>10005276.800000001</v>
      </c>
      <c r="G749" s="71">
        <v>3461501.1520000002</v>
      </c>
      <c r="H749" s="71">
        <v>1654000.9439999999</v>
      </c>
      <c r="I749" s="71">
        <v>2244694.8640000001</v>
      </c>
      <c r="J749" s="72">
        <v>0</v>
      </c>
      <c r="K749" s="71">
        <v>0</v>
      </c>
      <c r="L749" s="71">
        <v>0</v>
      </c>
      <c r="M749" s="71">
        <v>0</v>
      </c>
      <c r="N749" s="71">
        <v>0</v>
      </c>
      <c r="O749" s="71">
        <v>0</v>
      </c>
      <c r="P749" s="124">
        <v>0</v>
      </c>
      <c r="Q749" s="71">
        <v>0</v>
      </c>
      <c r="R749" s="71">
        <v>0</v>
      </c>
      <c r="S749" s="71">
        <v>0</v>
      </c>
      <c r="T749" s="71">
        <v>0</v>
      </c>
    </row>
    <row r="750" spans="1:20" s="36" customFormat="1" ht="22.5" customHeight="1" x14ac:dyDescent="0.25">
      <c r="A750" s="37">
        <v>37</v>
      </c>
      <c r="B750" s="38" t="s">
        <v>1212</v>
      </c>
      <c r="C750" s="80">
        <f t="shared" si="195"/>
        <v>19306612.989999998</v>
      </c>
      <c r="D750" s="71">
        <f t="shared" si="194"/>
        <v>0</v>
      </c>
      <c r="E750" s="71">
        <v>0</v>
      </c>
      <c r="F750" s="71">
        <v>0</v>
      </c>
      <c r="G750" s="71">
        <v>0</v>
      </c>
      <c r="H750" s="71">
        <v>0</v>
      </c>
      <c r="I750" s="71">
        <v>0</v>
      </c>
      <c r="J750" s="72">
        <v>0</v>
      </c>
      <c r="K750" s="71">
        <v>0</v>
      </c>
      <c r="L750" s="71">
        <v>0</v>
      </c>
      <c r="M750" s="71">
        <v>0</v>
      </c>
      <c r="N750" s="71">
        <v>0</v>
      </c>
      <c r="O750" s="71">
        <v>0</v>
      </c>
      <c r="P750" s="147">
        <v>307618.99</v>
      </c>
      <c r="Q750" s="71">
        <v>0</v>
      </c>
      <c r="R750" s="71">
        <v>0</v>
      </c>
      <c r="S750" s="71">
        <v>18998994</v>
      </c>
      <c r="T750" s="71">
        <v>0</v>
      </c>
    </row>
    <row r="751" spans="1:20" s="47" customFormat="1" ht="22.5" customHeight="1" x14ac:dyDescent="0.25">
      <c r="A751" s="37">
        <v>38</v>
      </c>
      <c r="B751" s="99" t="s">
        <v>511</v>
      </c>
      <c r="C751" s="80">
        <f t="shared" si="195"/>
        <v>2782472.4</v>
      </c>
      <c r="D751" s="100">
        <f t="shared" si="194"/>
        <v>0</v>
      </c>
      <c r="E751" s="100">
        <v>0</v>
      </c>
      <c r="F751" s="100">
        <v>0</v>
      </c>
      <c r="G751" s="100">
        <v>0</v>
      </c>
      <c r="H751" s="100">
        <v>0</v>
      </c>
      <c r="I751" s="100">
        <v>0</v>
      </c>
      <c r="J751" s="101">
        <v>0</v>
      </c>
      <c r="K751" s="100">
        <v>0</v>
      </c>
      <c r="L751" s="100">
        <v>0</v>
      </c>
      <c r="M751" s="100">
        <v>0</v>
      </c>
      <c r="N751" s="100">
        <v>2782472.4</v>
      </c>
      <c r="O751" s="100">
        <v>0</v>
      </c>
      <c r="P751" s="100">
        <v>0</v>
      </c>
      <c r="Q751" s="100">
        <v>0</v>
      </c>
      <c r="R751" s="100">
        <v>0</v>
      </c>
      <c r="S751" s="100">
        <v>0</v>
      </c>
      <c r="T751" s="100">
        <v>0</v>
      </c>
    </row>
    <row r="752" spans="1:20" s="84" customFormat="1" ht="22.5" customHeight="1" x14ac:dyDescent="0.25">
      <c r="A752" s="37">
        <v>39</v>
      </c>
      <c r="B752" s="15" t="s">
        <v>118</v>
      </c>
      <c r="C752" s="80">
        <f t="shared" si="195"/>
        <v>6580491</v>
      </c>
      <c r="D752" s="80">
        <f t="shared" si="194"/>
        <v>0</v>
      </c>
      <c r="E752" s="80">
        <v>0</v>
      </c>
      <c r="F752" s="80">
        <v>0</v>
      </c>
      <c r="G752" s="80">
        <v>0</v>
      </c>
      <c r="H752" s="80">
        <v>0</v>
      </c>
      <c r="I752" s="80">
        <v>0</v>
      </c>
      <c r="J752" s="81">
        <v>0</v>
      </c>
      <c r="K752" s="80">
        <v>0</v>
      </c>
      <c r="L752" s="80">
        <v>6580491</v>
      </c>
      <c r="M752" s="80">
        <v>0</v>
      </c>
      <c r="N752" s="80">
        <v>0</v>
      </c>
      <c r="O752" s="80">
        <v>0</v>
      </c>
      <c r="P752" s="80">
        <v>0</v>
      </c>
      <c r="Q752" s="80">
        <v>0</v>
      </c>
      <c r="R752" s="80">
        <v>0</v>
      </c>
      <c r="S752" s="80">
        <v>0</v>
      </c>
      <c r="T752" s="80">
        <v>0</v>
      </c>
    </row>
    <row r="753" spans="1:20" s="87" customFormat="1" ht="22.5" customHeight="1" x14ac:dyDescent="0.25">
      <c r="A753" s="37">
        <v>40</v>
      </c>
      <c r="B753" s="38" t="s">
        <v>512</v>
      </c>
      <c r="C753" s="80">
        <f t="shared" si="195"/>
        <v>20106151.199999999</v>
      </c>
      <c r="D753" s="71">
        <f t="shared" si="194"/>
        <v>20106151.199999999</v>
      </c>
      <c r="E753" s="88">
        <v>20106151.199999999</v>
      </c>
      <c r="F753" s="88">
        <v>0</v>
      </c>
      <c r="G753" s="88">
        <v>0</v>
      </c>
      <c r="H753" s="88">
        <v>0</v>
      </c>
      <c r="I753" s="88">
        <v>0</v>
      </c>
      <c r="J753" s="89">
        <v>0</v>
      </c>
      <c r="K753" s="88">
        <v>0</v>
      </c>
      <c r="L753" s="88">
        <v>0</v>
      </c>
      <c r="M753" s="88">
        <v>0</v>
      </c>
      <c r="N753" s="88">
        <v>0</v>
      </c>
      <c r="O753" s="88">
        <v>0</v>
      </c>
      <c r="P753" s="88">
        <v>0</v>
      </c>
      <c r="Q753" s="88">
        <v>0</v>
      </c>
      <c r="R753" s="88">
        <v>0</v>
      </c>
      <c r="S753" s="88">
        <v>0</v>
      </c>
      <c r="T753" s="88">
        <v>0</v>
      </c>
    </row>
    <row r="754" spans="1:20" s="87" customFormat="1" ht="22.5" customHeight="1" x14ac:dyDescent="0.25">
      <c r="A754" s="37">
        <v>41</v>
      </c>
      <c r="B754" s="38" t="s">
        <v>1300</v>
      </c>
      <c r="C754" s="80">
        <f t="shared" si="195"/>
        <v>10280643.599999998</v>
      </c>
      <c r="D754" s="71">
        <f t="shared" si="194"/>
        <v>1154300.3999999999</v>
      </c>
      <c r="E754" s="88">
        <v>1154300.3999999999</v>
      </c>
      <c r="F754" s="88">
        <v>0</v>
      </c>
      <c r="G754" s="88">
        <v>0</v>
      </c>
      <c r="H754" s="88">
        <v>0</v>
      </c>
      <c r="I754" s="88">
        <v>0</v>
      </c>
      <c r="J754" s="89">
        <v>0</v>
      </c>
      <c r="K754" s="88">
        <v>0</v>
      </c>
      <c r="L754" s="88">
        <v>0</v>
      </c>
      <c r="M754" s="88">
        <v>1984266.4</v>
      </c>
      <c r="N754" s="88">
        <v>6286181.5999999996</v>
      </c>
      <c r="O754" s="88">
        <v>0</v>
      </c>
      <c r="P754" s="137">
        <v>855895.2</v>
      </c>
      <c r="Q754" s="88">
        <v>0</v>
      </c>
      <c r="R754" s="88">
        <v>0</v>
      </c>
      <c r="S754" s="88">
        <v>0</v>
      </c>
      <c r="T754" s="88">
        <v>0</v>
      </c>
    </row>
    <row r="755" spans="1:20" s="36" customFormat="1" ht="22.5" customHeight="1" x14ac:dyDescent="0.25">
      <c r="A755" s="37">
        <v>42</v>
      </c>
      <c r="B755" s="38" t="s">
        <v>1213</v>
      </c>
      <c r="C755" s="80">
        <f t="shared" si="195"/>
        <v>3470332.1159999999</v>
      </c>
      <c r="D755" s="71">
        <f t="shared" si="194"/>
        <v>1588342.8</v>
      </c>
      <c r="E755" s="71">
        <v>1588342.8</v>
      </c>
      <c r="F755" s="71">
        <v>0</v>
      </c>
      <c r="G755" s="71">
        <v>0</v>
      </c>
      <c r="H755" s="71">
        <v>0</v>
      </c>
      <c r="I755" s="71">
        <v>0</v>
      </c>
      <c r="J755" s="72">
        <v>0</v>
      </c>
      <c r="K755" s="71">
        <v>0</v>
      </c>
      <c r="L755" s="71">
        <v>0</v>
      </c>
      <c r="M755" s="71">
        <v>0</v>
      </c>
      <c r="N755" s="71">
        <v>1467904.4100000001</v>
      </c>
      <c r="O755" s="71">
        <v>0</v>
      </c>
      <c r="P755" s="71">
        <v>414084.90600000008</v>
      </c>
      <c r="Q755" s="71">
        <v>0</v>
      </c>
      <c r="R755" s="71">
        <v>0</v>
      </c>
      <c r="S755" s="71">
        <v>0</v>
      </c>
      <c r="T755" s="71">
        <v>0</v>
      </c>
    </row>
    <row r="756" spans="1:20" s="36" customFormat="1" ht="22.5" customHeight="1" x14ac:dyDescent="0.25">
      <c r="A756" s="37">
        <v>43</v>
      </c>
      <c r="B756" s="38" t="s">
        <v>1214</v>
      </c>
      <c r="C756" s="80">
        <f t="shared" si="195"/>
        <v>6297790.8100000005</v>
      </c>
      <c r="D756" s="71">
        <f t="shared" si="194"/>
        <v>5675433.2000000002</v>
      </c>
      <c r="E756" s="71">
        <v>0</v>
      </c>
      <c r="F756" s="71">
        <v>5675433.2000000002</v>
      </c>
      <c r="G756" s="71">
        <v>0</v>
      </c>
      <c r="H756" s="71">
        <v>0</v>
      </c>
      <c r="I756" s="71">
        <v>0</v>
      </c>
      <c r="J756" s="72">
        <v>0</v>
      </c>
      <c r="K756" s="71">
        <v>0</v>
      </c>
      <c r="L756" s="71">
        <v>0</v>
      </c>
      <c r="M756" s="71">
        <v>0</v>
      </c>
      <c r="N756" s="71">
        <v>0</v>
      </c>
      <c r="O756" s="71">
        <v>0</v>
      </c>
      <c r="P756" s="71">
        <v>622357.61</v>
      </c>
      <c r="Q756" s="71">
        <v>0</v>
      </c>
      <c r="R756" s="71">
        <v>0</v>
      </c>
      <c r="S756" s="71">
        <v>0</v>
      </c>
      <c r="T756" s="71">
        <v>0</v>
      </c>
    </row>
    <row r="757" spans="1:20" s="36" customFormat="1" ht="24" customHeight="1" x14ac:dyDescent="0.25">
      <c r="A757" s="37">
        <v>44</v>
      </c>
      <c r="B757" s="38" t="s">
        <v>127</v>
      </c>
      <c r="C757" s="80">
        <f t="shared" si="195"/>
        <v>10828233.045</v>
      </c>
      <c r="D757" s="71">
        <f t="shared" si="194"/>
        <v>0</v>
      </c>
      <c r="E757" s="71">
        <v>0</v>
      </c>
      <c r="F757" s="71">
        <v>0</v>
      </c>
      <c r="G757" s="71">
        <v>0</v>
      </c>
      <c r="H757" s="71">
        <v>0</v>
      </c>
      <c r="I757" s="71">
        <v>0</v>
      </c>
      <c r="J757" s="72">
        <v>0</v>
      </c>
      <c r="K757" s="71">
        <v>0</v>
      </c>
      <c r="L757" s="71">
        <v>0</v>
      </c>
      <c r="M757" s="71">
        <v>0</v>
      </c>
      <c r="N757" s="71">
        <v>10828233.045</v>
      </c>
      <c r="O757" s="71">
        <v>0</v>
      </c>
      <c r="P757" s="124">
        <v>0</v>
      </c>
      <c r="Q757" s="71">
        <v>0</v>
      </c>
      <c r="R757" s="71">
        <v>0</v>
      </c>
      <c r="S757" s="71">
        <v>0</v>
      </c>
      <c r="T757" s="71">
        <v>0</v>
      </c>
    </row>
    <row r="758" spans="1:20" s="47" customFormat="1" ht="22.5" customHeight="1" x14ac:dyDescent="0.25">
      <c r="A758" s="37">
        <v>45</v>
      </c>
      <c r="B758" s="99" t="s">
        <v>128</v>
      </c>
      <c r="C758" s="80">
        <f t="shared" si="195"/>
        <v>8584355.1699999999</v>
      </c>
      <c r="D758" s="100">
        <f t="shared" si="194"/>
        <v>0</v>
      </c>
      <c r="E758" s="100">
        <v>0</v>
      </c>
      <c r="F758" s="100">
        <v>0</v>
      </c>
      <c r="G758" s="100">
        <v>0</v>
      </c>
      <c r="H758" s="100">
        <v>0</v>
      </c>
      <c r="I758" s="100">
        <v>0</v>
      </c>
      <c r="J758" s="101">
        <v>0</v>
      </c>
      <c r="K758" s="100">
        <v>0</v>
      </c>
      <c r="L758" s="100">
        <v>0</v>
      </c>
      <c r="M758" s="100">
        <v>0</v>
      </c>
      <c r="N758" s="100">
        <v>0</v>
      </c>
      <c r="O758" s="100">
        <v>0</v>
      </c>
      <c r="P758" s="100">
        <v>0</v>
      </c>
      <c r="Q758" s="100">
        <v>0</v>
      </c>
      <c r="R758" s="100">
        <v>0</v>
      </c>
      <c r="S758" s="100">
        <v>8584355.1699999999</v>
      </c>
      <c r="T758" s="100">
        <v>0</v>
      </c>
    </row>
    <row r="759" spans="1:20" s="36" customFormat="1" ht="22.5" customHeight="1" x14ac:dyDescent="0.25">
      <c r="A759" s="37">
        <v>46</v>
      </c>
      <c r="B759" s="38" t="s">
        <v>130</v>
      </c>
      <c r="C759" s="80">
        <f t="shared" si="195"/>
        <v>1454784.3870000001</v>
      </c>
      <c r="D759" s="71">
        <f t="shared" si="194"/>
        <v>1454784.3870000001</v>
      </c>
      <c r="E759" s="71">
        <v>0</v>
      </c>
      <c r="F759" s="71">
        <v>0</v>
      </c>
      <c r="G759" s="71">
        <v>0</v>
      </c>
      <c r="H759" s="71">
        <v>0</v>
      </c>
      <c r="I759" s="71">
        <v>1454784.3870000001</v>
      </c>
      <c r="J759" s="72">
        <v>0</v>
      </c>
      <c r="K759" s="71">
        <v>0</v>
      </c>
      <c r="L759" s="71">
        <v>0</v>
      </c>
      <c r="M759" s="71">
        <v>0</v>
      </c>
      <c r="N759" s="71">
        <v>0</v>
      </c>
      <c r="O759" s="71">
        <v>0</v>
      </c>
      <c r="P759" s="71">
        <v>0</v>
      </c>
      <c r="Q759" s="71">
        <v>0</v>
      </c>
      <c r="R759" s="71">
        <v>0</v>
      </c>
      <c r="S759" s="71">
        <v>0</v>
      </c>
      <c r="T759" s="71">
        <v>0</v>
      </c>
    </row>
    <row r="760" spans="1:20" s="36" customFormat="1" ht="22.5" customHeight="1" x14ac:dyDescent="0.25">
      <c r="A760" s="37">
        <v>47</v>
      </c>
      <c r="B760" s="38" t="s">
        <v>661</v>
      </c>
      <c r="C760" s="80">
        <f t="shared" si="195"/>
        <v>12895010.199999999</v>
      </c>
      <c r="D760" s="71">
        <f t="shared" si="194"/>
        <v>0</v>
      </c>
      <c r="E760" s="71">
        <v>0</v>
      </c>
      <c r="F760" s="71">
        <v>0</v>
      </c>
      <c r="G760" s="71">
        <v>0</v>
      </c>
      <c r="H760" s="71">
        <v>0</v>
      </c>
      <c r="I760" s="71">
        <v>0</v>
      </c>
      <c r="J760" s="72">
        <v>0</v>
      </c>
      <c r="K760" s="71">
        <v>0</v>
      </c>
      <c r="L760" s="71">
        <v>12895010.199999999</v>
      </c>
      <c r="M760" s="71">
        <v>0</v>
      </c>
      <c r="N760" s="71">
        <v>0</v>
      </c>
      <c r="O760" s="71">
        <v>0</v>
      </c>
      <c r="P760" s="124">
        <v>0</v>
      </c>
      <c r="Q760" s="71">
        <v>0</v>
      </c>
      <c r="R760" s="71">
        <v>0</v>
      </c>
      <c r="S760" s="71">
        <v>0</v>
      </c>
      <c r="T760" s="71">
        <v>0</v>
      </c>
    </row>
    <row r="761" spans="1:20" s="36" customFormat="1" ht="23.25" customHeight="1" x14ac:dyDescent="0.25">
      <c r="A761" s="37">
        <v>48</v>
      </c>
      <c r="B761" s="38" t="s">
        <v>1215</v>
      </c>
      <c r="C761" s="80">
        <f t="shared" si="195"/>
        <v>5786155.4000000004</v>
      </c>
      <c r="D761" s="71">
        <f t="shared" si="194"/>
        <v>3263990.3600000003</v>
      </c>
      <c r="E761" s="71">
        <v>2128632</v>
      </c>
      <c r="F761" s="71">
        <v>0</v>
      </c>
      <c r="G761" s="71">
        <v>0</v>
      </c>
      <c r="H761" s="71">
        <v>0</v>
      </c>
      <c r="I761" s="71">
        <v>1135358.3600000001</v>
      </c>
      <c r="J761" s="72">
        <v>0</v>
      </c>
      <c r="K761" s="71">
        <v>0</v>
      </c>
      <c r="L761" s="71">
        <v>0</v>
      </c>
      <c r="M761" s="71">
        <v>0</v>
      </c>
      <c r="N761" s="71">
        <v>1967225.4000000001</v>
      </c>
      <c r="O761" s="71">
        <v>0</v>
      </c>
      <c r="P761" s="71">
        <v>554939.64</v>
      </c>
      <c r="Q761" s="71">
        <v>0</v>
      </c>
      <c r="R761" s="71">
        <v>0</v>
      </c>
      <c r="S761" s="71">
        <v>0</v>
      </c>
      <c r="T761" s="71">
        <v>0</v>
      </c>
    </row>
    <row r="762" spans="1:20" s="36" customFormat="1" ht="23.25" customHeight="1" x14ac:dyDescent="0.25">
      <c r="A762" s="37">
        <v>49</v>
      </c>
      <c r="B762" s="38" t="s">
        <v>663</v>
      </c>
      <c r="C762" s="80">
        <f t="shared" si="195"/>
        <v>3421129.8</v>
      </c>
      <c r="D762" s="71">
        <f t="shared" si="194"/>
        <v>3421129.8</v>
      </c>
      <c r="E762" s="71">
        <v>3421129.8</v>
      </c>
      <c r="F762" s="71">
        <v>0</v>
      </c>
      <c r="G762" s="71">
        <v>0</v>
      </c>
      <c r="H762" s="71">
        <v>0</v>
      </c>
      <c r="I762" s="71">
        <v>0</v>
      </c>
      <c r="J762" s="72">
        <v>0</v>
      </c>
      <c r="K762" s="71">
        <v>0</v>
      </c>
      <c r="L762" s="71">
        <v>0</v>
      </c>
      <c r="M762" s="71">
        <v>0</v>
      </c>
      <c r="N762" s="71">
        <v>0</v>
      </c>
      <c r="O762" s="71">
        <v>0</v>
      </c>
      <c r="P762" s="71">
        <v>0</v>
      </c>
      <c r="Q762" s="71">
        <v>0</v>
      </c>
      <c r="R762" s="71">
        <v>0</v>
      </c>
      <c r="S762" s="71">
        <v>0</v>
      </c>
      <c r="T762" s="71">
        <v>0</v>
      </c>
    </row>
    <row r="763" spans="1:20" s="47" customFormat="1" ht="22.5" customHeight="1" x14ac:dyDescent="0.25">
      <c r="A763" s="37">
        <v>50</v>
      </c>
      <c r="B763" s="99" t="s">
        <v>143</v>
      </c>
      <c r="C763" s="80">
        <f t="shared" si="195"/>
        <v>4365903.59</v>
      </c>
      <c r="D763" s="100">
        <f t="shared" si="194"/>
        <v>0</v>
      </c>
      <c r="E763" s="100">
        <v>0</v>
      </c>
      <c r="F763" s="100">
        <v>0</v>
      </c>
      <c r="G763" s="100">
        <v>0</v>
      </c>
      <c r="H763" s="100">
        <v>0</v>
      </c>
      <c r="I763" s="100">
        <v>0</v>
      </c>
      <c r="J763" s="101">
        <v>0</v>
      </c>
      <c r="K763" s="100">
        <v>0</v>
      </c>
      <c r="L763" s="100">
        <v>4365903.59</v>
      </c>
      <c r="M763" s="100">
        <v>0</v>
      </c>
      <c r="N763" s="100">
        <v>0</v>
      </c>
      <c r="O763" s="100">
        <v>0</v>
      </c>
      <c r="P763" s="100">
        <v>0</v>
      </c>
      <c r="Q763" s="100">
        <v>0</v>
      </c>
      <c r="R763" s="100">
        <v>0</v>
      </c>
      <c r="S763" s="100">
        <v>0</v>
      </c>
      <c r="T763" s="100">
        <v>0</v>
      </c>
    </row>
    <row r="764" spans="1:20" s="36" customFormat="1" ht="22.5" customHeight="1" x14ac:dyDescent="0.25">
      <c r="A764" s="37">
        <v>51</v>
      </c>
      <c r="B764" s="38" t="s">
        <v>1216</v>
      </c>
      <c r="C764" s="80">
        <f t="shared" si="195"/>
        <v>2916059.7780000004</v>
      </c>
      <c r="D764" s="71">
        <f t="shared" si="194"/>
        <v>0</v>
      </c>
      <c r="E764" s="71">
        <v>0</v>
      </c>
      <c r="F764" s="71">
        <v>0</v>
      </c>
      <c r="G764" s="71">
        <v>0</v>
      </c>
      <c r="H764" s="71">
        <v>0</v>
      </c>
      <c r="I764" s="71">
        <v>0</v>
      </c>
      <c r="J764" s="72">
        <v>0</v>
      </c>
      <c r="K764" s="71">
        <v>0</v>
      </c>
      <c r="L764" s="71">
        <v>0</v>
      </c>
      <c r="M764" s="71">
        <v>0</v>
      </c>
      <c r="N764" s="71">
        <v>2274453.4050000003</v>
      </c>
      <c r="O764" s="71">
        <v>0</v>
      </c>
      <c r="P764" s="71">
        <v>641606.37300000002</v>
      </c>
      <c r="Q764" s="71">
        <v>0</v>
      </c>
      <c r="R764" s="71">
        <v>0</v>
      </c>
      <c r="S764" s="71">
        <v>0</v>
      </c>
      <c r="T764" s="71">
        <v>0</v>
      </c>
    </row>
    <row r="765" spans="1:20" s="36" customFormat="1" ht="22.5" customHeight="1" x14ac:dyDescent="0.25">
      <c r="A765" s="37">
        <v>52</v>
      </c>
      <c r="B765" s="38" t="s">
        <v>1217</v>
      </c>
      <c r="C765" s="80">
        <f t="shared" si="195"/>
        <v>10240655.561999999</v>
      </c>
      <c r="D765" s="71">
        <f t="shared" si="194"/>
        <v>0</v>
      </c>
      <c r="E765" s="71">
        <v>0</v>
      </c>
      <c r="F765" s="71">
        <v>0</v>
      </c>
      <c r="G765" s="71">
        <v>0</v>
      </c>
      <c r="H765" s="71">
        <v>0</v>
      </c>
      <c r="I765" s="71">
        <v>0</v>
      </c>
      <c r="J765" s="72">
        <v>0</v>
      </c>
      <c r="K765" s="71">
        <v>0</v>
      </c>
      <c r="L765" s="71">
        <v>9604594.7999999989</v>
      </c>
      <c r="M765" s="71">
        <v>0</v>
      </c>
      <c r="N765" s="71">
        <v>0</v>
      </c>
      <c r="O765" s="71">
        <v>0</v>
      </c>
      <c r="P765" s="71">
        <v>636060.76199999999</v>
      </c>
      <c r="Q765" s="71">
        <v>0</v>
      </c>
      <c r="R765" s="71">
        <v>0</v>
      </c>
      <c r="S765" s="71">
        <v>0</v>
      </c>
      <c r="T765" s="71">
        <v>0</v>
      </c>
    </row>
    <row r="766" spans="1:20" s="36" customFormat="1" ht="22.5" customHeight="1" x14ac:dyDescent="0.25">
      <c r="A766" s="37">
        <v>53</v>
      </c>
      <c r="B766" s="38" t="s">
        <v>1218</v>
      </c>
      <c r="C766" s="80">
        <f t="shared" si="195"/>
        <v>3900704.9040000001</v>
      </c>
      <c r="D766" s="71">
        <f t="shared" si="194"/>
        <v>3211837.8119999999</v>
      </c>
      <c r="E766" s="71">
        <v>0</v>
      </c>
      <c r="F766" s="71">
        <v>0</v>
      </c>
      <c r="G766" s="71">
        <v>2173350.7439999999</v>
      </c>
      <c r="H766" s="71">
        <v>1038487.068</v>
      </c>
      <c r="I766" s="71">
        <v>0</v>
      </c>
      <c r="J766" s="72">
        <v>0</v>
      </c>
      <c r="K766" s="71">
        <v>0</v>
      </c>
      <c r="L766" s="71">
        <v>0</v>
      </c>
      <c r="M766" s="71">
        <v>0</v>
      </c>
      <c r="N766" s="71">
        <v>0</v>
      </c>
      <c r="O766" s="71">
        <v>0</v>
      </c>
      <c r="P766" s="71">
        <v>688867.09200000006</v>
      </c>
      <c r="Q766" s="71">
        <v>0</v>
      </c>
      <c r="R766" s="71">
        <v>0</v>
      </c>
      <c r="S766" s="71">
        <v>0</v>
      </c>
      <c r="T766" s="71">
        <v>0</v>
      </c>
    </row>
    <row r="767" spans="1:20" s="47" customFormat="1" ht="22.5" customHeight="1" x14ac:dyDescent="0.25">
      <c r="A767" s="37">
        <v>54</v>
      </c>
      <c r="B767" s="99" t="s">
        <v>151</v>
      </c>
      <c r="C767" s="80">
        <f t="shared" si="195"/>
        <v>29498759.82</v>
      </c>
      <c r="D767" s="100">
        <f t="shared" si="194"/>
        <v>9871074.75</v>
      </c>
      <c r="E767" s="100">
        <v>0</v>
      </c>
      <c r="F767" s="100">
        <v>4218333.8</v>
      </c>
      <c r="G767" s="100">
        <v>2267381.2000000002</v>
      </c>
      <c r="H767" s="100">
        <v>584934.44999999995</v>
      </c>
      <c r="I767" s="100">
        <v>2800425.3</v>
      </c>
      <c r="J767" s="101">
        <v>0</v>
      </c>
      <c r="K767" s="100">
        <v>0</v>
      </c>
      <c r="L767" s="100">
        <v>0</v>
      </c>
      <c r="M767" s="100">
        <v>0</v>
      </c>
      <c r="N767" s="100">
        <v>19627685.07</v>
      </c>
      <c r="O767" s="100">
        <v>0</v>
      </c>
      <c r="P767" s="100">
        <v>0</v>
      </c>
      <c r="Q767" s="100">
        <v>0</v>
      </c>
      <c r="R767" s="100">
        <v>0</v>
      </c>
      <c r="S767" s="100">
        <v>0</v>
      </c>
      <c r="T767" s="100">
        <v>0</v>
      </c>
    </row>
    <row r="768" spans="1:20" s="36" customFormat="1" ht="22.5" customHeight="1" x14ac:dyDescent="0.25">
      <c r="A768" s="37">
        <v>55</v>
      </c>
      <c r="B768" s="38" t="s">
        <v>1299</v>
      </c>
      <c r="C768" s="80">
        <f t="shared" si="195"/>
        <v>12137486.35</v>
      </c>
      <c r="D768" s="71">
        <f t="shared" si="194"/>
        <v>0</v>
      </c>
      <c r="E768" s="71">
        <v>0</v>
      </c>
      <c r="F768" s="71">
        <v>0</v>
      </c>
      <c r="G768" s="71">
        <v>0</v>
      </c>
      <c r="H768" s="71">
        <v>0</v>
      </c>
      <c r="I768" s="71">
        <v>0</v>
      </c>
      <c r="J768" s="72">
        <v>0</v>
      </c>
      <c r="K768" s="71">
        <v>0</v>
      </c>
      <c r="L768" s="71">
        <v>11768981.060000001</v>
      </c>
      <c r="M768" s="71">
        <v>0</v>
      </c>
      <c r="N768" s="71">
        <v>0</v>
      </c>
      <c r="O768" s="71">
        <v>0</v>
      </c>
      <c r="P768" s="135">
        <v>368505.29</v>
      </c>
      <c r="Q768" s="71">
        <v>0</v>
      </c>
      <c r="R768" s="71">
        <v>0</v>
      </c>
      <c r="S768" s="71">
        <v>0</v>
      </c>
      <c r="T768" s="71">
        <v>0</v>
      </c>
    </row>
    <row r="769" spans="1:20" s="47" customFormat="1" ht="22.5" customHeight="1" x14ac:dyDescent="0.25">
      <c r="A769" s="37">
        <v>56</v>
      </c>
      <c r="B769" s="99" t="s">
        <v>521</v>
      </c>
      <c r="C769" s="80">
        <f t="shared" si="195"/>
        <v>2026382.4</v>
      </c>
      <c r="D769" s="100">
        <f t="shared" si="194"/>
        <v>0</v>
      </c>
      <c r="E769" s="100">
        <v>0</v>
      </c>
      <c r="F769" s="100">
        <v>0</v>
      </c>
      <c r="G769" s="100">
        <v>0</v>
      </c>
      <c r="H769" s="100">
        <v>0</v>
      </c>
      <c r="I769" s="100">
        <v>0</v>
      </c>
      <c r="J769" s="101">
        <v>0</v>
      </c>
      <c r="K769" s="100">
        <v>0</v>
      </c>
      <c r="L769" s="100">
        <v>0</v>
      </c>
      <c r="M769" s="100">
        <v>0</v>
      </c>
      <c r="N769" s="100">
        <v>2026382.4</v>
      </c>
      <c r="O769" s="100">
        <v>0</v>
      </c>
      <c r="P769" s="100">
        <v>0</v>
      </c>
      <c r="Q769" s="100">
        <v>0</v>
      </c>
      <c r="R769" s="100">
        <v>0</v>
      </c>
      <c r="S769" s="100">
        <v>0</v>
      </c>
      <c r="T769" s="100">
        <v>0</v>
      </c>
    </row>
    <row r="770" spans="1:20" s="47" customFormat="1" ht="22.5" customHeight="1" x14ac:dyDescent="0.25">
      <c r="A770" s="37">
        <v>57</v>
      </c>
      <c r="B770" s="99" t="s">
        <v>159</v>
      </c>
      <c r="C770" s="80">
        <f t="shared" si="195"/>
        <v>2381629.2999999998</v>
      </c>
      <c r="D770" s="100">
        <f t="shared" si="194"/>
        <v>0</v>
      </c>
      <c r="E770" s="100">
        <v>0</v>
      </c>
      <c r="F770" s="100">
        <v>0</v>
      </c>
      <c r="G770" s="100">
        <v>0</v>
      </c>
      <c r="H770" s="100">
        <v>0</v>
      </c>
      <c r="I770" s="100">
        <v>0</v>
      </c>
      <c r="J770" s="101">
        <v>0</v>
      </c>
      <c r="K770" s="100">
        <v>0</v>
      </c>
      <c r="L770" s="100">
        <v>0</v>
      </c>
      <c r="M770" s="100">
        <v>0</v>
      </c>
      <c r="N770" s="100">
        <v>2381629.2999999998</v>
      </c>
      <c r="O770" s="100">
        <v>0</v>
      </c>
      <c r="P770" s="100">
        <v>0</v>
      </c>
      <c r="Q770" s="100">
        <v>0</v>
      </c>
      <c r="R770" s="100">
        <v>0</v>
      </c>
      <c r="S770" s="100">
        <v>0</v>
      </c>
      <c r="T770" s="100">
        <v>0</v>
      </c>
    </row>
    <row r="771" spans="1:20" s="47" customFormat="1" ht="21.75" customHeight="1" x14ac:dyDescent="0.25">
      <c r="A771" s="37">
        <v>58</v>
      </c>
      <c r="B771" s="99" t="s">
        <v>1134</v>
      </c>
      <c r="C771" s="80">
        <f t="shared" si="195"/>
        <v>2058996.92</v>
      </c>
      <c r="D771" s="100">
        <f t="shared" si="194"/>
        <v>709132.79999999993</v>
      </c>
      <c r="E771" s="100">
        <v>0</v>
      </c>
      <c r="F771" s="100">
        <v>568399.19999999995</v>
      </c>
      <c r="G771" s="100">
        <v>0</v>
      </c>
      <c r="H771" s="100">
        <v>0</v>
      </c>
      <c r="I771" s="100">
        <v>140733.6</v>
      </c>
      <c r="J771" s="101">
        <v>0</v>
      </c>
      <c r="K771" s="100">
        <v>0</v>
      </c>
      <c r="L771" s="100">
        <v>341764.58</v>
      </c>
      <c r="M771" s="100">
        <v>0</v>
      </c>
      <c r="N771" s="100">
        <v>1008099.5399999999</v>
      </c>
      <c r="O771" s="100">
        <v>0</v>
      </c>
      <c r="P771" s="100">
        <v>0</v>
      </c>
      <c r="Q771" s="100">
        <v>0</v>
      </c>
      <c r="R771" s="100">
        <v>0</v>
      </c>
      <c r="S771" s="100">
        <v>0</v>
      </c>
      <c r="T771" s="100">
        <v>0</v>
      </c>
    </row>
    <row r="772" spans="1:20" s="47" customFormat="1" ht="21.75" customHeight="1" x14ac:dyDescent="0.25">
      <c r="A772" s="37">
        <v>59</v>
      </c>
      <c r="B772" s="99" t="s">
        <v>164</v>
      </c>
      <c r="C772" s="80">
        <f t="shared" si="195"/>
        <v>986469.6</v>
      </c>
      <c r="D772" s="100">
        <f t="shared" si="194"/>
        <v>986469.6</v>
      </c>
      <c r="E772" s="100">
        <v>0</v>
      </c>
      <c r="F772" s="100">
        <v>986469.6</v>
      </c>
      <c r="G772" s="100">
        <v>0</v>
      </c>
      <c r="H772" s="100">
        <v>0</v>
      </c>
      <c r="I772" s="100">
        <v>0</v>
      </c>
      <c r="J772" s="101">
        <v>0</v>
      </c>
      <c r="K772" s="100">
        <v>0</v>
      </c>
      <c r="L772" s="100">
        <v>0</v>
      </c>
      <c r="M772" s="100">
        <v>0</v>
      </c>
      <c r="N772" s="100">
        <v>0</v>
      </c>
      <c r="O772" s="100">
        <v>0</v>
      </c>
      <c r="P772" s="100">
        <v>0</v>
      </c>
      <c r="Q772" s="100">
        <v>0</v>
      </c>
      <c r="R772" s="100">
        <v>0</v>
      </c>
      <c r="S772" s="100">
        <v>0</v>
      </c>
      <c r="T772" s="100">
        <v>0</v>
      </c>
    </row>
    <row r="773" spans="1:20" s="47" customFormat="1" ht="22.5" customHeight="1" x14ac:dyDescent="0.25">
      <c r="A773" s="37">
        <v>60</v>
      </c>
      <c r="B773" s="99" t="s">
        <v>523</v>
      </c>
      <c r="C773" s="80">
        <f t="shared" si="195"/>
        <v>832099.64</v>
      </c>
      <c r="D773" s="100">
        <f t="shared" si="194"/>
        <v>0</v>
      </c>
      <c r="E773" s="100">
        <v>0</v>
      </c>
      <c r="F773" s="100">
        <v>0</v>
      </c>
      <c r="G773" s="100">
        <v>0</v>
      </c>
      <c r="H773" s="100">
        <v>0</v>
      </c>
      <c r="I773" s="100">
        <v>0</v>
      </c>
      <c r="J773" s="101">
        <v>0</v>
      </c>
      <c r="K773" s="100">
        <v>0</v>
      </c>
      <c r="L773" s="100">
        <v>832099.64</v>
      </c>
      <c r="M773" s="100">
        <v>0</v>
      </c>
      <c r="N773" s="100">
        <v>0</v>
      </c>
      <c r="O773" s="100">
        <v>0</v>
      </c>
      <c r="P773" s="100">
        <v>0</v>
      </c>
      <c r="Q773" s="100">
        <v>0</v>
      </c>
      <c r="R773" s="100">
        <v>0</v>
      </c>
      <c r="S773" s="100">
        <v>0</v>
      </c>
      <c r="T773" s="100">
        <v>0</v>
      </c>
    </row>
    <row r="774" spans="1:20" s="36" customFormat="1" ht="22.5" customHeight="1" x14ac:dyDescent="0.25">
      <c r="A774" s="37">
        <v>61</v>
      </c>
      <c r="B774" s="38" t="s">
        <v>1219</v>
      </c>
      <c r="C774" s="80">
        <f t="shared" si="195"/>
        <v>166833</v>
      </c>
      <c r="D774" s="71">
        <f t="shared" si="194"/>
        <v>0</v>
      </c>
      <c r="E774" s="71">
        <v>0</v>
      </c>
      <c r="F774" s="71">
        <v>0</v>
      </c>
      <c r="G774" s="71">
        <v>0</v>
      </c>
      <c r="H774" s="71">
        <v>0</v>
      </c>
      <c r="I774" s="71">
        <v>0</v>
      </c>
      <c r="J774" s="72">
        <v>0</v>
      </c>
      <c r="K774" s="71">
        <v>0</v>
      </c>
      <c r="L774" s="71">
        <v>0</v>
      </c>
      <c r="M774" s="71">
        <v>0</v>
      </c>
      <c r="N774" s="71">
        <v>0</v>
      </c>
      <c r="O774" s="71">
        <v>0</v>
      </c>
      <c r="P774" s="71">
        <v>166833</v>
      </c>
      <c r="Q774" s="71">
        <v>0</v>
      </c>
      <c r="R774" s="71">
        <v>0</v>
      </c>
      <c r="S774" s="71">
        <v>0</v>
      </c>
      <c r="T774" s="71">
        <v>0</v>
      </c>
    </row>
    <row r="775" spans="1:20" s="36" customFormat="1" ht="22.5" customHeight="1" x14ac:dyDescent="0.25">
      <c r="A775" s="37">
        <v>62</v>
      </c>
      <c r="B775" s="38" t="s">
        <v>1220</v>
      </c>
      <c r="C775" s="80">
        <f t="shared" si="195"/>
        <v>1992110.0450000002</v>
      </c>
      <c r="D775" s="71">
        <f t="shared" si="194"/>
        <v>0</v>
      </c>
      <c r="E775" s="71">
        <v>0</v>
      </c>
      <c r="F775" s="71">
        <v>0</v>
      </c>
      <c r="G775" s="71">
        <v>0</v>
      </c>
      <c r="H775" s="71">
        <v>0</v>
      </c>
      <c r="I775" s="71">
        <v>0</v>
      </c>
      <c r="J775" s="72">
        <v>0</v>
      </c>
      <c r="K775" s="71">
        <v>0</v>
      </c>
      <c r="L775" s="71">
        <v>0</v>
      </c>
      <c r="M775" s="71">
        <v>0</v>
      </c>
      <c r="N775" s="71">
        <v>0</v>
      </c>
      <c r="O775" s="71">
        <v>500000</v>
      </c>
      <c r="P775" s="71">
        <v>1492110.0450000002</v>
      </c>
      <c r="Q775" s="71">
        <v>0</v>
      </c>
      <c r="R775" s="71">
        <v>0</v>
      </c>
      <c r="S775" s="71">
        <v>0</v>
      </c>
      <c r="T775" s="71">
        <v>0</v>
      </c>
    </row>
    <row r="776" spans="1:20" s="47" customFormat="1" ht="22.5" customHeight="1" x14ac:dyDescent="0.25">
      <c r="A776" s="37">
        <v>63</v>
      </c>
      <c r="B776" s="99" t="s">
        <v>526</v>
      </c>
      <c r="C776" s="80">
        <f t="shared" si="195"/>
        <v>1825950</v>
      </c>
      <c r="D776" s="100">
        <f t="shared" si="194"/>
        <v>0</v>
      </c>
      <c r="E776" s="100">
        <v>0</v>
      </c>
      <c r="F776" s="100">
        <v>0</v>
      </c>
      <c r="G776" s="100">
        <v>0</v>
      </c>
      <c r="H776" s="100">
        <v>0</v>
      </c>
      <c r="I776" s="100">
        <v>0</v>
      </c>
      <c r="J776" s="101">
        <v>0</v>
      </c>
      <c r="K776" s="100">
        <v>0</v>
      </c>
      <c r="L776" s="100">
        <v>0</v>
      </c>
      <c r="M776" s="100">
        <v>0</v>
      </c>
      <c r="N776" s="100">
        <v>1825950</v>
      </c>
      <c r="O776" s="100">
        <v>0</v>
      </c>
      <c r="P776" s="100">
        <v>0</v>
      </c>
      <c r="Q776" s="100">
        <v>0</v>
      </c>
      <c r="R776" s="100">
        <v>0</v>
      </c>
      <c r="S776" s="100">
        <v>0</v>
      </c>
      <c r="T776" s="100">
        <v>0</v>
      </c>
    </row>
    <row r="777" spans="1:20" s="36" customFormat="1" ht="22.5" customHeight="1" x14ac:dyDescent="0.25">
      <c r="A777" s="37">
        <v>64</v>
      </c>
      <c r="B777" s="38" t="s">
        <v>669</v>
      </c>
      <c r="C777" s="80">
        <f t="shared" si="195"/>
        <v>5884279.1999999993</v>
      </c>
      <c r="D777" s="71">
        <f t="shared" si="194"/>
        <v>5884279.1999999993</v>
      </c>
      <c r="E777" s="71">
        <v>0</v>
      </c>
      <c r="F777" s="71">
        <v>5884279.1999999993</v>
      </c>
      <c r="G777" s="71">
        <v>0</v>
      </c>
      <c r="H777" s="71">
        <v>0</v>
      </c>
      <c r="I777" s="71">
        <v>0</v>
      </c>
      <c r="J777" s="72">
        <v>0</v>
      </c>
      <c r="K777" s="71">
        <v>0</v>
      </c>
      <c r="L777" s="71">
        <v>0</v>
      </c>
      <c r="M777" s="71">
        <v>0</v>
      </c>
      <c r="N777" s="71">
        <v>0</v>
      </c>
      <c r="O777" s="71">
        <v>0</v>
      </c>
      <c r="P777" s="124">
        <v>0</v>
      </c>
      <c r="Q777" s="71">
        <v>0</v>
      </c>
      <c r="R777" s="71">
        <v>0</v>
      </c>
      <c r="S777" s="71">
        <v>0</v>
      </c>
      <c r="T777" s="71">
        <v>0</v>
      </c>
    </row>
    <row r="778" spans="1:20" s="36" customFormat="1" ht="22.5" customHeight="1" x14ac:dyDescent="0.25">
      <c r="A778" s="37">
        <v>65</v>
      </c>
      <c r="B778" s="38" t="s">
        <v>670</v>
      </c>
      <c r="C778" s="80">
        <f t="shared" si="195"/>
        <v>12003885.359999999</v>
      </c>
      <c r="D778" s="71">
        <f t="shared" si="194"/>
        <v>0</v>
      </c>
      <c r="E778" s="71">
        <v>0</v>
      </c>
      <c r="F778" s="71">
        <v>0</v>
      </c>
      <c r="G778" s="71">
        <v>0</v>
      </c>
      <c r="H778" s="71">
        <v>0</v>
      </c>
      <c r="I778" s="71">
        <v>0</v>
      </c>
      <c r="J778" s="72">
        <v>3</v>
      </c>
      <c r="K778" s="71">
        <v>12003885.359999999</v>
      </c>
      <c r="L778" s="71">
        <v>0</v>
      </c>
      <c r="M778" s="71">
        <v>0</v>
      </c>
      <c r="N778" s="71">
        <v>0</v>
      </c>
      <c r="O778" s="71">
        <v>0</v>
      </c>
      <c r="P778" s="124">
        <v>0</v>
      </c>
      <c r="Q778" s="71">
        <v>0</v>
      </c>
      <c r="R778" s="71">
        <v>0</v>
      </c>
      <c r="S778" s="71">
        <v>0</v>
      </c>
      <c r="T778" s="71">
        <v>0</v>
      </c>
    </row>
    <row r="779" spans="1:20" s="36" customFormat="1" ht="22.5" customHeight="1" x14ac:dyDescent="0.25">
      <c r="A779" s="37">
        <v>66</v>
      </c>
      <c r="B779" s="38" t="s">
        <v>671</v>
      </c>
      <c r="C779" s="80">
        <f t="shared" si="195"/>
        <v>1121069.5730000001</v>
      </c>
      <c r="D779" s="71">
        <f t="shared" si="194"/>
        <v>1121069.5730000001</v>
      </c>
      <c r="E779" s="71">
        <v>0</v>
      </c>
      <c r="F779" s="71">
        <v>0</v>
      </c>
      <c r="G779" s="71">
        <v>0</v>
      </c>
      <c r="H779" s="71">
        <v>0</v>
      </c>
      <c r="I779" s="71">
        <v>1121069.5730000001</v>
      </c>
      <c r="J779" s="72">
        <v>0</v>
      </c>
      <c r="K779" s="71">
        <v>0</v>
      </c>
      <c r="L779" s="71">
        <v>0</v>
      </c>
      <c r="M779" s="71">
        <v>0</v>
      </c>
      <c r="N779" s="71">
        <v>0</v>
      </c>
      <c r="O779" s="71">
        <v>0</v>
      </c>
      <c r="P779" s="71">
        <v>0</v>
      </c>
      <c r="Q779" s="71">
        <v>0</v>
      </c>
      <c r="R779" s="71">
        <v>0</v>
      </c>
      <c r="S779" s="71">
        <v>0</v>
      </c>
      <c r="T779" s="71">
        <v>0</v>
      </c>
    </row>
    <row r="780" spans="1:20" s="36" customFormat="1" ht="22.5" customHeight="1" x14ac:dyDescent="0.25">
      <c r="A780" s="37">
        <v>67</v>
      </c>
      <c r="B780" s="38" t="s">
        <v>672</v>
      </c>
      <c r="C780" s="80">
        <f t="shared" si="195"/>
        <v>8002590.2400000002</v>
      </c>
      <c r="D780" s="71">
        <f t="shared" si="194"/>
        <v>0</v>
      </c>
      <c r="E780" s="71">
        <v>0</v>
      </c>
      <c r="F780" s="71">
        <v>0</v>
      </c>
      <c r="G780" s="71">
        <v>0</v>
      </c>
      <c r="H780" s="71">
        <v>0</v>
      </c>
      <c r="I780" s="71">
        <v>0</v>
      </c>
      <c r="J780" s="72">
        <v>2</v>
      </c>
      <c r="K780" s="71">
        <v>8002590.2400000002</v>
      </c>
      <c r="L780" s="71">
        <v>0</v>
      </c>
      <c r="M780" s="71">
        <v>0</v>
      </c>
      <c r="N780" s="71">
        <v>0</v>
      </c>
      <c r="O780" s="71">
        <v>0</v>
      </c>
      <c r="P780" s="124">
        <v>0</v>
      </c>
      <c r="Q780" s="71">
        <v>0</v>
      </c>
      <c r="R780" s="71">
        <v>0</v>
      </c>
      <c r="S780" s="71">
        <v>0</v>
      </c>
      <c r="T780" s="71">
        <v>0</v>
      </c>
    </row>
    <row r="781" spans="1:20" s="36" customFormat="1" ht="22.5" customHeight="1" x14ac:dyDescent="0.25">
      <c r="A781" s="37">
        <v>68</v>
      </c>
      <c r="B781" s="38" t="s">
        <v>673</v>
      </c>
      <c r="C781" s="80">
        <f t="shared" si="195"/>
        <v>4624989.5999999996</v>
      </c>
      <c r="D781" s="71">
        <f t="shared" si="194"/>
        <v>4624989.5999999996</v>
      </c>
      <c r="E781" s="71">
        <v>0</v>
      </c>
      <c r="F781" s="71">
        <v>4624989.5999999996</v>
      </c>
      <c r="G781" s="71">
        <v>0</v>
      </c>
      <c r="H781" s="71">
        <v>0</v>
      </c>
      <c r="I781" s="71">
        <v>0</v>
      </c>
      <c r="J781" s="72">
        <v>0</v>
      </c>
      <c r="K781" s="71">
        <v>0</v>
      </c>
      <c r="L781" s="71">
        <v>0</v>
      </c>
      <c r="M781" s="71">
        <v>0</v>
      </c>
      <c r="N781" s="71">
        <v>0</v>
      </c>
      <c r="O781" s="71">
        <v>0</v>
      </c>
      <c r="P781" s="124">
        <v>0</v>
      </c>
      <c r="Q781" s="71">
        <v>0</v>
      </c>
      <c r="R781" s="71">
        <v>0</v>
      </c>
      <c r="S781" s="71">
        <v>0</v>
      </c>
      <c r="T781" s="71">
        <v>0</v>
      </c>
    </row>
    <row r="782" spans="1:20" s="36" customFormat="1" ht="22.5" customHeight="1" x14ac:dyDescent="0.25">
      <c r="A782" s="37">
        <v>69</v>
      </c>
      <c r="B782" s="38" t="s">
        <v>674</v>
      </c>
      <c r="C782" s="80">
        <f t="shared" si="195"/>
        <v>1264496.9609999999</v>
      </c>
      <c r="D782" s="71">
        <f t="shared" si="194"/>
        <v>1264496.9609999999</v>
      </c>
      <c r="E782" s="71">
        <v>0</v>
      </c>
      <c r="F782" s="71">
        <v>0</v>
      </c>
      <c r="G782" s="71">
        <v>0</v>
      </c>
      <c r="H782" s="71">
        <v>1264496.9609999999</v>
      </c>
      <c r="I782" s="71">
        <v>0</v>
      </c>
      <c r="J782" s="72">
        <v>0</v>
      </c>
      <c r="K782" s="71">
        <v>0</v>
      </c>
      <c r="L782" s="71">
        <v>0</v>
      </c>
      <c r="M782" s="71">
        <v>0</v>
      </c>
      <c r="N782" s="71">
        <v>0</v>
      </c>
      <c r="O782" s="71">
        <v>0</v>
      </c>
      <c r="P782" s="71">
        <v>0</v>
      </c>
      <c r="Q782" s="71">
        <v>0</v>
      </c>
      <c r="R782" s="71">
        <v>0</v>
      </c>
      <c r="S782" s="71">
        <v>0</v>
      </c>
      <c r="T782" s="71">
        <v>0</v>
      </c>
    </row>
    <row r="783" spans="1:20" s="36" customFormat="1" ht="22.5" customHeight="1" x14ac:dyDescent="0.25">
      <c r="A783" s="37">
        <v>70</v>
      </c>
      <c r="B783" s="38" t="s">
        <v>1222</v>
      </c>
      <c r="C783" s="80">
        <f t="shared" si="195"/>
        <v>20581547.484999999</v>
      </c>
      <c r="D783" s="71">
        <f t="shared" si="194"/>
        <v>4358831.3999999994</v>
      </c>
      <c r="E783" s="71">
        <v>4358831.3999999994</v>
      </c>
      <c r="F783" s="71">
        <v>0</v>
      </c>
      <c r="G783" s="71">
        <v>0</v>
      </c>
      <c r="H783" s="124">
        <v>0</v>
      </c>
      <c r="I783" s="71">
        <v>0</v>
      </c>
      <c r="J783" s="72">
        <v>0</v>
      </c>
      <c r="K783" s="71">
        <v>0</v>
      </c>
      <c r="L783" s="71">
        <v>0</v>
      </c>
      <c r="M783" s="71">
        <v>0</v>
      </c>
      <c r="N783" s="71">
        <v>15968272.635</v>
      </c>
      <c r="O783" s="71">
        <v>0</v>
      </c>
      <c r="P783" s="147">
        <v>254443.45</v>
      </c>
      <c r="Q783" s="71">
        <v>0</v>
      </c>
      <c r="R783" s="71">
        <v>0</v>
      </c>
      <c r="S783" s="71">
        <v>0</v>
      </c>
      <c r="T783" s="71">
        <v>0</v>
      </c>
    </row>
    <row r="784" spans="1:20" s="36" customFormat="1" ht="22.5" customHeight="1" x14ac:dyDescent="0.25">
      <c r="A784" s="37">
        <v>71</v>
      </c>
      <c r="B784" s="38" t="s">
        <v>203</v>
      </c>
      <c r="C784" s="80">
        <f t="shared" si="195"/>
        <v>24007770.719999999</v>
      </c>
      <c r="D784" s="71">
        <f t="shared" si="194"/>
        <v>0</v>
      </c>
      <c r="E784" s="71">
        <v>0</v>
      </c>
      <c r="F784" s="71">
        <v>0</v>
      </c>
      <c r="G784" s="71">
        <v>0</v>
      </c>
      <c r="H784" s="71">
        <v>0</v>
      </c>
      <c r="I784" s="71">
        <v>0</v>
      </c>
      <c r="J784" s="72">
        <v>6</v>
      </c>
      <c r="K784" s="71">
        <v>24007770.719999999</v>
      </c>
      <c r="L784" s="71">
        <v>0</v>
      </c>
      <c r="M784" s="71">
        <v>0</v>
      </c>
      <c r="N784" s="71">
        <v>0</v>
      </c>
      <c r="O784" s="71">
        <v>0</v>
      </c>
      <c r="P784" s="124">
        <v>0</v>
      </c>
      <c r="Q784" s="71">
        <v>0</v>
      </c>
      <c r="R784" s="71">
        <v>0</v>
      </c>
      <c r="S784" s="71">
        <v>0</v>
      </c>
      <c r="T784" s="71">
        <v>0</v>
      </c>
    </row>
    <row r="785" spans="1:20" s="87" customFormat="1" ht="22.5" customHeight="1" x14ac:dyDescent="0.25">
      <c r="A785" s="37">
        <v>72</v>
      </c>
      <c r="B785" s="38" t="s">
        <v>1223</v>
      </c>
      <c r="C785" s="80">
        <f t="shared" si="195"/>
        <v>1985412</v>
      </c>
      <c r="D785" s="71">
        <f t="shared" si="194"/>
        <v>0</v>
      </c>
      <c r="E785" s="88">
        <v>0</v>
      </c>
      <c r="F785" s="88">
        <v>0</v>
      </c>
      <c r="G785" s="88">
        <v>0</v>
      </c>
      <c r="H785" s="88">
        <v>0</v>
      </c>
      <c r="I785" s="88">
        <v>0</v>
      </c>
      <c r="J785" s="89">
        <v>0</v>
      </c>
      <c r="K785" s="88">
        <v>0</v>
      </c>
      <c r="L785" s="88">
        <v>0</v>
      </c>
      <c r="M785" s="88">
        <v>0</v>
      </c>
      <c r="N785" s="88">
        <v>0</v>
      </c>
      <c r="O785" s="88">
        <v>0</v>
      </c>
      <c r="P785" s="88">
        <v>1985412</v>
      </c>
      <c r="Q785" s="88">
        <v>0</v>
      </c>
      <c r="R785" s="88">
        <v>0</v>
      </c>
      <c r="S785" s="88">
        <v>0</v>
      </c>
      <c r="T785" s="88">
        <v>0</v>
      </c>
    </row>
    <row r="786" spans="1:20" s="36" customFormat="1" ht="22.5" customHeight="1" x14ac:dyDescent="0.25">
      <c r="A786" s="37">
        <v>73</v>
      </c>
      <c r="B786" s="38" t="s">
        <v>1224</v>
      </c>
      <c r="C786" s="80">
        <f t="shared" ref="C786:C849" si="196">D786+K786+L786+M786+N786+O786+P786+Q786+R786+S786+T786</f>
        <v>2135108.88</v>
      </c>
      <c r="D786" s="71">
        <f t="shared" si="194"/>
        <v>0</v>
      </c>
      <c r="E786" s="71">
        <v>0</v>
      </c>
      <c r="F786" s="71">
        <v>0</v>
      </c>
      <c r="G786" s="71">
        <v>0</v>
      </c>
      <c r="H786" s="71">
        <v>0</v>
      </c>
      <c r="I786" s="71">
        <v>0</v>
      </c>
      <c r="J786" s="72">
        <v>0</v>
      </c>
      <c r="K786" s="71">
        <v>0</v>
      </c>
      <c r="L786" s="71">
        <v>0</v>
      </c>
      <c r="M786" s="71">
        <v>0</v>
      </c>
      <c r="N786" s="71">
        <v>0</v>
      </c>
      <c r="O786" s="71">
        <v>0</v>
      </c>
      <c r="P786" s="71">
        <v>2135108.88</v>
      </c>
      <c r="Q786" s="71">
        <v>0</v>
      </c>
      <c r="R786" s="71">
        <v>0</v>
      </c>
      <c r="S786" s="71">
        <v>0</v>
      </c>
      <c r="T786" s="71">
        <v>0</v>
      </c>
    </row>
    <row r="787" spans="1:20" s="36" customFormat="1" ht="22.5" customHeight="1" x14ac:dyDescent="0.25">
      <c r="A787" s="37">
        <v>74</v>
      </c>
      <c r="B787" s="38" t="s">
        <v>1355</v>
      </c>
      <c r="C787" s="80">
        <f t="shared" si="196"/>
        <v>18844787.68</v>
      </c>
      <c r="D787" s="71">
        <f t="shared" si="194"/>
        <v>8909703.8399999999</v>
      </c>
      <c r="E787" s="71">
        <v>1939872</v>
      </c>
      <c r="F787" s="71">
        <v>4611872</v>
      </c>
      <c r="G787" s="71">
        <v>1595558.08</v>
      </c>
      <c r="H787" s="71">
        <v>762401.76</v>
      </c>
      <c r="I787" s="71">
        <v>0</v>
      </c>
      <c r="J787" s="72">
        <v>0</v>
      </c>
      <c r="K787" s="71">
        <v>0</v>
      </c>
      <c r="L787" s="71">
        <v>7636576</v>
      </c>
      <c r="M787" s="71">
        <v>0</v>
      </c>
      <c r="N787" s="71">
        <v>1792778.4000000001</v>
      </c>
      <c r="O787" s="71">
        <v>0</v>
      </c>
      <c r="P787" s="71">
        <v>505729.44</v>
      </c>
      <c r="Q787" s="71">
        <v>0</v>
      </c>
      <c r="R787" s="71">
        <v>0</v>
      </c>
      <c r="S787" s="71">
        <v>0</v>
      </c>
      <c r="T787" s="71">
        <v>0</v>
      </c>
    </row>
    <row r="788" spans="1:20" s="36" customFormat="1" ht="22.5" customHeight="1" x14ac:dyDescent="0.25">
      <c r="A788" s="37">
        <v>75</v>
      </c>
      <c r="B788" s="38" t="s">
        <v>1225</v>
      </c>
      <c r="C788" s="80">
        <f t="shared" si="196"/>
        <v>1783995.75</v>
      </c>
      <c r="D788" s="71">
        <f t="shared" si="194"/>
        <v>703889.1</v>
      </c>
      <c r="E788" s="71">
        <v>0</v>
      </c>
      <c r="F788" s="100">
        <v>508907.16</v>
      </c>
      <c r="G788" s="71">
        <v>0</v>
      </c>
      <c r="H788" s="71">
        <v>0</v>
      </c>
      <c r="I788" s="71">
        <v>194981.94</v>
      </c>
      <c r="J788" s="72">
        <v>0</v>
      </c>
      <c r="K788" s="71">
        <v>0</v>
      </c>
      <c r="L788" s="71">
        <v>0</v>
      </c>
      <c r="M788" s="71">
        <v>0</v>
      </c>
      <c r="N788" s="100">
        <v>1080106.6499999999</v>
      </c>
      <c r="O788" s="71">
        <v>0</v>
      </c>
      <c r="P788" s="71">
        <v>0</v>
      </c>
      <c r="Q788" s="71">
        <v>0</v>
      </c>
      <c r="R788" s="71">
        <v>0</v>
      </c>
      <c r="S788" s="71">
        <v>0</v>
      </c>
      <c r="T788" s="71">
        <v>0</v>
      </c>
    </row>
    <row r="789" spans="1:20" s="36" customFormat="1" ht="22.5" customHeight="1" x14ac:dyDescent="0.25">
      <c r="A789" s="37">
        <v>76</v>
      </c>
      <c r="B789" s="38" t="s">
        <v>679</v>
      </c>
      <c r="C789" s="80">
        <f t="shared" si="196"/>
        <v>16005180.48</v>
      </c>
      <c r="D789" s="71">
        <f t="shared" si="194"/>
        <v>0</v>
      </c>
      <c r="E789" s="71">
        <v>0</v>
      </c>
      <c r="F789" s="71">
        <v>0</v>
      </c>
      <c r="G789" s="71">
        <v>0</v>
      </c>
      <c r="H789" s="71">
        <v>0</v>
      </c>
      <c r="I789" s="71">
        <v>0</v>
      </c>
      <c r="J789" s="72">
        <v>4</v>
      </c>
      <c r="K789" s="71">
        <v>16005180.48</v>
      </c>
      <c r="L789" s="71">
        <v>0</v>
      </c>
      <c r="M789" s="71">
        <v>0</v>
      </c>
      <c r="N789" s="71">
        <v>0</v>
      </c>
      <c r="O789" s="71">
        <v>0</v>
      </c>
      <c r="P789" s="124">
        <v>0</v>
      </c>
      <c r="Q789" s="71">
        <v>0</v>
      </c>
      <c r="R789" s="71">
        <v>0</v>
      </c>
      <c r="S789" s="71">
        <v>0</v>
      </c>
      <c r="T789" s="71">
        <v>0</v>
      </c>
    </row>
    <row r="790" spans="1:20" s="36" customFormat="1" ht="22.5" customHeight="1" x14ac:dyDescent="0.25">
      <c r="A790" s="37">
        <v>77</v>
      </c>
      <c r="B790" s="38" t="s">
        <v>1226</v>
      </c>
      <c r="C790" s="80">
        <f t="shared" si="196"/>
        <v>11094413.285</v>
      </c>
      <c r="D790" s="71">
        <f t="shared" si="194"/>
        <v>0</v>
      </c>
      <c r="E790" s="71">
        <v>0</v>
      </c>
      <c r="F790" s="71">
        <v>0</v>
      </c>
      <c r="G790" s="71">
        <v>0</v>
      </c>
      <c r="H790" s="71">
        <v>0</v>
      </c>
      <c r="I790" s="124">
        <v>0</v>
      </c>
      <c r="J790" s="72">
        <v>0</v>
      </c>
      <c r="K790" s="71">
        <v>0</v>
      </c>
      <c r="L790" s="71">
        <v>0</v>
      </c>
      <c r="M790" s="71">
        <v>0</v>
      </c>
      <c r="N790" s="71">
        <v>10861212.705</v>
      </c>
      <c r="O790" s="71">
        <v>0</v>
      </c>
      <c r="P790" s="147">
        <v>233200.58</v>
      </c>
      <c r="Q790" s="71">
        <v>0</v>
      </c>
      <c r="R790" s="71">
        <v>0</v>
      </c>
      <c r="S790" s="71">
        <v>0</v>
      </c>
      <c r="T790" s="71">
        <v>0</v>
      </c>
    </row>
    <row r="791" spans="1:20" s="47" customFormat="1" ht="23.25" customHeight="1" x14ac:dyDescent="0.25">
      <c r="A791" s="37">
        <v>78</v>
      </c>
      <c r="B791" s="99" t="s">
        <v>218</v>
      </c>
      <c r="C791" s="80">
        <f t="shared" si="196"/>
        <v>1791144.6</v>
      </c>
      <c r="D791" s="100">
        <f t="shared" si="194"/>
        <v>0</v>
      </c>
      <c r="E791" s="100">
        <v>0</v>
      </c>
      <c r="F791" s="100">
        <v>0</v>
      </c>
      <c r="G791" s="100">
        <v>0</v>
      </c>
      <c r="H791" s="100">
        <v>0</v>
      </c>
      <c r="I791" s="100">
        <v>0</v>
      </c>
      <c r="J791" s="101">
        <v>0</v>
      </c>
      <c r="K791" s="100">
        <v>0</v>
      </c>
      <c r="L791" s="100">
        <v>0</v>
      </c>
      <c r="M791" s="100">
        <v>0</v>
      </c>
      <c r="N791" s="100">
        <v>1791144.6</v>
      </c>
      <c r="O791" s="100">
        <v>0</v>
      </c>
      <c r="P791" s="100">
        <v>0</v>
      </c>
      <c r="Q791" s="100">
        <v>0</v>
      </c>
      <c r="R791" s="100">
        <v>0</v>
      </c>
      <c r="S791" s="100">
        <v>0</v>
      </c>
      <c r="T791" s="100">
        <v>0</v>
      </c>
    </row>
    <row r="792" spans="1:20" s="36" customFormat="1" ht="22.5" customHeight="1" x14ac:dyDescent="0.25">
      <c r="A792" s="37">
        <v>79</v>
      </c>
      <c r="B792" s="38" t="s">
        <v>1227</v>
      </c>
      <c r="C792" s="80">
        <f t="shared" si="196"/>
        <v>34421358.814000003</v>
      </c>
      <c r="D792" s="71">
        <f t="shared" si="194"/>
        <v>16274214.282</v>
      </c>
      <c r="E792" s="71">
        <v>3543315.6</v>
      </c>
      <c r="F792" s="71">
        <v>8423915.6000000015</v>
      </c>
      <c r="G792" s="71">
        <v>2914401.4840000002</v>
      </c>
      <c r="H792" s="71">
        <v>1392581.598</v>
      </c>
      <c r="I792" s="71">
        <v>0</v>
      </c>
      <c r="J792" s="72">
        <v>0</v>
      </c>
      <c r="K792" s="71">
        <v>0</v>
      </c>
      <c r="L792" s="71">
        <v>13948754.800000001</v>
      </c>
      <c r="M792" s="71">
        <v>0</v>
      </c>
      <c r="N792" s="71">
        <v>3274638.5700000003</v>
      </c>
      <c r="O792" s="71">
        <v>0</v>
      </c>
      <c r="P792" s="71">
        <v>923751.16200000013</v>
      </c>
      <c r="Q792" s="71">
        <v>0</v>
      </c>
      <c r="R792" s="71">
        <v>0</v>
      </c>
      <c r="S792" s="71">
        <v>0</v>
      </c>
      <c r="T792" s="71">
        <v>0</v>
      </c>
    </row>
    <row r="793" spans="1:20" s="87" customFormat="1" ht="21.75" customHeight="1" x14ac:dyDescent="0.25">
      <c r="A793" s="37">
        <v>80</v>
      </c>
      <c r="B793" s="38" t="s">
        <v>1228</v>
      </c>
      <c r="C793" s="80">
        <f t="shared" si="196"/>
        <v>999461.1</v>
      </c>
      <c r="D793" s="71">
        <f t="shared" ref="D793" si="197">SUM(E793:I793)</f>
        <v>0</v>
      </c>
      <c r="E793" s="88">
        <v>0</v>
      </c>
      <c r="F793" s="88">
        <v>0</v>
      </c>
      <c r="G793" s="88">
        <v>0</v>
      </c>
      <c r="H793" s="88">
        <v>0</v>
      </c>
      <c r="I793" s="88">
        <v>0</v>
      </c>
      <c r="J793" s="89">
        <v>0</v>
      </c>
      <c r="K793" s="88">
        <v>0</v>
      </c>
      <c r="L793" s="88">
        <v>0</v>
      </c>
      <c r="M793" s="88">
        <v>0</v>
      </c>
      <c r="N793" s="88">
        <v>0</v>
      </c>
      <c r="O793" s="88">
        <v>0</v>
      </c>
      <c r="P793" s="88">
        <v>999461.1</v>
      </c>
      <c r="Q793" s="88">
        <v>0</v>
      </c>
      <c r="R793" s="88">
        <v>0</v>
      </c>
      <c r="S793" s="88">
        <v>0</v>
      </c>
      <c r="T793" s="88">
        <v>0</v>
      </c>
    </row>
    <row r="794" spans="1:20" s="29" customFormat="1" ht="22.5" customHeight="1" x14ac:dyDescent="0.25">
      <c r="A794" s="174" t="s">
        <v>232</v>
      </c>
      <c r="B794" s="174"/>
      <c r="C794" s="78">
        <f>SUM(C795:C800)</f>
        <v>3462438.4926</v>
      </c>
      <c r="D794" s="78">
        <f t="shared" ref="D794:T794" si="198">SUM(D795:D800)</f>
        <v>2561854.5035999999</v>
      </c>
      <c r="E794" s="78">
        <f t="shared" si="198"/>
        <v>0</v>
      </c>
      <c r="F794" s="78">
        <f t="shared" si="198"/>
        <v>948303.35999999999</v>
      </c>
      <c r="G794" s="78">
        <f t="shared" si="198"/>
        <v>0</v>
      </c>
      <c r="H794" s="78">
        <f t="shared" si="198"/>
        <v>1613551.1436000001</v>
      </c>
      <c r="I794" s="78">
        <f t="shared" si="198"/>
        <v>0</v>
      </c>
      <c r="J794" s="79">
        <f t="shared" si="198"/>
        <v>0</v>
      </c>
      <c r="K794" s="78">
        <f t="shared" si="198"/>
        <v>0</v>
      </c>
      <c r="L794" s="78">
        <f t="shared" si="198"/>
        <v>0</v>
      </c>
      <c r="M794" s="78">
        <f t="shared" si="198"/>
        <v>782761.02</v>
      </c>
      <c r="N794" s="78">
        <f t="shared" si="198"/>
        <v>0</v>
      </c>
      <c r="O794" s="78">
        <f t="shared" si="198"/>
        <v>0</v>
      </c>
      <c r="P794" s="78">
        <f t="shared" si="198"/>
        <v>117822.96900000001</v>
      </c>
      <c r="Q794" s="78">
        <f t="shared" si="198"/>
        <v>0</v>
      </c>
      <c r="R794" s="78">
        <f t="shared" si="198"/>
        <v>0</v>
      </c>
      <c r="S794" s="78">
        <f t="shared" si="198"/>
        <v>0</v>
      </c>
      <c r="T794" s="78">
        <f t="shared" si="198"/>
        <v>0</v>
      </c>
    </row>
    <row r="795" spans="1:20" s="36" customFormat="1" ht="22.5" customHeight="1" x14ac:dyDescent="0.25">
      <c r="A795" s="37">
        <v>1</v>
      </c>
      <c r="B795" s="38" t="s">
        <v>682</v>
      </c>
      <c r="C795" s="80">
        <f t="shared" si="196"/>
        <v>364513.28759999998</v>
      </c>
      <c r="D795" s="71">
        <f t="shared" ref="D795:D867" si="199">SUM(E795:I795)</f>
        <v>364513.28759999998</v>
      </c>
      <c r="E795" s="71">
        <v>0</v>
      </c>
      <c r="F795" s="71">
        <v>0</v>
      </c>
      <c r="G795" s="71">
        <v>0</v>
      </c>
      <c r="H795" s="71">
        <v>364513.28759999998</v>
      </c>
      <c r="I795" s="71">
        <v>0</v>
      </c>
      <c r="J795" s="72">
        <v>0</v>
      </c>
      <c r="K795" s="71">
        <v>0</v>
      </c>
      <c r="L795" s="71">
        <v>0</v>
      </c>
      <c r="M795" s="71">
        <v>0</v>
      </c>
      <c r="N795" s="71">
        <v>0</v>
      </c>
      <c r="O795" s="71">
        <v>0</v>
      </c>
      <c r="P795" s="71">
        <v>0</v>
      </c>
      <c r="Q795" s="71">
        <v>0</v>
      </c>
      <c r="R795" s="71">
        <v>0</v>
      </c>
      <c r="S795" s="71">
        <v>0</v>
      </c>
      <c r="T795" s="71">
        <v>0</v>
      </c>
    </row>
    <row r="796" spans="1:20" s="36" customFormat="1" ht="22.5" customHeight="1" x14ac:dyDescent="0.25">
      <c r="A796" s="37">
        <v>2</v>
      </c>
      <c r="B796" s="38" t="s">
        <v>1229</v>
      </c>
      <c r="C796" s="80">
        <f t="shared" si="196"/>
        <v>1066126.3289999999</v>
      </c>
      <c r="D796" s="71">
        <f t="shared" si="199"/>
        <v>948303.35999999999</v>
      </c>
      <c r="E796" s="71">
        <v>0</v>
      </c>
      <c r="F796" s="71">
        <v>948303.35999999999</v>
      </c>
      <c r="G796" s="71">
        <v>0</v>
      </c>
      <c r="H796" s="71">
        <v>0</v>
      </c>
      <c r="I796" s="71">
        <v>0</v>
      </c>
      <c r="J796" s="72">
        <v>0</v>
      </c>
      <c r="K796" s="71">
        <v>0</v>
      </c>
      <c r="L796" s="71">
        <v>0</v>
      </c>
      <c r="M796" s="71">
        <v>0</v>
      </c>
      <c r="N796" s="71">
        <v>0</v>
      </c>
      <c r="O796" s="71">
        <v>0</v>
      </c>
      <c r="P796" s="71">
        <v>117822.96900000001</v>
      </c>
      <c r="Q796" s="71">
        <v>0</v>
      </c>
      <c r="R796" s="71">
        <v>0</v>
      </c>
      <c r="S796" s="71">
        <v>0</v>
      </c>
      <c r="T796" s="71">
        <v>0</v>
      </c>
    </row>
    <row r="797" spans="1:20" s="47" customFormat="1" ht="22.5" customHeight="1" x14ac:dyDescent="0.25">
      <c r="A797" s="37">
        <v>3</v>
      </c>
      <c r="B797" s="99" t="s">
        <v>534</v>
      </c>
      <c r="C797" s="80">
        <f t="shared" si="196"/>
        <v>628341.84</v>
      </c>
      <c r="D797" s="100">
        <f t="shared" si="199"/>
        <v>0</v>
      </c>
      <c r="E797" s="100">
        <v>0</v>
      </c>
      <c r="F797" s="100">
        <v>0</v>
      </c>
      <c r="G797" s="100">
        <v>0</v>
      </c>
      <c r="H797" s="100">
        <v>0</v>
      </c>
      <c r="I797" s="100">
        <v>0</v>
      </c>
      <c r="J797" s="101">
        <v>0</v>
      </c>
      <c r="K797" s="100">
        <v>0</v>
      </c>
      <c r="L797" s="100">
        <v>0</v>
      </c>
      <c r="M797" s="100">
        <v>628341.84</v>
      </c>
      <c r="N797" s="100">
        <v>0</v>
      </c>
      <c r="O797" s="100">
        <v>0</v>
      </c>
      <c r="P797" s="100">
        <v>0</v>
      </c>
      <c r="Q797" s="100">
        <v>0</v>
      </c>
      <c r="R797" s="100">
        <v>0</v>
      </c>
      <c r="S797" s="100">
        <v>0</v>
      </c>
      <c r="T797" s="100">
        <v>0</v>
      </c>
    </row>
    <row r="798" spans="1:20" s="47" customFormat="1" ht="24.6" customHeight="1" x14ac:dyDescent="0.25">
      <c r="A798" s="37">
        <v>4</v>
      </c>
      <c r="B798" s="99" t="s">
        <v>535</v>
      </c>
      <c r="C798" s="80">
        <f t="shared" si="196"/>
        <v>154419.18</v>
      </c>
      <c r="D798" s="100">
        <f t="shared" si="199"/>
        <v>0</v>
      </c>
      <c r="E798" s="100">
        <v>0</v>
      </c>
      <c r="F798" s="100">
        <v>0</v>
      </c>
      <c r="G798" s="100">
        <v>0</v>
      </c>
      <c r="H798" s="100">
        <v>0</v>
      </c>
      <c r="I798" s="100">
        <v>0</v>
      </c>
      <c r="J798" s="101">
        <v>0</v>
      </c>
      <c r="K798" s="100">
        <v>0</v>
      </c>
      <c r="L798" s="100">
        <v>0</v>
      </c>
      <c r="M798" s="100">
        <v>154419.18</v>
      </c>
      <c r="N798" s="100">
        <v>0</v>
      </c>
      <c r="O798" s="100">
        <v>0</v>
      </c>
      <c r="P798" s="100">
        <v>0</v>
      </c>
      <c r="Q798" s="100">
        <v>0</v>
      </c>
      <c r="R798" s="100">
        <v>0</v>
      </c>
      <c r="S798" s="100">
        <v>0</v>
      </c>
      <c r="T798" s="100">
        <v>0</v>
      </c>
    </row>
    <row r="799" spans="1:20" s="36" customFormat="1" ht="22.5" customHeight="1" x14ac:dyDescent="0.25">
      <c r="A799" s="37">
        <v>5</v>
      </c>
      <c r="B799" s="38" t="s">
        <v>685</v>
      </c>
      <c r="C799" s="80">
        <f t="shared" si="196"/>
        <v>464097.38319999998</v>
      </c>
      <c r="D799" s="71">
        <f t="shared" si="199"/>
        <v>464097.38319999998</v>
      </c>
      <c r="E799" s="71">
        <v>0</v>
      </c>
      <c r="F799" s="71">
        <v>0</v>
      </c>
      <c r="G799" s="71">
        <v>0</v>
      </c>
      <c r="H799" s="71">
        <v>464097.38319999998</v>
      </c>
      <c r="I799" s="71">
        <v>0</v>
      </c>
      <c r="J799" s="72">
        <v>0</v>
      </c>
      <c r="K799" s="71">
        <v>0</v>
      </c>
      <c r="L799" s="71">
        <v>0</v>
      </c>
      <c r="M799" s="71">
        <v>0</v>
      </c>
      <c r="N799" s="71">
        <v>0</v>
      </c>
      <c r="O799" s="71">
        <v>0</v>
      </c>
      <c r="P799" s="71">
        <v>0</v>
      </c>
      <c r="Q799" s="71">
        <v>0</v>
      </c>
      <c r="R799" s="71">
        <v>0</v>
      </c>
      <c r="S799" s="71">
        <v>0</v>
      </c>
      <c r="T799" s="71">
        <v>0</v>
      </c>
    </row>
    <row r="800" spans="1:20" s="36" customFormat="1" ht="22.5" customHeight="1" x14ac:dyDescent="0.25">
      <c r="A800" s="37">
        <v>6</v>
      </c>
      <c r="B800" s="38" t="s">
        <v>686</v>
      </c>
      <c r="C800" s="80">
        <f t="shared" si="196"/>
        <v>784940.47279999999</v>
      </c>
      <c r="D800" s="71">
        <f t="shared" si="199"/>
        <v>784940.47279999999</v>
      </c>
      <c r="E800" s="71">
        <v>0</v>
      </c>
      <c r="F800" s="71">
        <v>0</v>
      </c>
      <c r="G800" s="71">
        <v>0</v>
      </c>
      <c r="H800" s="71">
        <v>784940.47279999999</v>
      </c>
      <c r="I800" s="71">
        <v>0</v>
      </c>
      <c r="J800" s="72">
        <v>0</v>
      </c>
      <c r="K800" s="71">
        <v>0</v>
      </c>
      <c r="L800" s="71">
        <v>0</v>
      </c>
      <c r="M800" s="71">
        <v>0</v>
      </c>
      <c r="N800" s="71">
        <v>0</v>
      </c>
      <c r="O800" s="71">
        <v>0</v>
      </c>
      <c r="P800" s="71">
        <v>0</v>
      </c>
      <c r="Q800" s="71">
        <v>0</v>
      </c>
      <c r="R800" s="71">
        <v>0</v>
      </c>
      <c r="S800" s="71">
        <v>0</v>
      </c>
      <c r="T800" s="71">
        <v>0</v>
      </c>
    </row>
    <row r="801" spans="1:20" s="29" customFormat="1" ht="22.5" customHeight="1" x14ac:dyDescent="0.25">
      <c r="A801" s="174" t="s">
        <v>234</v>
      </c>
      <c r="B801" s="174"/>
      <c r="C801" s="78">
        <f>SUM(C802:C804)</f>
        <v>6888242.2583000008</v>
      </c>
      <c r="D801" s="78">
        <f t="shared" ref="D801:T801" si="200">SUM(D802:D804)</f>
        <v>0</v>
      </c>
      <c r="E801" s="78">
        <f t="shared" si="200"/>
        <v>0</v>
      </c>
      <c r="F801" s="78">
        <f t="shared" si="200"/>
        <v>0</v>
      </c>
      <c r="G801" s="78">
        <f t="shared" si="200"/>
        <v>0</v>
      </c>
      <c r="H801" s="78">
        <f t="shared" si="200"/>
        <v>0</v>
      </c>
      <c r="I801" s="78">
        <f t="shared" si="200"/>
        <v>0</v>
      </c>
      <c r="J801" s="79">
        <f t="shared" si="200"/>
        <v>0</v>
      </c>
      <c r="K801" s="78">
        <f t="shared" si="200"/>
        <v>0</v>
      </c>
      <c r="L801" s="78">
        <f t="shared" si="200"/>
        <v>6669276.2883000001</v>
      </c>
      <c r="M801" s="78">
        <f t="shared" si="200"/>
        <v>0</v>
      </c>
      <c r="N801" s="78">
        <f t="shared" si="200"/>
        <v>0</v>
      </c>
      <c r="O801" s="78">
        <f t="shared" si="200"/>
        <v>0</v>
      </c>
      <c r="P801" s="78">
        <f t="shared" si="200"/>
        <v>218965.97</v>
      </c>
      <c r="Q801" s="78">
        <f t="shared" si="200"/>
        <v>0</v>
      </c>
      <c r="R801" s="78">
        <f t="shared" si="200"/>
        <v>0</v>
      </c>
      <c r="S801" s="78">
        <f t="shared" si="200"/>
        <v>0</v>
      </c>
      <c r="T801" s="78">
        <f t="shared" si="200"/>
        <v>0</v>
      </c>
    </row>
    <row r="802" spans="1:20" s="36" customFormat="1" ht="22.5" customHeight="1" x14ac:dyDescent="0.25">
      <c r="A802" s="37">
        <v>1</v>
      </c>
      <c r="B802" s="38" t="s">
        <v>687</v>
      </c>
      <c r="C802" s="80">
        <f t="shared" si="196"/>
        <v>3289739.1551999999</v>
      </c>
      <c r="D802" s="71">
        <f t="shared" si="199"/>
        <v>0</v>
      </c>
      <c r="E802" s="71">
        <v>0</v>
      </c>
      <c r="F802" s="71">
        <v>0</v>
      </c>
      <c r="G802" s="71">
        <v>0</v>
      </c>
      <c r="H802" s="71">
        <v>0</v>
      </c>
      <c r="I802" s="71">
        <v>0</v>
      </c>
      <c r="J802" s="72">
        <v>0</v>
      </c>
      <c r="K802" s="71">
        <v>0</v>
      </c>
      <c r="L802" s="71">
        <v>3289739.1551999999</v>
      </c>
      <c r="M802" s="71">
        <v>0</v>
      </c>
      <c r="N802" s="71">
        <v>0</v>
      </c>
      <c r="O802" s="71">
        <v>0</v>
      </c>
      <c r="P802" s="124">
        <v>0</v>
      </c>
      <c r="Q802" s="71">
        <v>0</v>
      </c>
      <c r="R802" s="71">
        <v>0</v>
      </c>
      <c r="S802" s="71">
        <v>0</v>
      </c>
      <c r="T802" s="71">
        <v>0</v>
      </c>
    </row>
    <row r="803" spans="1:20" s="36" customFormat="1" ht="25.5" customHeight="1" x14ac:dyDescent="0.25">
      <c r="A803" s="37">
        <v>2</v>
      </c>
      <c r="B803" s="38" t="s">
        <v>1230</v>
      </c>
      <c r="C803" s="80">
        <f t="shared" si="196"/>
        <v>218965.97</v>
      </c>
      <c r="D803" s="71">
        <f t="shared" si="199"/>
        <v>0</v>
      </c>
      <c r="E803" s="71">
        <v>0</v>
      </c>
      <c r="F803" s="71">
        <v>0</v>
      </c>
      <c r="G803" s="71">
        <v>0</v>
      </c>
      <c r="H803" s="71">
        <v>0</v>
      </c>
      <c r="I803" s="71">
        <v>0</v>
      </c>
      <c r="J803" s="72">
        <v>0</v>
      </c>
      <c r="K803" s="71">
        <v>0</v>
      </c>
      <c r="L803" s="71">
        <v>0</v>
      </c>
      <c r="M803" s="71">
        <v>0</v>
      </c>
      <c r="N803" s="71">
        <v>0</v>
      </c>
      <c r="O803" s="71">
        <v>0</v>
      </c>
      <c r="P803" s="147">
        <v>218965.97</v>
      </c>
      <c r="Q803" s="71">
        <v>0</v>
      </c>
      <c r="R803" s="71">
        <v>0</v>
      </c>
      <c r="S803" s="71">
        <v>0</v>
      </c>
      <c r="T803" s="71">
        <v>0</v>
      </c>
    </row>
    <row r="804" spans="1:20" s="36" customFormat="1" ht="22.5" customHeight="1" x14ac:dyDescent="0.25">
      <c r="A804" s="37">
        <v>3</v>
      </c>
      <c r="B804" s="38" t="s">
        <v>537</v>
      </c>
      <c r="C804" s="80">
        <f t="shared" si="196"/>
        <v>3379537.1331000002</v>
      </c>
      <c r="D804" s="71">
        <f t="shared" si="199"/>
        <v>0</v>
      </c>
      <c r="E804" s="71">
        <v>0</v>
      </c>
      <c r="F804" s="71">
        <v>0</v>
      </c>
      <c r="G804" s="71">
        <v>0</v>
      </c>
      <c r="H804" s="71">
        <v>0</v>
      </c>
      <c r="I804" s="71">
        <v>0</v>
      </c>
      <c r="J804" s="72">
        <v>0</v>
      </c>
      <c r="K804" s="71">
        <v>0</v>
      </c>
      <c r="L804" s="71">
        <v>3379537.1331000002</v>
      </c>
      <c r="M804" s="71">
        <v>0</v>
      </c>
      <c r="N804" s="71">
        <v>0</v>
      </c>
      <c r="O804" s="71">
        <v>0</v>
      </c>
      <c r="P804" s="71">
        <v>0</v>
      </c>
      <c r="Q804" s="71">
        <v>0</v>
      </c>
      <c r="R804" s="71">
        <v>0</v>
      </c>
      <c r="S804" s="71">
        <v>0</v>
      </c>
      <c r="T804" s="71">
        <v>0</v>
      </c>
    </row>
    <row r="805" spans="1:20" s="29" customFormat="1" ht="22.5" customHeight="1" x14ac:dyDescent="0.25">
      <c r="A805" s="174" t="s">
        <v>237</v>
      </c>
      <c r="B805" s="174"/>
      <c r="C805" s="66">
        <f>SUM(C806:C807)</f>
        <v>1308686.45</v>
      </c>
      <c r="D805" s="66">
        <f t="shared" ref="C805:T805" si="201">SUM(D806:D807)</f>
        <v>287040.04999999993</v>
      </c>
      <c r="E805" s="66">
        <f t="shared" si="201"/>
        <v>0</v>
      </c>
      <c r="F805" s="66">
        <f t="shared" si="201"/>
        <v>0</v>
      </c>
      <c r="G805" s="66">
        <f t="shared" si="201"/>
        <v>0</v>
      </c>
      <c r="H805" s="66">
        <f t="shared" si="201"/>
        <v>287040.04999999993</v>
      </c>
      <c r="I805" s="66">
        <f t="shared" si="201"/>
        <v>0</v>
      </c>
      <c r="J805" s="67">
        <f t="shared" si="201"/>
        <v>0</v>
      </c>
      <c r="K805" s="66">
        <f t="shared" si="201"/>
        <v>0</v>
      </c>
      <c r="L805" s="66">
        <f t="shared" si="201"/>
        <v>0</v>
      </c>
      <c r="M805" s="66">
        <f t="shared" si="201"/>
        <v>0</v>
      </c>
      <c r="N805" s="66">
        <f t="shared" si="201"/>
        <v>1021646.4</v>
      </c>
      <c r="O805" s="66">
        <f t="shared" si="201"/>
        <v>0</v>
      </c>
      <c r="P805" s="66">
        <f t="shared" si="201"/>
        <v>0</v>
      </c>
      <c r="Q805" s="66">
        <f t="shared" si="201"/>
        <v>0</v>
      </c>
      <c r="R805" s="66">
        <f t="shared" si="201"/>
        <v>0</v>
      </c>
      <c r="S805" s="66">
        <f t="shared" si="201"/>
        <v>0</v>
      </c>
      <c r="T805" s="66">
        <f t="shared" si="201"/>
        <v>0</v>
      </c>
    </row>
    <row r="806" spans="1:20" s="138" customFormat="1" ht="24" customHeight="1" x14ac:dyDescent="0.25">
      <c r="A806" s="98">
        <v>1</v>
      </c>
      <c r="B806" s="99" t="s">
        <v>1149</v>
      </c>
      <c r="C806" s="80">
        <f t="shared" si="196"/>
        <v>1021646.4</v>
      </c>
      <c r="D806" s="100">
        <f t="shared" ref="D806" si="202">SUM(E806:I806)</f>
        <v>0</v>
      </c>
      <c r="E806" s="100">
        <v>0</v>
      </c>
      <c r="F806" s="100">
        <v>0</v>
      </c>
      <c r="G806" s="100">
        <v>0</v>
      </c>
      <c r="H806" s="100">
        <v>0</v>
      </c>
      <c r="I806" s="100">
        <v>0</v>
      </c>
      <c r="J806" s="101">
        <v>0</v>
      </c>
      <c r="K806" s="100">
        <v>0</v>
      </c>
      <c r="L806" s="100">
        <v>0</v>
      </c>
      <c r="M806" s="100">
        <v>0</v>
      </c>
      <c r="N806" s="100">
        <v>1021646.4</v>
      </c>
      <c r="O806" s="100">
        <v>0</v>
      </c>
      <c r="P806" s="100">
        <v>0</v>
      </c>
      <c r="Q806" s="100">
        <v>0</v>
      </c>
      <c r="R806" s="100">
        <v>0</v>
      </c>
      <c r="S806" s="100">
        <v>0</v>
      </c>
      <c r="T806" s="100">
        <v>0</v>
      </c>
    </row>
    <row r="807" spans="1:20" s="36" customFormat="1" ht="22.5" customHeight="1" x14ac:dyDescent="0.25">
      <c r="A807" s="37">
        <v>2</v>
      </c>
      <c r="B807" s="38" t="s">
        <v>690</v>
      </c>
      <c r="C807" s="80">
        <f t="shared" si="196"/>
        <v>287040.04999999993</v>
      </c>
      <c r="D807" s="71">
        <f t="shared" si="199"/>
        <v>287040.04999999993</v>
      </c>
      <c r="E807" s="71">
        <v>0</v>
      </c>
      <c r="F807" s="71">
        <v>0</v>
      </c>
      <c r="G807" s="71">
        <v>0</v>
      </c>
      <c r="H807" s="71">
        <v>287040.04999999993</v>
      </c>
      <c r="I807" s="71">
        <v>0</v>
      </c>
      <c r="J807" s="72">
        <v>0</v>
      </c>
      <c r="K807" s="71">
        <v>0</v>
      </c>
      <c r="L807" s="71">
        <v>0</v>
      </c>
      <c r="M807" s="71">
        <v>0</v>
      </c>
      <c r="N807" s="71">
        <v>0</v>
      </c>
      <c r="O807" s="71">
        <v>0</v>
      </c>
      <c r="P807" s="71">
        <v>0</v>
      </c>
      <c r="Q807" s="71">
        <v>0</v>
      </c>
      <c r="R807" s="71">
        <v>0</v>
      </c>
      <c r="S807" s="71">
        <v>0</v>
      </c>
      <c r="T807" s="71">
        <v>0</v>
      </c>
    </row>
    <row r="808" spans="1:20" s="29" customFormat="1" ht="22.5" customHeight="1" x14ac:dyDescent="0.25">
      <c r="A808" s="174" t="s">
        <v>239</v>
      </c>
      <c r="B808" s="174"/>
      <c r="C808" s="78">
        <f>SUM(C809:C810)</f>
        <v>3658513.52</v>
      </c>
      <c r="D808" s="78">
        <f t="shared" ref="D808:T808" si="203">SUM(D809:D810)</f>
        <v>3415528.52</v>
      </c>
      <c r="E808" s="78">
        <f t="shared" si="203"/>
        <v>0</v>
      </c>
      <c r="F808" s="78">
        <f t="shared" si="203"/>
        <v>3415528.52</v>
      </c>
      <c r="G808" s="78">
        <f t="shared" si="203"/>
        <v>0</v>
      </c>
      <c r="H808" s="78">
        <f t="shared" si="203"/>
        <v>0</v>
      </c>
      <c r="I808" s="78">
        <f t="shared" si="203"/>
        <v>0</v>
      </c>
      <c r="J808" s="79">
        <f t="shared" si="203"/>
        <v>0</v>
      </c>
      <c r="K808" s="78">
        <f t="shared" si="203"/>
        <v>0</v>
      </c>
      <c r="L808" s="78">
        <f t="shared" si="203"/>
        <v>0</v>
      </c>
      <c r="M808" s="78">
        <f t="shared" si="203"/>
        <v>0</v>
      </c>
      <c r="N808" s="78">
        <f t="shared" si="203"/>
        <v>0</v>
      </c>
      <c r="O808" s="78">
        <f t="shared" si="203"/>
        <v>0</v>
      </c>
      <c r="P808" s="78">
        <f t="shared" si="203"/>
        <v>242985</v>
      </c>
      <c r="Q808" s="78">
        <f t="shared" si="203"/>
        <v>0</v>
      </c>
      <c r="R808" s="78">
        <f t="shared" si="203"/>
        <v>0</v>
      </c>
      <c r="S808" s="78">
        <f t="shared" si="203"/>
        <v>0</v>
      </c>
      <c r="T808" s="78">
        <f t="shared" si="203"/>
        <v>0</v>
      </c>
    </row>
    <row r="809" spans="1:20" s="36" customFormat="1" ht="22.5" customHeight="1" x14ac:dyDescent="0.25">
      <c r="A809" s="37">
        <v>1</v>
      </c>
      <c r="B809" s="38" t="s">
        <v>1231</v>
      </c>
      <c r="C809" s="80">
        <f t="shared" si="196"/>
        <v>1571068.52</v>
      </c>
      <c r="D809" s="71">
        <f t="shared" si="199"/>
        <v>1328083.52</v>
      </c>
      <c r="E809" s="71">
        <v>0</v>
      </c>
      <c r="F809" s="71">
        <v>1328083.52</v>
      </c>
      <c r="G809" s="71">
        <v>0</v>
      </c>
      <c r="H809" s="71">
        <v>0</v>
      </c>
      <c r="I809" s="71">
        <v>0</v>
      </c>
      <c r="J809" s="72">
        <v>0</v>
      </c>
      <c r="K809" s="71">
        <v>0</v>
      </c>
      <c r="L809" s="71">
        <v>0</v>
      </c>
      <c r="M809" s="71">
        <v>0</v>
      </c>
      <c r="N809" s="71">
        <v>0</v>
      </c>
      <c r="O809" s="71">
        <v>0</v>
      </c>
      <c r="P809" s="71">
        <v>242985</v>
      </c>
      <c r="Q809" s="71">
        <v>0</v>
      </c>
      <c r="R809" s="71">
        <v>0</v>
      </c>
      <c r="S809" s="71">
        <v>0</v>
      </c>
      <c r="T809" s="71">
        <v>0</v>
      </c>
    </row>
    <row r="810" spans="1:20" s="36" customFormat="1" ht="22.5" customHeight="1" x14ac:dyDescent="0.25">
      <c r="A810" s="37">
        <v>2</v>
      </c>
      <c r="B810" s="38" t="s">
        <v>692</v>
      </c>
      <c r="C810" s="80">
        <f t="shared" si="196"/>
        <v>2087445</v>
      </c>
      <c r="D810" s="71">
        <f t="shared" si="199"/>
        <v>2087445</v>
      </c>
      <c r="E810" s="71">
        <v>0</v>
      </c>
      <c r="F810" s="71">
        <v>2087445</v>
      </c>
      <c r="G810" s="71">
        <v>0</v>
      </c>
      <c r="H810" s="71">
        <v>0</v>
      </c>
      <c r="I810" s="71">
        <v>0</v>
      </c>
      <c r="J810" s="72">
        <v>0</v>
      </c>
      <c r="K810" s="71">
        <v>0</v>
      </c>
      <c r="L810" s="71">
        <v>0</v>
      </c>
      <c r="M810" s="71">
        <v>0</v>
      </c>
      <c r="N810" s="71">
        <v>0</v>
      </c>
      <c r="O810" s="71">
        <v>0</v>
      </c>
      <c r="P810" s="71">
        <v>0</v>
      </c>
      <c r="Q810" s="71">
        <v>0</v>
      </c>
      <c r="R810" s="71">
        <v>0</v>
      </c>
      <c r="S810" s="71">
        <v>0</v>
      </c>
      <c r="T810" s="71">
        <v>0</v>
      </c>
    </row>
    <row r="811" spans="1:20" s="29" customFormat="1" ht="22.5" customHeight="1" x14ac:dyDescent="0.25">
      <c r="A811" s="174" t="s">
        <v>541</v>
      </c>
      <c r="B811" s="174"/>
      <c r="C811" s="78">
        <f>SUM(C812:C815)</f>
        <v>32696999.234999996</v>
      </c>
      <c r="D811" s="78">
        <f t="shared" ref="D811:T811" si="204">SUM(D812:D815)</f>
        <v>8523738.8099999987</v>
      </c>
      <c r="E811" s="78">
        <f t="shared" si="204"/>
        <v>0</v>
      </c>
      <c r="F811" s="78">
        <f t="shared" si="204"/>
        <v>737824.17999999993</v>
      </c>
      <c r="G811" s="78">
        <f t="shared" si="204"/>
        <v>3736332.243999999</v>
      </c>
      <c r="H811" s="78">
        <f t="shared" si="204"/>
        <v>1834781.6779999994</v>
      </c>
      <c r="I811" s="78">
        <f t="shared" si="204"/>
        <v>2214800.7079999996</v>
      </c>
      <c r="J811" s="79">
        <f t="shared" si="204"/>
        <v>0</v>
      </c>
      <c r="K811" s="78">
        <f t="shared" si="204"/>
        <v>0</v>
      </c>
      <c r="L811" s="78">
        <f t="shared" si="204"/>
        <v>18743439.254999999</v>
      </c>
      <c r="M811" s="78">
        <f t="shared" si="204"/>
        <v>0</v>
      </c>
      <c r="N811" s="78">
        <f t="shared" si="204"/>
        <v>4624620.84</v>
      </c>
      <c r="O811" s="78">
        <f t="shared" si="204"/>
        <v>0</v>
      </c>
      <c r="P811" s="78">
        <f t="shared" si="204"/>
        <v>805200.33</v>
      </c>
      <c r="Q811" s="78">
        <f t="shared" si="204"/>
        <v>0</v>
      </c>
      <c r="R811" s="78">
        <f t="shared" si="204"/>
        <v>0</v>
      </c>
      <c r="S811" s="78">
        <f t="shared" si="204"/>
        <v>0</v>
      </c>
      <c r="T811" s="78">
        <f t="shared" si="204"/>
        <v>0</v>
      </c>
    </row>
    <row r="812" spans="1:20" s="36" customFormat="1" ht="22.5" customHeight="1" x14ac:dyDescent="0.25">
      <c r="A812" s="37">
        <v>1</v>
      </c>
      <c r="B812" s="38" t="s">
        <v>1232</v>
      </c>
      <c r="C812" s="80">
        <f t="shared" si="196"/>
        <v>9652041.4849999975</v>
      </c>
      <c r="D812" s="71">
        <f>SUM(E812:I812)</f>
        <v>5788181.3899999987</v>
      </c>
      <c r="E812" s="71">
        <v>0</v>
      </c>
      <c r="F812" s="71">
        <v>0</v>
      </c>
      <c r="G812" s="71">
        <v>2722182.1179999993</v>
      </c>
      <c r="H812" s="71">
        <v>1300733.8709999996</v>
      </c>
      <c r="I812" s="71">
        <v>1765265.4009999996</v>
      </c>
      <c r="J812" s="72">
        <v>0</v>
      </c>
      <c r="K812" s="71">
        <v>0</v>
      </c>
      <c r="L812" s="71">
        <v>0</v>
      </c>
      <c r="M812" s="71">
        <v>0</v>
      </c>
      <c r="N812" s="71">
        <v>3058659.7649999997</v>
      </c>
      <c r="O812" s="71">
        <v>0</v>
      </c>
      <c r="P812" s="147">
        <v>805200.33</v>
      </c>
      <c r="Q812" s="71">
        <v>0</v>
      </c>
      <c r="R812" s="71">
        <v>0</v>
      </c>
      <c r="S812" s="71">
        <v>0</v>
      </c>
      <c r="T812" s="71">
        <v>0</v>
      </c>
    </row>
    <row r="813" spans="1:20" s="47" customFormat="1" ht="24" customHeight="1" x14ac:dyDescent="0.25">
      <c r="A813" s="98">
        <v>2</v>
      </c>
      <c r="B813" s="99" t="s">
        <v>543</v>
      </c>
      <c r="C813" s="80">
        <f t="shared" si="196"/>
        <v>1473994.7299999997</v>
      </c>
      <c r="D813" s="100">
        <f t="shared" ref="D813" si="205">SUM(E813:I813)</f>
        <v>1473994.7299999997</v>
      </c>
      <c r="E813" s="100">
        <v>0</v>
      </c>
      <c r="F813" s="100">
        <v>0</v>
      </c>
      <c r="G813" s="100">
        <v>693219.82599999988</v>
      </c>
      <c r="H813" s="100">
        <v>331239.59699999995</v>
      </c>
      <c r="I813" s="100">
        <v>449535.30699999997</v>
      </c>
      <c r="J813" s="101">
        <v>0</v>
      </c>
      <c r="K813" s="100">
        <v>0</v>
      </c>
      <c r="L813" s="100">
        <v>0</v>
      </c>
      <c r="M813" s="100">
        <v>0</v>
      </c>
      <c r="N813" s="100">
        <v>0</v>
      </c>
      <c r="O813" s="100">
        <v>0</v>
      </c>
      <c r="P813" s="131">
        <v>0</v>
      </c>
      <c r="Q813" s="100">
        <v>0</v>
      </c>
      <c r="R813" s="100">
        <v>0</v>
      </c>
      <c r="S813" s="100">
        <v>0</v>
      </c>
      <c r="T813" s="100">
        <v>0</v>
      </c>
    </row>
    <row r="814" spans="1:20" s="44" customFormat="1" ht="22.5" customHeight="1" x14ac:dyDescent="0.25">
      <c r="A814" s="37">
        <v>3</v>
      </c>
      <c r="B814" s="38" t="s">
        <v>694</v>
      </c>
      <c r="C814" s="80">
        <f t="shared" si="196"/>
        <v>17062584</v>
      </c>
      <c r="D814" s="71">
        <f t="shared" si="199"/>
        <v>0</v>
      </c>
      <c r="E814" s="71">
        <v>0</v>
      </c>
      <c r="F814" s="71">
        <v>0</v>
      </c>
      <c r="G814" s="71">
        <v>0</v>
      </c>
      <c r="H814" s="71">
        <v>0</v>
      </c>
      <c r="I814" s="71">
        <v>0</v>
      </c>
      <c r="J814" s="72">
        <v>0</v>
      </c>
      <c r="K814" s="71">
        <v>0</v>
      </c>
      <c r="L814" s="71">
        <v>17062584</v>
      </c>
      <c r="M814" s="71">
        <v>0</v>
      </c>
      <c r="N814" s="71">
        <v>0</v>
      </c>
      <c r="O814" s="71">
        <v>0</v>
      </c>
      <c r="P814" s="71">
        <v>0</v>
      </c>
      <c r="Q814" s="71">
        <v>0</v>
      </c>
      <c r="R814" s="71">
        <v>0</v>
      </c>
      <c r="S814" s="71">
        <v>0</v>
      </c>
      <c r="T814" s="71">
        <v>0</v>
      </c>
    </row>
    <row r="815" spans="1:20" s="47" customFormat="1" ht="22.5" customHeight="1" x14ac:dyDescent="0.25">
      <c r="A815" s="98">
        <v>4</v>
      </c>
      <c r="B815" s="99" t="s">
        <v>547</v>
      </c>
      <c r="C815" s="80">
        <f t="shared" si="196"/>
        <v>4508379.0199999996</v>
      </c>
      <c r="D815" s="100">
        <f t="shared" ref="D815" si="206">SUM(E815:I815)</f>
        <v>1261562.69</v>
      </c>
      <c r="E815" s="100">
        <v>0</v>
      </c>
      <c r="F815" s="100">
        <v>737824.17999999993</v>
      </c>
      <c r="G815" s="100">
        <v>320930.29999999993</v>
      </c>
      <c r="H815" s="100">
        <v>202808.20999999996</v>
      </c>
      <c r="I815" s="100">
        <v>0</v>
      </c>
      <c r="J815" s="101">
        <v>0</v>
      </c>
      <c r="K815" s="100">
        <v>0</v>
      </c>
      <c r="L815" s="100">
        <v>1680855.2549999999</v>
      </c>
      <c r="M815" s="100">
        <v>0</v>
      </c>
      <c r="N815" s="100">
        <v>1565961.0749999997</v>
      </c>
      <c r="O815" s="100">
        <v>0</v>
      </c>
      <c r="P815" s="131">
        <v>0</v>
      </c>
      <c r="Q815" s="100">
        <v>0</v>
      </c>
      <c r="R815" s="100">
        <v>0</v>
      </c>
      <c r="S815" s="100">
        <v>0</v>
      </c>
      <c r="T815" s="100">
        <v>0</v>
      </c>
    </row>
    <row r="816" spans="1:20" s="29" customFormat="1" ht="22.5" customHeight="1" x14ac:dyDescent="0.25">
      <c r="A816" s="174" t="s">
        <v>695</v>
      </c>
      <c r="B816" s="174"/>
      <c r="C816" s="78">
        <f>C817</f>
        <v>868253.61</v>
      </c>
      <c r="D816" s="78">
        <f t="shared" ref="D816:T816" si="207">D817</f>
        <v>868253.61</v>
      </c>
      <c r="E816" s="78">
        <f t="shared" si="207"/>
        <v>0</v>
      </c>
      <c r="F816" s="78">
        <f t="shared" si="207"/>
        <v>0</v>
      </c>
      <c r="G816" s="78">
        <f t="shared" si="207"/>
        <v>0</v>
      </c>
      <c r="H816" s="78">
        <f t="shared" si="207"/>
        <v>362698.29</v>
      </c>
      <c r="I816" s="78">
        <f t="shared" si="207"/>
        <v>505555.32</v>
      </c>
      <c r="J816" s="79">
        <f t="shared" si="207"/>
        <v>0</v>
      </c>
      <c r="K816" s="78">
        <f t="shared" si="207"/>
        <v>0</v>
      </c>
      <c r="L816" s="78">
        <f t="shared" si="207"/>
        <v>0</v>
      </c>
      <c r="M816" s="78">
        <f t="shared" si="207"/>
        <v>0</v>
      </c>
      <c r="N816" s="78">
        <f t="shared" si="207"/>
        <v>0</v>
      </c>
      <c r="O816" s="78">
        <f t="shared" si="207"/>
        <v>0</v>
      </c>
      <c r="P816" s="78">
        <f t="shared" si="207"/>
        <v>0</v>
      </c>
      <c r="Q816" s="78">
        <f t="shared" si="207"/>
        <v>0</v>
      </c>
      <c r="R816" s="78">
        <f t="shared" si="207"/>
        <v>0</v>
      </c>
      <c r="S816" s="78">
        <f t="shared" si="207"/>
        <v>0</v>
      </c>
      <c r="T816" s="78">
        <f t="shared" si="207"/>
        <v>0</v>
      </c>
    </row>
    <row r="817" spans="1:20" s="36" customFormat="1" ht="24.75" customHeight="1" x14ac:dyDescent="0.25">
      <c r="A817" s="37">
        <v>1</v>
      </c>
      <c r="B817" s="38" t="s">
        <v>696</v>
      </c>
      <c r="C817" s="80">
        <f t="shared" si="196"/>
        <v>868253.61</v>
      </c>
      <c r="D817" s="71">
        <f t="shared" si="199"/>
        <v>868253.61</v>
      </c>
      <c r="E817" s="71">
        <v>0</v>
      </c>
      <c r="F817" s="71">
        <v>0</v>
      </c>
      <c r="G817" s="71">
        <v>0</v>
      </c>
      <c r="H817" s="71">
        <v>362698.29</v>
      </c>
      <c r="I817" s="71">
        <v>505555.32</v>
      </c>
      <c r="J817" s="72">
        <v>0</v>
      </c>
      <c r="K817" s="71">
        <v>0</v>
      </c>
      <c r="L817" s="71">
        <v>0</v>
      </c>
      <c r="M817" s="71">
        <v>0</v>
      </c>
      <c r="N817" s="71">
        <v>0</v>
      </c>
      <c r="O817" s="71">
        <v>0</v>
      </c>
      <c r="P817" s="71">
        <v>0</v>
      </c>
      <c r="Q817" s="71">
        <v>0</v>
      </c>
      <c r="R817" s="71">
        <v>0</v>
      </c>
      <c r="S817" s="71">
        <v>0</v>
      </c>
      <c r="T817" s="71">
        <v>0</v>
      </c>
    </row>
    <row r="818" spans="1:20" s="29" customFormat="1" ht="27" customHeight="1" x14ac:dyDescent="0.25">
      <c r="A818" s="174" t="s">
        <v>247</v>
      </c>
      <c r="B818" s="174"/>
      <c r="C818" s="78">
        <f>C819</f>
        <v>1129733.3910000001</v>
      </c>
      <c r="D818" s="78">
        <f t="shared" ref="D818:T818" si="208">D819</f>
        <v>1129733.3910000001</v>
      </c>
      <c r="E818" s="78">
        <f t="shared" si="208"/>
        <v>427190.337</v>
      </c>
      <c r="F818" s="78">
        <f t="shared" si="208"/>
        <v>0</v>
      </c>
      <c r="G818" s="78">
        <f t="shared" si="208"/>
        <v>0</v>
      </c>
      <c r="H818" s="78">
        <f t="shared" si="208"/>
        <v>249052.79999999999</v>
      </c>
      <c r="I818" s="78">
        <f t="shared" si="208"/>
        <v>453490.25400000002</v>
      </c>
      <c r="J818" s="79">
        <f t="shared" si="208"/>
        <v>0</v>
      </c>
      <c r="K818" s="78">
        <f t="shared" si="208"/>
        <v>0</v>
      </c>
      <c r="L818" s="78">
        <f t="shared" si="208"/>
        <v>0</v>
      </c>
      <c r="M818" s="78">
        <f t="shared" si="208"/>
        <v>0</v>
      </c>
      <c r="N818" s="78">
        <f t="shared" si="208"/>
        <v>0</v>
      </c>
      <c r="O818" s="78">
        <f t="shared" si="208"/>
        <v>0</v>
      </c>
      <c r="P818" s="78">
        <f t="shared" si="208"/>
        <v>0</v>
      </c>
      <c r="Q818" s="78">
        <f t="shared" si="208"/>
        <v>0</v>
      </c>
      <c r="R818" s="78">
        <f t="shared" si="208"/>
        <v>0</v>
      </c>
      <c r="S818" s="78">
        <f t="shared" si="208"/>
        <v>0</v>
      </c>
      <c r="T818" s="78">
        <f t="shared" si="208"/>
        <v>0</v>
      </c>
    </row>
    <row r="819" spans="1:20" s="36" customFormat="1" ht="21.75" customHeight="1" x14ac:dyDescent="0.25">
      <c r="A819" s="37">
        <v>1</v>
      </c>
      <c r="B819" s="38" t="s">
        <v>550</v>
      </c>
      <c r="C819" s="80">
        <f t="shared" si="196"/>
        <v>1129733.3910000001</v>
      </c>
      <c r="D819" s="71">
        <f t="shared" si="199"/>
        <v>1129733.3910000001</v>
      </c>
      <c r="E819" s="71">
        <v>427190.337</v>
      </c>
      <c r="F819" s="71">
        <v>0</v>
      </c>
      <c r="G819" s="71">
        <v>0</v>
      </c>
      <c r="H819" s="100">
        <v>249052.79999999999</v>
      </c>
      <c r="I819" s="71">
        <v>453490.25400000002</v>
      </c>
      <c r="J819" s="72">
        <v>0</v>
      </c>
      <c r="K819" s="71">
        <v>0</v>
      </c>
      <c r="L819" s="71">
        <v>0</v>
      </c>
      <c r="M819" s="71">
        <v>0</v>
      </c>
      <c r="N819" s="71">
        <v>0</v>
      </c>
      <c r="O819" s="71">
        <v>0</v>
      </c>
      <c r="P819" s="71">
        <v>0</v>
      </c>
      <c r="Q819" s="71">
        <v>0</v>
      </c>
      <c r="R819" s="71">
        <v>0</v>
      </c>
      <c r="S819" s="71">
        <v>0</v>
      </c>
      <c r="T819" s="71">
        <v>0</v>
      </c>
    </row>
    <row r="820" spans="1:20" s="29" customFormat="1" ht="23.25" customHeight="1" x14ac:dyDescent="0.25">
      <c r="A820" s="174" t="s">
        <v>295</v>
      </c>
      <c r="B820" s="174"/>
      <c r="C820" s="78">
        <f>SUM(C821:C827)</f>
        <v>25084969.460000001</v>
      </c>
      <c r="D820" s="78">
        <f t="shared" ref="D820:T820" si="209">SUM(D821:D827)</f>
        <v>2426128.91</v>
      </c>
      <c r="E820" s="78">
        <f t="shared" si="209"/>
        <v>353720.71</v>
      </c>
      <c r="F820" s="78">
        <f t="shared" si="209"/>
        <v>2072408.2</v>
      </c>
      <c r="G820" s="78">
        <f t="shared" si="209"/>
        <v>0</v>
      </c>
      <c r="H820" s="78">
        <f t="shared" si="209"/>
        <v>0</v>
      </c>
      <c r="I820" s="78">
        <f t="shared" si="209"/>
        <v>0</v>
      </c>
      <c r="J820" s="79">
        <f t="shared" si="209"/>
        <v>0</v>
      </c>
      <c r="K820" s="78">
        <f t="shared" si="209"/>
        <v>0</v>
      </c>
      <c r="L820" s="78">
        <f t="shared" si="209"/>
        <v>11077485.67</v>
      </c>
      <c r="M820" s="78">
        <f t="shared" si="209"/>
        <v>0</v>
      </c>
      <c r="N820" s="78">
        <f t="shared" si="209"/>
        <v>10530269.689999999</v>
      </c>
      <c r="O820" s="78">
        <f t="shared" si="209"/>
        <v>500000</v>
      </c>
      <c r="P820" s="78">
        <f t="shared" si="209"/>
        <v>551085.18999999994</v>
      </c>
      <c r="Q820" s="78">
        <f t="shared" si="209"/>
        <v>0</v>
      </c>
      <c r="R820" s="78">
        <f t="shared" si="209"/>
        <v>0</v>
      </c>
      <c r="S820" s="78">
        <f t="shared" si="209"/>
        <v>0</v>
      </c>
      <c r="T820" s="78">
        <f t="shared" si="209"/>
        <v>0</v>
      </c>
    </row>
    <row r="821" spans="1:20" s="36" customFormat="1" ht="22.5" customHeight="1" x14ac:dyDescent="0.25">
      <c r="A821" s="37">
        <v>1</v>
      </c>
      <c r="B821" s="38" t="s">
        <v>1304</v>
      </c>
      <c r="C821" s="80">
        <f t="shared" si="196"/>
        <v>2044316.56</v>
      </c>
      <c r="D821" s="71">
        <f t="shared" si="199"/>
        <v>0</v>
      </c>
      <c r="E821" s="71">
        <v>0</v>
      </c>
      <c r="F821" s="71">
        <v>0</v>
      </c>
      <c r="G821" s="71">
        <v>0</v>
      </c>
      <c r="H821" s="71">
        <v>0</v>
      </c>
      <c r="I821" s="71">
        <v>0</v>
      </c>
      <c r="J821" s="72">
        <v>0</v>
      </c>
      <c r="K821" s="71">
        <v>0</v>
      </c>
      <c r="L821" s="71">
        <v>0</v>
      </c>
      <c r="M821" s="71">
        <v>0</v>
      </c>
      <c r="N821" s="71">
        <v>1882250.37</v>
      </c>
      <c r="O821" s="71">
        <v>0</v>
      </c>
      <c r="P821" s="147">
        <v>162066.19</v>
      </c>
      <c r="Q821" s="71">
        <v>0</v>
      </c>
      <c r="R821" s="71">
        <v>0</v>
      </c>
      <c r="S821" s="71">
        <v>0</v>
      </c>
      <c r="T821" s="71">
        <v>0</v>
      </c>
    </row>
    <row r="822" spans="1:20" s="36" customFormat="1" ht="22.5" customHeight="1" x14ac:dyDescent="0.25">
      <c r="A822" s="37">
        <v>2</v>
      </c>
      <c r="B822" s="38" t="s">
        <v>1233</v>
      </c>
      <c r="C822" s="80">
        <f t="shared" si="196"/>
        <v>2118844.5299999998</v>
      </c>
      <c r="D822" s="71">
        <f t="shared" si="199"/>
        <v>0</v>
      </c>
      <c r="E822" s="71">
        <v>0</v>
      </c>
      <c r="F822" s="71">
        <v>0</v>
      </c>
      <c r="G822" s="71">
        <v>0</v>
      </c>
      <c r="H822" s="71">
        <v>0</v>
      </c>
      <c r="I822" s="71">
        <v>0</v>
      </c>
      <c r="J822" s="72">
        <v>0</v>
      </c>
      <c r="K822" s="71">
        <v>0</v>
      </c>
      <c r="L822" s="71">
        <v>0</v>
      </c>
      <c r="M822" s="71">
        <v>0</v>
      </c>
      <c r="N822" s="71">
        <v>2118844.5299999998</v>
      </c>
      <c r="O822" s="71">
        <v>0</v>
      </c>
      <c r="P822" s="71">
        <v>0</v>
      </c>
      <c r="Q822" s="71">
        <v>0</v>
      </c>
      <c r="R822" s="71">
        <v>0</v>
      </c>
      <c r="S822" s="71">
        <v>0</v>
      </c>
      <c r="T822" s="71">
        <v>0</v>
      </c>
    </row>
    <row r="823" spans="1:20" s="36" customFormat="1" ht="21" customHeight="1" x14ac:dyDescent="0.25">
      <c r="A823" s="37">
        <v>3</v>
      </c>
      <c r="B823" s="38" t="s">
        <v>1234</v>
      </c>
      <c r="C823" s="80">
        <f t="shared" si="196"/>
        <v>3835733.03</v>
      </c>
      <c r="D823" s="71">
        <f t="shared" si="199"/>
        <v>0</v>
      </c>
      <c r="E823" s="71">
        <v>0</v>
      </c>
      <c r="F823" s="71">
        <v>0</v>
      </c>
      <c r="G823" s="71">
        <v>0</v>
      </c>
      <c r="H823" s="71">
        <v>0</v>
      </c>
      <c r="I823" s="71">
        <v>0</v>
      </c>
      <c r="J823" s="72">
        <v>0</v>
      </c>
      <c r="K823" s="71">
        <v>0</v>
      </c>
      <c r="L823" s="71">
        <v>0</v>
      </c>
      <c r="M823" s="71">
        <v>0</v>
      </c>
      <c r="N823" s="100">
        <v>3335733.03</v>
      </c>
      <c r="O823" s="71">
        <v>500000</v>
      </c>
      <c r="P823" s="71">
        <v>0</v>
      </c>
      <c r="Q823" s="71">
        <v>0</v>
      </c>
      <c r="R823" s="71">
        <v>0</v>
      </c>
      <c r="S823" s="71">
        <v>0</v>
      </c>
      <c r="T823" s="71">
        <v>0</v>
      </c>
    </row>
    <row r="824" spans="1:20" s="36" customFormat="1" ht="21" customHeight="1" x14ac:dyDescent="0.25">
      <c r="A824" s="37">
        <v>4</v>
      </c>
      <c r="B824" s="38" t="s">
        <v>1359</v>
      </c>
      <c r="C824" s="80">
        <f t="shared" si="196"/>
        <v>5265849.96</v>
      </c>
      <c r="D824" s="71">
        <f t="shared" si="199"/>
        <v>2072408.2</v>
      </c>
      <c r="E824" s="71">
        <v>0</v>
      </c>
      <c r="F824" s="71">
        <v>2072408.2</v>
      </c>
      <c r="G824" s="71">
        <v>0</v>
      </c>
      <c r="H824" s="71">
        <v>0</v>
      </c>
      <c r="I824" s="71">
        <v>0</v>
      </c>
      <c r="J824" s="72">
        <v>0</v>
      </c>
      <c r="K824" s="71">
        <v>0</v>
      </c>
      <c r="L824" s="71">
        <v>0</v>
      </c>
      <c r="M824" s="71">
        <v>0</v>
      </c>
      <c r="N824" s="71">
        <v>3193441.76</v>
      </c>
      <c r="O824" s="71">
        <v>0</v>
      </c>
      <c r="P824" s="124">
        <v>0</v>
      </c>
      <c r="Q824" s="71">
        <v>0</v>
      </c>
      <c r="R824" s="71">
        <v>0</v>
      </c>
      <c r="S824" s="71">
        <v>0</v>
      </c>
      <c r="T824" s="71">
        <v>0</v>
      </c>
    </row>
    <row r="825" spans="1:20" s="36" customFormat="1" ht="21" customHeight="1" x14ac:dyDescent="0.25">
      <c r="A825" s="37">
        <v>5</v>
      </c>
      <c r="B825" s="38" t="s">
        <v>1235</v>
      </c>
      <c r="C825" s="80">
        <f t="shared" si="196"/>
        <v>7291031.9800000004</v>
      </c>
      <c r="D825" s="71">
        <f t="shared" si="199"/>
        <v>0</v>
      </c>
      <c r="E825" s="71">
        <v>0</v>
      </c>
      <c r="F825" s="71">
        <v>0</v>
      </c>
      <c r="G825" s="71">
        <v>0</v>
      </c>
      <c r="H825" s="71">
        <v>0</v>
      </c>
      <c r="I825" s="71">
        <v>0</v>
      </c>
      <c r="J825" s="72">
        <v>0</v>
      </c>
      <c r="K825" s="71">
        <v>0</v>
      </c>
      <c r="L825" s="71">
        <v>6902012.9800000004</v>
      </c>
      <c r="M825" s="71">
        <v>0</v>
      </c>
      <c r="N825" s="71">
        <v>0</v>
      </c>
      <c r="O825" s="71">
        <v>0</v>
      </c>
      <c r="P825" s="71">
        <v>389019</v>
      </c>
      <c r="Q825" s="71">
        <v>0</v>
      </c>
      <c r="R825" s="71">
        <v>0</v>
      </c>
      <c r="S825" s="71">
        <v>0</v>
      </c>
      <c r="T825" s="71">
        <v>0</v>
      </c>
    </row>
    <row r="826" spans="1:20" s="47" customFormat="1" ht="21" customHeight="1" x14ac:dyDescent="0.25">
      <c r="A826" s="37">
        <v>6</v>
      </c>
      <c r="B826" s="99" t="s">
        <v>558</v>
      </c>
      <c r="C826" s="80">
        <f t="shared" si="196"/>
        <v>4175472.69</v>
      </c>
      <c r="D826" s="100">
        <f t="shared" si="199"/>
        <v>0</v>
      </c>
      <c r="E826" s="100">
        <v>0</v>
      </c>
      <c r="F826" s="100">
        <v>0</v>
      </c>
      <c r="G826" s="100">
        <v>0</v>
      </c>
      <c r="H826" s="100">
        <v>0</v>
      </c>
      <c r="I826" s="100">
        <v>0</v>
      </c>
      <c r="J826" s="101">
        <v>0</v>
      </c>
      <c r="K826" s="100">
        <v>0</v>
      </c>
      <c r="L826" s="100">
        <v>4175472.69</v>
      </c>
      <c r="M826" s="100">
        <v>0</v>
      </c>
      <c r="N826" s="100">
        <v>0</v>
      </c>
      <c r="O826" s="100">
        <v>0</v>
      </c>
      <c r="P826" s="100">
        <v>0</v>
      </c>
      <c r="Q826" s="100">
        <v>0</v>
      </c>
      <c r="R826" s="100">
        <v>0</v>
      </c>
      <c r="S826" s="100">
        <v>0</v>
      </c>
      <c r="T826" s="100">
        <v>0</v>
      </c>
    </row>
    <row r="827" spans="1:20" s="36" customFormat="1" ht="22.5" customHeight="1" x14ac:dyDescent="0.25">
      <c r="A827" s="37">
        <v>7</v>
      </c>
      <c r="B827" s="38" t="s">
        <v>699</v>
      </c>
      <c r="C827" s="80">
        <f t="shared" si="196"/>
        <v>353720.71</v>
      </c>
      <c r="D827" s="71">
        <f t="shared" si="199"/>
        <v>353720.71</v>
      </c>
      <c r="E827" s="71">
        <v>353720.71</v>
      </c>
      <c r="F827" s="71">
        <v>0</v>
      </c>
      <c r="G827" s="71">
        <v>0</v>
      </c>
      <c r="H827" s="71">
        <v>0</v>
      </c>
      <c r="I827" s="71">
        <v>0</v>
      </c>
      <c r="J827" s="72">
        <v>0</v>
      </c>
      <c r="K827" s="71">
        <v>0</v>
      </c>
      <c r="L827" s="71">
        <v>0</v>
      </c>
      <c r="M827" s="71">
        <v>0</v>
      </c>
      <c r="N827" s="71">
        <v>0</v>
      </c>
      <c r="O827" s="71">
        <v>0</v>
      </c>
      <c r="P827" s="71">
        <v>0</v>
      </c>
      <c r="Q827" s="71">
        <v>0</v>
      </c>
      <c r="R827" s="71">
        <v>0</v>
      </c>
      <c r="S827" s="71">
        <v>0</v>
      </c>
      <c r="T827" s="71">
        <v>0</v>
      </c>
    </row>
    <row r="828" spans="1:20" s="29" customFormat="1" ht="22.5" customHeight="1" x14ac:dyDescent="0.25">
      <c r="A828" s="174" t="s">
        <v>701</v>
      </c>
      <c r="B828" s="174"/>
      <c r="C828" s="78">
        <f>C829</f>
        <v>349662.41</v>
      </c>
      <c r="D828" s="78">
        <f t="shared" ref="D828:T828" si="210">D829</f>
        <v>349662.41</v>
      </c>
      <c r="E828" s="78">
        <f t="shared" si="210"/>
        <v>0</v>
      </c>
      <c r="F828" s="78">
        <f t="shared" si="210"/>
        <v>0</v>
      </c>
      <c r="G828" s="78">
        <f t="shared" si="210"/>
        <v>0</v>
      </c>
      <c r="H828" s="78">
        <f t="shared" si="210"/>
        <v>349662.41</v>
      </c>
      <c r="I828" s="78">
        <f t="shared" si="210"/>
        <v>0</v>
      </c>
      <c r="J828" s="79">
        <f t="shared" si="210"/>
        <v>0</v>
      </c>
      <c r="K828" s="78">
        <f t="shared" si="210"/>
        <v>0</v>
      </c>
      <c r="L828" s="78">
        <f t="shared" si="210"/>
        <v>0</v>
      </c>
      <c r="M828" s="78">
        <f t="shared" si="210"/>
        <v>0</v>
      </c>
      <c r="N828" s="78">
        <f t="shared" si="210"/>
        <v>0</v>
      </c>
      <c r="O828" s="78">
        <f t="shared" si="210"/>
        <v>0</v>
      </c>
      <c r="P828" s="78">
        <f t="shared" si="210"/>
        <v>0</v>
      </c>
      <c r="Q828" s="78">
        <f t="shared" si="210"/>
        <v>0</v>
      </c>
      <c r="R828" s="78">
        <f t="shared" si="210"/>
        <v>0</v>
      </c>
      <c r="S828" s="78">
        <f t="shared" si="210"/>
        <v>0</v>
      </c>
      <c r="T828" s="78">
        <f t="shared" si="210"/>
        <v>0</v>
      </c>
    </row>
    <row r="829" spans="1:20" s="36" customFormat="1" ht="22.5" customHeight="1" x14ac:dyDescent="0.25">
      <c r="A829" s="37">
        <v>1</v>
      </c>
      <c r="B829" s="38" t="s">
        <v>702</v>
      </c>
      <c r="C829" s="80">
        <f t="shared" si="196"/>
        <v>349662.41</v>
      </c>
      <c r="D829" s="71">
        <f t="shared" si="199"/>
        <v>349662.41</v>
      </c>
      <c r="E829" s="71">
        <v>0</v>
      </c>
      <c r="F829" s="71">
        <v>0</v>
      </c>
      <c r="G829" s="71">
        <v>0</v>
      </c>
      <c r="H829" s="71">
        <v>349662.41</v>
      </c>
      <c r="I829" s="71">
        <v>0</v>
      </c>
      <c r="J829" s="72">
        <v>0</v>
      </c>
      <c r="K829" s="71">
        <v>0</v>
      </c>
      <c r="L829" s="71">
        <v>0</v>
      </c>
      <c r="M829" s="71">
        <v>0</v>
      </c>
      <c r="N829" s="71">
        <v>0</v>
      </c>
      <c r="O829" s="71">
        <v>0</v>
      </c>
      <c r="P829" s="71">
        <v>0</v>
      </c>
      <c r="Q829" s="71">
        <v>0</v>
      </c>
      <c r="R829" s="71">
        <v>0</v>
      </c>
      <c r="S829" s="71">
        <v>0</v>
      </c>
      <c r="T829" s="71">
        <v>0</v>
      </c>
    </row>
    <row r="830" spans="1:20" s="29" customFormat="1" ht="28.5" customHeight="1" x14ac:dyDescent="0.25">
      <c r="A830" s="174" t="s">
        <v>300</v>
      </c>
      <c r="B830" s="174"/>
      <c r="C830" s="78">
        <f>SUM(C831:C834)</f>
        <v>11479260.24</v>
      </c>
      <c r="D830" s="78">
        <f t="shared" ref="D830:T830" si="211">SUM(D831:D834)</f>
        <v>3093059.66</v>
      </c>
      <c r="E830" s="78">
        <f t="shared" si="211"/>
        <v>484958.79</v>
      </c>
      <c r="F830" s="78">
        <f t="shared" si="211"/>
        <v>1262527.53</v>
      </c>
      <c r="G830" s="78">
        <f t="shared" si="211"/>
        <v>0</v>
      </c>
      <c r="H830" s="78">
        <f t="shared" si="211"/>
        <v>347035.18</v>
      </c>
      <c r="I830" s="78">
        <f t="shared" si="211"/>
        <v>998538.15999999992</v>
      </c>
      <c r="J830" s="79">
        <f t="shared" si="211"/>
        <v>0</v>
      </c>
      <c r="K830" s="78">
        <f t="shared" si="211"/>
        <v>0</v>
      </c>
      <c r="L830" s="78">
        <f t="shared" si="211"/>
        <v>5720725.4100000001</v>
      </c>
      <c r="M830" s="78">
        <f t="shared" si="211"/>
        <v>0</v>
      </c>
      <c r="N830" s="78">
        <f t="shared" si="211"/>
        <v>2122651.2000000002</v>
      </c>
      <c r="O830" s="78">
        <f t="shared" si="211"/>
        <v>0</v>
      </c>
      <c r="P830" s="78">
        <f t="shared" si="211"/>
        <v>542823.97</v>
      </c>
      <c r="Q830" s="78">
        <f t="shared" si="211"/>
        <v>0</v>
      </c>
      <c r="R830" s="78">
        <f t="shared" si="211"/>
        <v>0</v>
      </c>
      <c r="S830" s="78">
        <f t="shared" si="211"/>
        <v>0</v>
      </c>
      <c r="T830" s="78">
        <f t="shared" si="211"/>
        <v>0</v>
      </c>
    </row>
    <row r="831" spans="1:20" s="36" customFormat="1" ht="22.5" customHeight="1" x14ac:dyDescent="0.25">
      <c r="A831" s="37">
        <v>1</v>
      </c>
      <c r="B831" s="38" t="s">
        <v>703</v>
      </c>
      <c r="C831" s="80">
        <f t="shared" si="196"/>
        <v>2122651.2000000002</v>
      </c>
      <c r="D831" s="71">
        <f t="shared" si="199"/>
        <v>0</v>
      </c>
      <c r="E831" s="71">
        <v>0</v>
      </c>
      <c r="F831" s="71">
        <v>0</v>
      </c>
      <c r="G831" s="71">
        <v>0</v>
      </c>
      <c r="H831" s="71">
        <v>0</v>
      </c>
      <c r="I831" s="71">
        <v>0</v>
      </c>
      <c r="J831" s="72">
        <v>0</v>
      </c>
      <c r="K831" s="71">
        <v>0</v>
      </c>
      <c r="L831" s="71">
        <v>0</v>
      </c>
      <c r="M831" s="71">
        <v>0</v>
      </c>
      <c r="N831" s="147">
        <v>2122651.2000000002</v>
      </c>
      <c r="O831" s="71">
        <v>0</v>
      </c>
      <c r="P831" s="71">
        <v>0</v>
      </c>
      <c r="Q831" s="71">
        <v>0</v>
      </c>
      <c r="R831" s="71">
        <v>0</v>
      </c>
      <c r="S831" s="71">
        <v>0</v>
      </c>
      <c r="T831" s="71">
        <v>0</v>
      </c>
    </row>
    <row r="832" spans="1:20" s="36" customFormat="1" ht="20.25" customHeight="1" x14ac:dyDescent="0.25">
      <c r="A832" s="37">
        <v>2</v>
      </c>
      <c r="B832" s="38" t="s">
        <v>1236</v>
      </c>
      <c r="C832" s="80">
        <f t="shared" si="196"/>
        <v>5929328.9400000004</v>
      </c>
      <c r="D832" s="71">
        <f t="shared" si="199"/>
        <v>0</v>
      </c>
      <c r="E832" s="71">
        <v>0</v>
      </c>
      <c r="F832" s="71">
        <v>0</v>
      </c>
      <c r="G832" s="71">
        <v>0</v>
      </c>
      <c r="H832" s="71">
        <v>0</v>
      </c>
      <c r="I832" s="71">
        <v>0</v>
      </c>
      <c r="J832" s="72">
        <v>0</v>
      </c>
      <c r="K832" s="71">
        <v>0</v>
      </c>
      <c r="L832" s="71">
        <v>5720725.4100000001</v>
      </c>
      <c r="M832" s="71">
        <v>0</v>
      </c>
      <c r="N832" s="71">
        <v>0</v>
      </c>
      <c r="O832" s="71">
        <v>0</v>
      </c>
      <c r="P832" s="147">
        <v>208603.53</v>
      </c>
      <c r="Q832" s="71">
        <v>0</v>
      </c>
      <c r="R832" s="71">
        <v>0</v>
      </c>
      <c r="S832" s="71">
        <v>0</v>
      </c>
      <c r="T832" s="71">
        <v>0</v>
      </c>
    </row>
    <row r="833" spans="1:20" s="36" customFormat="1" ht="22.5" customHeight="1" x14ac:dyDescent="0.25">
      <c r="A833" s="37">
        <v>3</v>
      </c>
      <c r="B833" s="38" t="s">
        <v>1237</v>
      </c>
      <c r="C833" s="80">
        <f t="shared" si="196"/>
        <v>2427506.09</v>
      </c>
      <c r="D833" s="71">
        <f t="shared" si="199"/>
        <v>2093285.65</v>
      </c>
      <c r="E833" s="124">
        <v>0</v>
      </c>
      <c r="F833" s="71">
        <v>1262527.53</v>
      </c>
      <c r="G833" s="71">
        <v>0</v>
      </c>
      <c r="H833" s="71">
        <v>347035.18</v>
      </c>
      <c r="I833" s="71">
        <v>483722.94</v>
      </c>
      <c r="J833" s="72">
        <v>0</v>
      </c>
      <c r="K833" s="71">
        <v>0</v>
      </c>
      <c r="L833" s="71">
        <v>0</v>
      </c>
      <c r="M833" s="71">
        <v>0</v>
      </c>
      <c r="N833" s="71">
        <v>0</v>
      </c>
      <c r="O833" s="71">
        <v>0</v>
      </c>
      <c r="P833" s="71">
        <v>334220.44</v>
      </c>
      <c r="Q833" s="71">
        <v>0</v>
      </c>
      <c r="R833" s="71">
        <v>0</v>
      </c>
      <c r="S833" s="71">
        <v>0</v>
      </c>
      <c r="T833" s="71">
        <v>0</v>
      </c>
    </row>
    <row r="834" spans="1:20" s="36" customFormat="1" ht="18.75" customHeight="1" x14ac:dyDescent="0.25">
      <c r="A834" s="37">
        <v>4</v>
      </c>
      <c r="B834" s="38" t="s">
        <v>709</v>
      </c>
      <c r="C834" s="80">
        <f t="shared" si="196"/>
        <v>999774.01</v>
      </c>
      <c r="D834" s="71">
        <f t="shared" si="199"/>
        <v>999774.01</v>
      </c>
      <c r="E834" s="71">
        <v>484958.79</v>
      </c>
      <c r="F834" s="71">
        <v>0</v>
      </c>
      <c r="G834" s="71">
        <v>0</v>
      </c>
      <c r="H834" s="71">
        <v>0</v>
      </c>
      <c r="I834" s="71">
        <v>514815.22</v>
      </c>
      <c r="J834" s="72">
        <v>0</v>
      </c>
      <c r="K834" s="71">
        <v>0</v>
      </c>
      <c r="L834" s="71">
        <v>0</v>
      </c>
      <c r="M834" s="71">
        <v>0</v>
      </c>
      <c r="N834" s="71">
        <v>0</v>
      </c>
      <c r="O834" s="71">
        <v>0</v>
      </c>
      <c r="P834" s="71">
        <v>0</v>
      </c>
      <c r="Q834" s="71">
        <v>0</v>
      </c>
      <c r="R834" s="71">
        <v>0</v>
      </c>
      <c r="S834" s="71">
        <v>0</v>
      </c>
      <c r="T834" s="71">
        <v>0</v>
      </c>
    </row>
    <row r="835" spans="1:20" s="29" customFormat="1" ht="22.5" customHeight="1" x14ac:dyDescent="0.25">
      <c r="A835" s="174" t="s">
        <v>313</v>
      </c>
      <c r="B835" s="174"/>
      <c r="C835" s="78">
        <f>SUM(C836:C839)</f>
        <v>14675288.916000001</v>
      </c>
      <c r="D835" s="78">
        <f t="shared" ref="D835:T835" si="212">SUM(D836:D839)</f>
        <v>9103509.1559999995</v>
      </c>
      <c r="E835" s="78">
        <f t="shared" si="212"/>
        <v>0</v>
      </c>
      <c r="F835" s="78">
        <f t="shared" si="212"/>
        <v>6361136.3000000007</v>
      </c>
      <c r="G835" s="78">
        <f t="shared" si="212"/>
        <v>2265277.4560000002</v>
      </c>
      <c r="H835" s="78">
        <f t="shared" si="212"/>
        <v>199298.55</v>
      </c>
      <c r="I835" s="78">
        <f t="shared" si="212"/>
        <v>277796.84999999998</v>
      </c>
      <c r="J835" s="79">
        <f t="shared" si="212"/>
        <v>0</v>
      </c>
      <c r="K835" s="78">
        <f t="shared" si="212"/>
        <v>0</v>
      </c>
      <c r="L835" s="78">
        <f t="shared" si="212"/>
        <v>3123175.3250000002</v>
      </c>
      <c r="M835" s="78">
        <f t="shared" si="212"/>
        <v>595620.56000000006</v>
      </c>
      <c r="N835" s="78">
        <f t="shared" si="212"/>
        <v>1538861.625</v>
      </c>
      <c r="O835" s="78">
        <f t="shared" si="212"/>
        <v>200000</v>
      </c>
      <c r="P835" s="78">
        <f t="shared" si="212"/>
        <v>114122.25</v>
      </c>
      <c r="Q835" s="78">
        <f t="shared" si="212"/>
        <v>0</v>
      </c>
      <c r="R835" s="78">
        <f t="shared" si="212"/>
        <v>0</v>
      </c>
      <c r="S835" s="78">
        <f t="shared" si="212"/>
        <v>0</v>
      </c>
      <c r="T835" s="78">
        <f t="shared" si="212"/>
        <v>0</v>
      </c>
    </row>
    <row r="836" spans="1:20" s="36" customFormat="1" ht="22.5" customHeight="1" x14ac:dyDescent="0.25">
      <c r="A836" s="37">
        <v>1</v>
      </c>
      <c r="B836" s="38" t="s">
        <v>314</v>
      </c>
      <c r="C836" s="80">
        <f t="shared" si="196"/>
        <v>7585981.3560000006</v>
      </c>
      <c r="D836" s="71">
        <f t="shared" si="199"/>
        <v>7585981.3560000006</v>
      </c>
      <c r="E836" s="71">
        <v>0</v>
      </c>
      <c r="F836" s="100">
        <v>5636080.4000000004</v>
      </c>
      <c r="G836" s="71">
        <v>1949900.956</v>
      </c>
      <c r="H836" s="71">
        <v>0</v>
      </c>
      <c r="I836" s="71">
        <v>0</v>
      </c>
      <c r="J836" s="72">
        <v>0</v>
      </c>
      <c r="K836" s="71">
        <v>0</v>
      </c>
      <c r="L836" s="71">
        <v>0</v>
      </c>
      <c r="M836" s="71">
        <v>0</v>
      </c>
      <c r="N836" s="71">
        <v>0</v>
      </c>
      <c r="O836" s="71">
        <v>0</v>
      </c>
      <c r="P836" s="71">
        <v>0</v>
      </c>
      <c r="Q836" s="71">
        <v>0</v>
      </c>
      <c r="R836" s="71">
        <v>0</v>
      </c>
      <c r="S836" s="71">
        <v>0</v>
      </c>
      <c r="T836" s="71">
        <v>0</v>
      </c>
    </row>
    <row r="837" spans="1:20" s="36" customFormat="1" ht="22.5" customHeight="1" x14ac:dyDescent="0.25">
      <c r="A837" s="37">
        <v>2</v>
      </c>
      <c r="B837" s="38" t="s">
        <v>710</v>
      </c>
      <c r="C837" s="80">
        <f t="shared" si="196"/>
        <v>595620.56000000006</v>
      </c>
      <c r="D837" s="71">
        <f t="shared" si="199"/>
        <v>0</v>
      </c>
      <c r="E837" s="71">
        <v>0</v>
      </c>
      <c r="F837" s="71">
        <v>0</v>
      </c>
      <c r="G837" s="71">
        <v>0</v>
      </c>
      <c r="H837" s="124">
        <v>0</v>
      </c>
      <c r="I837" s="124">
        <v>0</v>
      </c>
      <c r="J837" s="72">
        <v>0</v>
      </c>
      <c r="K837" s="71">
        <v>0</v>
      </c>
      <c r="L837" s="71">
        <v>0</v>
      </c>
      <c r="M837" s="71">
        <v>595620.56000000006</v>
      </c>
      <c r="N837" s="71">
        <v>0</v>
      </c>
      <c r="O837" s="71">
        <v>0</v>
      </c>
      <c r="P837" s="71">
        <v>0</v>
      </c>
      <c r="Q837" s="71">
        <v>0</v>
      </c>
      <c r="R837" s="71">
        <v>0</v>
      </c>
      <c r="S837" s="71">
        <v>0</v>
      </c>
      <c r="T837" s="71">
        <v>0</v>
      </c>
    </row>
    <row r="838" spans="1:20" s="36" customFormat="1" ht="22.5" customHeight="1" x14ac:dyDescent="0.25">
      <c r="A838" s="37">
        <v>3</v>
      </c>
      <c r="B838" s="38" t="s">
        <v>1238</v>
      </c>
      <c r="C838" s="80">
        <f t="shared" si="196"/>
        <v>5022279.2</v>
      </c>
      <c r="D838" s="71">
        <f t="shared" si="199"/>
        <v>1517527.7999999998</v>
      </c>
      <c r="E838" s="71">
        <v>0</v>
      </c>
      <c r="F838" s="71">
        <v>725055.9</v>
      </c>
      <c r="G838" s="71">
        <v>315376.5</v>
      </c>
      <c r="H838" s="71">
        <v>199298.55</v>
      </c>
      <c r="I838" s="71">
        <v>277796.84999999998</v>
      </c>
      <c r="J838" s="72">
        <v>0</v>
      </c>
      <c r="K838" s="71">
        <v>0</v>
      </c>
      <c r="L838" s="71">
        <v>1651767.5250000001</v>
      </c>
      <c r="M838" s="71">
        <v>0</v>
      </c>
      <c r="N838" s="71">
        <v>1538861.625</v>
      </c>
      <c r="O838" s="71">
        <v>200000</v>
      </c>
      <c r="P838" s="71">
        <v>114122.25</v>
      </c>
      <c r="Q838" s="71">
        <v>0</v>
      </c>
      <c r="R838" s="71">
        <v>0</v>
      </c>
      <c r="S838" s="71">
        <v>0</v>
      </c>
      <c r="T838" s="71">
        <v>0</v>
      </c>
    </row>
    <row r="839" spans="1:20" s="47" customFormat="1" ht="21.75" customHeight="1" x14ac:dyDescent="0.25">
      <c r="A839" s="37">
        <v>4</v>
      </c>
      <c r="B839" s="99" t="s">
        <v>577</v>
      </c>
      <c r="C839" s="80">
        <f t="shared" si="196"/>
        <v>1471407.8</v>
      </c>
      <c r="D839" s="100">
        <f t="shared" si="199"/>
        <v>0</v>
      </c>
      <c r="E839" s="100">
        <v>0</v>
      </c>
      <c r="F839" s="100">
        <v>0</v>
      </c>
      <c r="G839" s="100">
        <v>0</v>
      </c>
      <c r="H839" s="100">
        <v>0</v>
      </c>
      <c r="I839" s="100">
        <v>0</v>
      </c>
      <c r="J839" s="101">
        <v>0</v>
      </c>
      <c r="K839" s="100">
        <v>0</v>
      </c>
      <c r="L839" s="100">
        <v>1471407.8</v>
      </c>
      <c r="M839" s="100">
        <v>0</v>
      </c>
      <c r="N839" s="100">
        <v>0</v>
      </c>
      <c r="O839" s="100">
        <v>0</v>
      </c>
      <c r="P839" s="100">
        <v>0</v>
      </c>
      <c r="Q839" s="100">
        <v>0</v>
      </c>
      <c r="R839" s="100">
        <v>0</v>
      </c>
      <c r="S839" s="100">
        <v>0</v>
      </c>
      <c r="T839" s="100">
        <v>0</v>
      </c>
    </row>
    <row r="840" spans="1:20" s="29" customFormat="1" ht="20.25" customHeight="1" x14ac:dyDescent="0.25">
      <c r="A840" s="174" t="s">
        <v>315</v>
      </c>
      <c r="B840" s="174"/>
      <c r="C840" s="78">
        <f>C841</f>
        <v>2690042.4899999998</v>
      </c>
      <c r="D840" s="78">
        <f t="shared" ref="D840:T840" si="213">D841</f>
        <v>0</v>
      </c>
      <c r="E840" s="78">
        <f t="shared" si="213"/>
        <v>0</v>
      </c>
      <c r="F840" s="78">
        <f t="shared" si="213"/>
        <v>0</v>
      </c>
      <c r="G840" s="78">
        <f t="shared" si="213"/>
        <v>0</v>
      </c>
      <c r="H840" s="78">
        <f t="shared" si="213"/>
        <v>0</v>
      </c>
      <c r="I840" s="78">
        <f t="shared" si="213"/>
        <v>0</v>
      </c>
      <c r="J840" s="79">
        <f t="shared" si="213"/>
        <v>0</v>
      </c>
      <c r="K840" s="78">
        <f t="shared" si="213"/>
        <v>0</v>
      </c>
      <c r="L840" s="78">
        <f t="shared" si="213"/>
        <v>2489909.69</v>
      </c>
      <c r="M840" s="78">
        <f t="shared" si="213"/>
        <v>0</v>
      </c>
      <c r="N840" s="78">
        <f t="shared" si="213"/>
        <v>0</v>
      </c>
      <c r="O840" s="78">
        <f t="shared" si="213"/>
        <v>0</v>
      </c>
      <c r="P840" s="78">
        <f t="shared" si="213"/>
        <v>200132.8</v>
      </c>
      <c r="Q840" s="78">
        <f t="shared" si="213"/>
        <v>0</v>
      </c>
      <c r="R840" s="78">
        <f t="shared" si="213"/>
        <v>0</v>
      </c>
      <c r="S840" s="78">
        <f t="shared" si="213"/>
        <v>0</v>
      </c>
      <c r="T840" s="78">
        <f t="shared" si="213"/>
        <v>0</v>
      </c>
    </row>
    <row r="841" spans="1:20" s="36" customFormat="1" ht="22.5" customHeight="1" x14ac:dyDescent="0.25">
      <c r="A841" s="37">
        <v>1</v>
      </c>
      <c r="B841" s="38" t="s">
        <v>1239</v>
      </c>
      <c r="C841" s="80">
        <f t="shared" si="196"/>
        <v>2690042.4899999998</v>
      </c>
      <c r="D841" s="71">
        <f t="shared" si="199"/>
        <v>0</v>
      </c>
      <c r="E841" s="71">
        <v>0</v>
      </c>
      <c r="F841" s="71">
        <v>0</v>
      </c>
      <c r="G841" s="71">
        <v>0</v>
      </c>
      <c r="H841" s="71">
        <v>0</v>
      </c>
      <c r="I841" s="71">
        <v>0</v>
      </c>
      <c r="J841" s="72">
        <v>0</v>
      </c>
      <c r="K841" s="71">
        <v>0</v>
      </c>
      <c r="L841" s="71">
        <v>2489909.69</v>
      </c>
      <c r="M841" s="71">
        <v>0</v>
      </c>
      <c r="N841" s="71">
        <v>0</v>
      </c>
      <c r="O841" s="71">
        <v>0</v>
      </c>
      <c r="P841" s="71">
        <v>200132.8</v>
      </c>
      <c r="Q841" s="71">
        <v>0</v>
      </c>
      <c r="R841" s="71">
        <v>0</v>
      </c>
      <c r="S841" s="71">
        <v>0</v>
      </c>
      <c r="T841" s="71">
        <v>0</v>
      </c>
    </row>
    <row r="842" spans="1:20" s="29" customFormat="1" ht="22.5" customHeight="1" x14ac:dyDescent="0.25">
      <c r="A842" s="174" t="s">
        <v>321</v>
      </c>
      <c r="B842" s="174"/>
      <c r="C842" s="78">
        <f>C843</f>
        <v>5897706.9251999995</v>
      </c>
      <c r="D842" s="78">
        <f t="shared" ref="D842:T842" si="214">D843</f>
        <v>3715464.1001999993</v>
      </c>
      <c r="E842" s="78">
        <f t="shared" si="214"/>
        <v>595683</v>
      </c>
      <c r="F842" s="78">
        <f t="shared" si="214"/>
        <v>0</v>
      </c>
      <c r="G842" s="78">
        <f t="shared" si="214"/>
        <v>1229272.9724999999</v>
      </c>
      <c r="H842" s="78">
        <f t="shared" si="214"/>
        <v>1890508.1276999996</v>
      </c>
      <c r="I842" s="78">
        <f t="shared" si="214"/>
        <v>0</v>
      </c>
      <c r="J842" s="79">
        <f t="shared" si="214"/>
        <v>0</v>
      </c>
      <c r="K842" s="78">
        <f t="shared" si="214"/>
        <v>0</v>
      </c>
      <c r="L842" s="78">
        <f t="shared" si="214"/>
        <v>0</v>
      </c>
      <c r="M842" s="78">
        <f t="shared" si="214"/>
        <v>0</v>
      </c>
      <c r="N842" s="78">
        <f t="shared" si="214"/>
        <v>2182242.8250000002</v>
      </c>
      <c r="O842" s="78">
        <f t="shared" si="214"/>
        <v>0</v>
      </c>
      <c r="P842" s="78">
        <f t="shared" si="214"/>
        <v>0</v>
      </c>
      <c r="Q842" s="78">
        <f t="shared" si="214"/>
        <v>0</v>
      </c>
      <c r="R842" s="78">
        <f t="shared" si="214"/>
        <v>0</v>
      </c>
      <c r="S842" s="78">
        <f t="shared" si="214"/>
        <v>0</v>
      </c>
      <c r="T842" s="78">
        <f t="shared" si="214"/>
        <v>0</v>
      </c>
    </row>
    <row r="843" spans="1:20" s="29" customFormat="1" ht="22.5" customHeight="1" x14ac:dyDescent="0.25">
      <c r="A843" s="174" t="s">
        <v>322</v>
      </c>
      <c r="B843" s="174"/>
      <c r="C843" s="78">
        <f>SUM(C844:C846)</f>
        <v>5897706.9251999995</v>
      </c>
      <c r="D843" s="78">
        <f t="shared" ref="D843:T843" si="215">SUM(D844:D846)</f>
        <v>3715464.1001999993</v>
      </c>
      <c r="E843" s="78">
        <f t="shared" si="215"/>
        <v>595683</v>
      </c>
      <c r="F843" s="78">
        <f t="shared" si="215"/>
        <v>0</v>
      </c>
      <c r="G843" s="78">
        <f t="shared" si="215"/>
        <v>1229272.9724999999</v>
      </c>
      <c r="H843" s="78">
        <f t="shared" si="215"/>
        <v>1890508.1276999996</v>
      </c>
      <c r="I843" s="78">
        <f t="shared" si="215"/>
        <v>0</v>
      </c>
      <c r="J843" s="79">
        <f t="shared" si="215"/>
        <v>0</v>
      </c>
      <c r="K843" s="78">
        <f t="shared" si="215"/>
        <v>0</v>
      </c>
      <c r="L843" s="78">
        <f t="shared" si="215"/>
        <v>0</v>
      </c>
      <c r="M843" s="78">
        <f t="shared" si="215"/>
        <v>0</v>
      </c>
      <c r="N843" s="78">
        <f t="shared" si="215"/>
        <v>2182242.8250000002</v>
      </c>
      <c r="O843" s="78">
        <f t="shared" si="215"/>
        <v>0</v>
      </c>
      <c r="P843" s="78">
        <f t="shared" si="215"/>
        <v>0</v>
      </c>
      <c r="Q843" s="78">
        <f t="shared" si="215"/>
        <v>0</v>
      </c>
      <c r="R843" s="78">
        <f t="shared" si="215"/>
        <v>0</v>
      </c>
      <c r="S843" s="78">
        <f t="shared" si="215"/>
        <v>0</v>
      </c>
      <c r="T843" s="78">
        <f t="shared" si="215"/>
        <v>0</v>
      </c>
    </row>
    <row r="844" spans="1:20" s="36" customFormat="1" ht="22.5" customHeight="1" x14ac:dyDescent="0.25">
      <c r="A844" s="37">
        <v>1</v>
      </c>
      <c r="B844" s="38" t="s">
        <v>713</v>
      </c>
      <c r="C844" s="80">
        <f t="shared" si="196"/>
        <v>3012039.0900000003</v>
      </c>
      <c r="D844" s="71">
        <f t="shared" si="199"/>
        <v>829796.26500000001</v>
      </c>
      <c r="E844" s="71">
        <v>595683</v>
      </c>
      <c r="F844" s="71">
        <v>0</v>
      </c>
      <c r="G844" s="71">
        <v>0</v>
      </c>
      <c r="H844" s="71">
        <v>234113.26499999998</v>
      </c>
      <c r="I844" s="71">
        <v>0</v>
      </c>
      <c r="J844" s="72">
        <v>0</v>
      </c>
      <c r="K844" s="71">
        <v>0</v>
      </c>
      <c r="L844" s="71">
        <v>0</v>
      </c>
      <c r="M844" s="71">
        <v>0</v>
      </c>
      <c r="N844" s="71">
        <v>2182242.8250000002</v>
      </c>
      <c r="O844" s="71">
        <v>0</v>
      </c>
      <c r="P844" s="71">
        <v>0</v>
      </c>
      <c r="Q844" s="71">
        <v>0</v>
      </c>
      <c r="R844" s="71">
        <v>0</v>
      </c>
      <c r="S844" s="71">
        <v>0</v>
      </c>
      <c r="T844" s="71">
        <v>0</v>
      </c>
    </row>
    <row r="845" spans="1:20" s="36" customFormat="1" ht="22.5" customHeight="1" x14ac:dyDescent="0.25">
      <c r="A845" s="37">
        <v>2</v>
      </c>
      <c r="B845" s="38" t="s">
        <v>714</v>
      </c>
      <c r="C845" s="80">
        <f t="shared" si="196"/>
        <v>1229272.9724999999</v>
      </c>
      <c r="D845" s="71">
        <f t="shared" si="199"/>
        <v>1229272.9724999999</v>
      </c>
      <c r="E845" s="71">
        <v>0</v>
      </c>
      <c r="F845" s="71">
        <v>0</v>
      </c>
      <c r="G845" s="71">
        <v>1229272.9724999999</v>
      </c>
      <c r="H845" s="71">
        <v>0</v>
      </c>
      <c r="I845" s="71">
        <v>0</v>
      </c>
      <c r="J845" s="72">
        <v>0</v>
      </c>
      <c r="K845" s="71">
        <v>0</v>
      </c>
      <c r="L845" s="71">
        <v>0</v>
      </c>
      <c r="M845" s="71">
        <v>0</v>
      </c>
      <c r="N845" s="71">
        <v>0</v>
      </c>
      <c r="O845" s="71">
        <v>0</v>
      </c>
      <c r="P845" s="71">
        <v>0</v>
      </c>
      <c r="Q845" s="71">
        <v>0</v>
      </c>
      <c r="R845" s="71">
        <v>0</v>
      </c>
      <c r="S845" s="71">
        <v>0</v>
      </c>
      <c r="T845" s="71">
        <v>0</v>
      </c>
    </row>
    <row r="846" spans="1:20" s="36" customFormat="1" ht="23.25" customHeight="1" x14ac:dyDescent="0.25">
      <c r="A846" s="37">
        <v>3</v>
      </c>
      <c r="B846" s="38" t="s">
        <v>1240</v>
      </c>
      <c r="C846" s="80">
        <f t="shared" si="196"/>
        <v>1656394.8626999997</v>
      </c>
      <c r="D846" s="71">
        <f t="shared" si="199"/>
        <v>1656394.8626999997</v>
      </c>
      <c r="E846" s="71">
        <v>0</v>
      </c>
      <c r="F846" s="71">
        <v>0</v>
      </c>
      <c r="G846" s="71">
        <v>0</v>
      </c>
      <c r="H846" s="71">
        <v>1656394.8626999997</v>
      </c>
      <c r="I846" s="71">
        <v>0</v>
      </c>
      <c r="J846" s="72">
        <v>0</v>
      </c>
      <c r="K846" s="71">
        <v>0</v>
      </c>
      <c r="L846" s="71">
        <v>0</v>
      </c>
      <c r="M846" s="71">
        <v>0</v>
      </c>
      <c r="N846" s="71">
        <v>0</v>
      </c>
      <c r="O846" s="71">
        <v>0</v>
      </c>
      <c r="P846" s="71">
        <v>0</v>
      </c>
      <c r="Q846" s="71">
        <v>0</v>
      </c>
      <c r="R846" s="71">
        <v>0</v>
      </c>
      <c r="S846" s="71">
        <v>0</v>
      </c>
      <c r="T846" s="71">
        <v>0</v>
      </c>
    </row>
    <row r="847" spans="1:20" s="29" customFormat="1" ht="22.5" customHeight="1" x14ac:dyDescent="0.25">
      <c r="A847" s="174" t="s">
        <v>327</v>
      </c>
      <c r="B847" s="174"/>
      <c r="C847" s="78">
        <f>C848+C859</f>
        <v>32102694.022599995</v>
      </c>
      <c r="D847" s="78">
        <f t="shared" ref="D847:T847" si="216">D848+D859</f>
        <v>7796391.8336000005</v>
      </c>
      <c r="E847" s="78">
        <f t="shared" si="216"/>
        <v>419751.20800000004</v>
      </c>
      <c r="F847" s="78">
        <f t="shared" si="216"/>
        <v>1163007.9040000001</v>
      </c>
      <c r="G847" s="78">
        <f t="shared" si="216"/>
        <v>2076169.12</v>
      </c>
      <c r="H847" s="78">
        <f t="shared" si="216"/>
        <v>3497447.6135999998</v>
      </c>
      <c r="I847" s="78">
        <f t="shared" si="216"/>
        <v>640015.98800000001</v>
      </c>
      <c r="J847" s="79">
        <f t="shared" si="216"/>
        <v>0</v>
      </c>
      <c r="K847" s="78">
        <f t="shared" si="216"/>
        <v>0</v>
      </c>
      <c r="L847" s="78">
        <f t="shared" si="216"/>
        <v>4855020.9000000004</v>
      </c>
      <c r="M847" s="78">
        <f t="shared" si="216"/>
        <v>0</v>
      </c>
      <c r="N847" s="78">
        <f t="shared" si="216"/>
        <v>18210066.009</v>
      </c>
      <c r="O847" s="78">
        <f t="shared" si="216"/>
        <v>800000</v>
      </c>
      <c r="P847" s="78">
        <f t="shared" si="216"/>
        <v>441215.28</v>
      </c>
      <c r="Q847" s="78">
        <f t="shared" si="216"/>
        <v>0</v>
      </c>
      <c r="R847" s="78">
        <f t="shared" si="216"/>
        <v>0</v>
      </c>
      <c r="S847" s="78">
        <f t="shared" si="216"/>
        <v>0</v>
      </c>
      <c r="T847" s="78">
        <f t="shared" si="216"/>
        <v>0</v>
      </c>
    </row>
    <row r="848" spans="1:20" s="29" customFormat="1" ht="22.5" customHeight="1" x14ac:dyDescent="0.25">
      <c r="A848" s="174" t="s">
        <v>328</v>
      </c>
      <c r="B848" s="174"/>
      <c r="C848" s="78">
        <f>SUM(C849:C858)</f>
        <v>22324716.588599995</v>
      </c>
      <c r="D848" s="78">
        <f t="shared" ref="D848:T848" si="217">SUM(D849:D858)</f>
        <v>1128002.4395999999</v>
      </c>
      <c r="E848" s="78">
        <f t="shared" si="217"/>
        <v>0</v>
      </c>
      <c r="F848" s="78">
        <f t="shared" si="217"/>
        <v>0</v>
      </c>
      <c r="G848" s="78">
        <f t="shared" si="217"/>
        <v>0</v>
      </c>
      <c r="H848" s="78">
        <f t="shared" si="217"/>
        <v>933579.58759999997</v>
      </c>
      <c r="I848" s="78">
        <f t="shared" si="217"/>
        <v>194422.85199999998</v>
      </c>
      <c r="J848" s="79">
        <f t="shared" si="217"/>
        <v>0</v>
      </c>
      <c r="K848" s="78">
        <f t="shared" si="217"/>
        <v>0</v>
      </c>
      <c r="L848" s="78">
        <f t="shared" si="217"/>
        <v>4855020.9000000004</v>
      </c>
      <c r="M848" s="78">
        <f t="shared" si="217"/>
        <v>0</v>
      </c>
      <c r="N848" s="78">
        <f t="shared" si="217"/>
        <v>15741693.249</v>
      </c>
      <c r="O848" s="78">
        <f t="shared" si="217"/>
        <v>600000</v>
      </c>
      <c r="P848" s="78">
        <f t="shared" si="217"/>
        <v>0</v>
      </c>
      <c r="Q848" s="78">
        <f t="shared" si="217"/>
        <v>0</v>
      </c>
      <c r="R848" s="78">
        <f t="shared" si="217"/>
        <v>0</v>
      </c>
      <c r="S848" s="78">
        <f t="shared" si="217"/>
        <v>0</v>
      </c>
      <c r="T848" s="78">
        <f t="shared" si="217"/>
        <v>0</v>
      </c>
    </row>
    <row r="849" spans="1:20" s="47" customFormat="1" ht="21" customHeight="1" x14ac:dyDescent="0.25">
      <c r="A849" s="98">
        <v>1</v>
      </c>
      <c r="B849" s="99" t="s">
        <v>336</v>
      </c>
      <c r="C849" s="80">
        <f t="shared" si="196"/>
        <v>3568647.3</v>
      </c>
      <c r="D849" s="100">
        <f t="shared" si="199"/>
        <v>0</v>
      </c>
      <c r="E849" s="100">
        <v>0</v>
      </c>
      <c r="F849" s="100">
        <v>0</v>
      </c>
      <c r="G849" s="100">
        <v>0</v>
      </c>
      <c r="H849" s="100">
        <v>0</v>
      </c>
      <c r="I849" s="100">
        <v>0</v>
      </c>
      <c r="J849" s="101">
        <v>0</v>
      </c>
      <c r="K849" s="100">
        <v>0</v>
      </c>
      <c r="L849" s="100">
        <v>0</v>
      </c>
      <c r="M849" s="100">
        <v>0</v>
      </c>
      <c r="N849" s="100">
        <v>3568647.3</v>
      </c>
      <c r="O849" s="100">
        <v>0</v>
      </c>
      <c r="P849" s="100">
        <v>0</v>
      </c>
      <c r="Q849" s="100">
        <v>0</v>
      </c>
      <c r="R849" s="100">
        <v>0</v>
      </c>
      <c r="S849" s="100">
        <v>0</v>
      </c>
      <c r="T849" s="100">
        <v>0</v>
      </c>
    </row>
    <row r="850" spans="1:20" s="47" customFormat="1" ht="21" customHeight="1" x14ac:dyDescent="0.25">
      <c r="A850" s="98">
        <v>2</v>
      </c>
      <c r="B850" s="99" t="s">
        <v>337</v>
      </c>
      <c r="C850" s="80">
        <f t="shared" ref="C850:C913" si="218">D850+K850+L850+M850+N850+O850+P850+Q850+R850+S850+T850</f>
        <v>681895.5</v>
      </c>
      <c r="D850" s="100">
        <f t="shared" si="199"/>
        <v>0</v>
      </c>
      <c r="E850" s="100">
        <v>0</v>
      </c>
      <c r="F850" s="100">
        <v>0</v>
      </c>
      <c r="G850" s="100">
        <v>0</v>
      </c>
      <c r="H850" s="100">
        <v>0</v>
      </c>
      <c r="I850" s="100">
        <v>0</v>
      </c>
      <c r="J850" s="101">
        <v>0</v>
      </c>
      <c r="K850" s="100">
        <v>0</v>
      </c>
      <c r="L850" s="100">
        <v>681895.5</v>
      </c>
      <c r="M850" s="100">
        <v>0</v>
      </c>
      <c r="N850" s="100">
        <v>0</v>
      </c>
      <c r="O850" s="100">
        <v>0</v>
      </c>
      <c r="P850" s="100">
        <v>0</v>
      </c>
      <c r="Q850" s="100">
        <v>0</v>
      </c>
      <c r="R850" s="100">
        <v>0</v>
      </c>
      <c r="S850" s="100">
        <v>0</v>
      </c>
      <c r="T850" s="100">
        <v>0</v>
      </c>
    </row>
    <row r="851" spans="1:20" s="36" customFormat="1" ht="22.5" customHeight="1" x14ac:dyDescent="0.25">
      <c r="A851" s="98">
        <v>3</v>
      </c>
      <c r="B851" s="38" t="s">
        <v>716</v>
      </c>
      <c r="C851" s="80">
        <f t="shared" si="218"/>
        <v>675859.75800000003</v>
      </c>
      <c r="D851" s="71">
        <f t="shared" si="199"/>
        <v>475859.75800000003</v>
      </c>
      <c r="E851" s="71">
        <v>0</v>
      </c>
      <c r="F851" s="71">
        <v>0</v>
      </c>
      <c r="G851" s="71">
        <v>0</v>
      </c>
      <c r="H851" s="71">
        <v>475859.75800000003</v>
      </c>
      <c r="I851" s="71">
        <v>0</v>
      </c>
      <c r="J851" s="72">
        <v>0</v>
      </c>
      <c r="K851" s="71">
        <v>0</v>
      </c>
      <c r="L851" s="71">
        <v>0</v>
      </c>
      <c r="M851" s="71">
        <v>0</v>
      </c>
      <c r="N851" s="71">
        <v>0</v>
      </c>
      <c r="O851" s="71">
        <v>200000</v>
      </c>
      <c r="P851" s="124">
        <v>0</v>
      </c>
      <c r="Q851" s="71">
        <v>0</v>
      </c>
      <c r="R851" s="71">
        <v>0</v>
      </c>
      <c r="S851" s="71">
        <v>0</v>
      </c>
      <c r="T851" s="71">
        <v>0</v>
      </c>
    </row>
    <row r="852" spans="1:20" s="36" customFormat="1" ht="22.5" customHeight="1" x14ac:dyDescent="0.25">
      <c r="A852" s="98">
        <v>4</v>
      </c>
      <c r="B852" s="38" t="s">
        <v>341</v>
      </c>
      <c r="C852" s="80">
        <f t="shared" si="218"/>
        <v>7388326.5</v>
      </c>
      <c r="D852" s="71">
        <f t="shared" si="199"/>
        <v>0</v>
      </c>
      <c r="E852" s="71">
        <v>0</v>
      </c>
      <c r="F852" s="71">
        <v>0</v>
      </c>
      <c r="G852" s="71">
        <v>0</v>
      </c>
      <c r="H852" s="71">
        <v>0</v>
      </c>
      <c r="I852" s="71">
        <v>0</v>
      </c>
      <c r="J852" s="72">
        <v>0</v>
      </c>
      <c r="K852" s="71">
        <v>0</v>
      </c>
      <c r="L852" s="71">
        <v>0</v>
      </c>
      <c r="M852" s="71">
        <v>0</v>
      </c>
      <c r="N852" s="71">
        <v>7388326.5</v>
      </c>
      <c r="O852" s="71">
        <v>0</v>
      </c>
      <c r="P852" s="71">
        <v>0</v>
      </c>
      <c r="Q852" s="71">
        <v>0</v>
      </c>
      <c r="R852" s="71">
        <v>0</v>
      </c>
      <c r="S852" s="71">
        <v>0</v>
      </c>
      <c r="T852" s="71">
        <v>0</v>
      </c>
    </row>
    <row r="853" spans="1:20" s="47" customFormat="1" ht="21" customHeight="1" x14ac:dyDescent="0.25">
      <c r="A853" s="98">
        <v>5</v>
      </c>
      <c r="B853" s="99" t="s">
        <v>583</v>
      </c>
      <c r="C853" s="80">
        <f t="shared" si="218"/>
        <v>1464107.7</v>
      </c>
      <c r="D853" s="100">
        <f t="shared" si="199"/>
        <v>0</v>
      </c>
      <c r="E853" s="100">
        <v>0</v>
      </c>
      <c r="F853" s="100">
        <v>0</v>
      </c>
      <c r="G853" s="100">
        <v>0</v>
      </c>
      <c r="H853" s="100">
        <v>0</v>
      </c>
      <c r="I853" s="100">
        <v>0</v>
      </c>
      <c r="J853" s="101">
        <v>0</v>
      </c>
      <c r="K853" s="100">
        <v>0</v>
      </c>
      <c r="L853" s="100">
        <v>0</v>
      </c>
      <c r="M853" s="100">
        <v>0</v>
      </c>
      <c r="N853" s="100">
        <v>1464107.7</v>
      </c>
      <c r="O853" s="100">
        <v>0</v>
      </c>
      <c r="P853" s="100">
        <v>0</v>
      </c>
      <c r="Q853" s="100">
        <v>0</v>
      </c>
      <c r="R853" s="100">
        <v>0</v>
      </c>
      <c r="S853" s="100">
        <v>0</v>
      </c>
      <c r="T853" s="100">
        <v>0</v>
      </c>
    </row>
    <row r="854" spans="1:20" s="47" customFormat="1" ht="21" customHeight="1" x14ac:dyDescent="0.25">
      <c r="A854" s="98">
        <v>6</v>
      </c>
      <c r="B854" s="99" t="s">
        <v>585</v>
      </c>
      <c r="C854" s="80">
        <f t="shared" si="218"/>
        <v>915961.40999999992</v>
      </c>
      <c r="D854" s="100">
        <f t="shared" si="199"/>
        <v>0</v>
      </c>
      <c r="E854" s="100">
        <v>0</v>
      </c>
      <c r="F854" s="100">
        <v>0</v>
      </c>
      <c r="G854" s="100">
        <v>0</v>
      </c>
      <c r="H854" s="100">
        <v>0</v>
      </c>
      <c r="I854" s="100">
        <v>0</v>
      </c>
      <c r="J854" s="101">
        <v>0</v>
      </c>
      <c r="K854" s="100">
        <v>0</v>
      </c>
      <c r="L854" s="100">
        <v>0</v>
      </c>
      <c r="M854" s="100">
        <v>0</v>
      </c>
      <c r="N854" s="100">
        <v>915961.40999999992</v>
      </c>
      <c r="O854" s="100">
        <v>0</v>
      </c>
      <c r="P854" s="100">
        <v>0</v>
      </c>
      <c r="Q854" s="100">
        <v>0</v>
      </c>
      <c r="R854" s="100">
        <v>0</v>
      </c>
      <c r="S854" s="100">
        <v>0</v>
      </c>
      <c r="T854" s="100">
        <v>0</v>
      </c>
    </row>
    <row r="855" spans="1:20" s="36" customFormat="1" ht="21.75" customHeight="1" x14ac:dyDescent="0.25">
      <c r="A855" s="98">
        <v>7</v>
      </c>
      <c r="B855" s="38" t="s">
        <v>717</v>
      </c>
      <c r="C855" s="80">
        <f t="shared" si="218"/>
        <v>518235.91360000003</v>
      </c>
      <c r="D855" s="71">
        <f t="shared" si="199"/>
        <v>318235.91360000003</v>
      </c>
      <c r="E855" s="71">
        <v>0</v>
      </c>
      <c r="F855" s="71">
        <v>0</v>
      </c>
      <c r="G855" s="71">
        <v>0</v>
      </c>
      <c r="H855" s="71">
        <v>318235.91360000003</v>
      </c>
      <c r="I855" s="71">
        <v>0</v>
      </c>
      <c r="J855" s="72">
        <v>0</v>
      </c>
      <c r="K855" s="71">
        <v>0</v>
      </c>
      <c r="L855" s="71">
        <v>0</v>
      </c>
      <c r="M855" s="71">
        <v>0</v>
      </c>
      <c r="N855" s="71">
        <v>0</v>
      </c>
      <c r="O855" s="71">
        <v>200000</v>
      </c>
      <c r="P855" s="124">
        <v>0</v>
      </c>
      <c r="Q855" s="71">
        <v>0</v>
      </c>
      <c r="R855" s="71">
        <v>0</v>
      </c>
      <c r="S855" s="71">
        <v>0</v>
      </c>
      <c r="T855" s="71">
        <v>0</v>
      </c>
    </row>
    <row r="856" spans="1:20" s="47" customFormat="1" ht="21" customHeight="1" x14ac:dyDescent="0.25">
      <c r="A856" s="98">
        <v>8</v>
      </c>
      <c r="B856" s="99" t="s">
        <v>346</v>
      </c>
      <c r="C856" s="80">
        <f t="shared" si="218"/>
        <v>2604650.3389999997</v>
      </c>
      <c r="D856" s="100">
        <f t="shared" si="199"/>
        <v>0</v>
      </c>
      <c r="E856" s="100">
        <v>0</v>
      </c>
      <c r="F856" s="100">
        <v>0</v>
      </c>
      <c r="G856" s="100">
        <v>0</v>
      </c>
      <c r="H856" s="100">
        <v>0</v>
      </c>
      <c r="I856" s="100">
        <v>0</v>
      </c>
      <c r="J856" s="101">
        <v>0</v>
      </c>
      <c r="K856" s="100">
        <v>0</v>
      </c>
      <c r="L856" s="100">
        <v>0</v>
      </c>
      <c r="M856" s="100">
        <v>0</v>
      </c>
      <c r="N856" s="100">
        <v>2404650.3389999997</v>
      </c>
      <c r="O856" s="100">
        <v>200000</v>
      </c>
      <c r="P856" s="100">
        <v>0</v>
      </c>
      <c r="Q856" s="100">
        <v>0</v>
      </c>
      <c r="R856" s="100">
        <v>0</v>
      </c>
      <c r="S856" s="100">
        <v>0</v>
      </c>
      <c r="T856" s="100">
        <v>0</v>
      </c>
    </row>
    <row r="857" spans="1:20" s="59" customFormat="1" ht="21" customHeight="1" x14ac:dyDescent="0.25">
      <c r="A857" s="98">
        <v>9</v>
      </c>
      <c r="B857" s="15" t="s">
        <v>587</v>
      </c>
      <c r="C857" s="80">
        <f t="shared" si="218"/>
        <v>4173125.4</v>
      </c>
      <c r="D857" s="80">
        <f t="shared" si="199"/>
        <v>0</v>
      </c>
      <c r="E857" s="80">
        <v>0</v>
      </c>
      <c r="F857" s="80">
        <v>0</v>
      </c>
      <c r="G857" s="80">
        <v>0</v>
      </c>
      <c r="H857" s="80">
        <v>0</v>
      </c>
      <c r="I857" s="80">
        <v>0</v>
      </c>
      <c r="J857" s="81">
        <v>0</v>
      </c>
      <c r="K857" s="80">
        <v>0</v>
      </c>
      <c r="L857" s="80">
        <v>4173125.4</v>
      </c>
      <c r="M857" s="80">
        <v>0</v>
      </c>
      <c r="N857" s="80">
        <v>0</v>
      </c>
      <c r="O857" s="80">
        <v>0</v>
      </c>
      <c r="P857" s="80">
        <v>0</v>
      </c>
      <c r="Q857" s="80">
        <v>0</v>
      </c>
      <c r="R857" s="80">
        <v>0</v>
      </c>
      <c r="S857" s="80">
        <v>0</v>
      </c>
      <c r="T857" s="80">
        <v>0</v>
      </c>
    </row>
    <row r="858" spans="1:20" s="36" customFormat="1" ht="22.5" customHeight="1" x14ac:dyDescent="0.25">
      <c r="A858" s="98">
        <v>10</v>
      </c>
      <c r="B858" s="38" t="s">
        <v>718</v>
      </c>
      <c r="C858" s="80">
        <f t="shared" si="218"/>
        <v>333906.76799999998</v>
      </c>
      <c r="D858" s="71">
        <f t="shared" si="199"/>
        <v>333906.76799999998</v>
      </c>
      <c r="E858" s="71">
        <v>0</v>
      </c>
      <c r="F858" s="71">
        <v>0</v>
      </c>
      <c r="G858" s="71">
        <v>0</v>
      </c>
      <c r="H858" s="71">
        <v>139483.916</v>
      </c>
      <c r="I858" s="71">
        <v>194422.85199999998</v>
      </c>
      <c r="J858" s="72">
        <v>0</v>
      </c>
      <c r="K858" s="71">
        <v>0</v>
      </c>
      <c r="L858" s="71">
        <v>0</v>
      </c>
      <c r="M858" s="71">
        <v>0</v>
      </c>
      <c r="N858" s="71">
        <v>0</v>
      </c>
      <c r="O858" s="71">
        <v>0</v>
      </c>
      <c r="P858" s="71">
        <v>0</v>
      </c>
      <c r="Q858" s="71">
        <v>0</v>
      </c>
      <c r="R858" s="71">
        <v>0</v>
      </c>
      <c r="S858" s="71">
        <v>0</v>
      </c>
      <c r="T858" s="71">
        <v>0</v>
      </c>
    </row>
    <row r="859" spans="1:20" s="29" customFormat="1" ht="22.5" customHeight="1" x14ac:dyDescent="0.25">
      <c r="A859" s="174" t="s">
        <v>350</v>
      </c>
      <c r="B859" s="174"/>
      <c r="C859" s="78">
        <f>SUM(C860:C864)</f>
        <v>9777977.4340000004</v>
      </c>
      <c r="D859" s="78">
        <f t="shared" ref="D859:T859" si="219">SUM(D860:D864)</f>
        <v>6668389.3940000003</v>
      </c>
      <c r="E859" s="78">
        <f t="shared" si="219"/>
        <v>419751.20800000004</v>
      </c>
      <c r="F859" s="78">
        <f t="shared" si="219"/>
        <v>1163007.9040000001</v>
      </c>
      <c r="G859" s="78">
        <f t="shared" si="219"/>
        <v>2076169.12</v>
      </c>
      <c r="H859" s="78">
        <f t="shared" si="219"/>
        <v>2563868.0260000001</v>
      </c>
      <c r="I859" s="78">
        <f t="shared" si="219"/>
        <v>445593.136</v>
      </c>
      <c r="J859" s="79">
        <f t="shared" si="219"/>
        <v>0</v>
      </c>
      <c r="K859" s="78">
        <f t="shared" si="219"/>
        <v>0</v>
      </c>
      <c r="L859" s="78">
        <f t="shared" si="219"/>
        <v>0</v>
      </c>
      <c r="M859" s="78">
        <f t="shared" si="219"/>
        <v>0</v>
      </c>
      <c r="N859" s="78">
        <f t="shared" si="219"/>
        <v>2468372.7600000002</v>
      </c>
      <c r="O859" s="78">
        <f t="shared" si="219"/>
        <v>200000</v>
      </c>
      <c r="P859" s="78">
        <f t="shared" si="219"/>
        <v>441215.28</v>
      </c>
      <c r="Q859" s="78">
        <f t="shared" si="219"/>
        <v>0</v>
      </c>
      <c r="R859" s="78">
        <f t="shared" si="219"/>
        <v>0</v>
      </c>
      <c r="S859" s="78">
        <f t="shared" si="219"/>
        <v>0</v>
      </c>
      <c r="T859" s="78">
        <f t="shared" si="219"/>
        <v>0</v>
      </c>
    </row>
    <row r="860" spans="1:20" s="36" customFormat="1" ht="22.5" customHeight="1" x14ac:dyDescent="0.25">
      <c r="A860" s="37">
        <v>1</v>
      </c>
      <c r="B860" s="38" t="s">
        <v>719</v>
      </c>
      <c r="C860" s="80">
        <f t="shared" si="218"/>
        <v>1251856.8419999997</v>
      </c>
      <c r="D860" s="71">
        <f t="shared" si="199"/>
        <v>1251856.8419999997</v>
      </c>
      <c r="E860" s="71">
        <v>0</v>
      </c>
      <c r="F860" s="71">
        <v>0</v>
      </c>
      <c r="G860" s="71">
        <v>0</v>
      </c>
      <c r="H860" s="71">
        <v>1251856.8419999997</v>
      </c>
      <c r="I860" s="71">
        <v>0</v>
      </c>
      <c r="J860" s="72">
        <v>0</v>
      </c>
      <c r="K860" s="71">
        <v>0</v>
      </c>
      <c r="L860" s="71">
        <v>0</v>
      </c>
      <c r="M860" s="71">
        <v>0</v>
      </c>
      <c r="N860" s="71">
        <v>0</v>
      </c>
      <c r="O860" s="71">
        <v>0</v>
      </c>
      <c r="P860" s="71">
        <v>0</v>
      </c>
      <c r="Q860" s="71">
        <v>0</v>
      </c>
      <c r="R860" s="71">
        <v>0</v>
      </c>
      <c r="S860" s="71">
        <v>0</v>
      </c>
      <c r="T860" s="71">
        <v>0</v>
      </c>
    </row>
    <row r="861" spans="1:20" s="36" customFormat="1" ht="22.5" customHeight="1" x14ac:dyDescent="0.25">
      <c r="A861" s="37">
        <v>2</v>
      </c>
      <c r="B861" s="38" t="s">
        <v>351</v>
      </c>
      <c r="C861" s="80">
        <f t="shared" si="218"/>
        <v>1398362.4</v>
      </c>
      <c r="D861" s="71">
        <f t="shared" si="199"/>
        <v>1398362.4</v>
      </c>
      <c r="E861" s="71">
        <v>0</v>
      </c>
      <c r="F861" s="124">
        <v>0</v>
      </c>
      <c r="G861" s="71">
        <v>856872</v>
      </c>
      <c r="H861" s="71">
        <v>541490.4</v>
      </c>
      <c r="I861" s="71">
        <v>0</v>
      </c>
      <c r="J861" s="72">
        <v>0</v>
      </c>
      <c r="K861" s="71">
        <v>0</v>
      </c>
      <c r="L861" s="71">
        <v>0</v>
      </c>
      <c r="M861" s="71">
        <v>0</v>
      </c>
      <c r="N861" s="71">
        <v>0</v>
      </c>
      <c r="O861" s="71">
        <v>0</v>
      </c>
      <c r="P861" s="71">
        <v>0</v>
      </c>
      <c r="Q861" s="71">
        <v>0</v>
      </c>
      <c r="R861" s="71">
        <v>0</v>
      </c>
      <c r="S861" s="71">
        <v>0</v>
      </c>
      <c r="T861" s="71">
        <v>0</v>
      </c>
    </row>
    <row r="862" spans="1:20" s="47" customFormat="1" ht="21" customHeight="1" x14ac:dyDescent="0.25">
      <c r="A862" s="37">
        <v>3</v>
      </c>
      <c r="B862" s="99" t="s">
        <v>590</v>
      </c>
      <c r="C862" s="80">
        <f t="shared" si="218"/>
        <v>200000</v>
      </c>
      <c r="D862" s="100">
        <f t="shared" si="199"/>
        <v>0</v>
      </c>
      <c r="E862" s="100">
        <v>0</v>
      </c>
      <c r="F862" s="100">
        <v>0</v>
      </c>
      <c r="G862" s="100">
        <v>0</v>
      </c>
      <c r="H862" s="100">
        <v>0</v>
      </c>
      <c r="I862" s="100">
        <v>0</v>
      </c>
      <c r="J862" s="101">
        <v>0</v>
      </c>
      <c r="K862" s="100">
        <v>0</v>
      </c>
      <c r="L862" s="100">
        <v>0</v>
      </c>
      <c r="M862" s="100">
        <v>0</v>
      </c>
      <c r="N862" s="100">
        <v>0</v>
      </c>
      <c r="O862" s="100">
        <v>200000</v>
      </c>
      <c r="P862" s="100">
        <v>0</v>
      </c>
      <c r="Q862" s="100">
        <v>0</v>
      </c>
      <c r="R862" s="100">
        <v>0</v>
      </c>
      <c r="S862" s="100">
        <v>0</v>
      </c>
      <c r="T862" s="100">
        <v>0</v>
      </c>
    </row>
    <row r="863" spans="1:20" s="36" customFormat="1" ht="22.5" customHeight="1" x14ac:dyDescent="0.25">
      <c r="A863" s="37">
        <v>4</v>
      </c>
      <c r="B863" s="38" t="s">
        <v>1241</v>
      </c>
      <c r="C863" s="80">
        <f t="shared" si="218"/>
        <v>5505331.6960000005</v>
      </c>
      <c r="D863" s="71">
        <f t="shared" si="199"/>
        <v>2853903.9760000003</v>
      </c>
      <c r="E863" s="71">
        <v>419751.20800000004</v>
      </c>
      <c r="F863" s="71">
        <v>1163007.9040000001</v>
      </c>
      <c r="G863" s="71">
        <v>505871.84</v>
      </c>
      <c r="H863" s="71">
        <v>319679.88800000004</v>
      </c>
      <c r="I863" s="71">
        <v>445593.136</v>
      </c>
      <c r="J863" s="72">
        <v>0</v>
      </c>
      <c r="K863" s="71">
        <v>0</v>
      </c>
      <c r="L863" s="71">
        <v>0</v>
      </c>
      <c r="M863" s="71">
        <v>0</v>
      </c>
      <c r="N863" s="71">
        <v>2468372.7600000002</v>
      </c>
      <c r="O863" s="71">
        <v>0</v>
      </c>
      <c r="P863" s="71">
        <v>183054.96000000002</v>
      </c>
      <c r="Q863" s="71">
        <v>0</v>
      </c>
      <c r="R863" s="71">
        <v>0</v>
      </c>
      <c r="S863" s="71">
        <v>0</v>
      </c>
      <c r="T863" s="71">
        <v>0</v>
      </c>
    </row>
    <row r="864" spans="1:20" s="36" customFormat="1" ht="22.5" customHeight="1" x14ac:dyDescent="0.25">
      <c r="A864" s="37">
        <v>5</v>
      </c>
      <c r="B864" s="38" t="s">
        <v>1360</v>
      </c>
      <c r="C864" s="80">
        <f t="shared" si="218"/>
        <v>1422426.496</v>
      </c>
      <c r="D864" s="71">
        <f t="shared" si="199"/>
        <v>1164266.176</v>
      </c>
      <c r="E864" s="71">
        <v>0</v>
      </c>
      <c r="F864" s="124">
        <v>0</v>
      </c>
      <c r="G864" s="71">
        <v>713425.28</v>
      </c>
      <c r="H864" s="71">
        <v>450840.89600000001</v>
      </c>
      <c r="I864" s="124">
        <v>0</v>
      </c>
      <c r="J864" s="72">
        <v>0</v>
      </c>
      <c r="K864" s="71">
        <v>0</v>
      </c>
      <c r="L864" s="124">
        <v>0</v>
      </c>
      <c r="M864" s="71">
        <v>0</v>
      </c>
      <c r="N864" s="71">
        <v>0</v>
      </c>
      <c r="O864" s="71">
        <v>0</v>
      </c>
      <c r="P864" s="71">
        <v>258160.32000000004</v>
      </c>
      <c r="Q864" s="71">
        <v>0</v>
      </c>
      <c r="R864" s="71">
        <v>0</v>
      </c>
      <c r="S864" s="71">
        <v>0</v>
      </c>
      <c r="T864" s="71">
        <v>0</v>
      </c>
    </row>
    <row r="865" spans="1:20" s="29" customFormat="1" ht="22.5" customHeight="1" x14ac:dyDescent="0.25">
      <c r="A865" s="174" t="s">
        <v>359</v>
      </c>
      <c r="B865" s="174"/>
      <c r="C865" s="78">
        <f>C866+C873</f>
        <v>20682997.4014</v>
      </c>
      <c r="D865" s="78">
        <f t="shared" ref="D865:T865" si="220">D866+D873</f>
        <v>8307705.5373999998</v>
      </c>
      <c r="E865" s="78">
        <f t="shared" si="220"/>
        <v>2599727.6189999999</v>
      </c>
      <c r="F865" s="78">
        <f t="shared" si="220"/>
        <v>3763724.1319999998</v>
      </c>
      <c r="G865" s="78">
        <f t="shared" si="220"/>
        <v>0</v>
      </c>
      <c r="H865" s="78">
        <f t="shared" si="220"/>
        <v>1497794.064</v>
      </c>
      <c r="I865" s="78">
        <f t="shared" si="220"/>
        <v>446459.72240000003</v>
      </c>
      <c r="J865" s="79">
        <f t="shared" si="220"/>
        <v>0</v>
      </c>
      <c r="K865" s="78">
        <f t="shared" si="220"/>
        <v>0</v>
      </c>
      <c r="L865" s="78">
        <f t="shared" si="220"/>
        <v>2602188.33</v>
      </c>
      <c r="M865" s="78">
        <f t="shared" si="220"/>
        <v>0</v>
      </c>
      <c r="N865" s="78">
        <f t="shared" si="220"/>
        <v>2473173.2340000002</v>
      </c>
      <c r="O865" s="78">
        <f t="shared" si="220"/>
        <v>0</v>
      </c>
      <c r="P865" s="78">
        <f t="shared" si="220"/>
        <v>830289.9</v>
      </c>
      <c r="Q865" s="78">
        <f t="shared" si="220"/>
        <v>0</v>
      </c>
      <c r="R865" s="78">
        <f t="shared" si="220"/>
        <v>0</v>
      </c>
      <c r="S865" s="78">
        <f t="shared" si="220"/>
        <v>6469640.4000000004</v>
      </c>
      <c r="T865" s="78">
        <f t="shared" si="220"/>
        <v>0</v>
      </c>
    </row>
    <row r="866" spans="1:20" s="29" customFormat="1" ht="22.5" customHeight="1" x14ac:dyDescent="0.25">
      <c r="A866" s="174" t="s">
        <v>360</v>
      </c>
      <c r="B866" s="174"/>
      <c r="C866" s="78">
        <f>SUM(C867:C872)</f>
        <v>15641885.191400001</v>
      </c>
      <c r="D866" s="78">
        <f t="shared" ref="D866:T866" si="221">SUM(D867:D872)</f>
        <v>5868781.6573999999</v>
      </c>
      <c r="E866" s="78">
        <f t="shared" si="221"/>
        <v>2599727.6189999999</v>
      </c>
      <c r="F866" s="78">
        <f t="shared" si="221"/>
        <v>1324800.2519999999</v>
      </c>
      <c r="G866" s="78">
        <f t="shared" si="221"/>
        <v>0</v>
      </c>
      <c r="H866" s="78">
        <f t="shared" si="221"/>
        <v>1497794.064</v>
      </c>
      <c r="I866" s="78">
        <f t="shared" si="221"/>
        <v>446459.72240000003</v>
      </c>
      <c r="J866" s="79">
        <f t="shared" si="221"/>
        <v>0</v>
      </c>
      <c r="K866" s="78">
        <f t="shared" si="221"/>
        <v>0</v>
      </c>
      <c r="L866" s="78">
        <f t="shared" si="221"/>
        <v>0</v>
      </c>
      <c r="M866" s="78">
        <f t="shared" si="221"/>
        <v>0</v>
      </c>
      <c r="N866" s="78">
        <f t="shared" si="221"/>
        <v>2473173.2340000002</v>
      </c>
      <c r="O866" s="78">
        <f t="shared" si="221"/>
        <v>0</v>
      </c>
      <c r="P866" s="78">
        <f t="shared" si="221"/>
        <v>830289.9</v>
      </c>
      <c r="Q866" s="78">
        <f t="shared" si="221"/>
        <v>0</v>
      </c>
      <c r="R866" s="78">
        <f t="shared" si="221"/>
        <v>0</v>
      </c>
      <c r="S866" s="78">
        <f t="shared" si="221"/>
        <v>6469640.4000000004</v>
      </c>
      <c r="T866" s="78">
        <f t="shared" si="221"/>
        <v>0</v>
      </c>
    </row>
    <row r="867" spans="1:20" s="36" customFormat="1" ht="22.5" customHeight="1" x14ac:dyDescent="0.25">
      <c r="A867" s="37">
        <v>1</v>
      </c>
      <c r="B867" s="38" t="s">
        <v>722</v>
      </c>
      <c r="C867" s="80">
        <f t="shared" si="218"/>
        <v>2919632.9564</v>
      </c>
      <c r="D867" s="71">
        <f t="shared" si="199"/>
        <v>446459.72240000003</v>
      </c>
      <c r="E867" s="71">
        <v>0</v>
      </c>
      <c r="F867" s="71">
        <v>0</v>
      </c>
      <c r="G867" s="71">
        <v>0</v>
      </c>
      <c r="H867" s="71">
        <v>0</v>
      </c>
      <c r="I867" s="71">
        <v>446459.72240000003</v>
      </c>
      <c r="J867" s="72">
        <v>0</v>
      </c>
      <c r="K867" s="71">
        <v>0</v>
      </c>
      <c r="L867" s="71">
        <v>0</v>
      </c>
      <c r="M867" s="71">
        <v>0</v>
      </c>
      <c r="N867" s="71">
        <v>2473173.2340000002</v>
      </c>
      <c r="O867" s="124">
        <v>0</v>
      </c>
      <c r="P867" s="124">
        <v>0</v>
      </c>
      <c r="Q867" s="71">
        <v>0</v>
      </c>
      <c r="R867" s="71">
        <v>0</v>
      </c>
      <c r="S867" s="71">
        <v>0</v>
      </c>
      <c r="T867" s="71">
        <v>0</v>
      </c>
    </row>
    <row r="868" spans="1:20" s="36" customFormat="1" ht="22.5" customHeight="1" x14ac:dyDescent="0.25">
      <c r="A868" s="37">
        <v>2</v>
      </c>
      <c r="B868" s="38" t="s">
        <v>723</v>
      </c>
      <c r="C868" s="80">
        <f t="shared" si="218"/>
        <v>2121582.54</v>
      </c>
      <c r="D868" s="71">
        <f t="shared" ref="D868:D930" si="222">SUM(E868:I868)</f>
        <v>2121582.54</v>
      </c>
      <c r="E868" s="71">
        <v>2121582.54</v>
      </c>
      <c r="F868" s="71">
        <v>0</v>
      </c>
      <c r="G868" s="71">
        <v>0</v>
      </c>
      <c r="H868" s="71">
        <v>0</v>
      </c>
      <c r="I868" s="71">
        <v>0</v>
      </c>
      <c r="J868" s="72">
        <v>0</v>
      </c>
      <c r="K868" s="71">
        <v>0</v>
      </c>
      <c r="L868" s="71">
        <v>0</v>
      </c>
      <c r="M868" s="71">
        <v>0</v>
      </c>
      <c r="N868" s="71">
        <v>0</v>
      </c>
      <c r="O868" s="71">
        <v>0</v>
      </c>
      <c r="P868" s="71">
        <v>0</v>
      </c>
      <c r="Q868" s="71">
        <v>0</v>
      </c>
      <c r="R868" s="71">
        <v>0</v>
      </c>
      <c r="S868" s="71">
        <v>0</v>
      </c>
      <c r="T868" s="71">
        <v>0</v>
      </c>
    </row>
    <row r="869" spans="1:20" s="36" customFormat="1" ht="22.5" customHeight="1" x14ac:dyDescent="0.25">
      <c r="A869" s="37">
        <v>3</v>
      </c>
      <c r="B869" s="38" t="s">
        <v>591</v>
      </c>
      <c r="C869" s="80">
        <f t="shared" si="218"/>
        <v>1133641.77</v>
      </c>
      <c r="D869" s="71">
        <f t="shared" si="222"/>
        <v>1133641.77</v>
      </c>
      <c r="E869" s="71">
        <v>0</v>
      </c>
      <c r="F869" s="71">
        <v>0</v>
      </c>
      <c r="G869" s="71">
        <v>0</v>
      </c>
      <c r="H869" s="71">
        <v>1133641.77</v>
      </c>
      <c r="I869" s="71">
        <v>0</v>
      </c>
      <c r="J869" s="72">
        <v>0</v>
      </c>
      <c r="K869" s="71">
        <v>0</v>
      </c>
      <c r="L869" s="71">
        <v>0</v>
      </c>
      <c r="M869" s="71">
        <v>0</v>
      </c>
      <c r="N869" s="71">
        <v>0</v>
      </c>
      <c r="O869" s="71">
        <v>0</v>
      </c>
      <c r="P869" s="71">
        <v>0</v>
      </c>
      <c r="Q869" s="71">
        <v>0</v>
      </c>
      <c r="R869" s="71">
        <v>0</v>
      </c>
      <c r="S869" s="71">
        <v>0</v>
      </c>
      <c r="T869" s="71">
        <v>0</v>
      </c>
    </row>
    <row r="870" spans="1:20" s="36" customFormat="1" ht="22.5" customHeight="1" x14ac:dyDescent="0.25">
      <c r="A870" s="37">
        <v>4</v>
      </c>
      <c r="B870" s="38" t="s">
        <v>725</v>
      </c>
      <c r="C870" s="80">
        <f t="shared" si="218"/>
        <v>6469640.4000000004</v>
      </c>
      <c r="D870" s="71">
        <f t="shared" si="222"/>
        <v>0</v>
      </c>
      <c r="E870" s="71">
        <v>0</v>
      </c>
      <c r="F870" s="71">
        <v>0</v>
      </c>
      <c r="G870" s="71">
        <v>0</v>
      </c>
      <c r="H870" s="71">
        <v>0</v>
      </c>
      <c r="I870" s="71">
        <v>0</v>
      </c>
      <c r="J870" s="72">
        <v>0</v>
      </c>
      <c r="K870" s="71">
        <v>0</v>
      </c>
      <c r="L870" s="71">
        <v>0</v>
      </c>
      <c r="M870" s="71">
        <v>0</v>
      </c>
      <c r="N870" s="71">
        <v>0</v>
      </c>
      <c r="O870" s="71">
        <v>0</v>
      </c>
      <c r="P870" s="71">
        <v>0</v>
      </c>
      <c r="Q870" s="71">
        <v>0</v>
      </c>
      <c r="R870" s="71">
        <v>0</v>
      </c>
      <c r="S870" s="71">
        <v>6469640.4000000004</v>
      </c>
      <c r="T870" s="71">
        <v>0</v>
      </c>
    </row>
    <row r="871" spans="1:20" s="44" customFormat="1" ht="22.5" customHeight="1" x14ac:dyDescent="0.25">
      <c r="A871" s="37">
        <v>5</v>
      </c>
      <c r="B871" s="38" t="s">
        <v>1283</v>
      </c>
      <c r="C871" s="80">
        <f t="shared" si="218"/>
        <v>830289.9</v>
      </c>
      <c r="D871" s="71">
        <f t="shared" si="222"/>
        <v>0</v>
      </c>
      <c r="E871" s="71">
        <v>0</v>
      </c>
      <c r="F871" s="71">
        <v>0</v>
      </c>
      <c r="G871" s="71">
        <v>0</v>
      </c>
      <c r="H871" s="71">
        <v>0</v>
      </c>
      <c r="I871" s="71">
        <v>0</v>
      </c>
      <c r="J871" s="72">
        <v>0</v>
      </c>
      <c r="K871" s="71">
        <v>0</v>
      </c>
      <c r="L871" s="71">
        <v>0</v>
      </c>
      <c r="M871" s="71">
        <v>0</v>
      </c>
      <c r="N871" s="71">
        <v>0</v>
      </c>
      <c r="O871" s="71">
        <v>0</v>
      </c>
      <c r="P871" s="71">
        <v>830289.9</v>
      </c>
      <c r="Q871" s="71">
        <v>0</v>
      </c>
      <c r="R871" s="71">
        <v>0</v>
      </c>
      <c r="S871" s="71">
        <v>0</v>
      </c>
      <c r="T871" s="71">
        <v>0</v>
      </c>
    </row>
    <row r="872" spans="1:20" s="36" customFormat="1" ht="22.5" customHeight="1" x14ac:dyDescent="0.25">
      <c r="A872" s="37">
        <v>6</v>
      </c>
      <c r="B872" s="38" t="s">
        <v>727</v>
      </c>
      <c r="C872" s="80">
        <f t="shared" si="218"/>
        <v>2167097.625</v>
      </c>
      <c r="D872" s="71">
        <f t="shared" si="222"/>
        <v>2167097.625</v>
      </c>
      <c r="E872" s="71">
        <v>478145.07900000003</v>
      </c>
      <c r="F872" s="71">
        <v>1324800.2519999999</v>
      </c>
      <c r="G872" s="71">
        <v>0</v>
      </c>
      <c r="H872" s="71">
        <v>364152.29399999999</v>
      </c>
      <c r="I872" s="71">
        <v>0</v>
      </c>
      <c r="J872" s="72">
        <v>0</v>
      </c>
      <c r="K872" s="71">
        <v>0</v>
      </c>
      <c r="L872" s="71">
        <v>0</v>
      </c>
      <c r="M872" s="71">
        <v>0</v>
      </c>
      <c r="N872" s="71">
        <v>0</v>
      </c>
      <c r="O872" s="71">
        <v>0</v>
      </c>
      <c r="P872" s="124">
        <v>0</v>
      </c>
      <c r="Q872" s="71">
        <v>0</v>
      </c>
      <c r="R872" s="71">
        <v>0</v>
      </c>
      <c r="S872" s="71">
        <v>0</v>
      </c>
      <c r="T872" s="71">
        <v>0</v>
      </c>
    </row>
    <row r="873" spans="1:20" s="29" customFormat="1" ht="24.75" customHeight="1" x14ac:dyDescent="0.25">
      <c r="A873" s="174" t="s">
        <v>364</v>
      </c>
      <c r="B873" s="174"/>
      <c r="C873" s="78">
        <f>SUM(C874:C875)</f>
        <v>5041112.21</v>
      </c>
      <c r="D873" s="78">
        <f t="shared" ref="D873:T873" si="223">SUM(D874:D875)</f>
        <v>2438923.88</v>
      </c>
      <c r="E873" s="78">
        <f t="shared" si="223"/>
        <v>0</v>
      </c>
      <c r="F873" s="78">
        <f t="shared" si="223"/>
        <v>2438923.88</v>
      </c>
      <c r="G873" s="78">
        <f t="shared" si="223"/>
        <v>0</v>
      </c>
      <c r="H873" s="78">
        <f t="shared" si="223"/>
        <v>0</v>
      </c>
      <c r="I873" s="78">
        <f t="shared" si="223"/>
        <v>0</v>
      </c>
      <c r="J873" s="79">
        <f t="shared" si="223"/>
        <v>0</v>
      </c>
      <c r="K873" s="78">
        <f t="shared" si="223"/>
        <v>0</v>
      </c>
      <c r="L873" s="78">
        <f t="shared" si="223"/>
        <v>2602188.33</v>
      </c>
      <c r="M873" s="78">
        <f t="shared" si="223"/>
        <v>0</v>
      </c>
      <c r="N873" s="78">
        <f t="shared" si="223"/>
        <v>0</v>
      </c>
      <c r="O873" s="78">
        <f t="shared" si="223"/>
        <v>0</v>
      </c>
      <c r="P873" s="78">
        <f t="shared" si="223"/>
        <v>0</v>
      </c>
      <c r="Q873" s="78">
        <f t="shared" si="223"/>
        <v>0</v>
      </c>
      <c r="R873" s="78">
        <f t="shared" si="223"/>
        <v>0</v>
      </c>
      <c r="S873" s="78">
        <f t="shared" si="223"/>
        <v>0</v>
      </c>
      <c r="T873" s="78">
        <f t="shared" si="223"/>
        <v>0</v>
      </c>
    </row>
    <row r="874" spans="1:20" s="36" customFormat="1" ht="24.75" customHeight="1" x14ac:dyDescent="0.25">
      <c r="A874" s="37">
        <v>1</v>
      </c>
      <c r="B874" s="38" t="s">
        <v>728</v>
      </c>
      <c r="C874" s="80">
        <f t="shared" si="218"/>
        <v>2438923.88</v>
      </c>
      <c r="D874" s="71">
        <f t="shared" si="222"/>
        <v>2438923.88</v>
      </c>
      <c r="E874" s="71">
        <v>0</v>
      </c>
      <c r="F874" s="71">
        <v>2438923.88</v>
      </c>
      <c r="G874" s="71">
        <v>0</v>
      </c>
      <c r="H874" s="71">
        <v>0</v>
      </c>
      <c r="I874" s="71">
        <v>0</v>
      </c>
      <c r="J874" s="72">
        <v>0</v>
      </c>
      <c r="K874" s="71">
        <v>0</v>
      </c>
      <c r="L874" s="71">
        <v>0</v>
      </c>
      <c r="M874" s="71">
        <v>0</v>
      </c>
      <c r="N874" s="71">
        <v>0</v>
      </c>
      <c r="O874" s="71">
        <v>0</v>
      </c>
      <c r="P874" s="124">
        <v>0</v>
      </c>
      <c r="Q874" s="71">
        <v>0</v>
      </c>
      <c r="R874" s="71">
        <v>0</v>
      </c>
      <c r="S874" s="71">
        <v>0</v>
      </c>
      <c r="T874" s="71">
        <v>0</v>
      </c>
    </row>
    <row r="875" spans="1:20" s="36" customFormat="1" ht="22.5" customHeight="1" x14ac:dyDescent="0.25">
      <c r="A875" s="37">
        <v>2</v>
      </c>
      <c r="B875" s="38" t="s">
        <v>729</v>
      </c>
      <c r="C875" s="80">
        <f t="shared" si="218"/>
        <v>2602188.33</v>
      </c>
      <c r="D875" s="71">
        <f t="shared" si="222"/>
        <v>0</v>
      </c>
      <c r="E875" s="71">
        <v>0</v>
      </c>
      <c r="F875" s="71">
        <v>0</v>
      </c>
      <c r="G875" s="71">
        <v>0</v>
      </c>
      <c r="H875" s="71">
        <v>0</v>
      </c>
      <c r="I875" s="71">
        <v>0</v>
      </c>
      <c r="J875" s="72">
        <v>0</v>
      </c>
      <c r="K875" s="71">
        <v>0</v>
      </c>
      <c r="L875" s="71">
        <v>2602188.33</v>
      </c>
      <c r="M875" s="71">
        <v>0</v>
      </c>
      <c r="N875" s="71">
        <v>0</v>
      </c>
      <c r="O875" s="71">
        <v>0</v>
      </c>
      <c r="P875" s="124">
        <v>0</v>
      </c>
      <c r="Q875" s="71">
        <v>0</v>
      </c>
      <c r="R875" s="71">
        <v>0</v>
      </c>
      <c r="S875" s="71">
        <v>0</v>
      </c>
      <c r="T875" s="71">
        <v>0</v>
      </c>
    </row>
    <row r="876" spans="1:20" s="29" customFormat="1" ht="31.5" customHeight="1" x14ac:dyDescent="0.25">
      <c r="A876" s="174" t="s">
        <v>374</v>
      </c>
      <c r="B876" s="174"/>
      <c r="C876" s="78">
        <f>C877</f>
        <v>11453396.870000001</v>
      </c>
      <c r="D876" s="78">
        <f t="shared" ref="D876:T876" si="224">D877</f>
        <v>364889.32</v>
      </c>
      <c r="E876" s="78">
        <f t="shared" si="224"/>
        <v>0</v>
      </c>
      <c r="F876" s="78">
        <f t="shared" si="224"/>
        <v>0</v>
      </c>
      <c r="G876" s="78">
        <f t="shared" si="224"/>
        <v>0</v>
      </c>
      <c r="H876" s="78">
        <f t="shared" si="224"/>
        <v>364889.32</v>
      </c>
      <c r="I876" s="78">
        <f t="shared" si="224"/>
        <v>0</v>
      </c>
      <c r="J876" s="79">
        <f t="shared" si="224"/>
        <v>0</v>
      </c>
      <c r="K876" s="78">
        <f t="shared" si="224"/>
        <v>0</v>
      </c>
      <c r="L876" s="78">
        <f t="shared" si="224"/>
        <v>0</v>
      </c>
      <c r="M876" s="78">
        <f t="shared" si="224"/>
        <v>0</v>
      </c>
      <c r="N876" s="78">
        <f t="shared" si="224"/>
        <v>11088507.550000001</v>
      </c>
      <c r="O876" s="78">
        <f t="shared" si="224"/>
        <v>0</v>
      </c>
      <c r="P876" s="78">
        <f t="shared" si="224"/>
        <v>0</v>
      </c>
      <c r="Q876" s="78">
        <f t="shared" si="224"/>
        <v>0</v>
      </c>
      <c r="R876" s="78">
        <f t="shared" si="224"/>
        <v>0</v>
      </c>
      <c r="S876" s="78">
        <f t="shared" si="224"/>
        <v>0</v>
      </c>
      <c r="T876" s="78">
        <f t="shared" si="224"/>
        <v>0</v>
      </c>
    </row>
    <row r="877" spans="1:20" s="29" customFormat="1" ht="22.5" customHeight="1" x14ac:dyDescent="0.25">
      <c r="A877" s="174" t="s">
        <v>375</v>
      </c>
      <c r="B877" s="174"/>
      <c r="C877" s="78">
        <f>SUM(C878:C880)</f>
        <v>11453396.870000001</v>
      </c>
      <c r="D877" s="78">
        <f t="shared" ref="D877:T877" si="225">SUM(D878:D880)</f>
        <v>364889.32</v>
      </c>
      <c r="E877" s="78">
        <f t="shared" si="225"/>
        <v>0</v>
      </c>
      <c r="F877" s="78">
        <f t="shared" si="225"/>
        <v>0</v>
      </c>
      <c r="G877" s="78">
        <f t="shared" si="225"/>
        <v>0</v>
      </c>
      <c r="H877" s="78">
        <f t="shared" si="225"/>
        <v>364889.32</v>
      </c>
      <c r="I877" s="78">
        <f t="shared" si="225"/>
        <v>0</v>
      </c>
      <c r="J877" s="79">
        <f t="shared" si="225"/>
        <v>0</v>
      </c>
      <c r="K877" s="78">
        <f t="shared" si="225"/>
        <v>0</v>
      </c>
      <c r="L877" s="78">
        <f t="shared" si="225"/>
        <v>0</v>
      </c>
      <c r="M877" s="78">
        <f t="shared" si="225"/>
        <v>0</v>
      </c>
      <c r="N877" s="78">
        <f t="shared" si="225"/>
        <v>11088507.550000001</v>
      </c>
      <c r="O877" s="78">
        <f t="shared" si="225"/>
        <v>0</v>
      </c>
      <c r="P877" s="78">
        <f t="shared" si="225"/>
        <v>0</v>
      </c>
      <c r="Q877" s="78">
        <f t="shared" si="225"/>
        <v>0</v>
      </c>
      <c r="R877" s="78">
        <f t="shared" si="225"/>
        <v>0</v>
      </c>
      <c r="S877" s="78">
        <f t="shared" si="225"/>
        <v>0</v>
      </c>
      <c r="T877" s="78">
        <f t="shared" si="225"/>
        <v>0</v>
      </c>
    </row>
    <row r="878" spans="1:20" s="36" customFormat="1" ht="24" customHeight="1" x14ac:dyDescent="0.25">
      <c r="A878" s="37">
        <v>1</v>
      </c>
      <c r="B878" s="38" t="s">
        <v>376</v>
      </c>
      <c r="C878" s="80">
        <f t="shared" si="218"/>
        <v>364889.32</v>
      </c>
      <c r="D878" s="71">
        <f t="shared" si="222"/>
        <v>364889.32</v>
      </c>
      <c r="E878" s="71">
        <v>0</v>
      </c>
      <c r="F878" s="71">
        <v>0</v>
      </c>
      <c r="G878" s="71">
        <v>0</v>
      </c>
      <c r="H878" s="71">
        <v>364889.32</v>
      </c>
      <c r="I878" s="71">
        <v>0</v>
      </c>
      <c r="J878" s="72">
        <v>0</v>
      </c>
      <c r="K878" s="71">
        <v>0</v>
      </c>
      <c r="L878" s="71">
        <v>0</v>
      </c>
      <c r="M878" s="71">
        <v>0</v>
      </c>
      <c r="N878" s="71">
        <v>0</v>
      </c>
      <c r="O878" s="71">
        <v>0</v>
      </c>
      <c r="P878" s="71">
        <v>0</v>
      </c>
      <c r="Q878" s="71">
        <v>0</v>
      </c>
      <c r="R878" s="71">
        <v>0</v>
      </c>
      <c r="S878" s="71">
        <v>0</v>
      </c>
      <c r="T878" s="71">
        <v>0</v>
      </c>
    </row>
    <row r="879" spans="1:20" s="47" customFormat="1" ht="23.25" customHeight="1" x14ac:dyDescent="0.25">
      <c r="A879" s="37">
        <v>2</v>
      </c>
      <c r="B879" s="99" t="s">
        <v>598</v>
      </c>
      <c r="C879" s="80">
        <f t="shared" si="218"/>
        <v>4388962.32</v>
      </c>
      <c r="D879" s="100">
        <f t="shared" si="222"/>
        <v>0</v>
      </c>
      <c r="E879" s="100">
        <v>0</v>
      </c>
      <c r="F879" s="100">
        <v>0</v>
      </c>
      <c r="G879" s="100">
        <v>0</v>
      </c>
      <c r="H879" s="100">
        <v>0</v>
      </c>
      <c r="I879" s="100">
        <v>0</v>
      </c>
      <c r="J879" s="101">
        <v>0</v>
      </c>
      <c r="K879" s="100">
        <v>0</v>
      </c>
      <c r="L879" s="100">
        <v>0</v>
      </c>
      <c r="M879" s="100">
        <v>0</v>
      </c>
      <c r="N879" s="100">
        <v>4388962.32</v>
      </c>
      <c r="O879" s="100">
        <v>0</v>
      </c>
      <c r="P879" s="100">
        <v>0</v>
      </c>
      <c r="Q879" s="100">
        <v>0</v>
      </c>
      <c r="R879" s="100">
        <v>0</v>
      </c>
      <c r="S879" s="100">
        <v>0</v>
      </c>
      <c r="T879" s="100">
        <v>0</v>
      </c>
    </row>
    <row r="880" spans="1:20" s="36" customFormat="1" ht="24" customHeight="1" x14ac:dyDescent="0.25">
      <c r="A880" s="37">
        <v>3</v>
      </c>
      <c r="B880" s="38" t="s">
        <v>730</v>
      </c>
      <c r="C880" s="80">
        <f t="shared" si="218"/>
        <v>6699545.2300000004</v>
      </c>
      <c r="D880" s="71">
        <f t="shared" si="222"/>
        <v>0</v>
      </c>
      <c r="E880" s="71">
        <v>0</v>
      </c>
      <c r="F880" s="71">
        <v>0</v>
      </c>
      <c r="G880" s="71">
        <v>0</v>
      </c>
      <c r="H880" s="124">
        <v>0</v>
      </c>
      <c r="I880" s="71">
        <v>0</v>
      </c>
      <c r="J880" s="72">
        <v>0</v>
      </c>
      <c r="K880" s="71">
        <v>0</v>
      </c>
      <c r="L880" s="71">
        <v>0</v>
      </c>
      <c r="M880" s="71">
        <v>0</v>
      </c>
      <c r="N880" s="135">
        <v>6699545.2300000004</v>
      </c>
      <c r="O880" s="71">
        <v>0</v>
      </c>
      <c r="P880" s="71">
        <v>0</v>
      </c>
      <c r="Q880" s="71">
        <v>0</v>
      </c>
      <c r="R880" s="71">
        <v>0</v>
      </c>
      <c r="S880" s="71">
        <v>0</v>
      </c>
      <c r="T880" s="71">
        <v>0</v>
      </c>
    </row>
    <row r="881" spans="1:20" s="29" customFormat="1" ht="18.75" customHeight="1" x14ac:dyDescent="0.25">
      <c r="A881" s="174" t="s">
        <v>385</v>
      </c>
      <c r="B881" s="174"/>
      <c r="C881" s="78">
        <f>C882</f>
        <v>8342995.0700000003</v>
      </c>
      <c r="D881" s="78">
        <f t="shared" ref="D881:T881" si="226">D882</f>
        <v>4868010.4000000004</v>
      </c>
      <c r="E881" s="78">
        <f t="shared" si="226"/>
        <v>0</v>
      </c>
      <c r="F881" s="78">
        <f t="shared" si="226"/>
        <v>4868010.4000000004</v>
      </c>
      <c r="G881" s="78">
        <f t="shared" si="226"/>
        <v>0</v>
      </c>
      <c r="H881" s="78">
        <f t="shared" si="226"/>
        <v>0</v>
      </c>
      <c r="I881" s="78">
        <f t="shared" si="226"/>
        <v>0</v>
      </c>
      <c r="J881" s="79">
        <f t="shared" si="226"/>
        <v>0</v>
      </c>
      <c r="K881" s="78">
        <f t="shared" si="226"/>
        <v>0</v>
      </c>
      <c r="L881" s="78">
        <f t="shared" si="226"/>
        <v>2538943.29</v>
      </c>
      <c r="M881" s="78">
        <f t="shared" si="226"/>
        <v>0</v>
      </c>
      <c r="N881" s="78">
        <f t="shared" si="226"/>
        <v>0</v>
      </c>
      <c r="O881" s="78">
        <f t="shared" si="226"/>
        <v>0</v>
      </c>
      <c r="P881" s="78">
        <f t="shared" si="226"/>
        <v>936041.38</v>
      </c>
      <c r="Q881" s="78">
        <f t="shared" si="226"/>
        <v>0</v>
      </c>
      <c r="R881" s="78">
        <f t="shared" si="226"/>
        <v>0</v>
      </c>
      <c r="S881" s="78">
        <f t="shared" si="226"/>
        <v>0</v>
      </c>
      <c r="T881" s="78">
        <f t="shared" si="226"/>
        <v>0</v>
      </c>
    </row>
    <row r="882" spans="1:20" s="29" customFormat="1" ht="21" customHeight="1" x14ac:dyDescent="0.25">
      <c r="A882" s="174" t="s">
        <v>386</v>
      </c>
      <c r="B882" s="174"/>
      <c r="C882" s="78">
        <f>SUM(C883:C884)</f>
        <v>8342995.0700000003</v>
      </c>
      <c r="D882" s="78">
        <f t="shared" ref="D882:T882" si="227">SUM(D883:D884)</f>
        <v>4868010.4000000004</v>
      </c>
      <c r="E882" s="78">
        <f t="shared" si="227"/>
        <v>0</v>
      </c>
      <c r="F882" s="78">
        <f t="shared" si="227"/>
        <v>4868010.4000000004</v>
      </c>
      <c r="G882" s="78">
        <f t="shared" si="227"/>
        <v>0</v>
      </c>
      <c r="H882" s="78">
        <f t="shared" si="227"/>
        <v>0</v>
      </c>
      <c r="I882" s="78">
        <f t="shared" si="227"/>
        <v>0</v>
      </c>
      <c r="J882" s="79">
        <f t="shared" si="227"/>
        <v>0</v>
      </c>
      <c r="K882" s="78">
        <f t="shared" si="227"/>
        <v>0</v>
      </c>
      <c r="L882" s="78">
        <f t="shared" si="227"/>
        <v>2538943.29</v>
      </c>
      <c r="M882" s="78">
        <f t="shared" si="227"/>
        <v>0</v>
      </c>
      <c r="N882" s="78">
        <f t="shared" si="227"/>
        <v>0</v>
      </c>
      <c r="O882" s="78">
        <f t="shared" si="227"/>
        <v>0</v>
      </c>
      <c r="P882" s="78">
        <f t="shared" si="227"/>
        <v>936041.38</v>
      </c>
      <c r="Q882" s="78">
        <f t="shared" si="227"/>
        <v>0</v>
      </c>
      <c r="R882" s="78">
        <f t="shared" si="227"/>
        <v>0</v>
      </c>
      <c r="S882" s="78">
        <f t="shared" si="227"/>
        <v>0</v>
      </c>
      <c r="T882" s="78">
        <f t="shared" si="227"/>
        <v>0</v>
      </c>
    </row>
    <row r="883" spans="1:20" s="36" customFormat="1" ht="21" customHeight="1" x14ac:dyDescent="0.25">
      <c r="A883" s="37">
        <v>1</v>
      </c>
      <c r="B883" s="38" t="s">
        <v>1242</v>
      </c>
      <c r="C883" s="80">
        <f t="shared" si="218"/>
        <v>5599670.5</v>
      </c>
      <c r="D883" s="71">
        <f t="shared" si="222"/>
        <v>4868010.4000000004</v>
      </c>
      <c r="E883" s="71">
        <v>0</v>
      </c>
      <c r="F883" s="71">
        <v>4868010.4000000004</v>
      </c>
      <c r="G883" s="71">
        <v>0</v>
      </c>
      <c r="H883" s="71">
        <v>0</v>
      </c>
      <c r="I883" s="71">
        <v>0</v>
      </c>
      <c r="J883" s="72">
        <v>0</v>
      </c>
      <c r="K883" s="71">
        <v>0</v>
      </c>
      <c r="L883" s="71">
        <v>0</v>
      </c>
      <c r="M883" s="71">
        <v>0</v>
      </c>
      <c r="N883" s="71">
        <v>0</v>
      </c>
      <c r="O883" s="71">
        <v>0</v>
      </c>
      <c r="P883" s="71">
        <v>731660.1</v>
      </c>
      <c r="Q883" s="71">
        <v>0</v>
      </c>
      <c r="R883" s="71">
        <v>0</v>
      </c>
      <c r="S883" s="71">
        <v>0</v>
      </c>
      <c r="T883" s="71">
        <v>0</v>
      </c>
    </row>
    <row r="884" spans="1:20" s="36" customFormat="1" ht="21" customHeight="1" x14ac:dyDescent="0.25">
      <c r="A884" s="37">
        <v>2</v>
      </c>
      <c r="B884" s="38" t="s">
        <v>1243</v>
      </c>
      <c r="C884" s="80">
        <f t="shared" si="218"/>
        <v>2743324.57</v>
      </c>
      <c r="D884" s="71">
        <f t="shared" si="222"/>
        <v>0</v>
      </c>
      <c r="E884" s="71">
        <v>0</v>
      </c>
      <c r="F884" s="71">
        <v>0</v>
      </c>
      <c r="G884" s="71">
        <v>0</v>
      </c>
      <c r="H884" s="71">
        <v>0</v>
      </c>
      <c r="I884" s="71">
        <v>0</v>
      </c>
      <c r="J884" s="72">
        <v>0</v>
      </c>
      <c r="K884" s="71">
        <v>0</v>
      </c>
      <c r="L884" s="71">
        <v>2538943.29</v>
      </c>
      <c r="M884" s="71">
        <v>0</v>
      </c>
      <c r="N884" s="71">
        <v>0</v>
      </c>
      <c r="O884" s="71">
        <v>0</v>
      </c>
      <c r="P884" s="71">
        <v>204381.28</v>
      </c>
      <c r="Q884" s="71">
        <v>0</v>
      </c>
      <c r="R884" s="71">
        <v>0</v>
      </c>
      <c r="S884" s="71">
        <v>0</v>
      </c>
      <c r="T884" s="71">
        <v>0</v>
      </c>
    </row>
    <row r="885" spans="1:20" s="29" customFormat="1" ht="27" customHeight="1" x14ac:dyDescent="0.25">
      <c r="A885" s="174" t="s">
        <v>391</v>
      </c>
      <c r="B885" s="174"/>
      <c r="C885" s="78">
        <f>C886+C892</f>
        <v>27908162.969999999</v>
      </c>
      <c r="D885" s="78">
        <f t="shared" ref="D885:T885" si="228">D886+D892</f>
        <v>5348353.5999999996</v>
      </c>
      <c r="E885" s="78">
        <f t="shared" si="228"/>
        <v>0</v>
      </c>
      <c r="F885" s="78">
        <f t="shared" si="228"/>
        <v>3090307.858</v>
      </c>
      <c r="G885" s="78">
        <f t="shared" si="228"/>
        <v>1039828.72</v>
      </c>
      <c r="H885" s="78">
        <f t="shared" si="228"/>
        <v>673595.42399999988</v>
      </c>
      <c r="I885" s="78">
        <f t="shared" si="228"/>
        <v>544621.598</v>
      </c>
      <c r="J885" s="79">
        <f t="shared" si="228"/>
        <v>0</v>
      </c>
      <c r="K885" s="78">
        <f t="shared" si="228"/>
        <v>0</v>
      </c>
      <c r="L885" s="78">
        <f t="shared" si="228"/>
        <v>9180016.5</v>
      </c>
      <c r="M885" s="78">
        <f t="shared" si="228"/>
        <v>0</v>
      </c>
      <c r="N885" s="78">
        <f t="shared" si="228"/>
        <v>0</v>
      </c>
      <c r="O885" s="78">
        <f t="shared" si="228"/>
        <v>0</v>
      </c>
      <c r="P885" s="78">
        <f t="shared" si="228"/>
        <v>1286786.83</v>
      </c>
      <c r="Q885" s="78">
        <f t="shared" si="228"/>
        <v>0</v>
      </c>
      <c r="R885" s="78">
        <f t="shared" si="228"/>
        <v>0</v>
      </c>
      <c r="S885" s="78">
        <f t="shared" si="228"/>
        <v>12093006.039999999</v>
      </c>
      <c r="T885" s="78">
        <f t="shared" si="228"/>
        <v>0</v>
      </c>
    </row>
    <row r="886" spans="1:20" s="29" customFormat="1" ht="22.5" customHeight="1" x14ac:dyDescent="0.25">
      <c r="A886" s="174" t="s">
        <v>392</v>
      </c>
      <c r="B886" s="174"/>
      <c r="C886" s="78">
        <f>SUM(C887:C891)</f>
        <v>13342262.489999998</v>
      </c>
      <c r="D886" s="78">
        <f t="shared" ref="D886:T886" si="229">SUM(D887:D891)</f>
        <v>3542408.79</v>
      </c>
      <c r="E886" s="78">
        <f t="shared" si="229"/>
        <v>0</v>
      </c>
      <c r="F886" s="78">
        <f t="shared" si="229"/>
        <v>2324191.7680000002</v>
      </c>
      <c r="G886" s="78">
        <f t="shared" si="229"/>
        <v>0</v>
      </c>
      <c r="H886" s="78">
        <f t="shared" si="229"/>
        <v>673595.42399999988</v>
      </c>
      <c r="I886" s="78">
        <f t="shared" si="229"/>
        <v>544621.598</v>
      </c>
      <c r="J886" s="79">
        <f t="shared" si="229"/>
        <v>0</v>
      </c>
      <c r="K886" s="78">
        <f t="shared" si="229"/>
        <v>0</v>
      </c>
      <c r="L886" s="78">
        <f t="shared" si="229"/>
        <v>9180016.5</v>
      </c>
      <c r="M886" s="78">
        <f t="shared" si="229"/>
        <v>0</v>
      </c>
      <c r="N886" s="78">
        <f t="shared" si="229"/>
        <v>0</v>
      </c>
      <c r="O886" s="78">
        <f t="shared" si="229"/>
        <v>0</v>
      </c>
      <c r="P886" s="78">
        <f t="shared" si="229"/>
        <v>619837.19999999995</v>
      </c>
      <c r="Q886" s="78">
        <f t="shared" si="229"/>
        <v>0</v>
      </c>
      <c r="R886" s="78">
        <f t="shared" si="229"/>
        <v>0</v>
      </c>
      <c r="S886" s="78">
        <f t="shared" si="229"/>
        <v>0</v>
      </c>
      <c r="T886" s="78">
        <f t="shared" si="229"/>
        <v>0</v>
      </c>
    </row>
    <row r="887" spans="1:20" s="36" customFormat="1" ht="21" customHeight="1" x14ac:dyDescent="0.25">
      <c r="A887" s="37">
        <v>1</v>
      </c>
      <c r="B887" s="38" t="s">
        <v>1335</v>
      </c>
      <c r="C887" s="80">
        <f t="shared" si="218"/>
        <v>6426558.5</v>
      </c>
      <c r="D887" s="71">
        <f t="shared" si="222"/>
        <v>0</v>
      </c>
      <c r="E887" s="71">
        <v>0</v>
      </c>
      <c r="F887" s="71">
        <v>0</v>
      </c>
      <c r="G887" s="71">
        <v>0</v>
      </c>
      <c r="H887" s="71">
        <v>0</v>
      </c>
      <c r="I887" s="71">
        <v>0</v>
      </c>
      <c r="J887" s="72">
        <v>0</v>
      </c>
      <c r="K887" s="71">
        <v>0</v>
      </c>
      <c r="L887" s="71">
        <v>6114435.5</v>
      </c>
      <c r="M887" s="71">
        <v>0</v>
      </c>
      <c r="N887" s="71">
        <v>0</v>
      </c>
      <c r="O887" s="71">
        <v>0</v>
      </c>
      <c r="P887" s="135">
        <v>312123</v>
      </c>
      <c r="Q887" s="71">
        <v>0</v>
      </c>
      <c r="R887" s="71">
        <v>0</v>
      </c>
      <c r="S887" s="71">
        <v>0</v>
      </c>
      <c r="T887" s="71">
        <v>0</v>
      </c>
    </row>
    <row r="888" spans="1:20" s="47" customFormat="1" ht="22.5" customHeight="1" x14ac:dyDescent="0.25">
      <c r="A888" s="37">
        <v>2</v>
      </c>
      <c r="B888" s="99" t="s">
        <v>393</v>
      </c>
      <c r="C888" s="80">
        <f t="shared" si="218"/>
        <v>2356821.4040000001</v>
      </c>
      <c r="D888" s="100">
        <f t="shared" ref="D888" si="230">SUM(E888:I888)</f>
        <v>2356821.4040000001</v>
      </c>
      <c r="E888" s="100">
        <v>0</v>
      </c>
      <c r="F888" s="100">
        <v>1421474.372</v>
      </c>
      <c r="G888" s="100">
        <v>0</v>
      </c>
      <c r="H888" s="100">
        <v>390725.43399999995</v>
      </c>
      <c r="I888" s="100">
        <v>544621.598</v>
      </c>
      <c r="J888" s="101">
        <v>0</v>
      </c>
      <c r="K888" s="100">
        <v>0</v>
      </c>
      <c r="L888" s="100">
        <v>0</v>
      </c>
      <c r="M888" s="100">
        <v>0</v>
      </c>
      <c r="N888" s="100">
        <v>0</v>
      </c>
      <c r="O888" s="100">
        <v>0</v>
      </c>
      <c r="P888" s="100">
        <v>0</v>
      </c>
      <c r="Q888" s="100">
        <v>0</v>
      </c>
      <c r="R888" s="100">
        <v>0</v>
      </c>
      <c r="S888" s="100">
        <v>0</v>
      </c>
      <c r="T888" s="100">
        <v>0</v>
      </c>
    </row>
    <row r="889" spans="1:20" s="47" customFormat="1" ht="22.5" customHeight="1" x14ac:dyDescent="0.25">
      <c r="A889" s="37">
        <v>3</v>
      </c>
      <c r="B889" s="99" t="s">
        <v>1354</v>
      </c>
      <c r="C889" s="80">
        <f t="shared" si="218"/>
        <v>307714.2</v>
      </c>
      <c r="D889" s="100">
        <f t="shared" si="222"/>
        <v>0</v>
      </c>
      <c r="E889" s="100">
        <v>0</v>
      </c>
      <c r="F889" s="100">
        <v>0</v>
      </c>
      <c r="G889" s="100">
        <v>0</v>
      </c>
      <c r="H889" s="100">
        <v>0</v>
      </c>
      <c r="I889" s="100">
        <v>0</v>
      </c>
      <c r="J889" s="101">
        <v>0</v>
      </c>
      <c r="K889" s="100">
        <v>0</v>
      </c>
      <c r="L889" s="100">
        <v>0</v>
      </c>
      <c r="M889" s="100">
        <v>0</v>
      </c>
      <c r="N889" s="100">
        <v>0</v>
      </c>
      <c r="O889" s="100">
        <v>0</v>
      </c>
      <c r="P889" s="156">
        <v>307714.2</v>
      </c>
      <c r="Q889" s="100">
        <v>0</v>
      </c>
      <c r="R889" s="100">
        <v>0</v>
      </c>
      <c r="S889" s="100">
        <v>0</v>
      </c>
      <c r="T889" s="100">
        <v>0</v>
      </c>
    </row>
    <row r="890" spans="1:20" s="36" customFormat="1" ht="21" customHeight="1" x14ac:dyDescent="0.25">
      <c r="A890" s="37">
        <v>4</v>
      </c>
      <c r="B890" s="38" t="s">
        <v>603</v>
      </c>
      <c r="C890" s="80">
        <f t="shared" si="218"/>
        <v>1185587.3859999999</v>
      </c>
      <c r="D890" s="71">
        <f t="shared" si="222"/>
        <v>1185587.3859999999</v>
      </c>
      <c r="E890" s="71">
        <v>0</v>
      </c>
      <c r="F890" s="71">
        <v>902717.39599999995</v>
      </c>
      <c r="G890" s="71">
        <v>0</v>
      </c>
      <c r="H890" s="100">
        <v>282869.99</v>
      </c>
      <c r="I890" s="71">
        <v>0</v>
      </c>
      <c r="J890" s="72">
        <v>0</v>
      </c>
      <c r="K890" s="71">
        <v>0</v>
      </c>
      <c r="L890" s="71">
        <v>0</v>
      </c>
      <c r="M890" s="71">
        <v>0</v>
      </c>
      <c r="N890" s="71">
        <v>0</v>
      </c>
      <c r="O890" s="124">
        <v>0</v>
      </c>
      <c r="P890" s="124">
        <v>0</v>
      </c>
      <c r="Q890" s="71">
        <v>0</v>
      </c>
      <c r="R890" s="71">
        <v>0</v>
      </c>
      <c r="S890" s="71">
        <v>0</v>
      </c>
      <c r="T890" s="71">
        <v>0</v>
      </c>
    </row>
    <row r="891" spans="1:20" s="36" customFormat="1" ht="21.75" customHeight="1" x14ac:dyDescent="0.25">
      <c r="A891" s="37">
        <v>5</v>
      </c>
      <c r="B891" s="38" t="s">
        <v>735</v>
      </c>
      <c r="C891" s="80">
        <f t="shared" si="218"/>
        <v>3065581</v>
      </c>
      <c r="D891" s="71">
        <f t="shared" si="222"/>
        <v>0</v>
      </c>
      <c r="E891" s="71">
        <v>0</v>
      </c>
      <c r="F891" s="71">
        <v>0</v>
      </c>
      <c r="G891" s="71">
        <v>0</v>
      </c>
      <c r="H891" s="71">
        <v>0</v>
      </c>
      <c r="I891" s="71">
        <v>0</v>
      </c>
      <c r="J891" s="72">
        <v>0</v>
      </c>
      <c r="K891" s="71">
        <v>0</v>
      </c>
      <c r="L891" s="71">
        <v>3065581</v>
      </c>
      <c r="M891" s="71">
        <v>0</v>
      </c>
      <c r="N891" s="71">
        <v>0</v>
      </c>
      <c r="O891" s="71">
        <v>0</v>
      </c>
      <c r="P891" s="124">
        <v>0</v>
      </c>
      <c r="Q891" s="71">
        <v>0</v>
      </c>
      <c r="R891" s="71">
        <v>0</v>
      </c>
      <c r="S891" s="71">
        <v>0</v>
      </c>
      <c r="T891" s="71">
        <v>0</v>
      </c>
    </row>
    <row r="892" spans="1:20" s="29" customFormat="1" ht="24.75" customHeight="1" x14ac:dyDescent="0.25">
      <c r="A892" s="174" t="s">
        <v>397</v>
      </c>
      <c r="B892" s="174"/>
      <c r="C892" s="78">
        <f>SUM(C893:C895)</f>
        <v>14565900.48</v>
      </c>
      <c r="D892" s="78">
        <f t="shared" ref="D892:T892" si="231">SUM(D893:D895)</f>
        <v>1805944.81</v>
      </c>
      <c r="E892" s="78">
        <f t="shared" si="231"/>
        <v>0</v>
      </c>
      <c r="F892" s="78">
        <f t="shared" si="231"/>
        <v>766116.09</v>
      </c>
      <c r="G892" s="78">
        <f t="shared" si="231"/>
        <v>1039828.72</v>
      </c>
      <c r="H892" s="78">
        <f t="shared" si="231"/>
        <v>0</v>
      </c>
      <c r="I892" s="78">
        <f t="shared" si="231"/>
        <v>0</v>
      </c>
      <c r="J892" s="79">
        <f t="shared" si="231"/>
        <v>0</v>
      </c>
      <c r="K892" s="78">
        <f t="shared" si="231"/>
        <v>0</v>
      </c>
      <c r="L892" s="78">
        <f t="shared" si="231"/>
        <v>0</v>
      </c>
      <c r="M892" s="78">
        <f t="shared" si="231"/>
        <v>0</v>
      </c>
      <c r="N892" s="78">
        <f t="shared" si="231"/>
        <v>0</v>
      </c>
      <c r="O892" s="78">
        <f t="shared" si="231"/>
        <v>0</v>
      </c>
      <c r="P892" s="78">
        <f t="shared" si="231"/>
        <v>666949.63</v>
      </c>
      <c r="Q892" s="78">
        <f t="shared" si="231"/>
        <v>0</v>
      </c>
      <c r="R892" s="78">
        <f t="shared" si="231"/>
        <v>0</v>
      </c>
      <c r="S892" s="78">
        <f t="shared" si="231"/>
        <v>12093006.039999999</v>
      </c>
      <c r="T892" s="78">
        <f t="shared" si="231"/>
        <v>0</v>
      </c>
    </row>
    <row r="893" spans="1:20" s="36" customFormat="1" ht="24.75" customHeight="1" x14ac:dyDescent="0.25">
      <c r="A893" s="37">
        <v>1</v>
      </c>
      <c r="B893" s="38" t="s">
        <v>736</v>
      </c>
      <c r="C893" s="80">
        <f t="shared" si="218"/>
        <v>12093006.039999999</v>
      </c>
      <c r="D893" s="71">
        <f t="shared" si="222"/>
        <v>0</v>
      </c>
      <c r="E893" s="71">
        <v>0</v>
      </c>
      <c r="F893" s="71">
        <v>0</v>
      </c>
      <c r="G893" s="71">
        <v>0</v>
      </c>
      <c r="H893" s="71">
        <v>0</v>
      </c>
      <c r="I893" s="71">
        <v>0</v>
      </c>
      <c r="J893" s="72">
        <v>0</v>
      </c>
      <c r="K893" s="71">
        <v>0</v>
      </c>
      <c r="L893" s="71">
        <v>0</v>
      </c>
      <c r="M893" s="71">
        <v>0</v>
      </c>
      <c r="N893" s="71">
        <v>0</v>
      </c>
      <c r="O893" s="71">
        <v>0</v>
      </c>
      <c r="P893" s="124">
        <v>0</v>
      </c>
      <c r="Q893" s="71">
        <v>0</v>
      </c>
      <c r="R893" s="71">
        <v>0</v>
      </c>
      <c r="S893" s="71">
        <v>12093006.039999999</v>
      </c>
      <c r="T893" s="71">
        <v>0</v>
      </c>
    </row>
    <row r="894" spans="1:20" s="36" customFormat="1" ht="24" customHeight="1" x14ac:dyDescent="0.25">
      <c r="A894" s="37">
        <v>2</v>
      </c>
      <c r="B894" s="38" t="s">
        <v>1244</v>
      </c>
      <c r="C894" s="80">
        <f t="shared" si="218"/>
        <v>666949.63</v>
      </c>
      <c r="D894" s="71">
        <f t="shared" si="222"/>
        <v>0</v>
      </c>
      <c r="E894" s="71">
        <v>0</v>
      </c>
      <c r="F894" s="71">
        <v>0</v>
      </c>
      <c r="G894" s="71">
        <v>0</v>
      </c>
      <c r="H894" s="71">
        <v>0</v>
      </c>
      <c r="I894" s="71">
        <v>0</v>
      </c>
      <c r="J894" s="72">
        <v>0</v>
      </c>
      <c r="K894" s="71">
        <v>0</v>
      </c>
      <c r="L894" s="71">
        <v>0</v>
      </c>
      <c r="M894" s="71">
        <v>0</v>
      </c>
      <c r="N894" s="71">
        <v>0</v>
      </c>
      <c r="O894" s="71">
        <v>0</v>
      </c>
      <c r="P894" s="71">
        <v>666949.63</v>
      </c>
      <c r="Q894" s="71">
        <v>0</v>
      </c>
      <c r="R894" s="71">
        <v>0</v>
      </c>
      <c r="S894" s="71">
        <v>0</v>
      </c>
      <c r="T894" s="71">
        <v>0</v>
      </c>
    </row>
    <row r="895" spans="1:20" s="47" customFormat="1" ht="22.5" customHeight="1" x14ac:dyDescent="0.25">
      <c r="A895" s="37">
        <v>3</v>
      </c>
      <c r="B895" s="99" t="s">
        <v>605</v>
      </c>
      <c r="C895" s="80">
        <f t="shared" si="218"/>
        <v>1805944.81</v>
      </c>
      <c r="D895" s="100">
        <f t="shared" si="222"/>
        <v>1805944.81</v>
      </c>
      <c r="E895" s="100">
        <v>0</v>
      </c>
      <c r="F895" s="100">
        <v>766116.09</v>
      </c>
      <c r="G895" s="100">
        <v>1039828.72</v>
      </c>
      <c r="H895" s="100">
        <v>0</v>
      </c>
      <c r="I895" s="100">
        <v>0</v>
      </c>
      <c r="J895" s="101">
        <v>0</v>
      </c>
      <c r="K895" s="100">
        <v>0</v>
      </c>
      <c r="L895" s="100">
        <v>0</v>
      </c>
      <c r="M895" s="100">
        <v>0</v>
      </c>
      <c r="N895" s="100">
        <v>0</v>
      </c>
      <c r="O895" s="100">
        <v>0</v>
      </c>
      <c r="P895" s="100">
        <v>0</v>
      </c>
      <c r="Q895" s="100">
        <v>0</v>
      </c>
      <c r="R895" s="100">
        <v>0</v>
      </c>
      <c r="S895" s="100">
        <v>0</v>
      </c>
      <c r="T895" s="100">
        <v>0</v>
      </c>
    </row>
    <row r="896" spans="1:20" s="29" customFormat="1" ht="24.75" customHeight="1" x14ac:dyDescent="0.25">
      <c r="A896" s="174" t="s">
        <v>402</v>
      </c>
      <c r="B896" s="174"/>
      <c r="C896" s="78">
        <f>C897+C900</f>
        <v>4148115.03</v>
      </c>
      <c r="D896" s="78">
        <f t="shared" ref="D896:T896" si="232">D897+D900</f>
        <v>4148115.03</v>
      </c>
      <c r="E896" s="78">
        <f t="shared" si="232"/>
        <v>3001501.8</v>
      </c>
      <c r="F896" s="78">
        <f t="shared" si="232"/>
        <v>0</v>
      </c>
      <c r="G896" s="78">
        <f t="shared" si="232"/>
        <v>0</v>
      </c>
      <c r="H896" s="78">
        <f t="shared" si="232"/>
        <v>306543.73</v>
      </c>
      <c r="I896" s="78">
        <f t="shared" si="232"/>
        <v>840069.5</v>
      </c>
      <c r="J896" s="79">
        <f t="shared" si="232"/>
        <v>0</v>
      </c>
      <c r="K896" s="78">
        <f t="shared" si="232"/>
        <v>0</v>
      </c>
      <c r="L896" s="78">
        <f t="shared" si="232"/>
        <v>0</v>
      </c>
      <c r="M896" s="78">
        <f t="shared" si="232"/>
        <v>0</v>
      </c>
      <c r="N896" s="78">
        <f t="shared" si="232"/>
        <v>0</v>
      </c>
      <c r="O896" s="78">
        <f t="shared" si="232"/>
        <v>0</v>
      </c>
      <c r="P896" s="78">
        <f t="shared" si="232"/>
        <v>0</v>
      </c>
      <c r="Q896" s="78">
        <f t="shared" si="232"/>
        <v>0</v>
      </c>
      <c r="R896" s="78">
        <f t="shared" si="232"/>
        <v>0</v>
      </c>
      <c r="S896" s="78">
        <f t="shared" si="232"/>
        <v>0</v>
      </c>
      <c r="T896" s="78">
        <f t="shared" si="232"/>
        <v>0</v>
      </c>
    </row>
    <row r="897" spans="1:20" s="29" customFormat="1" ht="22.5" customHeight="1" x14ac:dyDescent="0.25">
      <c r="A897" s="174" t="s">
        <v>403</v>
      </c>
      <c r="B897" s="174"/>
      <c r="C897" s="78">
        <f>SUM(C898:C899)</f>
        <v>3841571.3</v>
      </c>
      <c r="D897" s="78">
        <f t="shared" ref="D897:T897" si="233">SUM(D898:D899)</f>
        <v>3841571.3</v>
      </c>
      <c r="E897" s="78">
        <f t="shared" si="233"/>
        <v>3001501.8</v>
      </c>
      <c r="F897" s="78">
        <f t="shared" si="233"/>
        <v>0</v>
      </c>
      <c r="G897" s="78">
        <f t="shared" si="233"/>
        <v>0</v>
      </c>
      <c r="H897" s="78">
        <f t="shared" si="233"/>
        <v>0</v>
      </c>
      <c r="I897" s="78">
        <f t="shared" si="233"/>
        <v>840069.5</v>
      </c>
      <c r="J897" s="79">
        <f t="shared" si="233"/>
        <v>0</v>
      </c>
      <c r="K897" s="78">
        <f t="shared" si="233"/>
        <v>0</v>
      </c>
      <c r="L897" s="78">
        <f t="shared" si="233"/>
        <v>0</v>
      </c>
      <c r="M897" s="78">
        <f t="shared" si="233"/>
        <v>0</v>
      </c>
      <c r="N897" s="78">
        <f t="shared" si="233"/>
        <v>0</v>
      </c>
      <c r="O897" s="78">
        <f t="shared" si="233"/>
        <v>0</v>
      </c>
      <c r="P897" s="78">
        <f t="shared" si="233"/>
        <v>0</v>
      </c>
      <c r="Q897" s="78">
        <f t="shared" si="233"/>
        <v>0</v>
      </c>
      <c r="R897" s="78">
        <f t="shared" si="233"/>
        <v>0</v>
      </c>
      <c r="S897" s="78">
        <f t="shared" si="233"/>
        <v>0</v>
      </c>
      <c r="T897" s="78">
        <f t="shared" si="233"/>
        <v>0</v>
      </c>
    </row>
    <row r="898" spans="1:20" s="36" customFormat="1" ht="22.5" customHeight="1" x14ac:dyDescent="0.25">
      <c r="A898" s="37">
        <v>1</v>
      </c>
      <c r="B898" s="38" t="s">
        <v>607</v>
      </c>
      <c r="C898" s="80">
        <f t="shared" si="218"/>
        <v>3001501.8</v>
      </c>
      <c r="D898" s="71">
        <f t="shared" si="222"/>
        <v>3001501.8</v>
      </c>
      <c r="E898" s="71">
        <v>3001501.8</v>
      </c>
      <c r="F898" s="71">
        <v>0</v>
      </c>
      <c r="G898" s="71">
        <v>0</v>
      </c>
      <c r="H898" s="71">
        <v>0</v>
      </c>
      <c r="I898" s="71">
        <v>0</v>
      </c>
      <c r="J898" s="72">
        <v>0</v>
      </c>
      <c r="K898" s="71">
        <v>0</v>
      </c>
      <c r="L898" s="71">
        <v>0</v>
      </c>
      <c r="M898" s="71">
        <v>0</v>
      </c>
      <c r="N898" s="71">
        <v>0</v>
      </c>
      <c r="O898" s="71">
        <v>0</v>
      </c>
      <c r="P898" s="71">
        <v>0</v>
      </c>
      <c r="Q898" s="71">
        <v>0</v>
      </c>
      <c r="R898" s="71">
        <v>0</v>
      </c>
      <c r="S898" s="71">
        <v>0</v>
      </c>
      <c r="T898" s="71">
        <v>0</v>
      </c>
    </row>
    <row r="899" spans="1:20" s="36" customFormat="1" ht="22.5" customHeight="1" x14ac:dyDescent="0.25">
      <c r="A899" s="37">
        <v>2</v>
      </c>
      <c r="B899" s="38" t="s">
        <v>738</v>
      </c>
      <c r="C899" s="80">
        <f t="shared" si="218"/>
        <v>840069.5</v>
      </c>
      <c r="D899" s="71">
        <f t="shared" si="222"/>
        <v>840069.5</v>
      </c>
      <c r="E899" s="71">
        <v>0</v>
      </c>
      <c r="F899" s="71">
        <v>0</v>
      </c>
      <c r="G899" s="71">
        <v>0</v>
      </c>
      <c r="H899" s="71">
        <v>0</v>
      </c>
      <c r="I899" s="71">
        <v>840069.5</v>
      </c>
      <c r="J899" s="72">
        <v>0</v>
      </c>
      <c r="K899" s="71">
        <v>0</v>
      </c>
      <c r="L899" s="71">
        <v>0</v>
      </c>
      <c r="M899" s="71">
        <v>0</v>
      </c>
      <c r="N899" s="71">
        <v>0</v>
      </c>
      <c r="O899" s="71">
        <v>0</v>
      </c>
      <c r="P899" s="71">
        <v>0</v>
      </c>
      <c r="Q899" s="71">
        <v>0</v>
      </c>
      <c r="R899" s="71">
        <v>0</v>
      </c>
      <c r="S899" s="71">
        <v>0</v>
      </c>
      <c r="T899" s="71">
        <v>0</v>
      </c>
    </row>
    <row r="900" spans="1:20" s="29" customFormat="1" ht="24.75" customHeight="1" x14ac:dyDescent="0.25">
      <c r="A900" s="174" t="s">
        <v>416</v>
      </c>
      <c r="B900" s="174"/>
      <c r="C900" s="78">
        <f>C901</f>
        <v>306543.73</v>
      </c>
      <c r="D900" s="78">
        <f t="shared" ref="D900:T900" si="234">D901</f>
        <v>306543.73</v>
      </c>
      <c r="E900" s="78">
        <f t="shared" si="234"/>
        <v>0</v>
      </c>
      <c r="F900" s="78">
        <f t="shared" si="234"/>
        <v>0</v>
      </c>
      <c r="G900" s="78">
        <f t="shared" si="234"/>
        <v>0</v>
      </c>
      <c r="H900" s="78">
        <f t="shared" si="234"/>
        <v>306543.73</v>
      </c>
      <c r="I900" s="78">
        <f t="shared" si="234"/>
        <v>0</v>
      </c>
      <c r="J900" s="79">
        <f t="shared" si="234"/>
        <v>0</v>
      </c>
      <c r="K900" s="78">
        <f t="shared" si="234"/>
        <v>0</v>
      </c>
      <c r="L900" s="78">
        <f t="shared" si="234"/>
        <v>0</v>
      </c>
      <c r="M900" s="78">
        <f t="shared" si="234"/>
        <v>0</v>
      </c>
      <c r="N900" s="78">
        <f t="shared" si="234"/>
        <v>0</v>
      </c>
      <c r="O900" s="78">
        <f t="shared" si="234"/>
        <v>0</v>
      </c>
      <c r="P900" s="78">
        <f t="shared" si="234"/>
        <v>0</v>
      </c>
      <c r="Q900" s="78">
        <f t="shared" si="234"/>
        <v>0</v>
      </c>
      <c r="R900" s="78">
        <f t="shared" si="234"/>
        <v>0</v>
      </c>
      <c r="S900" s="78">
        <f t="shared" si="234"/>
        <v>0</v>
      </c>
      <c r="T900" s="78">
        <f t="shared" si="234"/>
        <v>0</v>
      </c>
    </row>
    <row r="901" spans="1:20" s="36" customFormat="1" ht="23.25" customHeight="1" x14ac:dyDescent="0.25">
      <c r="A901" s="37">
        <v>1</v>
      </c>
      <c r="B901" s="38" t="s">
        <v>417</v>
      </c>
      <c r="C901" s="80">
        <f t="shared" si="218"/>
        <v>306543.73</v>
      </c>
      <c r="D901" s="71">
        <f t="shared" si="222"/>
        <v>306543.73</v>
      </c>
      <c r="E901" s="71">
        <v>0</v>
      </c>
      <c r="F901" s="71">
        <v>0</v>
      </c>
      <c r="G901" s="71">
        <v>0</v>
      </c>
      <c r="H901" s="71">
        <v>306543.73</v>
      </c>
      <c r="I901" s="71">
        <v>0</v>
      </c>
      <c r="J901" s="72">
        <v>0</v>
      </c>
      <c r="K901" s="71">
        <v>0</v>
      </c>
      <c r="L901" s="71">
        <v>0</v>
      </c>
      <c r="M901" s="71">
        <v>0</v>
      </c>
      <c r="N901" s="71">
        <v>0</v>
      </c>
      <c r="O901" s="71">
        <v>0</v>
      </c>
      <c r="P901" s="71">
        <v>0</v>
      </c>
      <c r="Q901" s="71">
        <v>0</v>
      </c>
      <c r="R901" s="71">
        <v>0</v>
      </c>
      <c r="S901" s="71">
        <v>0</v>
      </c>
      <c r="T901" s="71">
        <v>0</v>
      </c>
    </row>
    <row r="902" spans="1:20" s="29" customFormat="1" ht="22.5" customHeight="1" x14ac:dyDescent="0.25">
      <c r="A902" s="174" t="s">
        <v>418</v>
      </c>
      <c r="B902" s="174"/>
      <c r="C902" s="78">
        <f>C903+C906</f>
        <v>8290926.3499999996</v>
      </c>
      <c r="D902" s="78">
        <f t="shared" ref="D902:S902" si="235">D903+D906</f>
        <v>1700695.91</v>
      </c>
      <c r="E902" s="78">
        <f t="shared" si="235"/>
        <v>0</v>
      </c>
      <c r="F902" s="78">
        <f t="shared" si="235"/>
        <v>1334011.6499999999</v>
      </c>
      <c r="G902" s="78">
        <f t="shared" si="235"/>
        <v>0</v>
      </c>
      <c r="H902" s="78">
        <f t="shared" si="235"/>
        <v>366684.26</v>
      </c>
      <c r="I902" s="78">
        <f t="shared" si="235"/>
        <v>0</v>
      </c>
      <c r="J902" s="79">
        <f t="shared" si="235"/>
        <v>0</v>
      </c>
      <c r="K902" s="78">
        <f t="shared" si="235"/>
        <v>0</v>
      </c>
      <c r="L902" s="78">
        <f t="shared" si="235"/>
        <v>4327506.26</v>
      </c>
      <c r="M902" s="78">
        <f t="shared" si="235"/>
        <v>0</v>
      </c>
      <c r="N902" s="78">
        <f t="shared" si="235"/>
        <v>1898897.18</v>
      </c>
      <c r="O902" s="78">
        <f t="shared" si="235"/>
        <v>200000</v>
      </c>
      <c r="P902" s="78">
        <f t="shared" si="235"/>
        <v>163827</v>
      </c>
      <c r="Q902" s="78">
        <f t="shared" si="235"/>
        <v>0</v>
      </c>
      <c r="R902" s="78">
        <f t="shared" si="235"/>
        <v>0</v>
      </c>
      <c r="S902" s="78">
        <f t="shared" si="235"/>
        <v>0</v>
      </c>
      <c r="T902" s="78">
        <f t="shared" ref="D902:T902" si="236">T903+T906</f>
        <v>0</v>
      </c>
    </row>
    <row r="903" spans="1:20" s="29" customFormat="1" ht="22.5" customHeight="1" x14ac:dyDescent="0.25">
      <c r="A903" s="174" t="s">
        <v>419</v>
      </c>
      <c r="B903" s="174"/>
      <c r="C903" s="78">
        <f>SUM(C904:C905)</f>
        <v>3963420.09</v>
      </c>
      <c r="D903" s="78">
        <f t="shared" ref="D903:S903" si="237">SUM(D904:D905)</f>
        <v>1700695.91</v>
      </c>
      <c r="E903" s="78">
        <f t="shared" si="237"/>
        <v>0</v>
      </c>
      <c r="F903" s="78">
        <f t="shared" si="237"/>
        <v>1334011.6499999999</v>
      </c>
      <c r="G903" s="78">
        <f t="shared" si="237"/>
        <v>0</v>
      </c>
      <c r="H903" s="78">
        <f t="shared" si="237"/>
        <v>366684.26</v>
      </c>
      <c r="I903" s="78">
        <f t="shared" si="237"/>
        <v>0</v>
      </c>
      <c r="J903" s="79">
        <f t="shared" si="237"/>
        <v>0</v>
      </c>
      <c r="K903" s="78">
        <f t="shared" si="237"/>
        <v>0</v>
      </c>
      <c r="L903" s="78">
        <f t="shared" si="237"/>
        <v>0</v>
      </c>
      <c r="M903" s="78">
        <f t="shared" si="237"/>
        <v>0</v>
      </c>
      <c r="N903" s="78">
        <f t="shared" si="237"/>
        <v>1898897.18</v>
      </c>
      <c r="O903" s="78">
        <f t="shared" si="237"/>
        <v>200000</v>
      </c>
      <c r="P903" s="78">
        <f t="shared" si="237"/>
        <v>163827</v>
      </c>
      <c r="Q903" s="78">
        <f t="shared" si="237"/>
        <v>0</v>
      </c>
      <c r="R903" s="78">
        <f t="shared" si="237"/>
        <v>0</v>
      </c>
      <c r="S903" s="78">
        <f t="shared" si="237"/>
        <v>0</v>
      </c>
      <c r="T903" s="78">
        <f t="shared" ref="D903:T903" si="238">SUM(T904:T905)</f>
        <v>0</v>
      </c>
    </row>
    <row r="904" spans="1:20" s="47" customFormat="1" ht="24" customHeight="1" x14ac:dyDescent="0.25">
      <c r="A904" s="98">
        <v>1</v>
      </c>
      <c r="B904" s="99" t="s">
        <v>612</v>
      </c>
      <c r="C904" s="80">
        <f t="shared" si="218"/>
        <v>2262724.1799999997</v>
      </c>
      <c r="D904" s="100">
        <f t="shared" ref="D904" si="239">SUM(E904:I904)</f>
        <v>0</v>
      </c>
      <c r="E904" s="139">
        <v>0</v>
      </c>
      <c r="F904" s="139">
        <v>0</v>
      </c>
      <c r="G904" s="139">
        <v>0</v>
      </c>
      <c r="H904" s="139">
        <v>0</v>
      </c>
      <c r="I904" s="139">
        <v>0</v>
      </c>
      <c r="J904" s="140">
        <v>0</v>
      </c>
      <c r="K904" s="139">
        <v>0</v>
      </c>
      <c r="L904" s="139">
        <v>0</v>
      </c>
      <c r="M904" s="139">
        <v>0</v>
      </c>
      <c r="N904" s="139">
        <v>1898897.18</v>
      </c>
      <c r="O904" s="139">
        <v>200000</v>
      </c>
      <c r="P904" s="139">
        <v>163827</v>
      </c>
      <c r="Q904" s="139">
        <v>0</v>
      </c>
      <c r="R904" s="139">
        <v>0</v>
      </c>
      <c r="S904" s="139">
        <v>0</v>
      </c>
      <c r="T904" s="139">
        <v>0</v>
      </c>
    </row>
    <row r="905" spans="1:20" s="36" customFormat="1" ht="22.5" customHeight="1" x14ac:dyDescent="0.25">
      <c r="A905" s="37">
        <v>2</v>
      </c>
      <c r="B905" s="38" t="s">
        <v>614</v>
      </c>
      <c r="C905" s="80">
        <f t="shared" si="218"/>
        <v>1700695.91</v>
      </c>
      <c r="D905" s="71">
        <f t="shared" si="222"/>
        <v>1700695.91</v>
      </c>
      <c r="E905" s="71">
        <v>0</v>
      </c>
      <c r="F905" s="135">
        <v>1334011.6499999999</v>
      </c>
      <c r="G905" s="71">
        <v>0</v>
      </c>
      <c r="H905" s="71">
        <v>366684.26</v>
      </c>
      <c r="I905" s="71">
        <v>0</v>
      </c>
      <c r="J905" s="72">
        <v>0</v>
      </c>
      <c r="K905" s="71">
        <v>0</v>
      </c>
      <c r="L905" s="71">
        <v>0</v>
      </c>
      <c r="M905" s="71">
        <v>0</v>
      </c>
      <c r="N905" s="71">
        <v>0</v>
      </c>
      <c r="O905" s="71">
        <v>0</v>
      </c>
      <c r="P905" s="71">
        <v>0</v>
      </c>
      <c r="Q905" s="71">
        <v>0</v>
      </c>
      <c r="R905" s="71">
        <v>0</v>
      </c>
      <c r="S905" s="71">
        <v>0</v>
      </c>
      <c r="T905" s="71">
        <v>0</v>
      </c>
    </row>
    <row r="906" spans="1:20" s="29" customFormat="1" ht="22.5" customHeight="1" x14ac:dyDescent="0.25">
      <c r="A906" s="174" t="s">
        <v>431</v>
      </c>
      <c r="B906" s="174"/>
      <c r="C906" s="78">
        <f>SUM(C907:C908)</f>
        <v>4327506.26</v>
      </c>
      <c r="D906" s="78">
        <f t="shared" ref="D906:T906" si="240">SUM(D907:D908)</f>
        <v>0</v>
      </c>
      <c r="E906" s="78">
        <f t="shared" si="240"/>
        <v>0</v>
      </c>
      <c r="F906" s="78">
        <f t="shared" si="240"/>
        <v>0</v>
      </c>
      <c r="G906" s="78">
        <f t="shared" si="240"/>
        <v>0</v>
      </c>
      <c r="H906" s="78">
        <f t="shared" si="240"/>
        <v>0</v>
      </c>
      <c r="I906" s="78">
        <f t="shared" si="240"/>
        <v>0</v>
      </c>
      <c r="J906" s="79">
        <f t="shared" si="240"/>
        <v>0</v>
      </c>
      <c r="K906" s="78">
        <f t="shared" si="240"/>
        <v>0</v>
      </c>
      <c r="L906" s="78">
        <f t="shared" si="240"/>
        <v>4327506.26</v>
      </c>
      <c r="M906" s="78">
        <f t="shared" si="240"/>
        <v>0</v>
      </c>
      <c r="N906" s="78">
        <f t="shared" si="240"/>
        <v>0</v>
      </c>
      <c r="O906" s="78">
        <f t="shared" si="240"/>
        <v>0</v>
      </c>
      <c r="P906" s="78">
        <f t="shared" si="240"/>
        <v>0</v>
      </c>
      <c r="Q906" s="78">
        <f t="shared" si="240"/>
        <v>0</v>
      </c>
      <c r="R906" s="78">
        <f t="shared" si="240"/>
        <v>0</v>
      </c>
      <c r="S906" s="78">
        <f t="shared" si="240"/>
        <v>0</v>
      </c>
      <c r="T906" s="78">
        <f t="shared" si="240"/>
        <v>0</v>
      </c>
    </row>
    <row r="907" spans="1:20" s="36" customFormat="1" ht="22.5" customHeight="1" x14ac:dyDescent="0.25">
      <c r="A907" s="37">
        <v>1</v>
      </c>
      <c r="B907" s="38" t="s">
        <v>432</v>
      </c>
      <c r="C907" s="80">
        <f t="shared" si="218"/>
        <v>1409175.86</v>
      </c>
      <c r="D907" s="71">
        <f t="shared" si="222"/>
        <v>0</v>
      </c>
      <c r="E907" s="71">
        <v>0</v>
      </c>
      <c r="F907" s="71">
        <v>0</v>
      </c>
      <c r="G907" s="71">
        <v>0</v>
      </c>
      <c r="H907" s="71">
        <v>0</v>
      </c>
      <c r="I907" s="71">
        <v>0</v>
      </c>
      <c r="J907" s="72">
        <v>0</v>
      </c>
      <c r="K907" s="71">
        <v>0</v>
      </c>
      <c r="L907" s="71">
        <v>1409175.86</v>
      </c>
      <c r="M907" s="71">
        <v>0</v>
      </c>
      <c r="N907" s="71">
        <v>0</v>
      </c>
      <c r="O907" s="71">
        <v>0</v>
      </c>
      <c r="P907" s="71">
        <v>0</v>
      </c>
      <c r="Q907" s="71">
        <v>0</v>
      </c>
      <c r="R907" s="71">
        <v>0</v>
      </c>
      <c r="S907" s="71">
        <v>0</v>
      </c>
      <c r="T907" s="71">
        <v>0</v>
      </c>
    </row>
    <row r="908" spans="1:20" s="36" customFormat="1" ht="22.5" customHeight="1" x14ac:dyDescent="0.25">
      <c r="A908" s="37">
        <v>2</v>
      </c>
      <c r="B908" s="38" t="s">
        <v>616</v>
      </c>
      <c r="C908" s="80">
        <f t="shared" si="218"/>
        <v>2918330.4</v>
      </c>
      <c r="D908" s="71">
        <f t="shared" si="222"/>
        <v>0</v>
      </c>
      <c r="E908" s="71">
        <v>0</v>
      </c>
      <c r="F908" s="71">
        <v>0</v>
      </c>
      <c r="G908" s="71">
        <v>0</v>
      </c>
      <c r="H908" s="71">
        <v>0</v>
      </c>
      <c r="I908" s="71">
        <v>0</v>
      </c>
      <c r="J908" s="72">
        <v>0</v>
      </c>
      <c r="K908" s="71">
        <v>0</v>
      </c>
      <c r="L908" s="71">
        <v>2918330.4</v>
      </c>
      <c r="M908" s="71">
        <v>0</v>
      </c>
      <c r="N908" s="71">
        <v>0</v>
      </c>
      <c r="O908" s="71">
        <v>0</v>
      </c>
      <c r="P908" s="71">
        <v>0</v>
      </c>
      <c r="Q908" s="71">
        <v>0</v>
      </c>
      <c r="R908" s="71">
        <v>0</v>
      </c>
      <c r="S908" s="71">
        <v>0</v>
      </c>
      <c r="T908" s="71">
        <v>0</v>
      </c>
    </row>
    <row r="909" spans="1:20" s="29" customFormat="1" ht="22.5" customHeight="1" x14ac:dyDescent="0.25">
      <c r="A909" s="174" t="s">
        <v>433</v>
      </c>
      <c r="B909" s="174"/>
      <c r="C909" s="78">
        <f>C910+C912</f>
        <v>8245315.6899999995</v>
      </c>
      <c r="D909" s="78">
        <f t="shared" ref="D909:T909" si="241">D910+D912</f>
        <v>2952586.9000000004</v>
      </c>
      <c r="E909" s="78">
        <f t="shared" si="241"/>
        <v>0</v>
      </c>
      <c r="F909" s="78">
        <f t="shared" si="241"/>
        <v>1726818.67</v>
      </c>
      <c r="G909" s="78">
        <f t="shared" si="241"/>
        <v>751111.78</v>
      </c>
      <c r="H909" s="78">
        <f t="shared" si="241"/>
        <v>474656.45</v>
      </c>
      <c r="I909" s="78">
        <f t="shared" si="241"/>
        <v>0</v>
      </c>
      <c r="J909" s="79">
        <f t="shared" si="241"/>
        <v>0</v>
      </c>
      <c r="K909" s="78">
        <f t="shared" si="241"/>
        <v>0</v>
      </c>
      <c r="L909" s="78">
        <f t="shared" si="241"/>
        <v>0</v>
      </c>
      <c r="M909" s="78">
        <f t="shared" si="241"/>
        <v>0</v>
      </c>
      <c r="N909" s="78">
        <f t="shared" si="241"/>
        <v>3665007.05</v>
      </c>
      <c r="O909" s="78">
        <f t="shared" si="241"/>
        <v>0</v>
      </c>
      <c r="P909" s="78">
        <f t="shared" si="241"/>
        <v>1627721.74</v>
      </c>
      <c r="Q909" s="78">
        <f t="shared" si="241"/>
        <v>0</v>
      </c>
      <c r="R909" s="78">
        <f t="shared" si="241"/>
        <v>0</v>
      </c>
      <c r="S909" s="78">
        <f t="shared" si="241"/>
        <v>0</v>
      </c>
      <c r="T909" s="78">
        <f t="shared" si="241"/>
        <v>0</v>
      </c>
    </row>
    <row r="910" spans="1:20" s="29" customFormat="1" ht="30" customHeight="1" x14ac:dyDescent="0.25">
      <c r="A910" s="174" t="s">
        <v>617</v>
      </c>
      <c r="B910" s="174"/>
      <c r="C910" s="78">
        <f>C911</f>
        <v>7137404.29</v>
      </c>
      <c r="D910" s="78">
        <f t="shared" ref="D910:T910" si="242">D911</f>
        <v>2952586.9000000004</v>
      </c>
      <c r="E910" s="78">
        <f t="shared" si="242"/>
        <v>0</v>
      </c>
      <c r="F910" s="78">
        <f t="shared" si="242"/>
        <v>1726818.67</v>
      </c>
      <c r="G910" s="78">
        <f t="shared" si="242"/>
        <v>751111.78</v>
      </c>
      <c r="H910" s="78">
        <f t="shared" si="242"/>
        <v>474656.45</v>
      </c>
      <c r="I910" s="78">
        <f t="shared" si="242"/>
        <v>0</v>
      </c>
      <c r="J910" s="79">
        <f t="shared" si="242"/>
        <v>0</v>
      </c>
      <c r="K910" s="78">
        <f t="shared" si="242"/>
        <v>0</v>
      </c>
      <c r="L910" s="78">
        <f t="shared" si="242"/>
        <v>0</v>
      </c>
      <c r="M910" s="78">
        <f t="shared" si="242"/>
        <v>0</v>
      </c>
      <c r="N910" s="78">
        <f t="shared" si="242"/>
        <v>3665007.05</v>
      </c>
      <c r="O910" s="78">
        <f t="shared" si="242"/>
        <v>0</v>
      </c>
      <c r="P910" s="78">
        <f t="shared" si="242"/>
        <v>519810.34</v>
      </c>
      <c r="Q910" s="78">
        <f t="shared" si="242"/>
        <v>0</v>
      </c>
      <c r="R910" s="78">
        <f t="shared" si="242"/>
        <v>0</v>
      </c>
      <c r="S910" s="78">
        <f t="shared" si="242"/>
        <v>0</v>
      </c>
      <c r="T910" s="78">
        <f t="shared" si="242"/>
        <v>0</v>
      </c>
    </row>
    <row r="911" spans="1:20" s="36" customFormat="1" ht="22.5" customHeight="1" x14ac:dyDescent="0.25">
      <c r="A911" s="37">
        <v>1</v>
      </c>
      <c r="B911" s="38" t="s">
        <v>1245</v>
      </c>
      <c r="C911" s="80">
        <f t="shared" si="218"/>
        <v>7137404.29</v>
      </c>
      <c r="D911" s="71">
        <f t="shared" si="222"/>
        <v>2952586.9000000004</v>
      </c>
      <c r="E911" s="71">
        <v>0</v>
      </c>
      <c r="F911" s="71">
        <v>1726818.67</v>
      </c>
      <c r="G911" s="71">
        <v>751111.78</v>
      </c>
      <c r="H911" s="71">
        <v>474656.45</v>
      </c>
      <c r="I911" s="71">
        <v>0</v>
      </c>
      <c r="J911" s="72">
        <v>0</v>
      </c>
      <c r="K911" s="71">
        <v>0</v>
      </c>
      <c r="L911" s="71">
        <v>0</v>
      </c>
      <c r="M911" s="71">
        <v>0</v>
      </c>
      <c r="N911" s="71">
        <v>3665007.05</v>
      </c>
      <c r="O911" s="71">
        <v>0</v>
      </c>
      <c r="P911" s="147">
        <v>519810.34</v>
      </c>
      <c r="Q911" s="71">
        <v>0</v>
      </c>
      <c r="R911" s="71">
        <v>0</v>
      </c>
      <c r="S911" s="71">
        <v>0</v>
      </c>
      <c r="T911" s="71">
        <v>0</v>
      </c>
    </row>
    <row r="912" spans="1:20" s="134" customFormat="1" ht="22.5" customHeight="1" x14ac:dyDescent="0.25">
      <c r="A912" s="161" t="s">
        <v>434</v>
      </c>
      <c r="B912" s="161"/>
      <c r="C912" s="78">
        <f>SUM(C913:C915)</f>
        <v>1107911.3999999999</v>
      </c>
      <c r="D912" s="78">
        <f t="shared" ref="D912:T912" si="243">SUM(D913:D915)</f>
        <v>0</v>
      </c>
      <c r="E912" s="78">
        <f t="shared" si="243"/>
        <v>0</v>
      </c>
      <c r="F912" s="78">
        <f t="shared" si="243"/>
        <v>0</v>
      </c>
      <c r="G912" s="78">
        <f t="shared" si="243"/>
        <v>0</v>
      </c>
      <c r="H912" s="78">
        <f t="shared" si="243"/>
        <v>0</v>
      </c>
      <c r="I912" s="78">
        <f t="shared" si="243"/>
        <v>0</v>
      </c>
      <c r="J912" s="79">
        <f t="shared" si="243"/>
        <v>0</v>
      </c>
      <c r="K912" s="78">
        <f t="shared" si="243"/>
        <v>0</v>
      </c>
      <c r="L912" s="78">
        <f t="shared" si="243"/>
        <v>0</v>
      </c>
      <c r="M912" s="78">
        <f t="shared" si="243"/>
        <v>0</v>
      </c>
      <c r="N912" s="78">
        <f t="shared" si="243"/>
        <v>0</v>
      </c>
      <c r="O912" s="78">
        <f t="shared" si="243"/>
        <v>0</v>
      </c>
      <c r="P912" s="78">
        <f t="shared" si="243"/>
        <v>1107911.3999999999</v>
      </c>
      <c r="Q912" s="78">
        <f t="shared" si="243"/>
        <v>0</v>
      </c>
      <c r="R912" s="78">
        <f t="shared" si="243"/>
        <v>0</v>
      </c>
      <c r="S912" s="78">
        <f t="shared" si="243"/>
        <v>0</v>
      </c>
      <c r="T912" s="78">
        <f t="shared" si="243"/>
        <v>0</v>
      </c>
    </row>
    <row r="913" spans="1:20" s="44" customFormat="1" ht="22.5" customHeight="1" x14ac:dyDescent="0.25">
      <c r="A913" s="129">
        <v>1</v>
      </c>
      <c r="B913" s="130" t="s">
        <v>1292</v>
      </c>
      <c r="C913" s="80">
        <f t="shared" si="218"/>
        <v>369971.8</v>
      </c>
      <c r="D913" s="135">
        <f t="shared" ref="D913" si="244">SUM(E913:I913)</f>
        <v>0</v>
      </c>
      <c r="E913" s="135">
        <v>0</v>
      </c>
      <c r="F913" s="135">
        <v>0</v>
      </c>
      <c r="G913" s="135">
        <v>0</v>
      </c>
      <c r="H913" s="135">
        <v>0</v>
      </c>
      <c r="I913" s="135">
        <v>0</v>
      </c>
      <c r="J913" s="136">
        <v>0</v>
      </c>
      <c r="K913" s="135">
        <v>0</v>
      </c>
      <c r="L913" s="135">
        <v>0</v>
      </c>
      <c r="M913" s="135">
        <v>0</v>
      </c>
      <c r="N913" s="135">
        <v>0</v>
      </c>
      <c r="O913" s="135">
        <v>0</v>
      </c>
      <c r="P913" s="135">
        <v>369971.8</v>
      </c>
      <c r="Q913" s="135">
        <v>0</v>
      </c>
      <c r="R913" s="135">
        <v>0</v>
      </c>
      <c r="S913" s="135">
        <v>0</v>
      </c>
      <c r="T913" s="135">
        <v>0</v>
      </c>
    </row>
    <row r="914" spans="1:20" s="44" customFormat="1" ht="22.5" customHeight="1" x14ac:dyDescent="0.25">
      <c r="A914" s="129">
        <v>2</v>
      </c>
      <c r="B914" s="130" t="s">
        <v>1293</v>
      </c>
      <c r="C914" s="80">
        <f t="shared" ref="C914:C934" si="245">D914+K914+L914+M914+N914+O914+P914+Q914+R914+S914+T914</f>
        <v>214194.2</v>
      </c>
      <c r="D914" s="135">
        <f t="shared" ref="D914" si="246">SUM(E914:I914)</f>
        <v>0</v>
      </c>
      <c r="E914" s="135">
        <v>0</v>
      </c>
      <c r="F914" s="135">
        <v>0</v>
      </c>
      <c r="G914" s="135">
        <v>0</v>
      </c>
      <c r="H914" s="135">
        <v>0</v>
      </c>
      <c r="I914" s="135">
        <v>0</v>
      </c>
      <c r="J914" s="136">
        <v>0</v>
      </c>
      <c r="K914" s="135">
        <v>0</v>
      </c>
      <c r="L914" s="135">
        <v>0</v>
      </c>
      <c r="M914" s="135">
        <v>0</v>
      </c>
      <c r="N914" s="135">
        <v>0</v>
      </c>
      <c r="O914" s="135">
        <v>0</v>
      </c>
      <c r="P914" s="135">
        <v>214194.2</v>
      </c>
      <c r="Q914" s="135">
        <v>0</v>
      </c>
      <c r="R914" s="135">
        <v>0</v>
      </c>
      <c r="S914" s="135">
        <v>0</v>
      </c>
      <c r="T914" s="135">
        <v>0</v>
      </c>
    </row>
    <row r="915" spans="1:20" s="44" customFormat="1" ht="22.5" customHeight="1" x14ac:dyDescent="0.25">
      <c r="A915" s="129">
        <v>3</v>
      </c>
      <c r="B915" s="130" t="s">
        <v>1294</v>
      </c>
      <c r="C915" s="80">
        <f t="shared" si="245"/>
        <v>523745.4</v>
      </c>
      <c r="D915" s="135">
        <f t="shared" ref="D915" si="247">SUM(E915:I915)</f>
        <v>0</v>
      </c>
      <c r="E915" s="135">
        <v>0</v>
      </c>
      <c r="F915" s="135">
        <v>0</v>
      </c>
      <c r="G915" s="135">
        <v>0</v>
      </c>
      <c r="H915" s="135">
        <v>0</v>
      </c>
      <c r="I915" s="135">
        <v>0</v>
      </c>
      <c r="J915" s="136">
        <v>0</v>
      </c>
      <c r="K915" s="135">
        <v>0</v>
      </c>
      <c r="L915" s="135">
        <v>0</v>
      </c>
      <c r="M915" s="135">
        <v>0</v>
      </c>
      <c r="N915" s="135">
        <v>0</v>
      </c>
      <c r="O915" s="135">
        <v>0</v>
      </c>
      <c r="P915" s="135">
        <v>523745.4</v>
      </c>
      <c r="Q915" s="135">
        <v>0</v>
      </c>
      <c r="R915" s="135">
        <v>0</v>
      </c>
      <c r="S915" s="135">
        <v>0</v>
      </c>
      <c r="T915" s="135">
        <v>0</v>
      </c>
    </row>
    <row r="916" spans="1:20" s="29" customFormat="1" ht="22.5" customHeight="1" x14ac:dyDescent="0.25">
      <c r="A916" s="174" t="s">
        <v>437</v>
      </c>
      <c r="B916" s="174"/>
      <c r="C916" s="78">
        <f>C917+C920+C922+C924</f>
        <v>15142950.917000003</v>
      </c>
      <c r="D916" s="78">
        <f t="shared" ref="D916:T916" si="248">D917+D920+D922+D924</f>
        <v>13051045.154000001</v>
      </c>
      <c r="E916" s="78">
        <f t="shared" si="248"/>
        <v>1857761.4</v>
      </c>
      <c r="F916" s="78">
        <f t="shared" si="248"/>
        <v>6199842.9000000004</v>
      </c>
      <c r="G916" s="78">
        <f t="shared" si="248"/>
        <v>1528021.5460000001</v>
      </c>
      <c r="H916" s="78">
        <f t="shared" si="248"/>
        <v>1594065.325</v>
      </c>
      <c r="I916" s="78">
        <f t="shared" si="248"/>
        <v>1871353.9830000002</v>
      </c>
      <c r="J916" s="79">
        <f t="shared" si="248"/>
        <v>0</v>
      </c>
      <c r="K916" s="78">
        <f t="shared" si="248"/>
        <v>0</v>
      </c>
      <c r="L916" s="78">
        <f t="shared" si="248"/>
        <v>0</v>
      </c>
      <c r="M916" s="78">
        <f t="shared" si="248"/>
        <v>0</v>
      </c>
      <c r="N916" s="78">
        <f t="shared" si="248"/>
        <v>1261550</v>
      </c>
      <c r="O916" s="78">
        <f t="shared" si="248"/>
        <v>0</v>
      </c>
      <c r="P916" s="78">
        <f t="shared" si="248"/>
        <v>830355.76300000004</v>
      </c>
      <c r="Q916" s="78">
        <f t="shared" si="248"/>
        <v>0</v>
      </c>
      <c r="R916" s="78">
        <f t="shared" si="248"/>
        <v>0</v>
      </c>
      <c r="S916" s="78">
        <f t="shared" si="248"/>
        <v>0</v>
      </c>
      <c r="T916" s="78">
        <f t="shared" si="248"/>
        <v>0</v>
      </c>
    </row>
    <row r="917" spans="1:20" s="29" customFormat="1" ht="22.5" customHeight="1" x14ac:dyDescent="0.25">
      <c r="A917" s="174" t="s">
        <v>438</v>
      </c>
      <c r="B917" s="174"/>
      <c r="C917" s="78">
        <f>SUM(C918:C919)</f>
        <v>13244986.217000004</v>
      </c>
      <c r="D917" s="78">
        <f t="shared" ref="D917:T917" si="249">SUM(D918:D919)</f>
        <v>12479994.254000003</v>
      </c>
      <c r="E917" s="78">
        <f t="shared" si="249"/>
        <v>1857761.4</v>
      </c>
      <c r="F917" s="78">
        <f t="shared" si="249"/>
        <v>6199842.9000000004</v>
      </c>
      <c r="G917" s="78">
        <f t="shared" si="249"/>
        <v>1528021.5460000001</v>
      </c>
      <c r="H917" s="78">
        <f t="shared" si="249"/>
        <v>1220280.0249999999</v>
      </c>
      <c r="I917" s="78">
        <f t="shared" si="249"/>
        <v>1674088.3830000001</v>
      </c>
      <c r="J917" s="79">
        <f t="shared" si="249"/>
        <v>0</v>
      </c>
      <c r="K917" s="78">
        <f t="shared" si="249"/>
        <v>0</v>
      </c>
      <c r="L917" s="78">
        <f t="shared" si="249"/>
        <v>0</v>
      </c>
      <c r="M917" s="78">
        <f t="shared" si="249"/>
        <v>0</v>
      </c>
      <c r="N917" s="78">
        <f t="shared" si="249"/>
        <v>0</v>
      </c>
      <c r="O917" s="78">
        <f t="shared" si="249"/>
        <v>0</v>
      </c>
      <c r="P917" s="78">
        <f t="shared" si="249"/>
        <v>764991.96299999999</v>
      </c>
      <c r="Q917" s="78">
        <f t="shared" si="249"/>
        <v>0</v>
      </c>
      <c r="R917" s="78">
        <f t="shared" si="249"/>
        <v>0</v>
      </c>
      <c r="S917" s="78">
        <f t="shared" si="249"/>
        <v>0</v>
      </c>
      <c r="T917" s="78">
        <f t="shared" si="249"/>
        <v>0</v>
      </c>
    </row>
    <row r="918" spans="1:20" s="36" customFormat="1" ht="22.5" customHeight="1" x14ac:dyDescent="0.25">
      <c r="A918" s="37">
        <v>1</v>
      </c>
      <c r="B918" s="38" t="s">
        <v>1246</v>
      </c>
      <c r="C918" s="80">
        <f t="shared" si="245"/>
        <v>10007781.133000003</v>
      </c>
      <c r="D918" s="71">
        <f t="shared" si="222"/>
        <v>9523458.1300000027</v>
      </c>
      <c r="E918" s="71">
        <v>1857761.4</v>
      </c>
      <c r="F918" s="71">
        <v>4416661.4000000004</v>
      </c>
      <c r="G918" s="71">
        <v>1528021.5460000001</v>
      </c>
      <c r="H918" s="71">
        <v>730130.93700000003</v>
      </c>
      <c r="I918" s="71">
        <v>990882.84700000007</v>
      </c>
      <c r="J918" s="72">
        <v>0</v>
      </c>
      <c r="K918" s="71">
        <v>0</v>
      </c>
      <c r="L918" s="71">
        <v>0</v>
      </c>
      <c r="M918" s="71">
        <v>0</v>
      </c>
      <c r="N918" s="71">
        <v>0</v>
      </c>
      <c r="O918" s="71">
        <v>0</v>
      </c>
      <c r="P918" s="71">
        <v>484323.00300000003</v>
      </c>
      <c r="Q918" s="71">
        <v>0</v>
      </c>
      <c r="R918" s="71">
        <v>0</v>
      </c>
      <c r="S918" s="71">
        <v>0</v>
      </c>
      <c r="T918" s="71">
        <v>0</v>
      </c>
    </row>
    <row r="919" spans="1:20" s="36" customFormat="1" ht="22.5" customHeight="1" x14ac:dyDescent="0.25">
      <c r="A919" s="37">
        <v>2</v>
      </c>
      <c r="B919" s="38" t="s">
        <v>1247</v>
      </c>
      <c r="C919" s="80">
        <f t="shared" si="245"/>
        <v>3237205.0839999998</v>
      </c>
      <c r="D919" s="71">
        <f t="shared" si="222"/>
        <v>2956536.1239999998</v>
      </c>
      <c r="E919" s="71">
        <v>0</v>
      </c>
      <c r="F919" s="71">
        <v>1783181.5</v>
      </c>
      <c r="G919" s="71">
        <v>0</v>
      </c>
      <c r="H919" s="71">
        <v>490149.08799999999</v>
      </c>
      <c r="I919" s="71">
        <v>683205.53600000008</v>
      </c>
      <c r="J919" s="72">
        <v>0</v>
      </c>
      <c r="K919" s="71">
        <v>0</v>
      </c>
      <c r="L919" s="71">
        <v>0</v>
      </c>
      <c r="M919" s="71">
        <v>0</v>
      </c>
      <c r="N919" s="71">
        <v>0</v>
      </c>
      <c r="O919" s="71">
        <v>0</v>
      </c>
      <c r="P919" s="71">
        <v>280668.96000000002</v>
      </c>
      <c r="Q919" s="71">
        <v>0</v>
      </c>
      <c r="R919" s="71">
        <v>0</v>
      </c>
      <c r="S919" s="71">
        <v>0</v>
      </c>
      <c r="T919" s="71">
        <v>0</v>
      </c>
    </row>
    <row r="920" spans="1:20" s="143" customFormat="1" ht="22.5" customHeight="1" x14ac:dyDescent="0.25">
      <c r="A920" s="158" t="s">
        <v>623</v>
      </c>
      <c r="B920" s="158"/>
      <c r="C920" s="78">
        <f>C921</f>
        <v>1261550</v>
      </c>
      <c r="D920" s="78">
        <f t="shared" ref="D920:T920" si="250">D921</f>
        <v>0</v>
      </c>
      <c r="E920" s="78">
        <f t="shared" si="250"/>
        <v>0</v>
      </c>
      <c r="F920" s="78">
        <f t="shared" si="250"/>
        <v>0</v>
      </c>
      <c r="G920" s="78">
        <f t="shared" si="250"/>
        <v>0</v>
      </c>
      <c r="H920" s="78">
        <f t="shared" si="250"/>
        <v>0</v>
      </c>
      <c r="I920" s="78">
        <f t="shared" si="250"/>
        <v>0</v>
      </c>
      <c r="J920" s="79">
        <f t="shared" si="250"/>
        <v>0</v>
      </c>
      <c r="K920" s="78">
        <f t="shared" si="250"/>
        <v>0</v>
      </c>
      <c r="L920" s="78">
        <f t="shared" si="250"/>
        <v>0</v>
      </c>
      <c r="M920" s="78">
        <f t="shared" si="250"/>
        <v>0</v>
      </c>
      <c r="N920" s="78">
        <f t="shared" si="250"/>
        <v>1261550</v>
      </c>
      <c r="O920" s="78">
        <f t="shared" si="250"/>
        <v>0</v>
      </c>
      <c r="P920" s="78">
        <f t="shared" si="250"/>
        <v>0</v>
      </c>
      <c r="Q920" s="78">
        <f t="shared" si="250"/>
        <v>0</v>
      </c>
      <c r="R920" s="78">
        <f t="shared" si="250"/>
        <v>0</v>
      </c>
      <c r="S920" s="78">
        <f t="shared" si="250"/>
        <v>0</v>
      </c>
      <c r="T920" s="78">
        <f t="shared" si="250"/>
        <v>0</v>
      </c>
    </row>
    <row r="921" spans="1:20" s="47" customFormat="1" ht="22.5" customHeight="1" x14ac:dyDescent="0.25">
      <c r="A921" s="98">
        <v>1</v>
      </c>
      <c r="B921" s="99" t="s">
        <v>624</v>
      </c>
      <c r="C921" s="80">
        <f t="shared" si="245"/>
        <v>1261550</v>
      </c>
      <c r="D921" s="100">
        <f t="shared" ref="D921" si="251">SUM(E921:I921)</f>
        <v>0</v>
      </c>
      <c r="E921" s="100">
        <v>0</v>
      </c>
      <c r="F921" s="100">
        <v>0</v>
      </c>
      <c r="G921" s="100">
        <v>0</v>
      </c>
      <c r="H921" s="100">
        <v>0</v>
      </c>
      <c r="I921" s="100">
        <v>0</v>
      </c>
      <c r="J921" s="101">
        <v>0</v>
      </c>
      <c r="K921" s="100">
        <v>0</v>
      </c>
      <c r="L921" s="100">
        <v>0</v>
      </c>
      <c r="M921" s="100">
        <v>0</v>
      </c>
      <c r="N921" s="100">
        <v>1261550</v>
      </c>
      <c r="O921" s="100">
        <v>0</v>
      </c>
      <c r="P921" s="100">
        <v>0</v>
      </c>
      <c r="Q921" s="100">
        <v>0</v>
      </c>
      <c r="R921" s="100">
        <v>0</v>
      </c>
      <c r="S921" s="100">
        <v>0</v>
      </c>
      <c r="T921" s="100">
        <v>0</v>
      </c>
    </row>
    <row r="922" spans="1:20" s="143" customFormat="1" ht="22.5" customHeight="1" x14ac:dyDescent="0.25">
      <c r="A922" s="158" t="s">
        <v>1336</v>
      </c>
      <c r="B922" s="158"/>
      <c r="C922" s="78">
        <f>C923</f>
        <v>363023.5</v>
      </c>
      <c r="D922" s="78">
        <f t="shared" ref="D922:T922" si="252">D923</f>
        <v>297659.7</v>
      </c>
      <c r="E922" s="78">
        <f t="shared" si="252"/>
        <v>0</v>
      </c>
      <c r="F922" s="78">
        <f t="shared" si="252"/>
        <v>0</v>
      </c>
      <c r="G922" s="78">
        <f t="shared" si="252"/>
        <v>0</v>
      </c>
      <c r="H922" s="78">
        <f t="shared" si="252"/>
        <v>100394.1</v>
      </c>
      <c r="I922" s="78">
        <f t="shared" si="252"/>
        <v>197265.6</v>
      </c>
      <c r="J922" s="79">
        <f t="shared" si="252"/>
        <v>0</v>
      </c>
      <c r="K922" s="78">
        <f t="shared" si="252"/>
        <v>0</v>
      </c>
      <c r="L922" s="78">
        <f t="shared" si="252"/>
        <v>0</v>
      </c>
      <c r="M922" s="78">
        <f t="shared" si="252"/>
        <v>0</v>
      </c>
      <c r="N922" s="78">
        <f t="shared" si="252"/>
        <v>0</v>
      </c>
      <c r="O922" s="78">
        <f t="shared" si="252"/>
        <v>0</v>
      </c>
      <c r="P922" s="78">
        <f t="shared" si="252"/>
        <v>65363.8</v>
      </c>
      <c r="Q922" s="78">
        <f t="shared" si="252"/>
        <v>0</v>
      </c>
      <c r="R922" s="78">
        <f t="shared" si="252"/>
        <v>0</v>
      </c>
      <c r="S922" s="78">
        <f t="shared" si="252"/>
        <v>0</v>
      </c>
      <c r="T922" s="78">
        <f t="shared" si="252"/>
        <v>0</v>
      </c>
    </row>
    <row r="923" spans="1:20" s="138" customFormat="1" ht="22.5" customHeight="1" x14ac:dyDescent="0.25">
      <c r="A923" s="98">
        <v>1</v>
      </c>
      <c r="B923" s="99" t="s">
        <v>1338</v>
      </c>
      <c r="C923" s="80">
        <f t="shared" si="245"/>
        <v>363023.5</v>
      </c>
      <c r="D923" s="100">
        <f t="shared" ref="D923" si="253">SUM(E923:I923)</f>
        <v>297659.7</v>
      </c>
      <c r="E923" s="100">
        <v>0</v>
      </c>
      <c r="F923" s="100">
        <v>0</v>
      </c>
      <c r="G923" s="100">
        <v>0</v>
      </c>
      <c r="H923" s="100">
        <v>100394.1</v>
      </c>
      <c r="I923" s="100">
        <v>197265.6</v>
      </c>
      <c r="J923" s="101">
        <v>0</v>
      </c>
      <c r="K923" s="100">
        <v>0</v>
      </c>
      <c r="L923" s="100">
        <v>0</v>
      </c>
      <c r="M923" s="100">
        <v>0</v>
      </c>
      <c r="N923" s="100">
        <v>0</v>
      </c>
      <c r="O923" s="100">
        <v>0</v>
      </c>
      <c r="P923" s="100">
        <v>65363.8</v>
      </c>
      <c r="Q923" s="100">
        <v>0</v>
      </c>
      <c r="R923" s="100">
        <v>0</v>
      </c>
      <c r="S923" s="100">
        <v>0</v>
      </c>
      <c r="T923" s="100">
        <v>0</v>
      </c>
    </row>
    <row r="924" spans="1:20" s="143" customFormat="1" ht="22.5" customHeight="1" x14ac:dyDescent="0.25">
      <c r="A924" s="158" t="s">
        <v>625</v>
      </c>
      <c r="B924" s="158"/>
      <c r="C924" s="78">
        <f>C925</f>
        <v>273391.2</v>
      </c>
      <c r="D924" s="78">
        <f t="shared" ref="D924:T924" si="254">D925</f>
        <v>273391.2</v>
      </c>
      <c r="E924" s="78">
        <f t="shared" si="254"/>
        <v>0</v>
      </c>
      <c r="F924" s="78">
        <f t="shared" si="254"/>
        <v>0</v>
      </c>
      <c r="G924" s="78">
        <f t="shared" si="254"/>
        <v>0</v>
      </c>
      <c r="H924" s="78">
        <f t="shared" si="254"/>
        <v>273391.2</v>
      </c>
      <c r="I924" s="78">
        <f t="shared" si="254"/>
        <v>0</v>
      </c>
      <c r="J924" s="79">
        <f t="shared" si="254"/>
        <v>0</v>
      </c>
      <c r="K924" s="78">
        <f t="shared" si="254"/>
        <v>0</v>
      </c>
      <c r="L924" s="78">
        <f t="shared" si="254"/>
        <v>0</v>
      </c>
      <c r="M924" s="78">
        <f t="shared" si="254"/>
        <v>0</v>
      </c>
      <c r="N924" s="78">
        <f t="shared" si="254"/>
        <v>0</v>
      </c>
      <c r="O924" s="78">
        <f t="shared" si="254"/>
        <v>0</v>
      </c>
      <c r="P924" s="78">
        <f t="shared" si="254"/>
        <v>0</v>
      </c>
      <c r="Q924" s="78">
        <f t="shared" si="254"/>
        <v>0</v>
      </c>
      <c r="R924" s="78">
        <f t="shared" si="254"/>
        <v>0</v>
      </c>
      <c r="S924" s="78">
        <f t="shared" si="254"/>
        <v>0</v>
      </c>
      <c r="T924" s="78">
        <f t="shared" si="254"/>
        <v>0</v>
      </c>
    </row>
    <row r="925" spans="1:20" s="47" customFormat="1" ht="22.5" customHeight="1" x14ac:dyDescent="0.25">
      <c r="A925" s="98">
        <v>1</v>
      </c>
      <c r="B925" s="99" t="s">
        <v>626</v>
      </c>
      <c r="C925" s="80">
        <f t="shared" si="245"/>
        <v>273391.2</v>
      </c>
      <c r="D925" s="100">
        <f t="shared" ref="D925" si="255">SUM(E925:I925)</f>
        <v>273391.2</v>
      </c>
      <c r="E925" s="100">
        <v>0</v>
      </c>
      <c r="F925" s="100">
        <v>0</v>
      </c>
      <c r="G925" s="100">
        <v>0</v>
      </c>
      <c r="H925" s="100">
        <v>273391.2</v>
      </c>
      <c r="I925" s="100">
        <v>0</v>
      </c>
      <c r="J925" s="101">
        <v>0</v>
      </c>
      <c r="K925" s="100">
        <v>0</v>
      </c>
      <c r="L925" s="100">
        <v>0</v>
      </c>
      <c r="M925" s="100">
        <v>0</v>
      </c>
      <c r="N925" s="100">
        <v>0</v>
      </c>
      <c r="O925" s="100">
        <v>0</v>
      </c>
      <c r="P925" s="100">
        <v>0</v>
      </c>
      <c r="Q925" s="100">
        <v>0</v>
      </c>
      <c r="R925" s="100">
        <v>0</v>
      </c>
      <c r="S925" s="100">
        <v>0</v>
      </c>
      <c r="T925" s="100">
        <v>0</v>
      </c>
    </row>
    <row r="926" spans="1:20" s="29" customFormat="1" ht="22.5" customHeight="1" x14ac:dyDescent="0.25">
      <c r="A926" s="174" t="s">
        <v>452</v>
      </c>
      <c r="B926" s="174"/>
      <c r="C926" s="78">
        <f>C927+C931</f>
        <v>16648357.749</v>
      </c>
      <c r="D926" s="78">
        <f t="shared" ref="D926:T926" si="256">D927+D931</f>
        <v>10220128.293</v>
      </c>
      <c r="E926" s="78">
        <f t="shared" si="256"/>
        <v>730285.46900000004</v>
      </c>
      <c r="F926" s="78">
        <f t="shared" si="256"/>
        <v>5124301.5719999997</v>
      </c>
      <c r="G926" s="78">
        <f t="shared" si="256"/>
        <v>2314159.8199999998</v>
      </c>
      <c r="H926" s="78">
        <f t="shared" si="256"/>
        <v>875074.03399999999</v>
      </c>
      <c r="I926" s="78">
        <f t="shared" si="256"/>
        <v>1176307.398</v>
      </c>
      <c r="J926" s="79">
        <f t="shared" si="256"/>
        <v>0</v>
      </c>
      <c r="K926" s="78">
        <f t="shared" si="256"/>
        <v>0</v>
      </c>
      <c r="L926" s="78">
        <f t="shared" si="256"/>
        <v>5539643.6459999997</v>
      </c>
      <c r="M926" s="78">
        <f t="shared" si="256"/>
        <v>0</v>
      </c>
      <c r="N926" s="78">
        <f t="shared" si="256"/>
        <v>0</v>
      </c>
      <c r="O926" s="78">
        <f t="shared" si="256"/>
        <v>200000</v>
      </c>
      <c r="P926" s="78">
        <f t="shared" si="256"/>
        <v>688585.81</v>
      </c>
      <c r="Q926" s="78">
        <f t="shared" si="256"/>
        <v>0</v>
      </c>
      <c r="R926" s="78">
        <f t="shared" si="256"/>
        <v>0</v>
      </c>
      <c r="S926" s="78">
        <f t="shared" si="256"/>
        <v>0</v>
      </c>
      <c r="T926" s="78">
        <f t="shared" si="256"/>
        <v>0</v>
      </c>
    </row>
    <row r="927" spans="1:20" s="29" customFormat="1" ht="22.5" customHeight="1" x14ac:dyDescent="0.25">
      <c r="A927" s="174" t="s">
        <v>453</v>
      </c>
      <c r="B927" s="174"/>
      <c r="C927" s="78">
        <f>SUM(C928:C930)</f>
        <v>10908714.103</v>
      </c>
      <c r="D927" s="78">
        <f t="shared" ref="D927:T927" si="257">SUM(D928:D930)</f>
        <v>10220128.293</v>
      </c>
      <c r="E927" s="78">
        <f t="shared" si="257"/>
        <v>730285.46900000004</v>
      </c>
      <c r="F927" s="78">
        <f t="shared" si="257"/>
        <v>5124301.5719999997</v>
      </c>
      <c r="G927" s="78">
        <f t="shared" si="257"/>
        <v>2314159.8199999998</v>
      </c>
      <c r="H927" s="78">
        <f t="shared" si="257"/>
        <v>875074.03399999999</v>
      </c>
      <c r="I927" s="78">
        <f t="shared" si="257"/>
        <v>1176307.398</v>
      </c>
      <c r="J927" s="79">
        <f t="shared" si="257"/>
        <v>0</v>
      </c>
      <c r="K927" s="78">
        <f t="shared" si="257"/>
        <v>0</v>
      </c>
      <c r="L927" s="78">
        <f t="shared" si="257"/>
        <v>0</v>
      </c>
      <c r="M927" s="78">
        <f t="shared" si="257"/>
        <v>0</v>
      </c>
      <c r="N927" s="78">
        <f t="shared" si="257"/>
        <v>0</v>
      </c>
      <c r="O927" s="78">
        <f t="shared" si="257"/>
        <v>0</v>
      </c>
      <c r="P927" s="78">
        <f t="shared" si="257"/>
        <v>688585.81</v>
      </c>
      <c r="Q927" s="78">
        <f t="shared" si="257"/>
        <v>0</v>
      </c>
      <c r="R927" s="78">
        <f t="shared" si="257"/>
        <v>0</v>
      </c>
      <c r="S927" s="78">
        <f t="shared" si="257"/>
        <v>0</v>
      </c>
      <c r="T927" s="78">
        <f t="shared" si="257"/>
        <v>0</v>
      </c>
    </row>
    <row r="928" spans="1:20" s="36" customFormat="1" ht="22.5" customHeight="1" x14ac:dyDescent="0.25">
      <c r="A928" s="37">
        <v>1</v>
      </c>
      <c r="B928" s="38" t="s">
        <v>1248</v>
      </c>
      <c r="C928" s="80">
        <f t="shared" si="245"/>
        <v>5677022.8300000001</v>
      </c>
      <c r="D928" s="71">
        <f t="shared" si="222"/>
        <v>5254890.4000000004</v>
      </c>
      <c r="E928" s="71">
        <v>0</v>
      </c>
      <c r="F928" s="71">
        <v>3100894</v>
      </c>
      <c r="G928" s="71">
        <v>1434041.2</v>
      </c>
      <c r="H928" s="71">
        <v>318893.2</v>
      </c>
      <c r="I928" s="71">
        <v>401062</v>
      </c>
      <c r="J928" s="72">
        <v>0</v>
      </c>
      <c r="K928" s="71">
        <v>0</v>
      </c>
      <c r="L928" s="71">
        <v>0</v>
      </c>
      <c r="M928" s="71">
        <v>0</v>
      </c>
      <c r="N928" s="71">
        <v>0</v>
      </c>
      <c r="O928" s="71">
        <v>0</v>
      </c>
      <c r="P928" s="71">
        <v>422132.43</v>
      </c>
      <c r="Q928" s="71">
        <v>0</v>
      </c>
      <c r="R928" s="71">
        <v>0</v>
      </c>
      <c r="S928" s="71">
        <v>0</v>
      </c>
      <c r="T928" s="71">
        <v>0</v>
      </c>
    </row>
    <row r="929" spans="1:20" s="36" customFormat="1" ht="21" customHeight="1" x14ac:dyDescent="0.25">
      <c r="A929" s="37">
        <v>2</v>
      </c>
      <c r="B929" s="38" t="s">
        <v>1249</v>
      </c>
      <c r="C929" s="80">
        <f t="shared" si="245"/>
        <v>2524600.4249999998</v>
      </c>
      <c r="D929" s="71">
        <f t="shared" si="222"/>
        <v>2258147.0449999999</v>
      </c>
      <c r="E929" s="71">
        <v>332127.48500000004</v>
      </c>
      <c r="F929" s="71">
        <v>920228.17999999993</v>
      </c>
      <c r="G929" s="71">
        <v>400270.3</v>
      </c>
      <c r="H929" s="71">
        <v>252946.21</v>
      </c>
      <c r="I929" s="71">
        <v>352574.87</v>
      </c>
      <c r="J929" s="72">
        <v>0</v>
      </c>
      <c r="K929" s="71">
        <v>0</v>
      </c>
      <c r="L929" s="71">
        <v>0</v>
      </c>
      <c r="M929" s="71">
        <v>0</v>
      </c>
      <c r="N929" s="71">
        <v>0</v>
      </c>
      <c r="O929" s="71">
        <v>0</v>
      </c>
      <c r="P929" s="147">
        <v>266453.38</v>
      </c>
      <c r="Q929" s="71">
        <v>0</v>
      </c>
      <c r="R929" s="71">
        <v>0</v>
      </c>
      <c r="S929" s="71">
        <v>0</v>
      </c>
      <c r="T929" s="71">
        <v>0</v>
      </c>
    </row>
    <row r="930" spans="1:20" s="36" customFormat="1" ht="21" customHeight="1" x14ac:dyDescent="0.25">
      <c r="A930" s="37">
        <v>3</v>
      </c>
      <c r="B930" s="38" t="s">
        <v>748</v>
      </c>
      <c r="C930" s="80">
        <f t="shared" si="245"/>
        <v>2707090.8479999998</v>
      </c>
      <c r="D930" s="71">
        <f t="shared" si="222"/>
        <v>2707090.8479999998</v>
      </c>
      <c r="E930" s="71">
        <v>398157.984</v>
      </c>
      <c r="F930" s="71">
        <v>1103179.392</v>
      </c>
      <c r="G930" s="71">
        <v>479848.31999999995</v>
      </c>
      <c r="H930" s="71">
        <v>303234.62399999995</v>
      </c>
      <c r="I930" s="71">
        <v>422670.52799999999</v>
      </c>
      <c r="J930" s="72">
        <v>0</v>
      </c>
      <c r="K930" s="71">
        <v>0</v>
      </c>
      <c r="L930" s="71">
        <v>0</v>
      </c>
      <c r="M930" s="71">
        <v>0</v>
      </c>
      <c r="N930" s="71">
        <v>0</v>
      </c>
      <c r="O930" s="71">
        <v>0</v>
      </c>
      <c r="P930" s="124">
        <v>0</v>
      </c>
      <c r="Q930" s="71">
        <v>0</v>
      </c>
      <c r="R930" s="71">
        <v>0</v>
      </c>
      <c r="S930" s="71">
        <v>0</v>
      </c>
      <c r="T930" s="71">
        <v>0</v>
      </c>
    </row>
    <row r="931" spans="1:20" s="143" customFormat="1" ht="22.5" customHeight="1" x14ac:dyDescent="0.25">
      <c r="A931" s="158" t="s">
        <v>469</v>
      </c>
      <c r="B931" s="158"/>
      <c r="C931" s="78">
        <f>SUM(C932:C934)</f>
        <v>5739643.6459999997</v>
      </c>
      <c r="D931" s="78">
        <f t="shared" ref="D931:T931" si="258">SUM(D932:D934)</f>
        <v>0</v>
      </c>
      <c r="E931" s="78">
        <f t="shared" si="258"/>
        <v>0</v>
      </c>
      <c r="F931" s="78">
        <f t="shared" si="258"/>
        <v>0</v>
      </c>
      <c r="G931" s="78">
        <f t="shared" si="258"/>
        <v>0</v>
      </c>
      <c r="H931" s="78">
        <f t="shared" si="258"/>
        <v>0</v>
      </c>
      <c r="I931" s="78">
        <f t="shared" si="258"/>
        <v>0</v>
      </c>
      <c r="J931" s="79">
        <f t="shared" si="258"/>
        <v>0</v>
      </c>
      <c r="K931" s="78">
        <f t="shared" si="258"/>
        <v>0</v>
      </c>
      <c r="L931" s="78">
        <f t="shared" si="258"/>
        <v>5539643.6459999997</v>
      </c>
      <c r="M931" s="78">
        <f t="shared" si="258"/>
        <v>0</v>
      </c>
      <c r="N931" s="78">
        <f t="shared" si="258"/>
        <v>0</v>
      </c>
      <c r="O931" s="78">
        <f t="shared" si="258"/>
        <v>200000</v>
      </c>
      <c r="P931" s="78">
        <f t="shared" si="258"/>
        <v>0</v>
      </c>
      <c r="Q931" s="78">
        <f t="shared" si="258"/>
        <v>0</v>
      </c>
      <c r="R931" s="78">
        <f t="shared" si="258"/>
        <v>0</v>
      </c>
      <c r="S931" s="78">
        <f t="shared" si="258"/>
        <v>0</v>
      </c>
      <c r="T931" s="78">
        <f t="shared" si="258"/>
        <v>0</v>
      </c>
    </row>
    <row r="932" spans="1:20" s="47" customFormat="1" ht="22.5" customHeight="1" x14ac:dyDescent="0.25">
      <c r="A932" s="98">
        <v>1</v>
      </c>
      <c r="B932" s="99" t="s">
        <v>470</v>
      </c>
      <c r="C932" s="80">
        <f t="shared" si="245"/>
        <v>1419990</v>
      </c>
      <c r="D932" s="100">
        <f t="shared" ref="D932:D934" si="259">SUM(E932:I932)</f>
        <v>0</v>
      </c>
      <c r="E932" s="100">
        <v>0</v>
      </c>
      <c r="F932" s="100">
        <v>0</v>
      </c>
      <c r="G932" s="100">
        <v>0</v>
      </c>
      <c r="H932" s="100">
        <v>0</v>
      </c>
      <c r="I932" s="100">
        <v>0</v>
      </c>
      <c r="J932" s="101">
        <v>0</v>
      </c>
      <c r="K932" s="100">
        <v>0</v>
      </c>
      <c r="L932" s="100">
        <v>1419990</v>
      </c>
      <c r="M932" s="100">
        <v>0</v>
      </c>
      <c r="N932" s="100">
        <v>0</v>
      </c>
      <c r="O932" s="100">
        <v>0</v>
      </c>
      <c r="P932" s="100">
        <v>0</v>
      </c>
      <c r="Q932" s="100">
        <v>0</v>
      </c>
      <c r="R932" s="100">
        <v>0</v>
      </c>
      <c r="S932" s="100">
        <v>0</v>
      </c>
      <c r="T932" s="100">
        <v>0</v>
      </c>
    </row>
    <row r="933" spans="1:20" s="47" customFormat="1" ht="22.5" customHeight="1" x14ac:dyDescent="0.25">
      <c r="A933" s="98">
        <v>2</v>
      </c>
      <c r="B933" s="99" t="s">
        <v>471</v>
      </c>
      <c r="C933" s="80">
        <f t="shared" si="245"/>
        <v>2998113.8850000002</v>
      </c>
      <c r="D933" s="100">
        <f t="shared" si="259"/>
        <v>0</v>
      </c>
      <c r="E933" s="100">
        <v>0</v>
      </c>
      <c r="F933" s="100">
        <v>0</v>
      </c>
      <c r="G933" s="100">
        <v>0</v>
      </c>
      <c r="H933" s="100">
        <v>0</v>
      </c>
      <c r="I933" s="100">
        <v>0</v>
      </c>
      <c r="J933" s="101">
        <v>0</v>
      </c>
      <c r="K933" s="100">
        <v>0</v>
      </c>
      <c r="L933" s="100">
        <v>2998113.8850000002</v>
      </c>
      <c r="M933" s="100">
        <v>0</v>
      </c>
      <c r="N933" s="100">
        <v>0</v>
      </c>
      <c r="O933" s="100">
        <v>0</v>
      </c>
      <c r="P933" s="100">
        <v>0</v>
      </c>
      <c r="Q933" s="100">
        <v>0</v>
      </c>
      <c r="R933" s="100">
        <v>0</v>
      </c>
      <c r="S933" s="100">
        <v>0</v>
      </c>
      <c r="T933" s="100">
        <v>0</v>
      </c>
    </row>
    <row r="934" spans="1:20" s="47" customFormat="1" ht="22.5" customHeight="1" x14ac:dyDescent="0.25">
      <c r="A934" s="98">
        <v>3</v>
      </c>
      <c r="B934" s="99" t="s">
        <v>479</v>
      </c>
      <c r="C934" s="80">
        <f t="shared" si="245"/>
        <v>1321539.7609999999</v>
      </c>
      <c r="D934" s="100">
        <f t="shared" si="259"/>
        <v>0</v>
      </c>
      <c r="E934" s="100">
        <v>0</v>
      </c>
      <c r="F934" s="100">
        <v>0</v>
      </c>
      <c r="G934" s="100">
        <v>0</v>
      </c>
      <c r="H934" s="100">
        <v>0</v>
      </c>
      <c r="I934" s="100">
        <v>0</v>
      </c>
      <c r="J934" s="101">
        <v>0</v>
      </c>
      <c r="K934" s="100">
        <v>0</v>
      </c>
      <c r="L934" s="100">
        <v>1121539.7609999999</v>
      </c>
      <c r="M934" s="100">
        <v>0</v>
      </c>
      <c r="N934" s="100">
        <v>0</v>
      </c>
      <c r="O934" s="100">
        <v>200000</v>
      </c>
      <c r="P934" s="100">
        <v>0</v>
      </c>
      <c r="Q934" s="100">
        <v>0</v>
      </c>
      <c r="R934" s="100">
        <v>0</v>
      </c>
      <c r="S934" s="100">
        <v>0</v>
      </c>
      <c r="T934" s="100">
        <v>0</v>
      </c>
    </row>
    <row r="935" spans="1:20" ht="24" customHeight="1" x14ac:dyDescent="0.25"/>
    <row r="936" spans="1:20" ht="14.25" customHeight="1" x14ac:dyDescent="0.25"/>
    <row r="937" spans="1:20" s="8" customFormat="1" ht="24" customHeight="1" x14ac:dyDescent="0.3">
      <c r="A937" s="172" t="s">
        <v>749</v>
      </c>
      <c r="B937" s="172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</row>
    <row r="938" spans="1:20" s="8" customFormat="1" ht="29.25" customHeight="1" x14ac:dyDescent="0.3">
      <c r="A938" s="173" t="s">
        <v>750</v>
      </c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51"/>
    </row>
    <row r="939" spans="1:20" s="8" customFormat="1" ht="23.25" customHeight="1" x14ac:dyDescent="0.25">
      <c r="A939" s="171" t="s">
        <v>486</v>
      </c>
      <c r="B939" s="171"/>
      <c r="C939" s="78">
        <f>C940+C1016+C1018+C1023+C1029+C1033+C1042+C1021+C1054+C1063+C1067+C1076</f>
        <v>146621815.65000001</v>
      </c>
      <c r="D939" s="78">
        <f t="shared" ref="D939:T939" si="260">D940+D1016+D1018+D1023+D1029+D1033+D1042+D1021+D1054+D1063+D1067+D1076</f>
        <v>96923835.829999998</v>
      </c>
      <c r="E939" s="78">
        <f t="shared" si="260"/>
        <v>22097949.049999997</v>
      </c>
      <c r="F939" s="78">
        <f t="shared" si="260"/>
        <v>42439138.149999999</v>
      </c>
      <c r="G939" s="78">
        <f t="shared" si="260"/>
        <v>14104219.310000002</v>
      </c>
      <c r="H939" s="78">
        <f t="shared" si="260"/>
        <v>12563921.560000001</v>
      </c>
      <c r="I939" s="78">
        <f t="shared" si="260"/>
        <v>5718607.7599999988</v>
      </c>
      <c r="J939" s="79">
        <f t="shared" si="260"/>
        <v>10</v>
      </c>
      <c r="K939" s="78">
        <f t="shared" si="260"/>
        <v>8075291.0700000003</v>
      </c>
      <c r="L939" s="78">
        <f t="shared" si="260"/>
        <v>25856967.510000002</v>
      </c>
      <c r="M939" s="78">
        <f t="shared" si="260"/>
        <v>109676</v>
      </c>
      <c r="N939" s="78">
        <f t="shared" si="260"/>
        <v>14252809.5</v>
      </c>
      <c r="O939" s="78">
        <f t="shared" si="260"/>
        <v>181448.4</v>
      </c>
      <c r="P939" s="78">
        <f t="shared" si="260"/>
        <v>320000</v>
      </c>
      <c r="Q939" s="78">
        <f t="shared" si="260"/>
        <v>0</v>
      </c>
      <c r="R939" s="78">
        <f t="shared" si="260"/>
        <v>54680.34</v>
      </c>
      <c r="S939" s="78">
        <f t="shared" si="260"/>
        <v>0</v>
      </c>
      <c r="T939" s="78">
        <f t="shared" si="260"/>
        <v>0</v>
      </c>
    </row>
    <row r="940" spans="1:20" s="8" customFormat="1" ht="24" customHeight="1" x14ac:dyDescent="0.25">
      <c r="A940" s="171" t="s">
        <v>487</v>
      </c>
      <c r="B940" s="171"/>
      <c r="C940" s="78">
        <f>SUM(C941:C1015)-C1009</f>
        <v>119221696.56</v>
      </c>
      <c r="D940" s="78">
        <f t="shared" ref="D940:T940" si="261">SUM(D941:D1015)</f>
        <v>82383115.689999983</v>
      </c>
      <c r="E940" s="78">
        <f t="shared" si="261"/>
        <v>20774460.399999999</v>
      </c>
      <c r="F940" s="78">
        <f t="shared" si="261"/>
        <v>34941938.670000002</v>
      </c>
      <c r="G940" s="78">
        <f t="shared" si="261"/>
        <v>15696833.780000001</v>
      </c>
      <c r="H940" s="78">
        <f t="shared" si="261"/>
        <v>7828889.04</v>
      </c>
      <c r="I940" s="78">
        <f t="shared" si="261"/>
        <v>3140993.8</v>
      </c>
      <c r="J940" s="79">
        <f t="shared" si="261"/>
        <v>10</v>
      </c>
      <c r="K940" s="78">
        <f t="shared" si="261"/>
        <v>8075291.0700000003</v>
      </c>
      <c r="L940" s="78">
        <f t="shared" si="261"/>
        <v>21179870.530000001</v>
      </c>
      <c r="M940" s="78">
        <f t="shared" si="261"/>
        <v>0</v>
      </c>
      <c r="N940" s="78">
        <f t="shared" si="261"/>
        <v>6819118.5299999993</v>
      </c>
      <c r="O940" s="78">
        <f t="shared" si="261"/>
        <v>181448.4</v>
      </c>
      <c r="P940" s="78">
        <f t="shared" si="261"/>
        <v>320000</v>
      </c>
      <c r="Q940" s="78">
        <f t="shared" si="261"/>
        <v>0</v>
      </c>
      <c r="R940" s="78">
        <f t="shared" si="261"/>
        <v>54680.34</v>
      </c>
      <c r="S940" s="78">
        <f t="shared" si="261"/>
        <v>0</v>
      </c>
      <c r="T940" s="78">
        <f t="shared" si="261"/>
        <v>0</v>
      </c>
    </row>
    <row r="941" spans="1:20" ht="24" customHeight="1" x14ac:dyDescent="0.25">
      <c r="A941" s="14">
        <v>1</v>
      </c>
      <c r="B941" s="15" t="s">
        <v>751</v>
      </c>
      <c r="C941" s="80">
        <f>D941+K941+L941+M941+N941+O941+P941+Q941+R941+S941+T941</f>
        <v>2558237</v>
      </c>
      <c r="D941" s="80">
        <f t="shared" ref="D941:D1004" si="262">E941+F941+G941+H941+I941</f>
        <v>2558237</v>
      </c>
      <c r="E941" s="80">
        <v>2558237</v>
      </c>
      <c r="F941" s="80">
        <v>0</v>
      </c>
      <c r="G941" s="80">
        <v>0</v>
      </c>
      <c r="H941" s="80">
        <v>0</v>
      </c>
      <c r="I941" s="80">
        <v>0</v>
      </c>
      <c r="J941" s="81">
        <v>0</v>
      </c>
      <c r="K941" s="80">
        <v>0</v>
      </c>
      <c r="L941" s="80">
        <v>0</v>
      </c>
      <c r="M941" s="80">
        <v>0</v>
      </c>
      <c r="N941" s="80">
        <v>0</v>
      </c>
      <c r="O941" s="80">
        <v>0</v>
      </c>
      <c r="P941" s="80">
        <v>0</v>
      </c>
      <c r="Q941" s="80">
        <v>0</v>
      </c>
      <c r="R941" s="80">
        <v>0</v>
      </c>
      <c r="S941" s="80">
        <v>0</v>
      </c>
      <c r="T941" s="80">
        <v>0</v>
      </c>
    </row>
    <row r="942" spans="1:20" ht="24" customHeight="1" x14ac:dyDescent="0.25">
      <c r="A942" s="14">
        <v>2</v>
      </c>
      <c r="B942" s="15" t="s">
        <v>754</v>
      </c>
      <c r="C942" s="80">
        <f t="shared" ref="C942:C1005" si="263">D942+K942+L942+M942+N942+O942+P942+Q942+R942+S942+T942</f>
        <v>1693660.08</v>
      </c>
      <c r="D942" s="80">
        <f t="shared" si="262"/>
        <v>1693660.08</v>
      </c>
      <c r="E942" s="80">
        <v>0</v>
      </c>
      <c r="F942" s="80">
        <v>1693660.08</v>
      </c>
      <c r="G942" s="80">
        <v>0</v>
      </c>
      <c r="H942" s="80">
        <v>0</v>
      </c>
      <c r="I942" s="80">
        <v>0</v>
      </c>
      <c r="J942" s="81">
        <v>0</v>
      </c>
      <c r="K942" s="80">
        <v>0</v>
      </c>
      <c r="L942" s="80">
        <v>0</v>
      </c>
      <c r="M942" s="80">
        <v>0</v>
      </c>
      <c r="N942" s="80">
        <v>0</v>
      </c>
      <c r="O942" s="80">
        <v>0</v>
      </c>
      <c r="P942" s="80">
        <v>0</v>
      </c>
      <c r="Q942" s="80">
        <v>0</v>
      </c>
      <c r="R942" s="80">
        <v>0</v>
      </c>
      <c r="S942" s="80">
        <v>0</v>
      </c>
      <c r="T942" s="80">
        <v>0</v>
      </c>
    </row>
    <row r="943" spans="1:20" s="59" customFormat="1" ht="24" customHeight="1" x14ac:dyDescent="0.25">
      <c r="A943" s="14">
        <v>3</v>
      </c>
      <c r="B943" s="15" t="s">
        <v>642</v>
      </c>
      <c r="C943" s="80">
        <f t="shared" si="263"/>
        <v>415000</v>
      </c>
      <c r="D943" s="80">
        <f t="shared" si="262"/>
        <v>415000</v>
      </c>
      <c r="E943" s="80">
        <v>0</v>
      </c>
      <c r="F943" s="80">
        <v>0</v>
      </c>
      <c r="G943" s="80">
        <v>207500</v>
      </c>
      <c r="H943" s="80">
        <v>207500</v>
      </c>
      <c r="I943" s="80">
        <v>0</v>
      </c>
      <c r="J943" s="81">
        <v>0</v>
      </c>
      <c r="K943" s="80">
        <v>0</v>
      </c>
      <c r="L943" s="80">
        <v>0</v>
      </c>
      <c r="M943" s="80">
        <v>0</v>
      </c>
      <c r="N943" s="80">
        <v>0</v>
      </c>
      <c r="O943" s="80">
        <v>0</v>
      </c>
      <c r="P943" s="80">
        <v>0</v>
      </c>
      <c r="Q943" s="80">
        <v>0</v>
      </c>
      <c r="R943" s="80">
        <v>0</v>
      </c>
      <c r="S943" s="80">
        <v>0</v>
      </c>
      <c r="T943" s="80">
        <v>0</v>
      </c>
    </row>
    <row r="944" spans="1:20" ht="24" customHeight="1" x14ac:dyDescent="0.25">
      <c r="A944" s="14">
        <v>4</v>
      </c>
      <c r="B944" s="15" t="s">
        <v>53</v>
      </c>
      <c r="C944" s="80">
        <f t="shared" si="263"/>
        <v>1822472</v>
      </c>
      <c r="D944" s="80">
        <f t="shared" si="262"/>
        <v>1822472</v>
      </c>
      <c r="E944" s="80">
        <v>0</v>
      </c>
      <c r="F944" s="80">
        <v>0</v>
      </c>
      <c r="G944" s="80">
        <v>1533373</v>
      </c>
      <c r="H944" s="80">
        <v>289099</v>
      </c>
      <c r="I944" s="80">
        <v>0</v>
      </c>
      <c r="J944" s="81">
        <v>0</v>
      </c>
      <c r="K944" s="80">
        <v>0</v>
      </c>
      <c r="L944" s="80">
        <v>0</v>
      </c>
      <c r="M944" s="80">
        <v>0</v>
      </c>
      <c r="N944" s="80">
        <v>0</v>
      </c>
      <c r="O944" s="80">
        <v>0</v>
      </c>
      <c r="P944" s="80">
        <v>0</v>
      </c>
      <c r="Q944" s="80">
        <v>0</v>
      </c>
      <c r="R944" s="80">
        <v>0</v>
      </c>
      <c r="S944" s="80">
        <v>0</v>
      </c>
      <c r="T944" s="80">
        <v>0</v>
      </c>
    </row>
    <row r="945" spans="1:20" s="87" customFormat="1" ht="24" customHeight="1" x14ac:dyDescent="0.25">
      <c r="A945" s="14">
        <v>5</v>
      </c>
      <c r="B945" s="90" t="s">
        <v>756</v>
      </c>
      <c r="C945" s="80">
        <f t="shared" si="263"/>
        <v>1600938</v>
      </c>
      <c r="D945" s="91">
        <f t="shared" si="262"/>
        <v>1600938</v>
      </c>
      <c r="E945" s="42">
        <v>1600938</v>
      </c>
      <c r="F945" s="42">
        <v>0</v>
      </c>
      <c r="G945" s="92">
        <v>0</v>
      </c>
      <c r="H945" s="92">
        <v>0</v>
      </c>
      <c r="I945" s="42">
        <v>0</v>
      </c>
      <c r="J945" s="93">
        <v>0</v>
      </c>
      <c r="K945" s="42">
        <v>0</v>
      </c>
      <c r="L945" s="42">
        <v>0</v>
      </c>
      <c r="M945" s="42">
        <v>0</v>
      </c>
      <c r="N945" s="42">
        <v>0</v>
      </c>
      <c r="O945" s="42">
        <v>0</v>
      </c>
      <c r="P945" s="42">
        <v>0</v>
      </c>
      <c r="Q945" s="42">
        <v>0</v>
      </c>
      <c r="R945" s="42">
        <v>0</v>
      </c>
      <c r="S945" s="42">
        <v>0</v>
      </c>
      <c r="T945" s="94">
        <v>0</v>
      </c>
    </row>
    <row r="946" spans="1:20" ht="24" customHeight="1" x14ac:dyDescent="0.25">
      <c r="A946" s="14">
        <v>6</v>
      </c>
      <c r="B946" s="15" t="s">
        <v>54</v>
      </c>
      <c r="C946" s="80">
        <f t="shared" si="263"/>
        <v>486937</v>
      </c>
      <c r="D946" s="80">
        <f t="shared" si="262"/>
        <v>486937</v>
      </c>
      <c r="E946" s="80">
        <v>0</v>
      </c>
      <c r="F946" s="80">
        <v>0</v>
      </c>
      <c r="G946" s="80">
        <v>0</v>
      </c>
      <c r="H946" s="80">
        <v>0</v>
      </c>
      <c r="I946" s="80">
        <v>486937</v>
      </c>
      <c r="J946" s="81">
        <v>0</v>
      </c>
      <c r="K946" s="80">
        <v>0</v>
      </c>
      <c r="L946" s="80">
        <v>0</v>
      </c>
      <c r="M946" s="80">
        <v>0</v>
      </c>
      <c r="N946" s="80">
        <v>0</v>
      </c>
      <c r="O946" s="80">
        <v>0</v>
      </c>
      <c r="P946" s="80">
        <v>0</v>
      </c>
      <c r="Q946" s="80">
        <v>0</v>
      </c>
      <c r="R946" s="80">
        <v>0</v>
      </c>
      <c r="S946" s="80">
        <v>0</v>
      </c>
      <c r="T946" s="80">
        <v>0</v>
      </c>
    </row>
    <row r="947" spans="1:20" ht="22.5" customHeight="1" x14ac:dyDescent="0.25">
      <c r="A947" s="14">
        <v>7</v>
      </c>
      <c r="B947" s="15" t="s">
        <v>758</v>
      </c>
      <c r="C947" s="80">
        <f t="shared" si="263"/>
        <v>3487887.64</v>
      </c>
      <c r="D947" s="80">
        <f t="shared" si="262"/>
        <v>0</v>
      </c>
      <c r="E947" s="80">
        <v>0</v>
      </c>
      <c r="F947" s="80">
        <v>0</v>
      </c>
      <c r="G947" s="80">
        <v>0</v>
      </c>
      <c r="H947" s="80">
        <v>0</v>
      </c>
      <c r="I947" s="80">
        <v>0</v>
      </c>
      <c r="J947" s="81">
        <v>0</v>
      </c>
      <c r="K947" s="80">
        <v>0</v>
      </c>
      <c r="L947" s="80">
        <v>3487887.64</v>
      </c>
      <c r="M947" s="80">
        <v>0</v>
      </c>
      <c r="N947" s="80">
        <v>0</v>
      </c>
      <c r="O947" s="80">
        <v>0</v>
      </c>
      <c r="P947" s="80">
        <v>0</v>
      </c>
      <c r="Q947" s="80">
        <v>0</v>
      </c>
      <c r="R947" s="80">
        <v>0</v>
      </c>
      <c r="S947" s="80">
        <v>0</v>
      </c>
      <c r="T947" s="80">
        <v>0</v>
      </c>
    </row>
    <row r="948" spans="1:20" ht="24" customHeight="1" x14ac:dyDescent="0.25">
      <c r="A948" s="14">
        <v>8</v>
      </c>
      <c r="B948" s="15" t="s">
        <v>760</v>
      </c>
      <c r="C948" s="80">
        <f t="shared" si="263"/>
        <v>1680211</v>
      </c>
      <c r="D948" s="80">
        <f t="shared" si="262"/>
        <v>1680211</v>
      </c>
      <c r="E948" s="80">
        <v>0</v>
      </c>
      <c r="F948" s="80">
        <v>1680211</v>
      </c>
      <c r="G948" s="80">
        <v>0</v>
      </c>
      <c r="H948" s="80">
        <v>0</v>
      </c>
      <c r="I948" s="80">
        <v>0</v>
      </c>
      <c r="J948" s="81">
        <v>0</v>
      </c>
      <c r="K948" s="80">
        <v>0</v>
      </c>
      <c r="L948" s="80">
        <v>0</v>
      </c>
      <c r="M948" s="80">
        <v>0</v>
      </c>
      <c r="N948" s="80">
        <v>0</v>
      </c>
      <c r="O948" s="80">
        <v>0</v>
      </c>
      <c r="P948" s="80">
        <v>0</v>
      </c>
      <c r="Q948" s="80">
        <v>0</v>
      </c>
      <c r="R948" s="80">
        <v>0</v>
      </c>
      <c r="S948" s="80">
        <v>0</v>
      </c>
      <c r="T948" s="80">
        <v>0</v>
      </c>
    </row>
    <row r="949" spans="1:20" ht="24" customHeight="1" x14ac:dyDescent="0.25">
      <c r="A949" s="14">
        <v>9</v>
      </c>
      <c r="B949" s="15" t="s">
        <v>762</v>
      </c>
      <c r="C949" s="80">
        <f t="shared" si="263"/>
        <v>471310</v>
      </c>
      <c r="D949" s="80">
        <f t="shared" si="262"/>
        <v>471310</v>
      </c>
      <c r="E949" s="80">
        <v>0</v>
      </c>
      <c r="F949" s="80">
        <v>0</v>
      </c>
      <c r="G949" s="80">
        <v>0</v>
      </c>
      <c r="H949" s="80">
        <v>471310</v>
      </c>
      <c r="I949" s="80">
        <v>0</v>
      </c>
      <c r="J949" s="81">
        <v>0</v>
      </c>
      <c r="K949" s="80">
        <v>0</v>
      </c>
      <c r="L949" s="80">
        <v>0</v>
      </c>
      <c r="M949" s="80">
        <v>0</v>
      </c>
      <c r="N949" s="80">
        <v>0</v>
      </c>
      <c r="O949" s="80">
        <v>0</v>
      </c>
      <c r="P949" s="80">
        <v>0</v>
      </c>
      <c r="Q949" s="80">
        <v>0</v>
      </c>
      <c r="R949" s="80">
        <v>0</v>
      </c>
      <c r="S949" s="80">
        <v>0</v>
      </c>
      <c r="T949" s="80">
        <v>0</v>
      </c>
    </row>
    <row r="950" spans="1:20" ht="24" customHeight="1" x14ac:dyDescent="0.25">
      <c r="A950" s="14">
        <v>10</v>
      </c>
      <c r="B950" s="15" t="s">
        <v>63</v>
      </c>
      <c r="C950" s="80">
        <f t="shared" si="263"/>
        <v>1488379</v>
      </c>
      <c r="D950" s="80">
        <f t="shared" si="262"/>
        <v>1488379</v>
      </c>
      <c r="E950" s="80">
        <v>0</v>
      </c>
      <c r="F950" s="80">
        <v>1488379</v>
      </c>
      <c r="G950" s="80">
        <v>0</v>
      </c>
      <c r="H950" s="80">
        <v>0</v>
      </c>
      <c r="I950" s="80">
        <v>0</v>
      </c>
      <c r="J950" s="81">
        <v>0</v>
      </c>
      <c r="K950" s="80">
        <v>0</v>
      </c>
      <c r="L950" s="80">
        <v>0</v>
      </c>
      <c r="M950" s="80">
        <v>0</v>
      </c>
      <c r="N950" s="80">
        <v>0</v>
      </c>
      <c r="O950" s="80">
        <v>0</v>
      </c>
      <c r="P950" s="80">
        <v>0</v>
      </c>
      <c r="Q950" s="80">
        <v>0</v>
      </c>
      <c r="R950" s="80">
        <v>0</v>
      </c>
      <c r="S950" s="80">
        <v>0</v>
      </c>
      <c r="T950" s="80">
        <v>0</v>
      </c>
    </row>
    <row r="951" spans="1:20" ht="24" customHeight="1" x14ac:dyDescent="0.25">
      <c r="A951" s="14">
        <v>11</v>
      </c>
      <c r="B951" s="15" t="s">
        <v>498</v>
      </c>
      <c r="C951" s="80">
        <f t="shared" si="263"/>
        <v>1737856</v>
      </c>
      <c r="D951" s="80">
        <f t="shared" si="262"/>
        <v>1227856</v>
      </c>
      <c r="E951" s="80">
        <v>0</v>
      </c>
      <c r="F951" s="80">
        <v>674603</v>
      </c>
      <c r="G951" s="80">
        <v>189385</v>
      </c>
      <c r="H951" s="80">
        <v>189385</v>
      </c>
      <c r="I951" s="80">
        <v>174483</v>
      </c>
      <c r="J951" s="81">
        <v>0</v>
      </c>
      <c r="K951" s="80">
        <v>0</v>
      </c>
      <c r="L951" s="80">
        <v>0</v>
      </c>
      <c r="M951" s="80">
        <v>0</v>
      </c>
      <c r="N951" s="80">
        <v>510000</v>
      </c>
      <c r="O951" s="80">
        <v>0</v>
      </c>
      <c r="P951" s="80">
        <v>0</v>
      </c>
      <c r="Q951" s="80">
        <v>0</v>
      </c>
      <c r="R951" s="80">
        <v>0</v>
      </c>
      <c r="S951" s="80">
        <v>0</v>
      </c>
      <c r="T951" s="80">
        <v>0</v>
      </c>
    </row>
    <row r="952" spans="1:20" ht="24" customHeight="1" x14ac:dyDescent="0.25">
      <c r="A952" s="14">
        <v>12</v>
      </c>
      <c r="B952" s="15" t="s">
        <v>766</v>
      </c>
      <c r="C952" s="80">
        <f t="shared" si="263"/>
        <v>3579752</v>
      </c>
      <c r="D952" s="80">
        <f t="shared" si="262"/>
        <v>3579752</v>
      </c>
      <c r="E952" s="80">
        <v>3579752</v>
      </c>
      <c r="F952" s="80">
        <v>0</v>
      </c>
      <c r="G952" s="80">
        <v>0</v>
      </c>
      <c r="H952" s="80">
        <v>0</v>
      </c>
      <c r="I952" s="80">
        <v>0</v>
      </c>
      <c r="J952" s="81">
        <v>0</v>
      </c>
      <c r="K952" s="80">
        <v>0</v>
      </c>
      <c r="L952" s="80">
        <v>0</v>
      </c>
      <c r="M952" s="80">
        <v>0</v>
      </c>
      <c r="N952" s="80">
        <v>0</v>
      </c>
      <c r="O952" s="80">
        <v>0</v>
      </c>
      <c r="P952" s="80">
        <v>0</v>
      </c>
      <c r="Q952" s="80">
        <v>0</v>
      </c>
      <c r="R952" s="80">
        <v>0</v>
      </c>
      <c r="S952" s="80">
        <v>0</v>
      </c>
      <c r="T952" s="80">
        <v>0</v>
      </c>
    </row>
    <row r="953" spans="1:20" ht="24" customHeight="1" x14ac:dyDescent="0.25">
      <c r="A953" s="14">
        <v>13</v>
      </c>
      <c r="B953" s="15" t="s">
        <v>69</v>
      </c>
      <c r="C953" s="80">
        <f t="shared" si="263"/>
        <v>1158000</v>
      </c>
      <c r="D953" s="80">
        <f t="shared" si="262"/>
        <v>1158000</v>
      </c>
      <c r="E953" s="80">
        <v>1158000</v>
      </c>
      <c r="F953" s="80">
        <v>0</v>
      </c>
      <c r="G953" s="80">
        <v>0</v>
      </c>
      <c r="H953" s="80">
        <v>0</v>
      </c>
      <c r="I953" s="80">
        <v>0</v>
      </c>
      <c r="J953" s="81">
        <v>0</v>
      </c>
      <c r="K953" s="80">
        <v>0</v>
      </c>
      <c r="L953" s="80">
        <v>0</v>
      </c>
      <c r="M953" s="80">
        <v>0</v>
      </c>
      <c r="N953" s="80">
        <v>0</v>
      </c>
      <c r="O953" s="80">
        <v>0</v>
      </c>
      <c r="P953" s="80">
        <v>0</v>
      </c>
      <c r="Q953" s="80">
        <v>0</v>
      </c>
      <c r="R953" s="80">
        <v>0</v>
      </c>
      <c r="S953" s="80">
        <v>0</v>
      </c>
      <c r="T953" s="80">
        <v>0</v>
      </c>
    </row>
    <row r="954" spans="1:20" ht="24" customHeight="1" x14ac:dyDescent="0.25">
      <c r="A954" s="14">
        <v>14</v>
      </c>
      <c r="B954" s="15" t="s">
        <v>72</v>
      </c>
      <c r="C954" s="80">
        <f t="shared" si="263"/>
        <v>1999586.4</v>
      </c>
      <c r="D954" s="80">
        <f t="shared" si="262"/>
        <v>0</v>
      </c>
      <c r="E954" s="80">
        <v>0</v>
      </c>
      <c r="F954" s="80">
        <v>0</v>
      </c>
      <c r="G954" s="80">
        <v>0</v>
      </c>
      <c r="H954" s="80">
        <v>0</v>
      </c>
      <c r="I954" s="80">
        <v>0</v>
      </c>
      <c r="J954" s="81">
        <v>1</v>
      </c>
      <c r="K954" s="80">
        <v>1999586.4</v>
      </c>
      <c r="L954" s="80">
        <v>0</v>
      </c>
      <c r="M954" s="80">
        <v>0</v>
      </c>
      <c r="N954" s="80">
        <v>0</v>
      </c>
      <c r="O954" s="80">
        <v>0</v>
      </c>
      <c r="P954" s="80">
        <v>0</v>
      </c>
      <c r="Q954" s="80">
        <v>0</v>
      </c>
      <c r="R954" s="80">
        <v>0</v>
      </c>
      <c r="S954" s="80">
        <v>0</v>
      </c>
      <c r="T954" s="80">
        <v>0</v>
      </c>
    </row>
    <row r="955" spans="1:20" ht="24" customHeight="1" x14ac:dyDescent="0.25">
      <c r="A955" s="14">
        <v>15</v>
      </c>
      <c r="B955" s="15" t="s">
        <v>767</v>
      </c>
      <c r="C955" s="80">
        <f t="shared" si="263"/>
        <v>2117780.98</v>
      </c>
      <c r="D955" s="80">
        <f t="shared" si="262"/>
        <v>2117780.98</v>
      </c>
      <c r="E955" s="80">
        <v>0</v>
      </c>
      <c r="F955" s="80">
        <v>1444363.29</v>
      </c>
      <c r="G955" s="80">
        <v>0</v>
      </c>
      <c r="H955" s="80">
        <v>673417.69</v>
      </c>
      <c r="I955" s="80">
        <v>0</v>
      </c>
      <c r="J955" s="81">
        <v>0</v>
      </c>
      <c r="K955" s="80">
        <v>0</v>
      </c>
      <c r="L955" s="80">
        <v>0</v>
      </c>
      <c r="M955" s="80">
        <v>0</v>
      </c>
      <c r="N955" s="80">
        <v>0</v>
      </c>
      <c r="O955" s="80">
        <v>0</v>
      </c>
      <c r="P955" s="80">
        <v>0</v>
      </c>
      <c r="Q955" s="80">
        <v>0</v>
      </c>
      <c r="R955" s="80">
        <v>0</v>
      </c>
      <c r="S955" s="80">
        <v>0</v>
      </c>
      <c r="T955" s="80">
        <v>0</v>
      </c>
    </row>
    <row r="956" spans="1:20" ht="24" customHeight="1" x14ac:dyDescent="0.25">
      <c r="A956" s="14">
        <v>16</v>
      </c>
      <c r="B956" s="15" t="s">
        <v>768</v>
      </c>
      <c r="C956" s="80">
        <f t="shared" si="263"/>
        <v>2423881</v>
      </c>
      <c r="D956" s="80">
        <f t="shared" si="262"/>
        <v>2423881</v>
      </c>
      <c r="E956" s="80">
        <v>0</v>
      </c>
      <c r="F956" s="80">
        <v>2220882</v>
      </c>
      <c r="G956" s="80">
        <v>202999</v>
      </c>
      <c r="H956" s="80">
        <v>0</v>
      </c>
      <c r="I956" s="80">
        <v>0</v>
      </c>
      <c r="J956" s="81">
        <v>0</v>
      </c>
      <c r="K956" s="80">
        <v>0</v>
      </c>
      <c r="L956" s="80">
        <v>0</v>
      </c>
      <c r="M956" s="80">
        <v>0</v>
      </c>
      <c r="N956" s="80">
        <v>0</v>
      </c>
      <c r="O956" s="80">
        <v>0</v>
      </c>
      <c r="P956" s="80">
        <v>0</v>
      </c>
      <c r="Q956" s="80">
        <v>0</v>
      </c>
      <c r="R956" s="80">
        <v>0</v>
      </c>
      <c r="S956" s="80">
        <v>0</v>
      </c>
      <c r="T956" s="80">
        <v>0</v>
      </c>
    </row>
    <row r="957" spans="1:20" s="59" customFormat="1" ht="24" customHeight="1" x14ac:dyDescent="0.25">
      <c r="A957" s="14">
        <v>17</v>
      </c>
      <c r="B957" s="15" t="s">
        <v>769</v>
      </c>
      <c r="C957" s="80">
        <f t="shared" si="263"/>
        <v>855978</v>
      </c>
      <c r="D957" s="80">
        <f t="shared" si="262"/>
        <v>855978</v>
      </c>
      <c r="E957" s="80">
        <v>0</v>
      </c>
      <c r="F957" s="80">
        <v>427989</v>
      </c>
      <c r="G957" s="80">
        <v>0</v>
      </c>
      <c r="H957" s="80">
        <v>0</v>
      </c>
      <c r="I957" s="80">
        <v>427989</v>
      </c>
      <c r="J957" s="81">
        <v>0</v>
      </c>
      <c r="K957" s="80">
        <v>0</v>
      </c>
      <c r="L957" s="80">
        <v>0</v>
      </c>
      <c r="M957" s="80">
        <v>0</v>
      </c>
      <c r="N957" s="80">
        <v>0</v>
      </c>
      <c r="O957" s="80">
        <v>0</v>
      </c>
      <c r="P957" s="80">
        <v>0</v>
      </c>
      <c r="Q957" s="80">
        <v>0</v>
      </c>
      <c r="R957" s="80">
        <v>0</v>
      </c>
      <c r="S957" s="80">
        <v>0</v>
      </c>
      <c r="T957" s="80">
        <v>0</v>
      </c>
    </row>
    <row r="958" spans="1:20" s="47" customFormat="1" ht="24" customHeight="1" x14ac:dyDescent="0.25">
      <c r="A958" s="14">
        <v>18</v>
      </c>
      <c r="B958" s="15" t="s">
        <v>647</v>
      </c>
      <c r="C958" s="80">
        <f t="shared" si="263"/>
        <v>1317820.07</v>
      </c>
      <c r="D958" s="80">
        <f t="shared" si="262"/>
        <v>1136371.6700000002</v>
      </c>
      <c r="E958" s="80">
        <v>620143</v>
      </c>
      <c r="F958" s="80">
        <v>0</v>
      </c>
      <c r="G958" s="80">
        <v>156347.03</v>
      </c>
      <c r="H958" s="80">
        <v>156347.04</v>
      </c>
      <c r="I958" s="80">
        <v>203534.6</v>
      </c>
      <c r="J958" s="81">
        <v>0</v>
      </c>
      <c r="K958" s="80">
        <v>0</v>
      </c>
      <c r="L958" s="80">
        <v>0</v>
      </c>
      <c r="M958" s="80">
        <v>0</v>
      </c>
      <c r="N958" s="80">
        <v>0</v>
      </c>
      <c r="O958" s="80">
        <v>181448.4</v>
      </c>
      <c r="P958" s="80">
        <v>0</v>
      </c>
      <c r="Q958" s="80">
        <v>0</v>
      </c>
      <c r="R958" s="80">
        <v>0</v>
      </c>
      <c r="S958" s="80">
        <v>0</v>
      </c>
      <c r="T958" s="80">
        <v>0</v>
      </c>
    </row>
    <row r="959" spans="1:20" ht="24" customHeight="1" x14ac:dyDescent="0.25">
      <c r="A959" s="14">
        <v>19</v>
      </c>
      <c r="B959" s="15" t="s">
        <v>771</v>
      </c>
      <c r="C959" s="80">
        <f t="shared" si="263"/>
        <v>200000</v>
      </c>
      <c r="D959" s="80">
        <f t="shared" si="262"/>
        <v>0</v>
      </c>
      <c r="E959" s="80">
        <v>0</v>
      </c>
      <c r="F959" s="80">
        <v>0</v>
      </c>
      <c r="G959" s="80">
        <v>0</v>
      </c>
      <c r="H959" s="80">
        <v>0</v>
      </c>
      <c r="I959" s="80">
        <v>0</v>
      </c>
      <c r="J959" s="81">
        <v>0</v>
      </c>
      <c r="K959" s="80">
        <v>0</v>
      </c>
      <c r="L959" s="80">
        <v>0</v>
      </c>
      <c r="M959" s="80">
        <v>0</v>
      </c>
      <c r="N959" s="80">
        <v>200000</v>
      </c>
      <c r="O959" s="80">
        <v>0</v>
      </c>
      <c r="P959" s="80">
        <v>0</v>
      </c>
      <c r="Q959" s="80">
        <v>0</v>
      </c>
      <c r="R959" s="80">
        <v>0</v>
      </c>
      <c r="S959" s="80">
        <v>0</v>
      </c>
      <c r="T959" s="80">
        <v>0</v>
      </c>
    </row>
    <row r="960" spans="1:20" ht="24" customHeight="1" x14ac:dyDescent="0.25">
      <c r="A960" s="14">
        <v>20</v>
      </c>
      <c r="B960" s="15" t="s">
        <v>772</v>
      </c>
      <c r="C960" s="80">
        <f t="shared" si="263"/>
        <v>1268216.8999999999</v>
      </c>
      <c r="D960" s="80">
        <f t="shared" si="262"/>
        <v>1268216.8999999999</v>
      </c>
      <c r="E960" s="80">
        <v>0</v>
      </c>
      <c r="F960" s="80">
        <v>0</v>
      </c>
      <c r="G960" s="80">
        <v>1268216.8999999999</v>
      </c>
      <c r="H960" s="80">
        <v>0</v>
      </c>
      <c r="I960" s="80">
        <v>0</v>
      </c>
      <c r="J960" s="81">
        <v>0</v>
      </c>
      <c r="K960" s="80">
        <v>0</v>
      </c>
      <c r="L960" s="80">
        <v>0</v>
      </c>
      <c r="M960" s="80">
        <v>0</v>
      </c>
      <c r="N960" s="80">
        <v>0</v>
      </c>
      <c r="O960" s="80">
        <v>0</v>
      </c>
      <c r="P960" s="80">
        <v>0</v>
      </c>
      <c r="Q960" s="80">
        <v>0</v>
      </c>
      <c r="R960" s="80">
        <v>0</v>
      </c>
      <c r="S960" s="80">
        <v>0</v>
      </c>
      <c r="T960" s="80">
        <v>0</v>
      </c>
    </row>
    <row r="961" spans="1:20" ht="24" customHeight="1" x14ac:dyDescent="0.25">
      <c r="A961" s="14">
        <v>21</v>
      </c>
      <c r="B961" s="15" t="s">
        <v>1250</v>
      </c>
      <c r="C961" s="80">
        <f t="shared" si="263"/>
        <v>1467248.41</v>
      </c>
      <c r="D961" s="80">
        <f t="shared" si="262"/>
        <v>0</v>
      </c>
      <c r="E961" s="80">
        <v>0</v>
      </c>
      <c r="F961" s="80">
        <v>0</v>
      </c>
      <c r="G961" s="80">
        <v>0</v>
      </c>
      <c r="H961" s="80">
        <v>0</v>
      </c>
      <c r="I961" s="80">
        <v>0</v>
      </c>
      <c r="J961" s="81">
        <v>0</v>
      </c>
      <c r="K961" s="80">
        <v>0</v>
      </c>
      <c r="L961" s="80">
        <v>1467248.41</v>
      </c>
      <c r="M961" s="80">
        <v>0</v>
      </c>
      <c r="N961" s="80">
        <v>0</v>
      </c>
      <c r="O961" s="80">
        <v>0</v>
      </c>
      <c r="P961" s="80">
        <v>0</v>
      </c>
      <c r="Q961" s="80">
        <v>0</v>
      </c>
      <c r="R961" s="80">
        <v>0</v>
      </c>
      <c r="S961" s="80">
        <v>0</v>
      </c>
      <c r="T961" s="80">
        <v>0</v>
      </c>
    </row>
    <row r="962" spans="1:20" ht="24" customHeight="1" x14ac:dyDescent="0.25">
      <c r="A962" s="14">
        <v>22</v>
      </c>
      <c r="B962" s="15" t="s">
        <v>775</v>
      </c>
      <c r="C962" s="80">
        <f t="shared" si="263"/>
        <v>2814047.91</v>
      </c>
      <c r="D962" s="80">
        <f t="shared" si="262"/>
        <v>1858137.91</v>
      </c>
      <c r="E962" s="80">
        <v>1041336</v>
      </c>
      <c r="F962" s="80">
        <v>101115</v>
      </c>
      <c r="G962" s="80">
        <v>339404.91</v>
      </c>
      <c r="H962" s="80">
        <v>188141</v>
      </c>
      <c r="I962" s="80">
        <v>188141</v>
      </c>
      <c r="J962" s="81">
        <v>1</v>
      </c>
      <c r="K962" s="80">
        <v>151323</v>
      </c>
      <c r="L962" s="80">
        <v>804587</v>
      </c>
      <c r="M962" s="80">
        <v>0</v>
      </c>
      <c r="N962" s="80">
        <v>0</v>
      </c>
      <c r="O962" s="80">
        <v>0</v>
      </c>
      <c r="P962" s="80">
        <v>0</v>
      </c>
      <c r="Q962" s="80">
        <v>0</v>
      </c>
      <c r="R962" s="80">
        <v>0</v>
      </c>
      <c r="S962" s="80">
        <v>0</v>
      </c>
      <c r="T962" s="80">
        <v>0</v>
      </c>
    </row>
    <row r="963" spans="1:20" ht="24" customHeight="1" x14ac:dyDescent="0.25">
      <c r="A963" s="14">
        <v>23</v>
      </c>
      <c r="B963" s="15" t="s">
        <v>777</v>
      </c>
      <c r="C963" s="80">
        <f t="shared" si="263"/>
        <v>507251.34</v>
      </c>
      <c r="D963" s="80">
        <f t="shared" si="262"/>
        <v>0</v>
      </c>
      <c r="E963" s="80">
        <v>0</v>
      </c>
      <c r="F963" s="80">
        <v>0</v>
      </c>
      <c r="G963" s="80">
        <v>0</v>
      </c>
      <c r="H963" s="80">
        <v>0</v>
      </c>
      <c r="I963" s="80">
        <v>0</v>
      </c>
      <c r="J963" s="81">
        <v>0</v>
      </c>
      <c r="K963" s="80">
        <v>0</v>
      </c>
      <c r="L963" s="80">
        <v>0</v>
      </c>
      <c r="M963" s="80">
        <v>0</v>
      </c>
      <c r="N963" s="80">
        <v>507251.34</v>
      </c>
      <c r="O963" s="80">
        <v>0</v>
      </c>
      <c r="P963" s="80">
        <v>0</v>
      </c>
      <c r="Q963" s="80">
        <v>0</v>
      </c>
      <c r="R963" s="80">
        <v>0</v>
      </c>
      <c r="S963" s="80">
        <v>0</v>
      </c>
      <c r="T963" s="80">
        <v>0</v>
      </c>
    </row>
    <row r="964" spans="1:20" ht="24" customHeight="1" x14ac:dyDescent="0.25">
      <c r="A964" s="14">
        <v>24</v>
      </c>
      <c r="B964" s="15" t="s">
        <v>651</v>
      </c>
      <c r="C964" s="80">
        <f t="shared" si="263"/>
        <v>1876333.6900000002</v>
      </c>
      <c r="D964" s="80">
        <f t="shared" si="262"/>
        <v>1821653.35</v>
      </c>
      <c r="E964" s="80">
        <v>0</v>
      </c>
      <c r="F964" s="80">
        <v>1821653.35</v>
      </c>
      <c r="G964" s="80">
        <v>0</v>
      </c>
      <c r="H964" s="80">
        <v>0</v>
      </c>
      <c r="I964" s="80">
        <v>0</v>
      </c>
      <c r="J964" s="81">
        <v>0</v>
      </c>
      <c r="K964" s="80">
        <v>0</v>
      </c>
      <c r="L964" s="80">
        <v>0</v>
      </c>
      <c r="M964" s="80">
        <v>0</v>
      </c>
      <c r="N964" s="80">
        <v>0</v>
      </c>
      <c r="O964" s="80">
        <v>0</v>
      </c>
      <c r="P964" s="80">
        <v>0</v>
      </c>
      <c r="Q964" s="80">
        <v>0</v>
      </c>
      <c r="R964" s="80">
        <v>54680.34</v>
      </c>
      <c r="S964" s="80">
        <v>0</v>
      </c>
      <c r="T964" s="80">
        <v>0</v>
      </c>
    </row>
    <row r="965" spans="1:20" ht="24" customHeight="1" x14ac:dyDescent="0.25">
      <c r="A965" s="14">
        <v>25</v>
      </c>
      <c r="B965" s="15" t="s">
        <v>107</v>
      </c>
      <c r="C965" s="80">
        <f t="shared" si="263"/>
        <v>1955491.75</v>
      </c>
      <c r="D965" s="80">
        <f t="shared" si="262"/>
        <v>0</v>
      </c>
      <c r="E965" s="80">
        <v>0</v>
      </c>
      <c r="F965" s="80">
        <v>0</v>
      </c>
      <c r="G965" s="80">
        <v>0</v>
      </c>
      <c r="H965" s="80">
        <v>0</v>
      </c>
      <c r="I965" s="80">
        <v>0</v>
      </c>
      <c r="J965" s="81">
        <v>1</v>
      </c>
      <c r="K965" s="80">
        <v>1955491.75</v>
      </c>
      <c r="L965" s="80">
        <v>0</v>
      </c>
      <c r="M965" s="80">
        <v>0</v>
      </c>
      <c r="N965" s="80">
        <v>0</v>
      </c>
      <c r="O965" s="80">
        <v>0</v>
      </c>
      <c r="P965" s="80">
        <v>0</v>
      </c>
      <c r="Q965" s="80">
        <v>0</v>
      </c>
      <c r="R965" s="80">
        <v>0</v>
      </c>
      <c r="S965" s="80">
        <v>0</v>
      </c>
      <c r="T965" s="80">
        <v>0</v>
      </c>
    </row>
    <row r="966" spans="1:20" ht="24" customHeight="1" x14ac:dyDescent="0.25">
      <c r="A966" s="14">
        <v>26</v>
      </c>
      <c r="B966" s="15" t="s">
        <v>780</v>
      </c>
      <c r="C966" s="80">
        <f t="shared" si="263"/>
        <v>918339.83000000007</v>
      </c>
      <c r="D966" s="80">
        <f t="shared" si="262"/>
        <v>570829</v>
      </c>
      <c r="E966" s="80">
        <v>570829</v>
      </c>
      <c r="F966" s="80">
        <v>0</v>
      </c>
      <c r="G966" s="80">
        <v>0</v>
      </c>
      <c r="H966" s="80">
        <v>0</v>
      </c>
      <c r="I966" s="80">
        <v>0</v>
      </c>
      <c r="J966" s="81">
        <v>0</v>
      </c>
      <c r="K966" s="80">
        <v>0</v>
      </c>
      <c r="L966" s="80">
        <v>0</v>
      </c>
      <c r="M966" s="80">
        <v>0</v>
      </c>
      <c r="N966" s="80">
        <v>347510.83</v>
      </c>
      <c r="O966" s="80">
        <v>0</v>
      </c>
      <c r="P966" s="80">
        <v>0</v>
      </c>
      <c r="Q966" s="80">
        <v>0</v>
      </c>
      <c r="R966" s="80">
        <v>0</v>
      </c>
      <c r="S966" s="80">
        <v>0</v>
      </c>
      <c r="T966" s="80">
        <v>0</v>
      </c>
    </row>
    <row r="967" spans="1:20" ht="24" customHeight="1" x14ac:dyDescent="0.25">
      <c r="A967" s="14">
        <v>27</v>
      </c>
      <c r="B967" s="15" t="s">
        <v>782</v>
      </c>
      <c r="C967" s="80">
        <f t="shared" si="263"/>
        <v>799468</v>
      </c>
      <c r="D967" s="80">
        <f t="shared" si="262"/>
        <v>799468</v>
      </c>
      <c r="E967" s="80">
        <v>0</v>
      </c>
      <c r="F967" s="80">
        <v>799468</v>
      </c>
      <c r="G967" s="80">
        <v>0</v>
      </c>
      <c r="H967" s="80">
        <v>0</v>
      </c>
      <c r="I967" s="80">
        <v>0</v>
      </c>
      <c r="J967" s="81">
        <v>0</v>
      </c>
      <c r="K967" s="80">
        <v>0</v>
      </c>
      <c r="L967" s="80">
        <v>0</v>
      </c>
      <c r="M967" s="80">
        <v>0</v>
      </c>
      <c r="N967" s="80">
        <v>0</v>
      </c>
      <c r="O967" s="80">
        <v>0</v>
      </c>
      <c r="P967" s="80">
        <v>0</v>
      </c>
      <c r="Q967" s="80">
        <v>0</v>
      </c>
      <c r="R967" s="80">
        <v>0</v>
      </c>
      <c r="S967" s="80">
        <v>0</v>
      </c>
      <c r="T967" s="80">
        <v>0</v>
      </c>
    </row>
    <row r="968" spans="1:20" ht="24" customHeight="1" x14ac:dyDescent="0.25">
      <c r="A968" s="14">
        <v>28</v>
      </c>
      <c r="B968" s="15" t="s">
        <v>783</v>
      </c>
      <c r="C968" s="80">
        <f t="shared" si="263"/>
        <v>3141424.94</v>
      </c>
      <c r="D968" s="80">
        <f t="shared" si="262"/>
        <v>3141424.94</v>
      </c>
      <c r="E968" s="80">
        <v>0</v>
      </c>
      <c r="F968" s="80">
        <v>1892648.95</v>
      </c>
      <c r="G968" s="80">
        <v>451875.01</v>
      </c>
      <c r="H968" s="80">
        <v>796900.98</v>
      </c>
      <c r="I968" s="80">
        <v>0</v>
      </c>
      <c r="J968" s="81">
        <v>0</v>
      </c>
      <c r="K968" s="80">
        <v>0</v>
      </c>
      <c r="L968" s="80">
        <v>0</v>
      </c>
      <c r="M968" s="80">
        <v>0</v>
      </c>
      <c r="N968" s="80">
        <v>0</v>
      </c>
      <c r="O968" s="80">
        <v>0</v>
      </c>
      <c r="P968" s="80">
        <v>0</v>
      </c>
      <c r="Q968" s="80">
        <v>0</v>
      </c>
      <c r="R968" s="80">
        <v>0</v>
      </c>
      <c r="S968" s="80">
        <v>0</v>
      </c>
      <c r="T968" s="80">
        <v>0</v>
      </c>
    </row>
    <row r="969" spans="1:20" ht="24" customHeight="1" x14ac:dyDescent="0.25">
      <c r="A969" s="14">
        <v>29</v>
      </c>
      <c r="B969" s="15" t="s">
        <v>784</v>
      </c>
      <c r="C969" s="80">
        <f t="shared" si="263"/>
        <v>1513317</v>
      </c>
      <c r="D969" s="80">
        <f t="shared" si="262"/>
        <v>1513317</v>
      </c>
      <c r="E969" s="80">
        <v>0</v>
      </c>
      <c r="F969" s="80">
        <v>0</v>
      </c>
      <c r="G969" s="80">
        <v>832720</v>
      </c>
      <c r="H969" s="80">
        <v>680597</v>
      </c>
      <c r="I969" s="80">
        <v>0</v>
      </c>
      <c r="J969" s="81">
        <v>0</v>
      </c>
      <c r="K969" s="80">
        <v>0</v>
      </c>
      <c r="L969" s="80">
        <v>0</v>
      </c>
      <c r="M969" s="80">
        <v>0</v>
      </c>
      <c r="N969" s="80">
        <v>0</v>
      </c>
      <c r="O969" s="80">
        <v>0</v>
      </c>
      <c r="P969" s="80">
        <v>0</v>
      </c>
      <c r="Q969" s="80">
        <v>0</v>
      </c>
      <c r="R969" s="80">
        <v>0</v>
      </c>
      <c r="S969" s="80">
        <v>0</v>
      </c>
      <c r="T969" s="80">
        <v>0</v>
      </c>
    </row>
    <row r="970" spans="1:20" ht="24" customHeight="1" x14ac:dyDescent="0.25">
      <c r="A970" s="14">
        <v>30</v>
      </c>
      <c r="B970" s="15" t="s">
        <v>785</v>
      </c>
      <c r="C970" s="80">
        <f t="shared" si="263"/>
        <v>1593246</v>
      </c>
      <c r="D970" s="80">
        <f t="shared" si="262"/>
        <v>1117964.3999999999</v>
      </c>
      <c r="E970" s="80">
        <v>505238.4</v>
      </c>
      <c r="F970" s="80">
        <v>612726</v>
      </c>
      <c r="G970" s="80">
        <v>0</v>
      </c>
      <c r="H970" s="80">
        <v>0</v>
      </c>
      <c r="I970" s="80">
        <v>0</v>
      </c>
      <c r="J970" s="81">
        <v>0</v>
      </c>
      <c r="K970" s="80">
        <v>0</v>
      </c>
      <c r="L970" s="80">
        <v>0</v>
      </c>
      <c r="M970" s="80">
        <v>0</v>
      </c>
      <c r="N970" s="80">
        <v>475281.6</v>
      </c>
      <c r="O970" s="80">
        <v>0</v>
      </c>
      <c r="P970" s="80">
        <v>0</v>
      </c>
      <c r="Q970" s="80">
        <v>0</v>
      </c>
      <c r="R970" s="80">
        <v>0</v>
      </c>
      <c r="S970" s="80">
        <v>0</v>
      </c>
      <c r="T970" s="80">
        <v>0</v>
      </c>
    </row>
    <row r="971" spans="1:20" ht="24" customHeight="1" x14ac:dyDescent="0.25">
      <c r="A971" s="14">
        <v>31</v>
      </c>
      <c r="B971" s="15" t="s">
        <v>787</v>
      </c>
      <c r="C971" s="80">
        <f t="shared" si="263"/>
        <v>1262813</v>
      </c>
      <c r="D971" s="80">
        <f t="shared" si="262"/>
        <v>272315</v>
      </c>
      <c r="E971" s="80">
        <v>272315</v>
      </c>
      <c r="F971" s="80">
        <v>0</v>
      </c>
      <c r="G971" s="80">
        <v>0</v>
      </c>
      <c r="H971" s="80">
        <v>0</v>
      </c>
      <c r="I971" s="80">
        <v>0</v>
      </c>
      <c r="J971" s="81">
        <v>0</v>
      </c>
      <c r="K971" s="80">
        <v>0</v>
      </c>
      <c r="L971" s="80">
        <v>0</v>
      </c>
      <c r="M971" s="80">
        <v>0</v>
      </c>
      <c r="N971" s="80">
        <v>990498</v>
      </c>
      <c r="O971" s="80">
        <v>0</v>
      </c>
      <c r="P971" s="80">
        <v>0</v>
      </c>
      <c r="Q971" s="80">
        <v>0</v>
      </c>
      <c r="R971" s="80">
        <v>0</v>
      </c>
      <c r="S971" s="80">
        <v>0</v>
      </c>
      <c r="T971" s="80">
        <v>0</v>
      </c>
    </row>
    <row r="972" spans="1:20" ht="24" customHeight="1" x14ac:dyDescent="0.25">
      <c r="A972" s="14">
        <v>32</v>
      </c>
      <c r="B972" s="15" t="s">
        <v>1251</v>
      </c>
      <c r="C972" s="80">
        <f t="shared" si="263"/>
        <v>1042844</v>
      </c>
      <c r="D972" s="80">
        <f t="shared" si="262"/>
        <v>1042844</v>
      </c>
      <c r="E972" s="80">
        <v>0</v>
      </c>
      <c r="F972" s="80">
        <v>1042844</v>
      </c>
      <c r="G972" s="80">
        <v>0</v>
      </c>
      <c r="H972" s="80">
        <v>0</v>
      </c>
      <c r="I972" s="80">
        <v>0</v>
      </c>
      <c r="J972" s="81">
        <v>0</v>
      </c>
      <c r="K972" s="80">
        <v>0</v>
      </c>
      <c r="L972" s="80">
        <v>0</v>
      </c>
      <c r="M972" s="80">
        <v>0</v>
      </c>
      <c r="N972" s="80">
        <v>0</v>
      </c>
      <c r="O972" s="80">
        <v>0</v>
      </c>
      <c r="P972" s="80">
        <v>0</v>
      </c>
      <c r="Q972" s="80">
        <v>0</v>
      </c>
      <c r="R972" s="80">
        <v>0</v>
      </c>
      <c r="S972" s="80">
        <v>0</v>
      </c>
      <c r="T972" s="80">
        <v>0</v>
      </c>
    </row>
    <row r="973" spans="1:20" s="59" customFormat="1" ht="24" customHeight="1" x14ac:dyDescent="0.25">
      <c r="A973" s="14">
        <v>33</v>
      </c>
      <c r="B973" s="15" t="s">
        <v>790</v>
      </c>
      <c r="C973" s="80">
        <f t="shared" si="263"/>
        <v>2010685</v>
      </c>
      <c r="D973" s="80">
        <f t="shared" si="262"/>
        <v>2010685</v>
      </c>
      <c r="E973" s="80">
        <v>0</v>
      </c>
      <c r="F973" s="80">
        <v>1523826</v>
      </c>
      <c r="G973" s="80">
        <v>486859</v>
      </c>
      <c r="H973" s="80">
        <v>0</v>
      </c>
      <c r="I973" s="80">
        <v>0</v>
      </c>
      <c r="J973" s="81">
        <v>0</v>
      </c>
      <c r="K973" s="80">
        <v>0</v>
      </c>
      <c r="L973" s="80">
        <v>0</v>
      </c>
      <c r="M973" s="80">
        <v>0</v>
      </c>
      <c r="N973" s="80">
        <v>0</v>
      </c>
      <c r="O973" s="80">
        <v>0</v>
      </c>
      <c r="P973" s="80">
        <v>0</v>
      </c>
      <c r="Q973" s="80">
        <v>0</v>
      </c>
      <c r="R973" s="80">
        <v>0</v>
      </c>
      <c r="S973" s="80">
        <v>0</v>
      </c>
      <c r="T973" s="80">
        <v>0</v>
      </c>
    </row>
    <row r="974" spans="1:20" s="59" customFormat="1" ht="24" customHeight="1" x14ac:dyDescent="0.25">
      <c r="A974" s="14">
        <v>34</v>
      </c>
      <c r="B974" s="15" t="s">
        <v>793</v>
      </c>
      <c r="C974" s="80">
        <f t="shared" si="263"/>
        <v>1048859</v>
      </c>
      <c r="D974" s="80">
        <f t="shared" si="262"/>
        <v>1048859</v>
      </c>
      <c r="E974" s="80">
        <v>0</v>
      </c>
      <c r="F974" s="80">
        <v>1048859</v>
      </c>
      <c r="G974" s="80">
        <v>0</v>
      </c>
      <c r="H974" s="80">
        <v>0</v>
      </c>
      <c r="I974" s="80">
        <v>0</v>
      </c>
      <c r="J974" s="81">
        <v>0</v>
      </c>
      <c r="K974" s="80">
        <v>0</v>
      </c>
      <c r="L974" s="80">
        <v>0</v>
      </c>
      <c r="M974" s="80">
        <v>0</v>
      </c>
      <c r="N974" s="80">
        <v>0</v>
      </c>
      <c r="O974" s="80">
        <v>0</v>
      </c>
      <c r="P974" s="80">
        <v>0</v>
      </c>
      <c r="Q974" s="80">
        <v>0</v>
      </c>
      <c r="R974" s="80">
        <v>0</v>
      </c>
      <c r="S974" s="80">
        <v>0</v>
      </c>
      <c r="T974" s="80">
        <v>0</v>
      </c>
    </row>
    <row r="975" spans="1:20" ht="24" customHeight="1" x14ac:dyDescent="0.25">
      <c r="A975" s="14">
        <v>35</v>
      </c>
      <c r="B975" s="15" t="s">
        <v>124</v>
      </c>
      <c r="C975" s="80">
        <f t="shared" si="263"/>
        <v>618909</v>
      </c>
      <c r="D975" s="80">
        <f t="shared" si="262"/>
        <v>618909</v>
      </c>
      <c r="E975" s="80">
        <v>0</v>
      </c>
      <c r="F975" s="80">
        <v>0</v>
      </c>
      <c r="G975" s="80">
        <v>618909</v>
      </c>
      <c r="H975" s="80">
        <v>0</v>
      </c>
      <c r="I975" s="80">
        <v>0</v>
      </c>
      <c r="J975" s="81">
        <v>0</v>
      </c>
      <c r="K975" s="80">
        <v>0</v>
      </c>
      <c r="L975" s="80">
        <v>0</v>
      </c>
      <c r="M975" s="80">
        <v>0</v>
      </c>
      <c r="N975" s="80">
        <v>0</v>
      </c>
      <c r="O975" s="80">
        <v>0</v>
      </c>
      <c r="P975" s="80">
        <v>0</v>
      </c>
      <c r="Q975" s="80">
        <v>0</v>
      </c>
      <c r="R975" s="80">
        <v>0</v>
      </c>
      <c r="S975" s="80">
        <v>0</v>
      </c>
      <c r="T975" s="80">
        <v>0</v>
      </c>
    </row>
    <row r="976" spans="1:20" ht="24" customHeight="1" x14ac:dyDescent="0.25">
      <c r="A976" s="14">
        <v>36</v>
      </c>
      <c r="B976" s="15" t="s">
        <v>794</v>
      </c>
      <c r="C976" s="80">
        <f t="shared" si="263"/>
        <v>1917494</v>
      </c>
      <c r="D976" s="80">
        <f t="shared" si="262"/>
        <v>1917494</v>
      </c>
      <c r="E976" s="80">
        <v>774525</v>
      </c>
      <c r="F976" s="80">
        <v>0</v>
      </c>
      <c r="G976" s="80">
        <v>975645</v>
      </c>
      <c r="H976" s="80">
        <v>167324</v>
      </c>
      <c r="I976" s="80">
        <v>0</v>
      </c>
      <c r="J976" s="81">
        <v>0</v>
      </c>
      <c r="K976" s="80">
        <v>0</v>
      </c>
      <c r="L976" s="80">
        <v>0</v>
      </c>
      <c r="M976" s="80">
        <v>0</v>
      </c>
      <c r="N976" s="80">
        <v>0</v>
      </c>
      <c r="O976" s="80">
        <v>0</v>
      </c>
      <c r="P976" s="80">
        <v>0</v>
      </c>
      <c r="Q976" s="80">
        <v>0</v>
      </c>
      <c r="R976" s="80">
        <v>0</v>
      </c>
      <c r="S976" s="80">
        <v>0</v>
      </c>
      <c r="T976" s="80">
        <v>0</v>
      </c>
    </row>
    <row r="977" spans="1:20" ht="24" customHeight="1" x14ac:dyDescent="0.25">
      <c r="A977" s="14">
        <v>37</v>
      </c>
      <c r="B977" s="15" t="s">
        <v>795</v>
      </c>
      <c r="C977" s="80">
        <f t="shared" si="263"/>
        <v>1679003</v>
      </c>
      <c r="D977" s="80">
        <f t="shared" si="262"/>
        <v>1679003</v>
      </c>
      <c r="E977" s="80">
        <v>0</v>
      </c>
      <c r="F977" s="80">
        <v>1679003</v>
      </c>
      <c r="G977" s="80">
        <v>0</v>
      </c>
      <c r="H977" s="80">
        <v>0</v>
      </c>
      <c r="I977" s="80">
        <v>0</v>
      </c>
      <c r="J977" s="81">
        <v>0</v>
      </c>
      <c r="K977" s="80">
        <v>0</v>
      </c>
      <c r="L977" s="80">
        <v>0</v>
      </c>
      <c r="M977" s="80">
        <v>0</v>
      </c>
      <c r="N977" s="80">
        <v>0</v>
      </c>
      <c r="O977" s="80">
        <v>0</v>
      </c>
      <c r="P977" s="80">
        <v>0</v>
      </c>
      <c r="Q977" s="80">
        <v>0</v>
      </c>
      <c r="R977" s="80">
        <v>0</v>
      </c>
      <c r="S977" s="80">
        <v>0</v>
      </c>
      <c r="T977" s="80">
        <v>0</v>
      </c>
    </row>
    <row r="978" spans="1:20" ht="24" customHeight="1" x14ac:dyDescent="0.25">
      <c r="A978" s="14">
        <v>38</v>
      </c>
      <c r="B978" s="15" t="s">
        <v>796</v>
      </c>
      <c r="C978" s="80">
        <f t="shared" si="263"/>
        <v>1761187</v>
      </c>
      <c r="D978" s="80">
        <f t="shared" si="262"/>
        <v>1761187</v>
      </c>
      <c r="E978" s="80">
        <v>0</v>
      </c>
      <c r="F978" s="80">
        <v>778761</v>
      </c>
      <c r="G978" s="80">
        <v>600238</v>
      </c>
      <c r="H978" s="80">
        <v>382188</v>
      </c>
      <c r="I978" s="80">
        <v>0</v>
      </c>
      <c r="J978" s="81">
        <v>0</v>
      </c>
      <c r="K978" s="80">
        <v>0</v>
      </c>
      <c r="L978" s="80">
        <v>0</v>
      </c>
      <c r="M978" s="80">
        <v>0</v>
      </c>
      <c r="N978" s="80">
        <v>0</v>
      </c>
      <c r="O978" s="80">
        <v>0</v>
      </c>
      <c r="P978" s="80">
        <v>0</v>
      </c>
      <c r="Q978" s="80">
        <v>0</v>
      </c>
      <c r="R978" s="80">
        <v>0</v>
      </c>
      <c r="S978" s="80">
        <v>0</v>
      </c>
      <c r="T978" s="80">
        <v>0</v>
      </c>
    </row>
    <row r="979" spans="1:20" ht="24" customHeight="1" x14ac:dyDescent="0.25">
      <c r="A979" s="14">
        <v>39</v>
      </c>
      <c r="B979" s="15" t="s">
        <v>798</v>
      </c>
      <c r="C979" s="80">
        <f t="shared" si="263"/>
        <v>1006919</v>
      </c>
      <c r="D979" s="80">
        <f t="shared" si="262"/>
        <v>1006919</v>
      </c>
      <c r="E979" s="80">
        <v>1006919</v>
      </c>
      <c r="F979" s="80">
        <v>0</v>
      </c>
      <c r="G979" s="80">
        <v>0</v>
      </c>
      <c r="H979" s="80">
        <v>0</v>
      </c>
      <c r="I979" s="80">
        <v>0</v>
      </c>
      <c r="J979" s="81">
        <v>0</v>
      </c>
      <c r="K979" s="80">
        <v>0</v>
      </c>
      <c r="L979" s="80">
        <v>0</v>
      </c>
      <c r="M979" s="80">
        <v>0</v>
      </c>
      <c r="N979" s="80">
        <v>0</v>
      </c>
      <c r="O979" s="80">
        <v>0</v>
      </c>
      <c r="P979" s="80">
        <v>0</v>
      </c>
      <c r="Q979" s="80">
        <v>0</v>
      </c>
      <c r="R979" s="80">
        <v>0</v>
      </c>
      <c r="S979" s="80">
        <v>0</v>
      </c>
      <c r="T979" s="80">
        <v>0</v>
      </c>
    </row>
    <row r="980" spans="1:20" ht="24" customHeight="1" x14ac:dyDescent="0.25">
      <c r="A980" s="14">
        <v>40</v>
      </c>
      <c r="B980" s="15" t="s">
        <v>799</v>
      </c>
      <c r="C980" s="80">
        <f t="shared" si="263"/>
        <v>454826</v>
      </c>
      <c r="D980" s="80">
        <f t="shared" si="262"/>
        <v>454826</v>
      </c>
      <c r="E980" s="80">
        <v>0</v>
      </c>
      <c r="F980" s="80">
        <v>0</v>
      </c>
      <c r="G980" s="80">
        <v>0</v>
      </c>
      <c r="H980" s="80">
        <v>454826</v>
      </c>
      <c r="I980" s="80">
        <v>0</v>
      </c>
      <c r="J980" s="81">
        <v>0</v>
      </c>
      <c r="K980" s="80">
        <v>0</v>
      </c>
      <c r="L980" s="80">
        <v>0</v>
      </c>
      <c r="M980" s="80">
        <v>0</v>
      </c>
      <c r="N980" s="80">
        <v>0</v>
      </c>
      <c r="O980" s="80">
        <v>0</v>
      </c>
      <c r="P980" s="80">
        <v>0</v>
      </c>
      <c r="Q980" s="80">
        <v>0</v>
      </c>
      <c r="R980" s="80">
        <v>0</v>
      </c>
      <c r="S980" s="80">
        <v>0</v>
      </c>
      <c r="T980" s="80">
        <v>0</v>
      </c>
    </row>
    <row r="981" spans="1:20" ht="24" customHeight="1" x14ac:dyDescent="0.25">
      <c r="A981" s="14">
        <v>41</v>
      </c>
      <c r="B981" s="15" t="s">
        <v>140</v>
      </c>
      <c r="C981" s="80">
        <f t="shared" si="263"/>
        <v>735454</v>
      </c>
      <c r="D981" s="80">
        <f t="shared" si="262"/>
        <v>246169</v>
      </c>
      <c r="E981" s="80">
        <v>0</v>
      </c>
      <c r="F981" s="80">
        <v>0</v>
      </c>
      <c r="G981" s="80">
        <v>0</v>
      </c>
      <c r="H981" s="80">
        <v>246169</v>
      </c>
      <c r="I981" s="80">
        <v>0</v>
      </c>
      <c r="J981" s="81">
        <v>0</v>
      </c>
      <c r="K981" s="80">
        <v>0</v>
      </c>
      <c r="L981" s="80">
        <v>489285</v>
      </c>
      <c r="M981" s="80">
        <v>0</v>
      </c>
      <c r="N981" s="80">
        <v>0</v>
      </c>
      <c r="O981" s="80">
        <v>0</v>
      </c>
      <c r="P981" s="80">
        <v>0</v>
      </c>
      <c r="Q981" s="80">
        <v>0</v>
      </c>
      <c r="R981" s="80">
        <v>0</v>
      </c>
      <c r="S981" s="80">
        <v>0</v>
      </c>
      <c r="T981" s="80">
        <v>0</v>
      </c>
    </row>
    <row r="982" spans="1:20" ht="24" customHeight="1" x14ac:dyDescent="0.25">
      <c r="A982" s="14">
        <v>42</v>
      </c>
      <c r="B982" s="15" t="s">
        <v>800</v>
      </c>
      <c r="C982" s="80">
        <f t="shared" si="263"/>
        <v>956340</v>
      </c>
      <c r="D982" s="80">
        <f t="shared" si="262"/>
        <v>956340</v>
      </c>
      <c r="E982" s="80">
        <v>0</v>
      </c>
      <c r="F982" s="80">
        <v>956340</v>
      </c>
      <c r="G982" s="80">
        <v>0</v>
      </c>
      <c r="H982" s="80">
        <v>0</v>
      </c>
      <c r="I982" s="80">
        <v>0</v>
      </c>
      <c r="J982" s="81">
        <v>0</v>
      </c>
      <c r="K982" s="80">
        <v>0</v>
      </c>
      <c r="L982" s="80">
        <v>0</v>
      </c>
      <c r="M982" s="80">
        <v>0</v>
      </c>
      <c r="N982" s="80">
        <v>0</v>
      </c>
      <c r="O982" s="80">
        <v>0</v>
      </c>
      <c r="P982" s="80">
        <v>0</v>
      </c>
      <c r="Q982" s="80">
        <v>0</v>
      </c>
      <c r="R982" s="80">
        <v>0</v>
      </c>
      <c r="S982" s="80">
        <v>0</v>
      </c>
      <c r="T982" s="80">
        <v>0</v>
      </c>
    </row>
    <row r="983" spans="1:20" ht="24" customHeight="1" x14ac:dyDescent="0.25">
      <c r="A983" s="14">
        <v>43</v>
      </c>
      <c r="B983" s="15" t="s">
        <v>801</v>
      </c>
      <c r="C983" s="80">
        <f t="shared" si="263"/>
        <v>128101</v>
      </c>
      <c r="D983" s="80">
        <f t="shared" si="262"/>
        <v>128101</v>
      </c>
      <c r="E983" s="80">
        <v>0</v>
      </c>
      <c r="F983" s="80">
        <v>0</v>
      </c>
      <c r="G983" s="80">
        <v>0</v>
      </c>
      <c r="H983" s="80">
        <v>0</v>
      </c>
      <c r="I983" s="80">
        <v>128101</v>
      </c>
      <c r="J983" s="81">
        <v>0</v>
      </c>
      <c r="K983" s="80">
        <v>0</v>
      </c>
      <c r="L983" s="80">
        <v>0</v>
      </c>
      <c r="M983" s="80">
        <v>0</v>
      </c>
      <c r="N983" s="80">
        <v>0</v>
      </c>
      <c r="O983" s="80">
        <v>0</v>
      </c>
      <c r="P983" s="80">
        <v>0</v>
      </c>
      <c r="Q983" s="80">
        <v>0</v>
      </c>
      <c r="R983" s="80">
        <v>0</v>
      </c>
      <c r="S983" s="80">
        <v>0</v>
      </c>
      <c r="T983" s="80">
        <v>0</v>
      </c>
    </row>
    <row r="984" spans="1:20" ht="24" customHeight="1" x14ac:dyDescent="0.25">
      <c r="A984" s="14">
        <v>44</v>
      </c>
      <c r="B984" s="15" t="s">
        <v>802</v>
      </c>
      <c r="C984" s="80">
        <f t="shared" si="263"/>
        <v>1524750</v>
      </c>
      <c r="D984" s="80">
        <f t="shared" si="262"/>
        <v>1524750</v>
      </c>
      <c r="E984" s="80">
        <v>0</v>
      </c>
      <c r="F984" s="80">
        <v>0</v>
      </c>
      <c r="G984" s="80">
        <v>991236</v>
      </c>
      <c r="H984" s="80">
        <v>533514</v>
      </c>
      <c r="I984" s="80">
        <v>0</v>
      </c>
      <c r="J984" s="81">
        <v>0</v>
      </c>
      <c r="K984" s="80">
        <v>0</v>
      </c>
      <c r="L984" s="80">
        <v>0</v>
      </c>
      <c r="M984" s="80">
        <v>0</v>
      </c>
      <c r="N984" s="80">
        <v>0</v>
      </c>
      <c r="O984" s="80">
        <v>0</v>
      </c>
      <c r="P984" s="80">
        <v>0</v>
      </c>
      <c r="Q984" s="80">
        <v>0</v>
      </c>
      <c r="R984" s="80">
        <v>0</v>
      </c>
      <c r="S984" s="80">
        <v>0</v>
      </c>
      <c r="T984" s="80">
        <v>0</v>
      </c>
    </row>
    <row r="985" spans="1:20" ht="24" customHeight="1" x14ac:dyDescent="0.25">
      <c r="A985" s="14">
        <v>45</v>
      </c>
      <c r="B985" s="15" t="s">
        <v>803</v>
      </c>
      <c r="C985" s="80">
        <f t="shared" si="263"/>
        <v>189660.55</v>
      </c>
      <c r="D985" s="80">
        <f t="shared" si="262"/>
        <v>189660.55</v>
      </c>
      <c r="E985" s="80">
        <v>0</v>
      </c>
      <c r="F985" s="80">
        <v>0</v>
      </c>
      <c r="G985" s="80">
        <v>189660.55</v>
      </c>
      <c r="H985" s="80">
        <v>0</v>
      </c>
      <c r="I985" s="80">
        <v>0</v>
      </c>
      <c r="J985" s="81">
        <v>0</v>
      </c>
      <c r="K985" s="80">
        <v>0</v>
      </c>
      <c r="L985" s="80">
        <v>0</v>
      </c>
      <c r="M985" s="80">
        <v>0</v>
      </c>
      <c r="N985" s="80">
        <v>0</v>
      </c>
      <c r="O985" s="80">
        <v>0</v>
      </c>
      <c r="P985" s="80">
        <v>0</v>
      </c>
      <c r="Q985" s="80">
        <v>0</v>
      </c>
      <c r="R985" s="80">
        <v>0</v>
      </c>
      <c r="S985" s="80">
        <v>0</v>
      </c>
      <c r="T985" s="80">
        <v>0</v>
      </c>
    </row>
    <row r="986" spans="1:20" ht="24" customHeight="1" x14ac:dyDescent="0.25">
      <c r="A986" s="14">
        <v>46</v>
      </c>
      <c r="B986" s="15" t="s">
        <v>147</v>
      </c>
      <c r="C986" s="80">
        <f t="shared" si="263"/>
        <v>1385500</v>
      </c>
      <c r="D986" s="80">
        <f t="shared" si="262"/>
        <v>1385500</v>
      </c>
      <c r="E986" s="80">
        <v>0</v>
      </c>
      <c r="F986" s="80">
        <v>1385500</v>
      </c>
      <c r="G986" s="80">
        <v>0</v>
      </c>
      <c r="H986" s="80">
        <v>0</v>
      </c>
      <c r="I986" s="80">
        <v>0</v>
      </c>
      <c r="J986" s="81">
        <v>0</v>
      </c>
      <c r="K986" s="80">
        <v>0</v>
      </c>
      <c r="L986" s="80">
        <v>0</v>
      </c>
      <c r="M986" s="80">
        <v>0</v>
      </c>
      <c r="N986" s="80">
        <v>0</v>
      </c>
      <c r="O986" s="80">
        <v>0</v>
      </c>
      <c r="P986" s="80">
        <v>0</v>
      </c>
      <c r="Q986" s="80">
        <v>0</v>
      </c>
      <c r="R986" s="80">
        <v>0</v>
      </c>
      <c r="S986" s="80">
        <v>0</v>
      </c>
      <c r="T986" s="80">
        <v>0</v>
      </c>
    </row>
    <row r="987" spans="1:20" s="59" customFormat="1" ht="24" customHeight="1" x14ac:dyDescent="0.25">
      <c r="A987" s="14">
        <v>47</v>
      </c>
      <c r="B987" s="15" t="s">
        <v>804</v>
      </c>
      <c r="C987" s="80">
        <f t="shared" si="263"/>
        <v>906507</v>
      </c>
      <c r="D987" s="80">
        <f t="shared" si="262"/>
        <v>906507</v>
      </c>
      <c r="E987" s="80">
        <v>0</v>
      </c>
      <c r="F987" s="80">
        <v>906507</v>
      </c>
      <c r="G987" s="80">
        <v>0</v>
      </c>
      <c r="H987" s="80">
        <v>0</v>
      </c>
      <c r="I987" s="80">
        <v>0</v>
      </c>
      <c r="J987" s="81">
        <v>0</v>
      </c>
      <c r="K987" s="80">
        <v>0</v>
      </c>
      <c r="L987" s="80">
        <v>0</v>
      </c>
      <c r="M987" s="80">
        <v>0</v>
      </c>
      <c r="N987" s="80">
        <v>0</v>
      </c>
      <c r="O987" s="80">
        <v>0</v>
      </c>
      <c r="P987" s="80">
        <v>0</v>
      </c>
      <c r="Q987" s="80">
        <v>0</v>
      </c>
      <c r="R987" s="80">
        <v>0</v>
      </c>
      <c r="S987" s="80">
        <v>0</v>
      </c>
      <c r="T987" s="80">
        <v>0</v>
      </c>
    </row>
    <row r="988" spans="1:20" ht="24" customHeight="1" x14ac:dyDescent="0.25">
      <c r="A988" s="14">
        <v>48</v>
      </c>
      <c r="B988" s="15" t="s">
        <v>805</v>
      </c>
      <c r="C988" s="80">
        <f t="shared" si="263"/>
        <v>4135447</v>
      </c>
      <c r="D988" s="80">
        <f t="shared" si="262"/>
        <v>0</v>
      </c>
      <c r="E988" s="80">
        <v>0</v>
      </c>
      <c r="F988" s="80">
        <v>0</v>
      </c>
      <c r="G988" s="80">
        <v>0</v>
      </c>
      <c r="H988" s="80">
        <v>0</v>
      </c>
      <c r="I988" s="80">
        <v>0</v>
      </c>
      <c r="J988" s="81">
        <v>0</v>
      </c>
      <c r="K988" s="80">
        <v>0</v>
      </c>
      <c r="L988" s="80">
        <v>4135447</v>
      </c>
      <c r="M988" s="80">
        <v>0</v>
      </c>
      <c r="N988" s="80">
        <v>0</v>
      </c>
      <c r="O988" s="80">
        <v>0</v>
      </c>
      <c r="P988" s="80">
        <v>0</v>
      </c>
      <c r="Q988" s="80">
        <v>0</v>
      </c>
      <c r="R988" s="80">
        <v>0</v>
      </c>
      <c r="S988" s="80">
        <v>0</v>
      </c>
      <c r="T988" s="80">
        <v>0</v>
      </c>
    </row>
    <row r="989" spans="1:20" ht="24" customHeight="1" x14ac:dyDescent="0.25">
      <c r="A989" s="14">
        <v>49</v>
      </c>
      <c r="B989" s="15" t="s">
        <v>806</v>
      </c>
      <c r="C989" s="80">
        <f t="shared" si="263"/>
        <v>895954.58</v>
      </c>
      <c r="D989" s="80">
        <f t="shared" si="262"/>
        <v>0</v>
      </c>
      <c r="E989" s="80">
        <v>0</v>
      </c>
      <c r="F989" s="80">
        <v>0</v>
      </c>
      <c r="G989" s="80">
        <v>0</v>
      </c>
      <c r="H989" s="80">
        <v>0</v>
      </c>
      <c r="I989" s="80">
        <v>0</v>
      </c>
      <c r="J989" s="81">
        <v>0</v>
      </c>
      <c r="K989" s="80">
        <v>0</v>
      </c>
      <c r="L989" s="80">
        <v>895954.58</v>
      </c>
      <c r="M989" s="80">
        <v>0</v>
      </c>
      <c r="N989" s="80">
        <v>0</v>
      </c>
      <c r="O989" s="80">
        <v>0</v>
      </c>
      <c r="P989" s="80">
        <v>0</v>
      </c>
      <c r="Q989" s="80">
        <v>0</v>
      </c>
      <c r="R989" s="80">
        <v>0</v>
      </c>
      <c r="S989" s="80">
        <v>0</v>
      </c>
      <c r="T989" s="80">
        <v>0</v>
      </c>
    </row>
    <row r="990" spans="1:20" ht="24" customHeight="1" x14ac:dyDescent="0.25">
      <c r="A990" s="14">
        <v>50</v>
      </c>
      <c r="B990" s="15" t="s">
        <v>169</v>
      </c>
      <c r="C990" s="80">
        <f t="shared" si="263"/>
        <v>1272125.8</v>
      </c>
      <c r="D990" s="80">
        <f t="shared" si="262"/>
        <v>0</v>
      </c>
      <c r="E990" s="80">
        <v>0</v>
      </c>
      <c r="F990" s="80">
        <v>0</v>
      </c>
      <c r="G990" s="80">
        <v>0</v>
      </c>
      <c r="H990" s="80">
        <v>0</v>
      </c>
      <c r="I990" s="80">
        <v>0</v>
      </c>
      <c r="J990" s="81">
        <v>0</v>
      </c>
      <c r="K990" s="80">
        <v>0</v>
      </c>
      <c r="L990" s="80">
        <v>1272125.8</v>
      </c>
      <c r="M990" s="80">
        <v>0</v>
      </c>
      <c r="N990" s="80">
        <v>0</v>
      </c>
      <c r="O990" s="80">
        <v>0</v>
      </c>
      <c r="P990" s="80">
        <v>0</v>
      </c>
      <c r="Q990" s="80">
        <v>0</v>
      </c>
      <c r="R990" s="80">
        <v>0</v>
      </c>
      <c r="S990" s="80">
        <v>0</v>
      </c>
      <c r="T990" s="80">
        <v>0</v>
      </c>
    </row>
    <row r="991" spans="1:20" ht="24" customHeight="1" x14ac:dyDescent="0.25">
      <c r="A991" s="14">
        <v>51</v>
      </c>
      <c r="B991" s="15" t="s">
        <v>172</v>
      </c>
      <c r="C991" s="80">
        <f t="shared" si="263"/>
        <v>1915828.43</v>
      </c>
      <c r="D991" s="80">
        <f t="shared" si="262"/>
        <v>1915828.43</v>
      </c>
      <c r="E991" s="80">
        <v>0</v>
      </c>
      <c r="F991" s="80">
        <v>1915828.43</v>
      </c>
      <c r="G991" s="80">
        <v>0</v>
      </c>
      <c r="H991" s="80">
        <v>0</v>
      </c>
      <c r="I991" s="80">
        <v>0</v>
      </c>
      <c r="J991" s="81">
        <v>0</v>
      </c>
      <c r="K991" s="80">
        <v>0</v>
      </c>
      <c r="L991" s="80">
        <v>0</v>
      </c>
      <c r="M991" s="80">
        <v>0</v>
      </c>
      <c r="N991" s="80">
        <v>0</v>
      </c>
      <c r="O991" s="80">
        <v>0</v>
      </c>
      <c r="P991" s="80">
        <v>0</v>
      </c>
      <c r="Q991" s="80">
        <v>0</v>
      </c>
      <c r="R991" s="80">
        <v>0</v>
      </c>
      <c r="S991" s="80">
        <v>0</v>
      </c>
      <c r="T991" s="80">
        <v>0</v>
      </c>
    </row>
    <row r="992" spans="1:20" ht="24" customHeight="1" x14ac:dyDescent="0.25">
      <c r="A992" s="14">
        <v>52</v>
      </c>
      <c r="B992" s="15" t="s">
        <v>808</v>
      </c>
      <c r="C992" s="80">
        <f t="shared" si="263"/>
        <v>1719466</v>
      </c>
      <c r="D992" s="80">
        <f t="shared" si="262"/>
        <v>1719466</v>
      </c>
      <c r="E992" s="80">
        <v>1719466</v>
      </c>
      <c r="F992" s="80">
        <v>0</v>
      </c>
      <c r="G992" s="80">
        <v>0</v>
      </c>
      <c r="H992" s="80">
        <v>0</v>
      </c>
      <c r="I992" s="80">
        <v>0</v>
      </c>
      <c r="J992" s="81">
        <v>0</v>
      </c>
      <c r="K992" s="80">
        <v>0</v>
      </c>
      <c r="L992" s="80">
        <v>0</v>
      </c>
      <c r="M992" s="80">
        <v>0</v>
      </c>
      <c r="N992" s="80">
        <v>0</v>
      </c>
      <c r="O992" s="80">
        <v>0</v>
      </c>
      <c r="P992" s="80">
        <v>0</v>
      </c>
      <c r="Q992" s="80">
        <v>0</v>
      </c>
      <c r="R992" s="80">
        <v>0</v>
      </c>
      <c r="S992" s="80">
        <v>0</v>
      </c>
      <c r="T992" s="80">
        <v>0</v>
      </c>
    </row>
    <row r="993" spans="1:20" s="59" customFormat="1" ht="24" customHeight="1" x14ac:dyDescent="0.25">
      <c r="A993" s="14">
        <v>53</v>
      </c>
      <c r="B993" s="15" t="s">
        <v>809</v>
      </c>
      <c r="C993" s="80">
        <f t="shared" si="263"/>
        <v>610423</v>
      </c>
      <c r="D993" s="80">
        <f t="shared" si="262"/>
        <v>610423</v>
      </c>
      <c r="E993" s="80">
        <v>0</v>
      </c>
      <c r="F993" s="80">
        <v>0</v>
      </c>
      <c r="G993" s="80">
        <v>610423</v>
      </c>
      <c r="H993" s="80">
        <v>0</v>
      </c>
      <c r="I993" s="80">
        <v>0</v>
      </c>
      <c r="J993" s="81">
        <v>0</v>
      </c>
      <c r="K993" s="80">
        <v>0</v>
      </c>
      <c r="L993" s="80">
        <v>0</v>
      </c>
      <c r="M993" s="80">
        <v>0</v>
      </c>
      <c r="N993" s="80">
        <v>0</v>
      </c>
      <c r="O993" s="80">
        <v>0</v>
      </c>
      <c r="P993" s="80">
        <v>0</v>
      </c>
      <c r="Q993" s="80">
        <v>0</v>
      </c>
      <c r="R993" s="80">
        <v>0</v>
      </c>
      <c r="S993" s="80">
        <v>0</v>
      </c>
      <c r="T993" s="80">
        <v>0</v>
      </c>
    </row>
    <row r="994" spans="1:20" ht="24" customHeight="1" x14ac:dyDescent="0.25">
      <c r="A994" s="14">
        <v>54</v>
      </c>
      <c r="B994" s="15" t="s">
        <v>810</v>
      </c>
      <c r="C994" s="80">
        <f t="shared" si="263"/>
        <v>1349713</v>
      </c>
      <c r="D994" s="80">
        <f t="shared" si="262"/>
        <v>1349713</v>
      </c>
      <c r="E994" s="80">
        <v>0</v>
      </c>
      <c r="F994" s="80">
        <v>1029181</v>
      </c>
      <c r="G994" s="80">
        <v>320532</v>
      </c>
      <c r="H994" s="80">
        <v>0</v>
      </c>
      <c r="I994" s="80">
        <v>0</v>
      </c>
      <c r="J994" s="81">
        <v>0</v>
      </c>
      <c r="K994" s="80">
        <v>0</v>
      </c>
      <c r="L994" s="80">
        <v>0</v>
      </c>
      <c r="M994" s="80">
        <v>0</v>
      </c>
      <c r="N994" s="80">
        <v>0</v>
      </c>
      <c r="O994" s="80">
        <v>0</v>
      </c>
      <c r="P994" s="80">
        <v>0</v>
      </c>
      <c r="Q994" s="80">
        <v>0</v>
      </c>
      <c r="R994" s="80">
        <v>0</v>
      </c>
      <c r="S994" s="80">
        <v>0</v>
      </c>
      <c r="T994" s="80">
        <v>0</v>
      </c>
    </row>
    <row r="995" spans="1:20" s="59" customFormat="1" ht="24" customHeight="1" x14ac:dyDescent="0.25">
      <c r="A995" s="14">
        <v>55</v>
      </c>
      <c r="B995" s="15" t="s">
        <v>812</v>
      </c>
      <c r="C995" s="80">
        <f t="shared" si="263"/>
        <v>2788526</v>
      </c>
      <c r="D995" s="80">
        <f t="shared" si="262"/>
        <v>0</v>
      </c>
      <c r="E995" s="80">
        <v>0</v>
      </c>
      <c r="F995" s="80">
        <v>0</v>
      </c>
      <c r="G995" s="80">
        <v>0</v>
      </c>
      <c r="H995" s="80">
        <v>0</v>
      </c>
      <c r="I995" s="80">
        <v>0</v>
      </c>
      <c r="J995" s="81">
        <v>0</v>
      </c>
      <c r="K995" s="80">
        <v>0</v>
      </c>
      <c r="L995" s="80">
        <v>2788526</v>
      </c>
      <c r="M995" s="80">
        <v>0</v>
      </c>
      <c r="N995" s="80">
        <v>0</v>
      </c>
      <c r="O995" s="80">
        <v>0</v>
      </c>
      <c r="P995" s="80">
        <v>0</v>
      </c>
      <c r="Q995" s="80">
        <v>0</v>
      </c>
      <c r="R995" s="80">
        <v>0</v>
      </c>
      <c r="S995" s="80">
        <v>0</v>
      </c>
      <c r="T995" s="80">
        <v>0</v>
      </c>
    </row>
    <row r="996" spans="1:20" ht="24" customHeight="1" x14ac:dyDescent="0.25">
      <c r="A996" s="14">
        <v>56</v>
      </c>
      <c r="B996" s="15" t="s">
        <v>670</v>
      </c>
      <c r="C996" s="80">
        <f t="shared" si="263"/>
        <v>7445914</v>
      </c>
      <c r="D996" s="80">
        <f t="shared" si="262"/>
        <v>2246613</v>
      </c>
      <c r="E996" s="80">
        <v>1231605</v>
      </c>
      <c r="F996" s="80">
        <v>814492</v>
      </c>
      <c r="G996" s="80">
        <v>200516</v>
      </c>
      <c r="H996" s="80">
        <v>0</v>
      </c>
      <c r="I996" s="80">
        <v>0</v>
      </c>
      <c r="J996" s="81">
        <v>1</v>
      </c>
      <c r="K996" s="80">
        <v>76323</v>
      </c>
      <c r="L996" s="80">
        <v>4927978</v>
      </c>
      <c r="M996" s="80">
        <v>0</v>
      </c>
      <c r="N996" s="80">
        <v>195000</v>
      </c>
      <c r="O996" s="80">
        <v>0</v>
      </c>
      <c r="P996" s="80">
        <v>0</v>
      </c>
      <c r="Q996" s="80">
        <v>0</v>
      </c>
      <c r="R996" s="80">
        <v>0</v>
      </c>
      <c r="S996" s="80">
        <v>0</v>
      </c>
      <c r="T996" s="80">
        <v>0</v>
      </c>
    </row>
    <row r="997" spans="1:20" ht="24" customHeight="1" x14ac:dyDescent="0.25">
      <c r="A997" s="14">
        <v>57</v>
      </c>
      <c r="B997" s="15" t="s">
        <v>813</v>
      </c>
      <c r="C997" s="80">
        <f t="shared" si="263"/>
        <v>1859654</v>
      </c>
      <c r="D997" s="80">
        <f t="shared" si="262"/>
        <v>1859654</v>
      </c>
      <c r="E997" s="80">
        <v>0</v>
      </c>
      <c r="F997" s="80">
        <v>1014974</v>
      </c>
      <c r="G997" s="80">
        <v>844680</v>
      </c>
      <c r="H997" s="80">
        <v>0</v>
      </c>
      <c r="I997" s="80">
        <v>0</v>
      </c>
      <c r="J997" s="81">
        <v>0</v>
      </c>
      <c r="K997" s="80">
        <v>0</v>
      </c>
      <c r="L997" s="80">
        <v>0</v>
      </c>
      <c r="M997" s="80">
        <v>0</v>
      </c>
      <c r="N997" s="80">
        <v>0</v>
      </c>
      <c r="O997" s="80">
        <v>0</v>
      </c>
      <c r="P997" s="80">
        <v>0</v>
      </c>
      <c r="Q997" s="80">
        <v>0</v>
      </c>
      <c r="R997" s="80">
        <v>0</v>
      </c>
      <c r="S997" s="80">
        <v>0</v>
      </c>
      <c r="T997" s="80">
        <v>0</v>
      </c>
    </row>
    <row r="998" spans="1:20" ht="24" customHeight="1" x14ac:dyDescent="0.25">
      <c r="A998" s="14">
        <v>58</v>
      </c>
      <c r="B998" s="15" t="s">
        <v>814</v>
      </c>
      <c r="C998" s="80">
        <f t="shared" si="263"/>
        <v>1560209.4</v>
      </c>
      <c r="D998" s="80">
        <f t="shared" si="262"/>
        <v>1126833.3999999999</v>
      </c>
      <c r="E998" s="80">
        <v>0</v>
      </c>
      <c r="F998" s="80">
        <v>1126833.3999999999</v>
      </c>
      <c r="G998" s="80">
        <v>0</v>
      </c>
      <c r="H998" s="80">
        <v>0</v>
      </c>
      <c r="I998" s="80">
        <v>0</v>
      </c>
      <c r="J998" s="81">
        <v>0</v>
      </c>
      <c r="K998" s="80">
        <v>0</v>
      </c>
      <c r="L998" s="80">
        <v>0</v>
      </c>
      <c r="M998" s="80">
        <v>0</v>
      </c>
      <c r="N998" s="80">
        <v>433376</v>
      </c>
      <c r="O998" s="80">
        <v>0</v>
      </c>
      <c r="P998" s="80">
        <v>0</v>
      </c>
      <c r="Q998" s="80">
        <v>0</v>
      </c>
      <c r="R998" s="80">
        <v>0</v>
      </c>
      <c r="S998" s="80">
        <v>0</v>
      </c>
      <c r="T998" s="80">
        <v>0</v>
      </c>
    </row>
    <row r="999" spans="1:20" ht="24" customHeight="1" x14ac:dyDescent="0.25">
      <c r="A999" s="14">
        <v>59</v>
      </c>
      <c r="B999" s="15" t="s">
        <v>815</v>
      </c>
      <c r="C999" s="80">
        <f t="shared" si="263"/>
        <v>1580000</v>
      </c>
      <c r="D999" s="80">
        <f t="shared" si="262"/>
        <v>1580000</v>
      </c>
      <c r="E999" s="80">
        <v>1580000</v>
      </c>
      <c r="F999" s="80">
        <v>0</v>
      </c>
      <c r="G999" s="80">
        <v>0</v>
      </c>
      <c r="H999" s="80">
        <v>0</v>
      </c>
      <c r="I999" s="80">
        <v>0</v>
      </c>
      <c r="J999" s="81">
        <v>0</v>
      </c>
      <c r="K999" s="80">
        <v>0</v>
      </c>
      <c r="L999" s="80">
        <v>0</v>
      </c>
      <c r="M999" s="80">
        <v>0</v>
      </c>
      <c r="N999" s="80">
        <v>0</v>
      </c>
      <c r="O999" s="80">
        <v>0</v>
      </c>
      <c r="P999" s="80">
        <v>0</v>
      </c>
      <c r="Q999" s="80">
        <v>0</v>
      </c>
      <c r="R999" s="80">
        <v>0</v>
      </c>
      <c r="S999" s="80">
        <v>0</v>
      </c>
      <c r="T999" s="80">
        <v>0</v>
      </c>
    </row>
    <row r="1000" spans="1:20" s="59" customFormat="1" ht="24" customHeight="1" x14ac:dyDescent="0.25">
      <c r="A1000" s="14">
        <v>60</v>
      </c>
      <c r="B1000" s="15" t="s">
        <v>1221</v>
      </c>
      <c r="C1000" s="80">
        <f t="shared" si="263"/>
        <v>1774106</v>
      </c>
      <c r="D1000" s="80">
        <f t="shared" si="262"/>
        <v>349774</v>
      </c>
      <c r="E1000" s="80">
        <v>0</v>
      </c>
      <c r="F1000" s="80">
        <v>349774</v>
      </c>
      <c r="G1000" s="80">
        <v>0</v>
      </c>
      <c r="H1000" s="80">
        <v>0</v>
      </c>
      <c r="I1000" s="80">
        <v>0</v>
      </c>
      <c r="J1000" s="81">
        <v>0</v>
      </c>
      <c r="K1000" s="80">
        <v>0</v>
      </c>
      <c r="L1000" s="80">
        <v>0</v>
      </c>
      <c r="M1000" s="80">
        <v>0</v>
      </c>
      <c r="N1000" s="80">
        <v>1374332</v>
      </c>
      <c r="O1000" s="80">
        <v>0</v>
      </c>
      <c r="P1000" s="80">
        <v>50000</v>
      </c>
      <c r="Q1000" s="80">
        <v>0</v>
      </c>
      <c r="R1000" s="80">
        <v>0</v>
      </c>
      <c r="S1000" s="80">
        <v>0</v>
      </c>
      <c r="T1000" s="80">
        <v>0</v>
      </c>
    </row>
    <row r="1001" spans="1:20" s="47" customFormat="1" ht="24" customHeight="1" x14ac:dyDescent="0.25">
      <c r="A1001" s="14">
        <v>61</v>
      </c>
      <c r="B1001" s="15" t="s">
        <v>816</v>
      </c>
      <c r="C1001" s="80">
        <f t="shared" si="263"/>
        <v>1930005</v>
      </c>
      <c r="D1001" s="80">
        <f t="shared" si="262"/>
        <v>0</v>
      </c>
      <c r="E1001" s="80">
        <v>0</v>
      </c>
      <c r="F1001" s="80">
        <v>0</v>
      </c>
      <c r="G1001" s="80">
        <v>0</v>
      </c>
      <c r="H1001" s="80">
        <v>0</v>
      </c>
      <c r="I1001" s="80">
        <v>0</v>
      </c>
      <c r="J1001" s="81">
        <v>1</v>
      </c>
      <c r="K1001" s="80">
        <v>1209327</v>
      </c>
      <c r="L1001" s="80">
        <v>0</v>
      </c>
      <c r="M1001" s="80">
        <v>0</v>
      </c>
      <c r="N1001" s="80">
        <v>720678</v>
      </c>
      <c r="O1001" s="80">
        <v>0</v>
      </c>
      <c r="P1001" s="80">
        <v>0</v>
      </c>
      <c r="Q1001" s="80">
        <v>0</v>
      </c>
      <c r="R1001" s="80">
        <v>0</v>
      </c>
      <c r="S1001" s="80">
        <v>0</v>
      </c>
      <c r="T1001" s="80">
        <v>0</v>
      </c>
    </row>
    <row r="1002" spans="1:20" ht="24" customHeight="1" x14ac:dyDescent="0.25">
      <c r="A1002" s="14">
        <v>62</v>
      </c>
      <c r="B1002" s="15" t="s">
        <v>819</v>
      </c>
      <c r="C1002" s="80">
        <f t="shared" si="263"/>
        <v>3651064.2</v>
      </c>
      <c r="D1002" s="80">
        <f t="shared" si="262"/>
        <v>3651064.2</v>
      </c>
      <c r="E1002" s="80">
        <v>0</v>
      </c>
      <c r="F1002" s="80">
        <v>0</v>
      </c>
      <c r="G1002" s="80">
        <v>955542</v>
      </c>
      <c r="H1002" s="80">
        <v>955542</v>
      </c>
      <c r="I1002" s="80">
        <v>1739980.2</v>
      </c>
      <c r="J1002" s="81">
        <v>0</v>
      </c>
      <c r="K1002" s="80">
        <v>0</v>
      </c>
      <c r="L1002" s="80">
        <v>0</v>
      </c>
      <c r="M1002" s="80">
        <v>0</v>
      </c>
      <c r="N1002" s="80">
        <v>0</v>
      </c>
      <c r="O1002" s="80">
        <v>0</v>
      </c>
      <c r="P1002" s="80">
        <v>0</v>
      </c>
      <c r="Q1002" s="80">
        <v>0</v>
      </c>
      <c r="R1002" s="80">
        <v>0</v>
      </c>
      <c r="S1002" s="80">
        <v>0</v>
      </c>
      <c r="T1002" s="80">
        <v>0</v>
      </c>
    </row>
    <row r="1003" spans="1:20" ht="24" customHeight="1" x14ac:dyDescent="0.25">
      <c r="A1003" s="14">
        <v>63</v>
      </c>
      <c r="B1003" s="15" t="s">
        <v>198</v>
      </c>
      <c r="C1003" s="80">
        <f t="shared" si="263"/>
        <v>2628413</v>
      </c>
      <c r="D1003" s="80">
        <f t="shared" si="262"/>
        <v>2628413</v>
      </c>
      <c r="E1003" s="80">
        <v>0</v>
      </c>
      <c r="F1003" s="80">
        <v>1704997</v>
      </c>
      <c r="G1003" s="80">
        <v>0</v>
      </c>
      <c r="H1003" s="80">
        <v>923416</v>
      </c>
      <c r="I1003" s="80">
        <v>0</v>
      </c>
      <c r="J1003" s="81">
        <v>0</v>
      </c>
      <c r="K1003" s="80">
        <v>0</v>
      </c>
      <c r="L1003" s="80">
        <v>0</v>
      </c>
      <c r="M1003" s="80">
        <v>0</v>
      </c>
      <c r="N1003" s="80">
        <v>0</v>
      </c>
      <c r="O1003" s="80">
        <v>0</v>
      </c>
      <c r="P1003" s="80">
        <v>0</v>
      </c>
      <c r="Q1003" s="80">
        <v>0</v>
      </c>
      <c r="R1003" s="80">
        <v>0</v>
      </c>
      <c r="S1003" s="80">
        <v>0</v>
      </c>
      <c r="T1003" s="80">
        <v>0</v>
      </c>
    </row>
    <row r="1004" spans="1:20" ht="24" customHeight="1" x14ac:dyDescent="0.25">
      <c r="A1004" s="14">
        <v>64</v>
      </c>
      <c r="B1004" s="15" t="s">
        <v>822</v>
      </c>
      <c r="C1004" s="80">
        <f t="shared" si="263"/>
        <v>1834266.05</v>
      </c>
      <c r="D1004" s="80">
        <f t="shared" si="262"/>
        <v>1834266.05</v>
      </c>
      <c r="E1004" s="80">
        <v>0</v>
      </c>
      <c r="F1004" s="80">
        <v>0</v>
      </c>
      <c r="G1004" s="80">
        <v>1834266.05</v>
      </c>
      <c r="H1004" s="80">
        <v>0</v>
      </c>
      <c r="I1004" s="80">
        <v>0</v>
      </c>
      <c r="J1004" s="81">
        <v>0</v>
      </c>
      <c r="K1004" s="80">
        <v>0</v>
      </c>
      <c r="L1004" s="80">
        <v>0</v>
      </c>
      <c r="M1004" s="80">
        <v>0</v>
      </c>
      <c r="N1004" s="80">
        <v>0</v>
      </c>
      <c r="O1004" s="80">
        <v>0</v>
      </c>
      <c r="P1004" s="80">
        <v>0</v>
      </c>
      <c r="Q1004" s="80">
        <v>0</v>
      </c>
      <c r="R1004" s="80">
        <v>0</v>
      </c>
      <c r="S1004" s="80">
        <v>0</v>
      </c>
      <c r="T1004" s="80">
        <v>0</v>
      </c>
    </row>
    <row r="1005" spans="1:20" ht="24" customHeight="1" x14ac:dyDescent="0.25">
      <c r="A1005" s="14">
        <v>65</v>
      </c>
      <c r="B1005" s="15" t="s">
        <v>823</v>
      </c>
      <c r="C1005" s="80">
        <f t="shared" si="263"/>
        <v>560653</v>
      </c>
      <c r="D1005" s="80">
        <f t="shared" ref="D1005:D1015" si="264">E1005+F1005+G1005+H1005+I1005</f>
        <v>560653</v>
      </c>
      <c r="E1005" s="80">
        <v>0</v>
      </c>
      <c r="F1005" s="80">
        <v>186884.34</v>
      </c>
      <c r="G1005" s="80">
        <v>186884.33</v>
      </c>
      <c r="H1005" s="80">
        <v>186884.33</v>
      </c>
      <c r="I1005" s="80">
        <v>0</v>
      </c>
      <c r="J1005" s="81">
        <v>0</v>
      </c>
      <c r="K1005" s="80">
        <v>0</v>
      </c>
      <c r="L1005" s="80">
        <v>0</v>
      </c>
      <c r="M1005" s="80">
        <v>0</v>
      </c>
      <c r="N1005" s="80">
        <v>0</v>
      </c>
      <c r="O1005" s="80">
        <v>0</v>
      </c>
      <c r="P1005" s="80">
        <v>0</v>
      </c>
      <c r="Q1005" s="80">
        <v>0</v>
      </c>
      <c r="R1005" s="80">
        <v>0</v>
      </c>
      <c r="S1005" s="80">
        <v>0</v>
      </c>
      <c r="T1005" s="80">
        <v>0</v>
      </c>
    </row>
    <row r="1006" spans="1:20" ht="24" customHeight="1" x14ac:dyDescent="0.25">
      <c r="A1006" s="14">
        <v>66</v>
      </c>
      <c r="B1006" s="15" t="s">
        <v>200</v>
      </c>
      <c r="C1006" s="80">
        <f t="shared" ref="C1006:C1015" si="265">D1006+K1006+L1006+M1006+N1006+O1006+P1006+Q1006+R1006+S1006+T1006</f>
        <v>1900000</v>
      </c>
      <c r="D1006" s="80">
        <f t="shared" si="264"/>
        <v>1900000</v>
      </c>
      <c r="E1006" s="80">
        <v>0</v>
      </c>
      <c r="F1006" s="80">
        <v>1900000</v>
      </c>
      <c r="G1006" s="80">
        <v>0</v>
      </c>
      <c r="H1006" s="80">
        <v>0</v>
      </c>
      <c r="I1006" s="80">
        <v>0</v>
      </c>
      <c r="J1006" s="81">
        <v>0</v>
      </c>
      <c r="K1006" s="80">
        <v>0</v>
      </c>
      <c r="L1006" s="80">
        <v>0</v>
      </c>
      <c r="M1006" s="80">
        <v>0</v>
      </c>
      <c r="N1006" s="80">
        <v>0</v>
      </c>
      <c r="O1006" s="80">
        <v>0</v>
      </c>
      <c r="P1006" s="80">
        <v>0</v>
      </c>
      <c r="Q1006" s="80">
        <v>0</v>
      </c>
      <c r="R1006" s="80">
        <v>0</v>
      </c>
      <c r="S1006" s="80">
        <v>0</v>
      </c>
      <c r="T1006" s="80">
        <v>0</v>
      </c>
    </row>
    <row r="1007" spans="1:20" ht="24" customHeight="1" x14ac:dyDescent="0.25">
      <c r="A1007" s="14">
        <v>67</v>
      </c>
      <c r="B1007" s="15" t="s">
        <v>824</v>
      </c>
      <c r="C1007" s="80">
        <f t="shared" si="265"/>
        <v>1682083.02</v>
      </c>
      <c r="D1007" s="80">
        <f t="shared" si="264"/>
        <v>652566</v>
      </c>
      <c r="E1007" s="80">
        <v>0</v>
      </c>
      <c r="F1007" s="80">
        <v>0</v>
      </c>
      <c r="G1007" s="80">
        <v>326238</v>
      </c>
      <c r="H1007" s="80">
        <v>326328</v>
      </c>
      <c r="I1007" s="80">
        <v>0</v>
      </c>
      <c r="J1007" s="81">
        <v>1</v>
      </c>
      <c r="K1007" s="80">
        <v>118685.92</v>
      </c>
      <c r="L1007" s="80">
        <v>910831.1</v>
      </c>
      <c r="M1007" s="80">
        <v>0</v>
      </c>
      <c r="N1007" s="80">
        <v>0</v>
      </c>
      <c r="O1007" s="80">
        <v>0</v>
      </c>
      <c r="P1007" s="80">
        <v>0</v>
      </c>
      <c r="Q1007" s="80">
        <v>0</v>
      </c>
      <c r="R1007" s="80">
        <v>0</v>
      </c>
      <c r="S1007" s="80">
        <v>0</v>
      </c>
      <c r="T1007" s="80">
        <v>0</v>
      </c>
    </row>
    <row r="1008" spans="1:20" ht="23.25" customHeight="1" x14ac:dyDescent="0.25">
      <c r="A1008" s="14">
        <v>68</v>
      </c>
      <c r="B1008" s="15" t="s">
        <v>825</v>
      </c>
      <c r="C1008" s="80">
        <f t="shared" si="265"/>
        <v>706255</v>
      </c>
      <c r="D1008" s="80">
        <f t="shared" si="264"/>
        <v>0</v>
      </c>
      <c r="E1008" s="80">
        <v>0</v>
      </c>
      <c r="F1008" s="80">
        <v>0</v>
      </c>
      <c r="G1008" s="80">
        <v>0</v>
      </c>
      <c r="H1008" s="80">
        <v>0</v>
      </c>
      <c r="I1008" s="80">
        <v>0</v>
      </c>
      <c r="J1008" s="81">
        <v>3</v>
      </c>
      <c r="K1008" s="80">
        <v>706255</v>
      </c>
      <c r="L1008" s="80">
        <v>0</v>
      </c>
      <c r="M1008" s="80">
        <v>0</v>
      </c>
      <c r="N1008" s="80">
        <v>0</v>
      </c>
      <c r="O1008" s="80">
        <v>0</v>
      </c>
      <c r="P1008" s="80">
        <v>0</v>
      </c>
      <c r="Q1008" s="80">
        <v>0</v>
      </c>
      <c r="R1008" s="80">
        <v>0</v>
      </c>
      <c r="S1008" s="80">
        <v>0</v>
      </c>
      <c r="T1008" s="80">
        <v>0</v>
      </c>
    </row>
    <row r="1009" spans="1:20" s="44" customFormat="1" ht="22.5" customHeight="1" x14ac:dyDescent="0.25">
      <c r="A1009" s="14"/>
      <c r="B1009" s="38" t="s">
        <v>220</v>
      </c>
      <c r="C1009" s="80">
        <f t="shared" si="265"/>
        <v>-208172</v>
      </c>
      <c r="D1009" s="71">
        <f>SUM(E1009:I1009)</f>
        <v>-208172</v>
      </c>
      <c r="E1009" s="71">
        <v>0</v>
      </c>
      <c r="F1009" s="71">
        <v>0</v>
      </c>
      <c r="G1009" s="71">
        <v>0</v>
      </c>
      <c r="H1009" s="71">
        <v>0</v>
      </c>
      <c r="I1009" s="71">
        <v>-208172</v>
      </c>
      <c r="J1009" s="72">
        <v>0</v>
      </c>
      <c r="K1009" s="71">
        <v>0</v>
      </c>
      <c r="L1009" s="71">
        <v>0</v>
      </c>
      <c r="M1009" s="71">
        <v>0</v>
      </c>
      <c r="N1009" s="71">
        <v>0</v>
      </c>
      <c r="O1009" s="71">
        <v>0</v>
      </c>
      <c r="P1009" s="71">
        <v>0</v>
      </c>
      <c r="Q1009" s="71">
        <v>0</v>
      </c>
      <c r="R1009" s="71">
        <v>0</v>
      </c>
      <c r="S1009" s="71">
        <v>0</v>
      </c>
      <c r="T1009" s="71">
        <v>0</v>
      </c>
    </row>
    <row r="1010" spans="1:20" ht="23.25" customHeight="1" x14ac:dyDescent="0.25">
      <c r="A1010" s="14">
        <v>69</v>
      </c>
      <c r="B1010" s="15" t="s">
        <v>221</v>
      </c>
      <c r="C1010" s="80">
        <f t="shared" si="265"/>
        <v>606807</v>
      </c>
      <c r="D1010" s="80">
        <f t="shared" si="264"/>
        <v>606807</v>
      </c>
      <c r="E1010" s="80">
        <v>0</v>
      </c>
      <c r="F1010" s="80">
        <v>606807</v>
      </c>
      <c r="G1010" s="80">
        <v>0</v>
      </c>
      <c r="H1010" s="80">
        <v>0</v>
      </c>
      <c r="I1010" s="80">
        <v>0</v>
      </c>
      <c r="J1010" s="81">
        <v>0</v>
      </c>
      <c r="K1010" s="80">
        <v>0</v>
      </c>
      <c r="L1010" s="80">
        <v>0</v>
      </c>
      <c r="M1010" s="80">
        <v>0</v>
      </c>
      <c r="N1010" s="80">
        <v>0</v>
      </c>
      <c r="O1010" s="80">
        <v>0</v>
      </c>
      <c r="P1010" s="80">
        <v>0</v>
      </c>
      <c r="Q1010" s="80">
        <v>0</v>
      </c>
      <c r="R1010" s="80">
        <v>0</v>
      </c>
      <c r="S1010" s="80">
        <v>0</v>
      </c>
      <c r="T1010" s="80">
        <v>0</v>
      </c>
    </row>
    <row r="1011" spans="1:20" ht="25.5" customHeight="1" x14ac:dyDescent="0.25">
      <c r="A1011" s="14">
        <v>70</v>
      </c>
      <c r="B1011" s="15" t="s">
        <v>827</v>
      </c>
      <c r="C1011" s="80">
        <f t="shared" si="265"/>
        <v>1735510</v>
      </c>
      <c r="D1011" s="80">
        <f t="shared" si="264"/>
        <v>1735510</v>
      </c>
      <c r="E1011" s="80">
        <v>1735510</v>
      </c>
      <c r="F1011" s="80">
        <v>0</v>
      </c>
      <c r="G1011" s="80">
        <v>0</v>
      </c>
      <c r="H1011" s="80">
        <v>0</v>
      </c>
      <c r="I1011" s="80">
        <v>0</v>
      </c>
      <c r="J1011" s="81">
        <v>0</v>
      </c>
      <c r="K1011" s="80">
        <v>0</v>
      </c>
      <c r="L1011" s="80">
        <v>0</v>
      </c>
      <c r="M1011" s="80">
        <v>0</v>
      </c>
      <c r="N1011" s="80">
        <v>0</v>
      </c>
      <c r="O1011" s="80">
        <v>0</v>
      </c>
      <c r="P1011" s="80">
        <v>0</v>
      </c>
      <c r="Q1011" s="80">
        <v>0</v>
      </c>
      <c r="R1011" s="80">
        <v>0</v>
      </c>
      <c r="S1011" s="80">
        <v>0</v>
      </c>
      <c r="T1011" s="80">
        <v>0</v>
      </c>
    </row>
    <row r="1012" spans="1:20" s="47" customFormat="1" ht="25.5" customHeight="1" x14ac:dyDescent="0.25">
      <c r="A1012" s="14">
        <v>71</v>
      </c>
      <c r="B1012" s="99" t="s">
        <v>1301</v>
      </c>
      <c r="C1012" s="80">
        <f t="shared" si="265"/>
        <v>3434789.83</v>
      </c>
      <c r="D1012" s="100">
        <f t="shared" ref="D1012" si="266">E1012+F1012+G1012+H1012+I1012</f>
        <v>1060490.83</v>
      </c>
      <c r="E1012" s="100">
        <v>0</v>
      </c>
      <c r="F1012" s="100">
        <v>112828.83</v>
      </c>
      <c r="G1012" s="100">
        <f>511013+436649</f>
        <v>947662</v>
      </c>
      <c r="H1012" s="100">
        <v>0</v>
      </c>
      <c r="I1012" s="100">
        <v>0</v>
      </c>
      <c r="J1012" s="101">
        <v>1</v>
      </c>
      <c r="K1012" s="100">
        <v>1858299</v>
      </c>
      <c r="L1012" s="100">
        <v>0</v>
      </c>
      <c r="M1012" s="100">
        <v>0</v>
      </c>
      <c r="N1012" s="100">
        <v>246000</v>
      </c>
      <c r="O1012" s="100">
        <v>0</v>
      </c>
      <c r="P1012" s="100">
        <v>270000</v>
      </c>
      <c r="Q1012" s="100">
        <v>0</v>
      </c>
      <c r="R1012" s="100">
        <v>0</v>
      </c>
      <c r="S1012" s="100">
        <v>0</v>
      </c>
      <c r="T1012" s="100">
        <v>0</v>
      </c>
    </row>
    <row r="1013" spans="1:20" ht="25.5" customHeight="1" x14ac:dyDescent="0.25">
      <c r="A1013" s="14">
        <v>72</v>
      </c>
      <c r="B1013" s="15" t="s">
        <v>828</v>
      </c>
      <c r="C1013" s="80">
        <f t="shared" si="265"/>
        <v>150078</v>
      </c>
      <c r="D1013" s="80">
        <f t="shared" si="264"/>
        <v>150078</v>
      </c>
      <c r="E1013" s="80">
        <v>150078</v>
      </c>
      <c r="F1013" s="80">
        <v>0</v>
      </c>
      <c r="G1013" s="80">
        <v>0</v>
      </c>
      <c r="H1013" s="80">
        <v>0</v>
      </c>
      <c r="I1013" s="80">
        <v>0</v>
      </c>
      <c r="J1013" s="81">
        <v>0</v>
      </c>
      <c r="K1013" s="80">
        <v>0</v>
      </c>
      <c r="L1013" s="80">
        <v>0</v>
      </c>
      <c r="M1013" s="80">
        <v>0</v>
      </c>
      <c r="N1013" s="80">
        <v>0</v>
      </c>
      <c r="O1013" s="80">
        <v>0</v>
      </c>
      <c r="P1013" s="80">
        <v>0</v>
      </c>
      <c r="Q1013" s="80">
        <v>0</v>
      </c>
      <c r="R1013" s="80">
        <v>0</v>
      </c>
      <c r="S1013" s="80">
        <v>0</v>
      </c>
      <c r="T1013" s="80">
        <v>0</v>
      </c>
    </row>
    <row r="1014" spans="1:20" ht="23.25" customHeight="1" x14ac:dyDescent="0.25">
      <c r="A1014" s="14">
        <v>73</v>
      </c>
      <c r="B1014" s="15" t="s">
        <v>681</v>
      </c>
      <c r="C1014" s="80">
        <f t="shared" si="265"/>
        <v>1095291</v>
      </c>
      <c r="D1014" s="80">
        <f t="shared" si="264"/>
        <v>1095291</v>
      </c>
      <c r="E1014" s="80">
        <v>669569</v>
      </c>
      <c r="F1014" s="80">
        <v>0</v>
      </c>
      <c r="G1014" s="80">
        <v>425722</v>
      </c>
      <c r="H1014" s="80">
        <v>0</v>
      </c>
      <c r="I1014" s="80">
        <v>0</v>
      </c>
      <c r="J1014" s="81">
        <v>0</v>
      </c>
      <c r="K1014" s="80">
        <v>0</v>
      </c>
      <c r="L1014" s="80">
        <v>0</v>
      </c>
      <c r="M1014" s="80">
        <v>0</v>
      </c>
      <c r="N1014" s="80">
        <v>0</v>
      </c>
      <c r="O1014" s="80">
        <v>0</v>
      </c>
      <c r="P1014" s="80">
        <v>0</v>
      </c>
      <c r="Q1014" s="80">
        <v>0</v>
      </c>
      <c r="R1014" s="80">
        <v>0</v>
      </c>
      <c r="S1014" s="80">
        <v>0</v>
      </c>
      <c r="T1014" s="80">
        <v>0</v>
      </c>
    </row>
    <row r="1015" spans="1:20" ht="27" customHeight="1" x14ac:dyDescent="0.25">
      <c r="A1015" s="14">
        <v>74</v>
      </c>
      <c r="B1015" s="15" t="s">
        <v>831</v>
      </c>
      <c r="C1015" s="80">
        <f t="shared" si="265"/>
        <v>819190.76</v>
      </c>
      <c r="D1015" s="80">
        <f t="shared" si="264"/>
        <v>0</v>
      </c>
      <c r="E1015" s="80">
        <v>0</v>
      </c>
      <c r="F1015" s="80">
        <v>0</v>
      </c>
      <c r="G1015" s="80">
        <v>0</v>
      </c>
      <c r="H1015" s="80">
        <v>0</v>
      </c>
      <c r="I1015" s="80">
        <v>0</v>
      </c>
      <c r="J1015" s="81">
        <v>0</v>
      </c>
      <c r="K1015" s="80">
        <v>0</v>
      </c>
      <c r="L1015" s="80">
        <v>0</v>
      </c>
      <c r="M1015" s="80">
        <v>0</v>
      </c>
      <c r="N1015" s="80">
        <v>819190.76</v>
      </c>
      <c r="O1015" s="80">
        <v>0</v>
      </c>
      <c r="P1015" s="80">
        <v>0</v>
      </c>
      <c r="Q1015" s="80">
        <v>0</v>
      </c>
      <c r="R1015" s="80">
        <v>0</v>
      </c>
      <c r="S1015" s="80">
        <v>0</v>
      </c>
      <c r="T1015" s="80">
        <v>0</v>
      </c>
    </row>
    <row r="1016" spans="1:20" s="8" customFormat="1" ht="27" customHeight="1" x14ac:dyDescent="0.25">
      <c r="A1016" s="171" t="s">
        <v>234</v>
      </c>
      <c r="B1016" s="171"/>
      <c r="C1016" s="78">
        <f>SUM(C1017)</f>
        <v>356232</v>
      </c>
      <c r="D1016" s="78">
        <f t="shared" ref="D1016:T1016" si="267">SUM(D1017)</f>
        <v>356232</v>
      </c>
      <c r="E1016" s="78">
        <f t="shared" si="267"/>
        <v>0</v>
      </c>
      <c r="F1016" s="78">
        <f t="shared" si="267"/>
        <v>0</v>
      </c>
      <c r="G1016" s="78">
        <f t="shared" si="267"/>
        <v>0</v>
      </c>
      <c r="H1016" s="78">
        <f t="shared" si="267"/>
        <v>0</v>
      </c>
      <c r="I1016" s="78">
        <f t="shared" si="267"/>
        <v>356232</v>
      </c>
      <c r="J1016" s="79">
        <f t="shared" si="267"/>
        <v>0</v>
      </c>
      <c r="K1016" s="78">
        <f t="shared" si="267"/>
        <v>0</v>
      </c>
      <c r="L1016" s="78">
        <f t="shared" si="267"/>
        <v>0</v>
      </c>
      <c r="M1016" s="78">
        <f t="shared" si="267"/>
        <v>0</v>
      </c>
      <c r="N1016" s="78">
        <f t="shared" si="267"/>
        <v>0</v>
      </c>
      <c r="O1016" s="78">
        <f t="shared" si="267"/>
        <v>0</v>
      </c>
      <c r="P1016" s="78">
        <f t="shared" si="267"/>
        <v>0</v>
      </c>
      <c r="Q1016" s="78">
        <f t="shared" si="267"/>
        <v>0</v>
      </c>
      <c r="R1016" s="78">
        <f t="shared" si="267"/>
        <v>0</v>
      </c>
      <c r="S1016" s="78">
        <f t="shared" si="267"/>
        <v>0</v>
      </c>
      <c r="T1016" s="78">
        <f t="shared" si="267"/>
        <v>0</v>
      </c>
    </row>
    <row r="1017" spans="1:20" ht="27.75" customHeight="1" x14ac:dyDescent="0.25">
      <c r="A1017" s="14">
        <v>1</v>
      </c>
      <c r="B1017" s="15" t="s">
        <v>832</v>
      </c>
      <c r="C1017" s="80">
        <f>D1017+K1017+L1017+M1017+N1017+O1017+P1017+Q1017+R1017+S1017+T1017</f>
        <v>356232</v>
      </c>
      <c r="D1017" s="80">
        <f>SUM(E1017:I1017)</f>
        <v>356232</v>
      </c>
      <c r="E1017" s="80">
        <v>0</v>
      </c>
      <c r="F1017" s="80">
        <v>0</v>
      </c>
      <c r="G1017" s="80">
        <v>0</v>
      </c>
      <c r="H1017" s="80">
        <v>0</v>
      </c>
      <c r="I1017" s="80">
        <v>356232</v>
      </c>
      <c r="J1017" s="81">
        <v>0</v>
      </c>
      <c r="K1017" s="80">
        <v>0</v>
      </c>
      <c r="L1017" s="80">
        <v>0</v>
      </c>
      <c r="M1017" s="80">
        <v>0</v>
      </c>
      <c r="N1017" s="80">
        <v>0</v>
      </c>
      <c r="O1017" s="80">
        <v>0</v>
      </c>
      <c r="P1017" s="80">
        <v>0</v>
      </c>
      <c r="Q1017" s="80">
        <v>0</v>
      </c>
      <c r="R1017" s="80">
        <v>0</v>
      </c>
      <c r="S1017" s="80">
        <v>0</v>
      </c>
      <c r="T1017" s="80">
        <v>0</v>
      </c>
    </row>
    <row r="1018" spans="1:20" s="8" customFormat="1" ht="26.25" customHeight="1" x14ac:dyDescent="0.25">
      <c r="A1018" s="171" t="s">
        <v>295</v>
      </c>
      <c r="B1018" s="171"/>
      <c r="C1018" s="78">
        <f>SUM(C1019:C1020)</f>
        <v>-488617.50999999995</v>
      </c>
      <c r="D1018" s="78">
        <f t="shared" ref="D1018:T1018" si="268">SUM(D1019:D1020)</f>
        <v>74807.69</v>
      </c>
      <c r="E1018" s="78">
        <f t="shared" si="268"/>
        <v>0</v>
      </c>
      <c r="F1018" s="78">
        <f t="shared" si="268"/>
        <v>0</v>
      </c>
      <c r="G1018" s="78">
        <f t="shared" si="268"/>
        <v>0</v>
      </c>
      <c r="H1018" s="78">
        <f t="shared" si="268"/>
        <v>74807.69</v>
      </c>
      <c r="I1018" s="78">
        <f t="shared" si="268"/>
        <v>0</v>
      </c>
      <c r="J1018" s="79">
        <f t="shared" si="268"/>
        <v>0</v>
      </c>
      <c r="K1018" s="78">
        <f t="shared" si="268"/>
        <v>0</v>
      </c>
      <c r="L1018" s="78">
        <f t="shared" si="268"/>
        <v>0</v>
      </c>
      <c r="M1018" s="78">
        <f t="shared" si="268"/>
        <v>0</v>
      </c>
      <c r="N1018" s="78">
        <f t="shared" si="268"/>
        <v>-563425.19999999995</v>
      </c>
      <c r="O1018" s="78">
        <f t="shared" si="268"/>
        <v>0</v>
      </c>
      <c r="P1018" s="78">
        <f t="shared" si="268"/>
        <v>0</v>
      </c>
      <c r="Q1018" s="78">
        <f t="shared" si="268"/>
        <v>0</v>
      </c>
      <c r="R1018" s="78">
        <f t="shared" si="268"/>
        <v>0</v>
      </c>
      <c r="S1018" s="78">
        <f t="shared" si="268"/>
        <v>0</v>
      </c>
      <c r="T1018" s="78">
        <f t="shared" si="268"/>
        <v>0</v>
      </c>
    </row>
    <row r="1019" spans="1:20" ht="22.5" customHeight="1" x14ac:dyDescent="0.25">
      <c r="A1019" s="14">
        <v>1</v>
      </c>
      <c r="B1019" s="15" t="s">
        <v>834</v>
      </c>
      <c r="C1019" s="80">
        <f t="shared" ref="C1019:C1020" si="269">D1019+K1019+L1019+M1019+N1019+O1019+P1019+Q1019+R1019+S1019+T1019</f>
        <v>74807.69</v>
      </c>
      <c r="D1019" s="80">
        <f t="shared" ref="D1019:D1020" si="270">SUM(E1019:I1019)</f>
        <v>74807.69</v>
      </c>
      <c r="E1019" s="80">
        <v>0</v>
      </c>
      <c r="F1019" s="80">
        <v>0</v>
      </c>
      <c r="G1019" s="80">
        <v>0</v>
      </c>
      <c r="H1019" s="80">
        <v>74807.69</v>
      </c>
      <c r="I1019" s="80">
        <v>0</v>
      </c>
      <c r="J1019" s="81">
        <v>0</v>
      </c>
      <c r="K1019" s="80">
        <v>0</v>
      </c>
      <c r="L1019" s="80">
        <v>0</v>
      </c>
      <c r="M1019" s="80">
        <v>0</v>
      </c>
      <c r="N1019" s="80">
        <v>0</v>
      </c>
      <c r="O1019" s="80">
        <v>0</v>
      </c>
      <c r="P1019" s="80">
        <v>0</v>
      </c>
      <c r="Q1019" s="80">
        <v>0</v>
      </c>
      <c r="R1019" s="80">
        <v>0</v>
      </c>
      <c r="S1019" s="80">
        <v>0</v>
      </c>
      <c r="T1019" s="80">
        <v>0</v>
      </c>
    </row>
    <row r="1020" spans="1:20" ht="22.5" customHeight="1" x14ac:dyDescent="0.25">
      <c r="A1020" s="14">
        <v>2</v>
      </c>
      <c r="B1020" s="15" t="s">
        <v>835</v>
      </c>
      <c r="C1020" s="80">
        <f t="shared" si="269"/>
        <v>-563425.19999999995</v>
      </c>
      <c r="D1020" s="80">
        <f t="shared" si="270"/>
        <v>0</v>
      </c>
      <c r="E1020" s="80">
        <v>0</v>
      </c>
      <c r="F1020" s="80">
        <v>0</v>
      </c>
      <c r="G1020" s="80">
        <v>0</v>
      </c>
      <c r="H1020" s="80">
        <v>0</v>
      </c>
      <c r="I1020" s="80">
        <v>0</v>
      </c>
      <c r="J1020" s="81">
        <v>0</v>
      </c>
      <c r="K1020" s="80">
        <v>0</v>
      </c>
      <c r="L1020" s="80">
        <v>0</v>
      </c>
      <c r="M1020" s="80">
        <v>0</v>
      </c>
      <c r="N1020" s="80">
        <v>-563425.19999999995</v>
      </c>
      <c r="O1020" s="80">
        <v>0</v>
      </c>
      <c r="P1020" s="80">
        <v>0</v>
      </c>
      <c r="Q1020" s="80">
        <v>0</v>
      </c>
      <c r="R1020" s="80">
        <v>0</v>
      </c>
      <c r="S1020" s="80">
        <v>0</v>
      </c>
      <c r="T1020" s="80">
        <v>0</v>
      </c>
    </row>
    <row r="1021" spans="1:20" s="65" customFormat="1" ht="27.75" customHeight="1" x14ac:dyDescent="0.25">
      <c r="A1021" s="176" t="s">
        <v>1302</v>
      </c>
      <c r="B1021" s="176"/>
      <c r="C1021" s="95">
        <f>C1022</f>
        <v>1394400</v>
      </c>
      <c r="D1021" s="95">
        <f t="shared" ref="D1021:T1021" si="271">D1022</f>
        <v>0</v>
      </c>
      <c r="E1021" s="95">
        <f t="shared" si="271"/>
        <v>0</v>
      </c>
      <c r="F1021" s="95">
        <f t="shared" si="271"/>
        <v>0</v>
      </c>
      <c r="G1021" s="95">
        <f t="shared" si="271"/>
        <v>0</v>
      </c>
      <c r="H1021" s="95">
        <f t="shared" si="271"/>
        <v>0</v>
      </c>
      <c r="I1021" s="95">
        <f t="shared" si="271"/>
        <v>0</v>
      </c>
      <c r="J1021" s="96">
        <f t="shared" si="271"/>
        <v>0</v>
      </c>
      <c r="K1021" s="95">
        <f t="shared" si="271"/>
        <v>0</v>
      </c>
      <c r="L1021" s="95">
        <f t="shared" si="271"/>
        <v>0</v>
      </c>
      <c r="M1021" s="95">
        <f t="shared" si="271"/>
        <v>0</v>
      </c>
      <c r="N1021" s="95">
        <f t="shared" si="271"/>
        <v>1394400</v>
      </c>
      <c r="O1021" s="95">
        <f t="shared" si="271"/>
        <v>0</v>
      </c>
      <c r="P1021" s="95">
        <f t="shared" si="271"/>
        <v>0</v>
      </c>
      <c r="Q1021" s="95">
        <f t="shared" si="271"/>
        <v>0</v>
      </c>
      <c r="R1021" s="95">
        <f t="shared" si="271"/>
        <v>0</v>
      </c>
      <c r="S1021" s="95">
        <f t="shared" si="271"/>
        <v>0</v>
      </c>
      <c r="T1021" s="95">
        <f t="shared" si="271"/>
        <v>0</v>
      </c>
    </row>
    <row r="1022" spans="1:20" s="65" customFormat="1" ht="22.5" customHeight="1" x14ac:dyDescent="0.25">
      <c r="A1022" s="39">
        <v>1</v>
      </c>
      <c r="B1022" s="38" t="s">
        <v>1255</v>
      </c>
      <c r="C1022" s="88">
        <f>D1022+K1022+L1022+M1022+N1022+O1022+P1022+Q1022+R1022+S1022+T1022</f>
        <v>1394400</v>
      </c>
      <c r="D1022" s="88">
        <f>SUM(E1022:I1022)</f>
        <v>0</v>
      </c>
      <c r="E1022" s="88">
        <v>0</v>
      </c>
      <c r="F1022" s="88">
        <v>0</v>
      </c>
      <c r="G1022" s="88">
        <v>0</v>
      </c>
      <c r="H1022" s="88">
        <v>0</v>
      </c>
      <c r="I1022" s="88">
        <v>0</v>
      </c>
      <c r="J1022" s="93">
        <v>0</v>
      </c>
      <c r="K1022" s="88">
        <v>0</v>
      </c>
      <c r="L1022" s="88">
        <v>0</v>
      </c>
      <c r="M1022" s="88">
        <v>0</v>
      </c>
      <c r="N1022" s="88">
        <v>1394400</v>
      </c>
      <c r="O1022" s="88">
        <v>0</v>
      </c>
      <c r="P1022" s="88">
        <v>0</v>
      </c>
      <c r="Q1022" s="42">
        <v>0</v>
      </c>
      <c r="R1022" s="42">
        <v>0</v>
      </c>
      <c r="S1022" s="88">
        <v>0</v>
      </c>
      <c r="T1022" s="88">
        <v>0</v>
      </c>
    </row>
    <row r="1023" spans="1:20" s="8" customFormat="1" ht="22.5" customHeight="1" x14ac:dyDescent="0.25">
      <c r="A1023" s="171" t="s">
        <v>836</v>
      </c>
      <c r="B1023" s="171"/>
      <c r="C1023" s="78">
        <f>C1024+C1027</f>
        <v>99597.040000000037</v>
      </c>
      <c r="D1023" s="78">
        <f t="shared" ref="D1023:T1023" si="272">D1024+D1027</f>
        <v>99597.040000000037</v>
      </c>
      <c r="E1023" s="78">
        <f t="shared" si="272"/>
        <v>0</v>
      </c>
      <c r="F1023" s="78">
        <f t="shared" si="272"/>
        <v>530277.04</v>
      </c>
      <c r="G1023" s="78">
        <f t="shared" si="272"/>
        <v>0</v>
      </c>
      <c r="H1023" s="78">
        <f t="shared" si="272"/>
        <v>-226142.4</v>
      </c>
      <c r="I1023" s="78">
        <f t="shared" si="272"/>
        <v>-204537.60000000001</v>
      </c>
      <c r="J1023" s="79">
        <f t="shared" si="272"/>
        <v>0</v>
      </c>
      <c r="K1023" s="78">
        <f t="shared" si="272"/>
        <v>0</v>
      </c>
      <c r="L1023" s="78">
        <f t="shared" si="272"/>
        <v>0</v>
      </c>
      <c r="M1023" s="78">
        <f t="shared" si="272"/>
        <v>0</v>
      </c>
      <c r="N1023" s="78">
        <f t="shared" si="272"/>
        <v>0</v>
      </c>
      <c r="O1023" s="78">
        <f t="shared" si="272"/>
        <v>0</v>
      </c>
      <c r="P1023" s="78">
        <f t="shared" si="272"/>
        <v>0</v>
      </c>
      <c r="Q1023" s="78">
        <f t="shared" si="272"/>
        <v>0</v>
      </c>
      <c r="R1023" s="78">
        <f t="shared" si="272"/>
        <v>0</v>
      </c>
      <c r="S1023" s="78">
        <f t="shared" si="272"/>
        <v>0</v>
      </c>
      <c r="T1023" s="78">
        <f t="shared" si="272"/>
        <v>0</v>
      </c>
    </row>
    <row r="1024" spans="1:20" s="8" customFormat="1" ht="22.5" customHeight="1" x14ac:dyDescent="0.25">
      <c r="A1024" s="171" t="s">
        <v>328</v>
      </c>
      <c r="B1024" s="171"/>
      <c r="C1024" s="78">
        <f>SUM(C1025:C1026)</f>
        <v>-967460.96</v>
      </c>
      <c r="D1024" s="78">
        <f t="shared" ref="D1024:T1024" si="273">SUM(D1025:D1026)</f>
        <v>-967460.96</v>
      </c>
      <c r="E1024" s="78">
        <f t="shared" si="273"/>
        <v>0</v>
      </c>
      <c r="F1024" s="78">
        <f t="shared" si="273"/>
        <v>-536780.96</v>
      </c>
      <c r="G1024" s="78">
        <f t="shared" si="273"/>
        <v>0</v>
      </c>
      <c r="H1024" s="78">
        <f t="shared" si="273"/>
        <v>-226142.4</v>
      </c>
      <c r="I1024" s="78">
        <f t="shared" si="273"/>
        <v>-204537.60000000001</v>
      </c>
      <c r="J1024" s="79">
        <f t="shared" si="273"/>
        <v>0</v>
      </c>
      <c r="K1024" s="78">
        <f t="shared" si="273"/>
        <v>0</v>
      </c>
      <c r="L1024" s="78">
        <f t="shared" si="273"/>
        <v>0</v>
      </c>
      <c r="M1024" s="78">
        <f t="shared" si="273"/>
        <v>0</v>
      </c>
      <c r="N1024" s="78">
        <f t="shared" si="273"/>
        <v>0</v>
      </c>
      <c r="O1024" s="78">
        <f t="shared" si="273"/>
        <v>0</v>
      </c>
      <c r="P1024" s="78">
        <f t="shared" si="273"/>
        <v>0</v>
      </c>
      <c r="Q1024" s="78">
        <f t="shared" si="273"/>
        <v>0</v>
      </c>
      <c r="R1024" s="78">
        <f t="shared" si="273"/>
        <v>0</v>
      </c>
      <c r="S1024" s="78">
        <f t="shared" si="273"/>
        <v>0</v>
      </c>
      <c r="T1024" s="78">
        <f t="shared" si="273"/>
        <v>0</v>
      </c>
    </row>
    <row r="1025" spans="1:20" ht="22.5" customHeight="1" x14ac:dyDescent="0.25">
      <c r="A1025" s="14">
        <v>1</v>
      </c>
      <c r="B1025" s="15" t="s">
        <v>837</v>
      </c>
      <c r="C1025" s="80">
        <f t="shared" ref="C1025:C1026" si="274">D1025+K1025+L1025+M1025+N1025+O1025+P1025+Q1025+R1025+S1025+T1025</f>
        <v>-1011443.08</v>
      </c>
      <c r="D1025" s="80">
        <f t="shared" ref="D1025:D1026" si="275">SUM(E1025:I1025)</f>
        <v>-1011443.08</v>
      </c>
      <c r="E1025" s="80">
        <v>0</v>
      </c>
      <c r="F1025" s="80">
        <v>-580763.07999999996</v>
      </c>
      <c r="G1025" s="80">
        <v>0</v>
      </c>
      <c r="H1025" s="80">
        <v>-226142.4</v>
      </c>
      <c r="I1025" s="80">
        <v>-204537.60000000001</v>
      </c>
      <c r="J1025" s="81">
        <v>0</v>
      </c>
      <c r="K1025" s="80">
        <v>0</v>
      </c>
      <c r="L1025" s="80">
        <v>0</v>
      </c>
      <c r="M1025" s="80">
        <v>0</v>
      </c>
      <c r="N1025" s="80">
        <v>0</v>
      </c>
      <c r="O1025" s="80">
        <v>0</v>
      </c>
      <c r="P1025" s="80">
        <v>0</v>
      </c>
      <c r="Q1025" s="80">
        <v>0</v>
      </c>
      <c r="R1025" s="80">
        <v>0</v>
      </c>
      <c r="S1025" s="80">
        <v>0</v>
      </c>
      <c r="T1025" s="80">
        <v>0</v>
      </c>
    </row>
    <row r="1026" spans="1:20" ht="22.5" customHeight="1" x14ac:dyDescent="0.25">
      <c r="A1026" s="15"/>
      <c r="B1026" s="15" t="s">
        <v>837</v>
      </c>
      <c r="C1026" s="80">
        <f t="shared" si="274"/>
        <v>43982.12</v>
      </c>
      <c r="D1026" s="80">
        <f t="shared" si="275"/>
        <v>43982.12</v>
      </c>
      <c r="E1026" s="80">
        <v>0</v>
      </c>
      <c r="F1026" s="80">
        <v>43982.12</v>
      </c>
      <c r="G1026" s="80">
        <v>0</v>
      </c>
      <c r="H1026" s="80">
        <v>0</v>
      </c>
      <c r="I1026" s="80">
        <v>0</v>
      </c>
      <c r="J1026" s="81">
        <v>0</v>
      </c>
      <c r="K1026" s="80">
        <v>0</v>
      </c>
      <c r="L1026" s="80">
        <v>0</v>
      </c>
      <c r="M1026" s="80">
        <v>0</v>
      </c>
      <c r="N1026" s="80">
        <v>0</v>
      </c>
      <c r="O1026" s="80">
        <v>0</v>
      </c>
      <c r="P1026" s="80">
        <v>0</v>
      </c>
      <c r="Q1026" s="80">
        <v>0</v>
      </c>
      <c r="R1026" s="80">
        <v>0</v>
      </c>
      <c r="S1026" s="80">
        <v>0</v>
      </c>
      <c r="T1026" s="80">
        <v>0</v>
      </c>
    </row>
    <row r="1027" spans="1:20" s="8" customFormat="1" ht="22.5" customHeight="1" x14ac:dyDescent="0.25">
      <c r="A1027" s="171" t="s">
        <v>838</v>
      </c>
      <c r="B1027" s="171"/>
      <c r="C1027" s="78">
        <f>C1028</f>
        <v>1067058</v>
      </c>
      <c r="D1027" s="78">
        <f t="shared" ref="D1027:T1027" si="276">D1028</f>
        <v>1067058</v>
      </c>
      <c r="E1027" s="78">
        <f t="shared" si="276"/>
        <v>0</v>
      </c>
      <c r="F1027" s="78">
        <f t="shared" si="276"/>
        <v>1067058</v>
      </c>
      <c r="G1027" s="78">
        <f t="shared" si="276"/>
        <v>0</v>
      </c>
      <c r="H1027" s="78">
        <f t="shared" si="276"/>
        <v>0</v>
      </c>
      <c r="I1027" s="78">
        <f t="shared" si="276"/>
        <v>0</v>
      </c>
      <c r="J1027" s="79">
        <f t="shared" si="276"/>
        <v>0</v>
      </c>
      <c r="K1027" s="78">
        <f t="shared" si="276"/>
        <v>0</v>
      </c>
      <c r="L1027" s="78">
        <f t="shared" si="276"/>
        <v>0</v>
      </c>
      <c r="M1027" s="78">
        <f t="shared" si="276"/>
        <v>0</v>
      </c>
      <c r="N1027" s="78">
        <f t="shared" si="276"/>
        <v>0</v>
      </c>
      <c r="O1027" s="78">
        <f t="shared" si="276"/>
        <v>0</v>
      </c>
      <c r="P1027" s="78">
        <f t="shared" si="276"/>
        <v>0</v>
      </c>
      <c r="Q1027" s="78">
        <f t="shared" si="276"/>
        <v>0</v>
      </c>
      <c r="R1027" s="78">
        <f t="shared" si="276"/>
        <v>0</v>
      </c>
      <c r="S1027" s="78">
        <f t="shared" si="276"/>
        <v>0</v>
      </c>
      <c r="T1027" s="78">
        <f t="shared" si="276"/>
        <v>0</v>
      </c>
    </row>
    <row r="1028" spans="1:20" ht="22.5" customHeight="1" x14ac:dyDescent="0.25">
      <c r="A1028" s="14">
        <v>1</v>
      </c>
      <c r="B1028" s="15" t="s">
        <v>839</v>
      </c>
      <c r="C1028" s="80">
        <f>D1028+K1028+L1028+M1028+N1028+O1028+P1028+Q1028+R1028+S1028+T1028</f>
        <v>1067058</v>
      </c>
      <c r="D1028" s="80">
        <f>E1028+F1028+G1028+H1028+I1028</f>
        <v>1067058</v>
      </c>
      <c r="E1028" s="80">
        <v>0</v>
      </c>
      <c r="F1028" s="80">
        <v>1067058</v>
      </c>
      <c r="G1028" s="80">
        <v>0</v>
      </c>
      <c r="H1028" s="80">
        <v>0</v>
      </c>
      <c r="I1028" s="80">
        <v>0</v>
      </c>
      <c r="J1028" s="81">
        <v>0</v>
      </c>
      <c r="K1028" s="80">
        <v>0</v>
      </c>
      <c r="L1028" s="80">
        <v>0</v>
      </c>
      <c r="M1028" s="80">
        <v>0</v>
      </c>
      <c r="N1028" s="80">
        <v>0</v>
      </c>
      <c r="O1028" s="80">
        <v>0</v>
      </c>
      <c r="P1028" s="80">
        <v>0</v>
      </c>
      <c r="Q1028" s="80">
        <v>0</v>
      </c>
      <c r="R1028" s="80">
        <v>0</v>
      </c>
      <c r="S1028" s="80">
        <v>0</v>
      </c>
      <c r="T1028" s="80">
        <v>0</v>
      </c>
    </row>
    <row r="1029" spans="1:20" s="8" customFormat="1" ht="22.5" customHeight="1" x14ac:dyDescent="0.25">
      <c r="A1029" s="171" t="s">
        <v>359</v>
      </c>
      <c r="B1029" s="171"/>
      <c r="C1029" s="78">
        <f>C1030</f>
        <v>-60274.400000000001</v>
      </c>
      <c r="D1029" s="78">
        <f t="shared" ref="D1029:T1029" si="277">D1030</f>
        <v>-60274.400000000001</v>
      </c>
      <c r="E1029" s="78">
        <f t="shared" si="277"/>
        <v>0</v>
      </c>
      <c r="F1029" s="78">
        <f t="shared" si="277"/>
        <v>0</v>
      </c>
      <c r="G1029" s="78">
        <f t="shared" si="277"/>
        <v>-15184.83</v>
      </c>
      <c r="H1029" s="78">
        <f t="shared" si="277"/>
        <v>-45089.57</v>
      </c>
      <c r="I1029" s="78">
        <f t="shared" si="277"/>
        <v>0</v>
      </c>
      <c r="J1029" s="79">
        <f t="shared" si="277"/>
        <v>0</v>
      </c>
      <c r="K1029" s="78">
        <f t="shared" si="277"/>
        <v>0</v>
      </c>
      <c r="L1029" s="78">
        <f t="shared" si="277"/>
        <v>0</v>
      </c>
      <c r="M1029" s="78">
        <f t="shared" si="277"/>
        <v>0</v>
      </c>
      <c r="N1029" s="78">
        <f t="shared" si="277"/>
        <v>0</v>
      </c>
      <c r="O1029" s="78">
        <f t="shared" si="277"/>
        <v>0</v>
      </c>
      <c r="P1029" s="78">
        <f t="shared" si="277"/>
        <v>0</v>
      </c>
      <c r="Q1029" s="78">
        <f t="shared" si="277"/>
        <v>0</v>
      </c>
      <c r="R1029" s="78">
        <f t="shared" si="277"/>
        <v>0</v>
      </c>
      <c r="S1029" s="78">
        <f t="shared" si="277"/>
        <v>0</v>
      </c>
      <c r="T1029" s="78">
        <f t="shared" si="277"/>
        <v>0</v>
      </c>
    </row>
    <row r="1030" spans="1:20" s="8" customFormat="1" ht="22.5" customHeight="1" x14ac:dyDescent="0.25">
      <c r="A1030" s="171" t="s">
        <v>360</v>
      </c>
      <c r="B1030" s="171"/>
      <c r="C1030" s="78">
        <f>SUM(C1031:C1032)</f>
        <v>-60274.400000000001</v>
      </c>
      <c r="D1030" s="78">
        <f t="shared" ref="D1030:T1030" si="278">SUM(D1031:D1032)</f>
        <v>-60274.400000000001</v>
      </c>
      <c r="E1030" s="78">
        <f t="shared" si="278"/>
        <v>0</v>
      </c>
      <c r="F1030" s="78">
        <f t="shared" si="278"/>
        <v>0</v>
      </c>
      <c r="G1030" s="78">
        <f t="shared" si="278"/>
        <v>-15184.83</v>
      </c>
      <c r="H1030" s="78">
        <f t="shared" si="278"/>
        <v>-45089.57</v>
      </c>
      <c r="I1030" s="78">
        <f t="shared" si="278"/>
        <v>0</v>
      </c>
      <c r="J1030" s="79">
        <f t="shared" si="278"/>
        <v>0</v>
      </c>
      <c r="K1030" s="78">
        <f t="shared" si="278"/>
        <v>0</v>
      </c>
      <c r="L1030" s="78">
        <f t="shared" si="278"/>
        <v>0</v>
      </c>
      <c r="M1030" s="78">
        <f t="shared" si="278"/>
        <v>0</v>
      </c>
      <c r="N1030" s="78">
        <f t="shared" si="278"/>
        <v>0</v>
      </c>
      <c r="O1030" s="78">
        <f t="shared" si="278"/>
        <v>0</v>
      </c>
      <c r="P1030" s="78">
        <f t="shared" si="278"/>
        <v>0</v>
      </c>
      <c r="Q1030" s="78">
        <f t="shared" si="278"/>
        <v>0</v>
      </c>
      <c r="R1030" s="78">
        <f t="shared" si="278"/>
        <v>0</v>
      </c>
      <c r="S1030" s="78">
        <f t="shared" si="278"/>
        <v>0</v>
      </c>
      <c r="T1030" s="78">
        <f t="shared" si="278"/>
        <v>0</v>
      </c>
    </row>
    <row r="1031" spans="1:20" ht="24.75" customHeight="1" x14ac:dyDescent="0.25">
      <c r="A1031" s="14">
        <v>1</v>
      </c>
      <c r="B1031" s="15" t="s">
        <v>361</v>
      </c>
      <c r="C1031" s="80">
        <f t="shared" ref="C1031:C1032" si="279">D1031+K1031+L1031+M1031+N1031+O1031+P1031+Q1031+R1031+S1031+T1031</f>
        <v>-29904.74</v>
      </c>
      <c r="D1031" s="80">
        <f t="shared" ref="D1031:D1032" si="280">SUM(E1031:I1031)</f>
        <v>-29904.74</v>
      </c>
      <c r="E1031" s="80">
        <v>0</v>
      </c>
      <c r="F1031" s="80">
        <v>0</v>
      </c>
      <c r="G1031" s="80">
        <v>0</v>
      </c>
      <c r="H1031" s="80">
        <v>-29904.74</v>
      </c>
      <c r="I1031" s="80">
        <v>0</v>
      </c>
      <c r="J1031" s="81">
        <v>0</v>
      </c>
      <c r="K1031" s="80">
        <v>0</v>
      </c>
      <c r="L1031" s="80">
        <v>0</v>
      </c>
      <c r="M1031" s="80">
        <v>0</v>
      </c>
      <c r="N1031" s="80">
        <v>0</v>
      </c>
      <c r="O1031" s="80">
        <v>0</v>
      </c>
      <c r="P1031" s="80">
        <v>0</v>
      </c>
      <c r="Q1031" s="80">
        <v>0</v>
      </c>
      <c r="R1031" s="80">
        <v>0</v>
      </c>
      <c r="S1031" s="80">
        <v>0</v>
      </c>
      <c r="T1031" s="80">
        <v>0</v>
      </c>
    </row>
    <row r="1032" spans="1:20" ht="27" customHeight="1" x14ac:dyDescent="0.25">
      <c r="A1032" s="14">
        <v>2</v>
      </c>
      <c r="B1032" s="15" t="s">
        <v>363</v>
      </c>
      <c r="C1032" s="80">
        <f t="shared" si="279"/>
        <v>-30369.66</v>
      </c>
      <c r="D1032" s="80">
        <f t="shared" si="280"/>
        <v>-30369.66</v>
      </c>
      <c r="E1032" s="80">
        <v>0</v>
      </c>
      <c r="F1032" s="80">
        <v>0</v>
      </c>
      <c r="G1032" s="80">
        <v>-15184.83</v>
      </c>
      <c r="H1032" s="80">
        <v>-15184.83</v>
      </c>
      <c r="I1032" s="80">
        <v>0</v>
      </c>
      <c r="J1032" s="81">
        <v>0</v>
      </c>
      <c r="K1032" s="80">
        <v>0</v>
      </c>
      <c r="L1032" s="80">
        <v>0</v>
      </c>
      <c r="M1032" s="80">
        <v>0</v>
      </c>
      <c r="N1032" s="80">
        <v>0</v>
      </c>
      <c r="O1032" s="80">
        <v>0</v>
      </c>
      <c r="P1032" s="80">
        <v>0</v>
      </c>
      <c r="Q1032" s="80">
        <v>0</v>
      </c>
      <c r="R1032" s="80">
        <v>0</v>
      </c>
      <c r="S1032" s="80">
        <v>0</v>
      </c>
      <c r="T1032" s="80">
        <v>0</v>
      </c>
    </row>
    <row r="1033" spans="1:20" s="8" customFormat="1" ht="24.75" customHeight="1" x14ac:dyDescent="0.25">
      <c r="A1033" s="171" t="s">
        <v>1252</v>
      </c>
      <c r="B1033" s="171"/>
      <c r="C1033" s="78">
        <f>C1034</f>
        <v>6884240.75</v>
      </c>
      <c r="D1033" s="78">
        <f t="shared" ref="D1033:T1033" si="281">D1034</f>
        <v>0</v>
      </c>
      <c r="E1033" s="78">
        <f t="shared" si="281"/>
        <v>0</v>
      </c>
      <c r="F1033" s="78">
        <f t="shared" si="281"/>
        <v>0</v>
      </c>
      <c r="G1033" s="78">
        <f t="shared" si="281"/>
        <v>0</v>
      </c>
      <c r="H1033" s="78">
        <f t="shared" si="281"/>
        <v>0</v>
      </c>
      <c r="I1033" s="78">
        <f t="shared" si="281"/>
        <v>0</v>
      </c>
      <c r="J1033" s="79">
        <f t="shared" si="281"/>
        <v>0</v>
      </c>
      <c r="K1033" s="78">
        <f t="shared" si="281"/>
        <v>0</v>
      </c>
      <c r="L1033" s="78">
        <f t="shared" si="281"/>
        <v>4677096.9799999995</v>
      </c>
      <c r="M1033" s="78">
        <f t="shared" si="281"/>
        <v>0</v>
      </c>
      <c r="N1033" s="78">
        <f t="shared" si="281"/>
        <v>2207143.77</v>
      </c>
      <c r="O1033" s="78">
        <f t="shared" si="281"/>
        <v>0</v>
      </c>
      <c r="P1033" s="78">
        <f t="shared" si="281"/>
        <v>0</v>
      </c>
      <c r="Q1033" s="78">
        <f t="shared" si="281"/>
        <v>0</v>
      </c>
      <c r="R1033" s="78">
        <f t="shared" si="281"/>
        <v>0</v>
      </c>
      <c r="S1033" s="78">
        <f t="shared" si="281"/>
        <v>0</v>
      </c>
      <c r="T1033" s="78">
        <f t="shared" si="281"/>
        <v>0</v>
      </c>
    </row>
    <row r="1034" spans="1:20" s="8" customFormat="1" ht="22.5" customHeight="1" x14ac:dyDescent="0.25">
      <c r="A1034" s="171" t="s">
        <v>1253</v>
      </c>
      <c r="B1034" s="171"/>
      <c r="C1034" s="78">
        <f>SUM(C1035:C1041)</f>
        <v>6884240.75</v>
      </c>
      <c r="D1034" s="78">
        <f t="shared" ref="D1034:T1034" si="282">SUM(D1035:D1041)</f>
        <v>0</v>
      </c>
      <c r="E1034" s="78">
        <f t="shared" si="282"/>
        <v>0</v>
      </c>
      <c r="F1034" s="78">
        <f t="shared" si="282"/>
        <v>0</v>
      </c>
      <c r="G1034" s="78">
        <f t="shared" si="282"/>
        <v>0</v>
      </c>
      <c r="H1034" s="78">
        <f t="shared" si="282"/>
        <v>0</v>
      </c>
      <c r="I1034" s="78">
        <f t="shared" si="282"/>
        <v>0</v>
      </c>
      <c r="J1034" s="79">
        <f t="shared" si="282"/>
        <v>0</v>
      </c>
      <c r="K1034" s="78">
        <f t="shared" si="282"/>
        <v>0</v>
      </c>
      <c r="L1034" s="78">
        <f t="shared" si="282"/>
        <v>4677096.9799999995</v>
      </c>
      <c r="M1034" s="78">
        <f t="shared" si="282"/>
        <v>0</v>
      </c>
      <c r="N1034" s="78">
        <f t="shared" si="282"/>
        <v>2207143.77</v>
      </c>
      <c r="O1034" s="78">
        <f t="shared" si="282"/>
        <v>0</v>
      </c>
      <c r="P1034" s="78">
        <f t="shared" si="282"/>
        <v>0</v>
      </c>
      <c r="Q1034" s="78">
        <f t="shared" si="282"/>
        <v>0</v>
      </c>
      <c r="R1034" s="78">
        <f t="shared" si="282"/>
        <v>0</v>
      </c>
      <c r="S1034" s="78">
        <f t="shared" si="282"/>
        <v>0</v>
      </c>
      <c r="T1034" s="78">
        <f t="shared" si="282"/>
        <v>0</v>
      </c>
    </row>
    <row r="1035" spans="1:20" ht="22.5" customHeight="1" x14ac:dyDescent="0.25">
      <c r="A1035" s="14">
        <v>1</v>
      </c>
      <c r="B1035" s="15" t="s">
        <v>840</v>
      </c>
      <c r="C1035" s="80">
        <f t="shared" ref="C1035:C1041" si="283">D1035+K1035+L1035+M1035+N1035+O1035+P1035+Q1035+R1035+S1035+T1035</f>
        <v>711142</v>
      </c>
      <c r="D1035" s="80">
        <f t="shared" ref="D1035:D1041" si="284">SUM(E1035:I1035)</f>
        <v>0</v>
      </c>
      <c r="E1035" s="80">
        <v>0</v>
      </c>
      <c r="F1035" s="80">
        <v>0</v>
      </c>
      <c r="G1035" s="80">
        <v>0</v>
      </c>
      <c r="H1035" s="80">
        <v>0</v>
      </c>
      <c r="I1035" s="80">
        <v>0</v>
      </c>
      <c r="J1035" s="81">
        <v>0</v>
      </c>
      <c r="K1035" s="80">
        <v>0</v>
      </c>
      <c r="L1035" s="80">
        <v>0</v>
      </c>
      <c r="M1035" s="80">
        <v>0</v>
      </c>
      <c r="N1035" s="80">
        <v>711142</v>
      </c>
      <c r="O1035" s="80">
        <v>0</v>
      </c>
      <c r="P1035" s="80">
        <v>0</v>
      </c>
      <c r="Q1035" s="80">
        <v>0</v>
      </c>
      <c r="R1035" s="80">
        <v>0</v>
      </c>
      <c r="S1035" s="80">
        <v>0</v>
      </c>
      <c r="T1035" s="80">
        <v>0</v>
      </c>
    </row>
    <row r="1036" spans="1:20" s="59" customFormat="1" ht="22.5" customHeight="1" x14ac:dyDescent="0.25">
      <c r="A1036" s="14">
        <v>2</v>
      </c>
      <c r="B1036" s="15" t="s">
        <v>841</v>
      </c>
      <c r="C1036" s="80">
        <f t="shared" si="283"/>
        <v>1472910</v>
      </c>
      <c r="D1036" s="80">
        <f t="shared" si="284"/>
        <v>0</v>
      </c>
      <c r="E1036" s="80">
        <v>0</v>
      </c>
      <c r="F1036" s="80">
        <v>0</v>
      </c>
      <c r="G1036" s="80">
        <v>0</v>
      </c>
      <c r="H1036" s="80">
        <v>0</v>
      </c>
      <c r="I1036" s="80">
        <v>0</v>
      </c>
      <c r="J1036" s="81">
        <v>0</v>
      </c>
      <c r="K1036" s="80">
        <v>0</v>
      </c>
      <c r="L1036" s="80">
        <v>1472910</v>
      </c>
      <c r="M1036" s="80">
        <v>0</v>
      </c>
      <c r="N1036" s="80">
        <v>0</v>
      </c>
      <c r="O1036" s="80">
        <v>0</v>
      </c>
      <c r="P1036" s="80">
        <v>0</v>
      </c>
      <c r="Q1036" s="80">
        <v>0</v>
      </c>
      <c r="R1036" s="80">
        <v>0</v>
      </c>
      <c r="S1036" s="80">
        <v>0</v>
      </c>
      <c r="T1036" s="80">
        <v>0</v>
      </c>
    </row>
    <row r="1037" spans="1:20" ht="22.5" customHeight="1" x14ac:dyDescent="0.25">
      <c r="A1037" s="14">
        <v>3</v>
      </c>
      <c r="B1037" s="15" t="s">
        <v>842</v>
      </c>
      <c r="C1037" s="80">
        <f t="shared" si="283"/>
        <v>826641.3</v>
      </c>
      <c r="D1037" s="80">
        <f t="shared" si="284"/>
        <v>0</v>
      </c>
      <c r="E1037" s="80">
        <v>0</v>
      </c>
      <c r="F1037" s="80">
        <v>0</v>
      </c>
      <c r="G1037" s="80">
        <v>0</v>
      </c>
      <c r="H1037" s="80">
        <v>0</v>
      </c>
      <c r="I1037" s="80">
        <v>0</v>
      </c>
      <c r="J1037" s="81">
        <v>0</v>
      </c>
      <c r="K1037" s="80">
        <v>0</v>
      </c>
      <c r="L1037" s="80">
        <v>826641.3</v>
      </c>
      <c r="M1037" s="80">
        <v>0</v>
      </c>
      <c r="N1037" s="80">
        <v>0</v>
      </c>
      <c r="O1037" s="80">
        <v>0</v>
      </c>
      <c r="P1037" s="80">
        <v>0</v>
      </c>
      <c r="Q1037" s="80">
        <v>0</v>
      </c>
      <c r="R1037" s="80">
        <v>0</v>
      </c>
      <c r="S1037" s="80">
        <v>0</v>
      </c>
      <c r="T1037" s="80">
        <v>0</v>
      </c>
    </row>
    <row r="1038" spans="1:20" ht="22.5" customHeight="1" x14ac:dyDescent="0.25">
      <c r="A1038" s="14">
        <v>4</v>
      </c>
      <c r="B1038" s="15" t="s">
        <v>843</v>
      </c>
      <c r="C1038" s="80">
        <f t="shared" si="283"/>
        <v>663523.77</v>
      </c>
      <c r="D1038" s="80">
        <f t="shared" si="284"/>
        <v>0</v>
      </c>
      <c r="E1038" s="80">
        <v>0</v>
      </c>
      <c r="F1038" s="80">
        <v>0</v>
      </c>
      <c r="G1038" s="80">
        <v>0</v>
      </c>
      <c r="H1038" s="80">
        <v>0</v>
      </c>
      <c r="I1038" s="80">
        <v>0</v>
      </c>
      <c r="J1038" s="81">
        <v>0</v>
      </c>
      <c r="K1038" s="80">
        <v>0</v>
      </c>
      <c r="L1038" s="80">
        <v>0</v>
      </c>
      <c r="M1038" s="80">
        <v>0</v>
      </c>
      <c r="N1038" s="80">
        <v>663523.77</v>
      </c>
      <c r="O1038" s="80">
        <v>0</v>
      </c>
      <c r="P1038" s="80">
        <v>0</v>
      </c>
      <c r="Q1038" s="80">
        <v>0</v>
      </c>
      <c r="R1038" s="80">
        <v>0</v>
      </c>
      <c r="S1038" s="80">
        <v>0</v>
      </c>
      <c r="T1038" s="80">
        <v>0</v>
      </c>
    </row>
    <row r="1039" spans="1:20" ht="22.5" customHeight="1" x14ac:dyDescent="0.25">
      <c r="A1039" s="14">
        <v>5</v>
      </c>
      <c r="B1039" s="15" t="s">
        <v>844</v>
      </c>
      <c r="C1039" s="80">
        <f t="shared" si="283"/>
        <v>832478</v>
      </c>
      <c r="D1039" s="80">
        <f t="shared" si="284"/>
        <v>0</v>
      </c>
      <c r="E1039" s="80">
        <v>0</v>
      </c>
      <c r="F1039" s="80">
        <v>0</v>
      </c>
      <c r="G1039" s="80">
        <v>0</v>
      </c>
      <c r="H1039" s="80">
        <v>0</v>
      </c>
      <c r="I1039" s="80">
        <v>0</v>
      </c>
      <c r="J1039" s="81">
        <v>0</v>
      </c>
      <c r="K1039" s="80">
        <v>0</v>
      </c>
      <c r="L1039" s="80">
        <v>0</v>
      </c>
      <c r="M1039" s="80">
        <v>0</v>
      </c>
      <c r="N1039" s="80">
        <v>832478</v>
      </c>
      <c r="O1039" s="80">
        <v>0</v>
      </c>
      <c r="P1039" s="80">
        <v>0</v>
      </c>
      <c r="Q1039" s="80">
        <v>0</v>
      </c>
      <c r="R1039" s="80">
        <v>0</v>
      </c>
      <c r="S1039" s="80">
        <v>0</v>
      </c>
      <c r="T1039" s="80">
        <v>0</v>
      </c>
    </row>
    <row r="1040" spans="1:20" ht="22.5" customHeight="1" x14ac:dyDescent="0.25">
      <c r="A1040" s="14">
        <v>6</v>
      </c>
      <c r="B1040" s="15" t="s">
        <v>845</v>
      </c>
      <c r="C1040" s="80">
        <f t="shared" si="283"/>
        <v>1550904.68</v>
      </c>
      <c r="D1040" s="80">
        <f t="shared" si="284"/>
        <v>0</v>
      </c>
      <c r="E1040" s="80">
        <v>0</v>
      </c>
      <c r="F1040" s="80">
        <v>0</v>
      </c>
      <c r="G1040" s="80">
        <v>0</v>
      </c>
      <c r="H1040" s="80">
        <v>0</v>
      </c>
      <c r="I1040" s="80">
        <v>0</v>
      </c>
      <c r="J1040" s="81">
        <v>0</v>
      </c>
      <c r="K1040" s="80">
        <v>0</v>
      </c>
      <c r="L1040" s="80">
        <v>1550904.68</v>
      </c>
      <c r="M1040" s="80">
        <v>0</v>
      </c>
      <c r="N1040" s="80">
        <v>0</v>
      </c>
      <c r="O1040" s="80">
        <v>0</v>
      </c>
      <c r="P1040" s="80">
        <v>0</v>
      </c>
      <c r="Q1040" s="80">
        <v>0</v>
      </c>
      <c r="R1040" s="80">
        <v>0</v>
      </c>
      <c r="S1040" s="80">
        <v>0</v>
      </c>
      <c r="T1040" s="80">
        <v>0</v>
      </c>
    </row>
    <row r="1041" spans="1:20" ht="22.5" customHeight="1" x14ac:dyDescent="0.25">
      <c r="A1041" s="14">
        <v>7</v>
      </c>
      <c r="B1041" s="15" t="s">
        <v>846</v>
      </c>
      <c r="C1041" s="80">
        <f t="shared" si="283"/>
        <v>826641</v>
      </c>
      <c r="D1041" s="80">
        <f t="shared" si="284"/>
        <v>0</v>
      </c>
      <c r="E1041" s="80">
        <v>0</v>
      </c>
      <c r="F1041" s="80">
        <v>0</v>
      </c>
      <c r="G1041" s="80">
        <v>0</v>
      </c>
      <c r="H1041" s="80">
        <v>0</v>
      </c>
      <c r="I1041" s="80">
        <v>0</v>
      </c>
      <c r="J1041" s="81">
        <v>0</v>
      </c>
      <c r="K1041" s="80">
        <v>0</v>
      </c>
      <c r="L1041" s="80">
        <v>826641</v>
      </c>
      <c r="M1041" s="80">
        <v>0</v>
      </c>
      <c r="N1041" s="80">
        <v>0</v>
      </c>
      <c r="O1041" s="80">
        <v>0</v>
      </c>
      <c r="P1041" s="80">
        <v>0</v>
      </c>
      <c r="Q1041" s="80">
        <v>0</v>
      </c>
      <c r="R1041" s="80">
        <v>0</v>
      </c>
      <c r="S1041" s="80">
        <v>0</v>
      </c>
      <c r="T1041" s="80">
        <v>0</v>
      </c>
    </row>
    <row r="1042" spans="1:20" s="8" customFormat="1" ht="25.5" customHeight="1" x14ac:dyDescent="0.25">
      <c r="A1042" s="171" t="s">
        <v>402</v>
      </c>
      <c r="B1042" s="171"/>
      <c r="C1042" s="78">
        <f>C1043</f>
        <v>9240875.4500000011</v>
      </c>
      <c r="D1042" s="78">
        <f t="shared" ref="D1042:T1042" si="285">D1043</f>
        <v>8385849.4500000011</v>
      </c>
      <c r="E1042" s="78">
        <f t="shared" si="285"/>
        <v>1323488.6499999999</v>
      </c>
      <c r="F1042" s="78">
        <f t="shared" si="285"/>
        <v>2063330.4</v>
      </c>
      <c r="G1042" s="78">
        <f t="shared" si="285"/>
        <v>0</v>
      </c>
      <c r="H1042" s="78">
        <f t="shared" si="285"/>
        <v>3077236.4</v>
      </c>
      <c r="I1042" s="78">
        <f t="shared" si="285"/>
        <v>1921794</v>
      </c>
      <c r="J1042" s="79">
        <f t="shared" si="285"/>
        <v>0</v>
      </c>
      <c r="K1042" s="78">
        <f t="shared" si="285"/>
        <v>0</v>
      </c>
      <c r="L1042" s="78">
        <f t="shared" si="285"/>
        <v>0</v>
      </c>
      <c r="M1042" s="78">
        <f t="shared" si="285"/>
        <v>0</v>
      </c>
      <c r="N1042" s="78">
        <f t="shared" si="285"/>
        <v>855026</v>
      </c>
      <c r="O1042" s="78">
        <f t="shared" si="285"/>
        <v>0</v>
      </c>
      <c r="P1042" s="78">
        <f t="shared" si="285"/>
        <v>0</v>
      </c>
      <c r="Q1042" s="78">
        <f t="shared" si="285"/>
        <v>0</v>
      </c>
      <c r="R1042" s="78">
        <f t="shared" si="285"/>
        <v>0</v>
      </c>
      <c r="S1042" s="78">
        <f t="shared" si="285"/>
        <v>0</v>
      </c>
      <c r="T1042" s="78">
        <f t="shared" si="285"/>
        <v>0</v>
      </c>
    </row>
    <row r="1043" spans="1:20" s="8" customFormat="1" ht="22.5" customHeight="1" x14ac:dyDescent="0.25">
      <c r="A1043" s="171" t="s">
        <v>1254</v>
      </c>
      <c r="B1043" s="171"/>
      <c r="C1043" s="78">
        <f>SUM(C1044:C1053)</f>
        <v>9240875.4500000011</v>
      </c>
      <c r="D1043" s="78">
        <f t="shared" ref="D1043:T1043" si="286">SUM(D1044:D1053)</f>
        <v>8385849.4500000011</v>
      </c>
      <c r="E1043" s="78">
        <f t="shared" si="286"/>
        <v>1323488.6499999999</v>
      </c>
      <c r="F1043" s="78">
        <f t="shared" si="286"/>
        <v>2063330.4</v>
      </c>
      <c r="G1043" s="78">
        <f t="shared" si="286"/>
        <v>0</v>
      </c>
      <c r="H1043" s="78">
        <f t="shared" si="286"/>
        <v>3077236.4</v>
      </c>
      <c r="I1043" s="78">
        <f t="shared" si="286"/>
        <v>1921794</v>
      </c>
      <c r="J1043" s="79">
        <f t="shared" si="286"/>
        <v>0</v>
      </c>
      <c r="K1043" s="78">
        <f t="shared" si="286"/>
        <v>0</v>
      </c>
      <c r="L1043" s="78">
        <f t="shared" si="286"/>
        <v>0</v>
      </c>
      <c r="M1043" s="78">
        <f t="shared" si="286"/>
        <v>0</v>
      </c>
      <c r="N1043" s="78">
        <f t="shared" si="286"/>
        <v>855026</v>
      </c>
      <c r="O1043" s="78">
        <f t="shared" si="286"/>
        <v>0</v>
      </c>
      <c r="P1043" s="78">
        <f t="shared" si="286"/>
        <v>0</v>
      </c>
      <c r="Q1043" s="78">
        <f t="shared" si="286"/>
        <v>0</v>
      </c>
      <c r="R1043" s="78">
        <f t="shared" si="286"/>
        <v>0</v>
      </c>
      <c r="S1043" s="78">
        <f t="shared" si="286"/>
        <v>0</v>
      </c>
      <c r="T1043" s="78">
        <f t="shared" si="286"/>
        <v>0</v>
      </c>
    </row>
    <row r="1044" spans="1:20" ht="22.5" customHeight="1" x14ac:dyDescent="0.25">
      <c r="A1044" s="14">
        <v>1</v>
      </c>
      <c r="B1044" s="15" t="s">
        <v>848</v>
      </c>
      <c r="C1044" s="80">
        <f t="shared" ref="C1044:C1053" si="287">D1044+K1044+L1044+M1044+N1044+O1044+P1044+Q1044+R1044+S1044+T1044</f>
        <v>1601641.2000000002</v>
      </c>
      <c r="D1044" s="80">
        <f t="shared" ref="D1044:D1053" si="288">SUM(E1044:I1044)</f>
        <v>1601641.2000000002</v>
      </c>
      <c r="E1044" s="80">
        <v>0</v>
      </c>
      <c r="F1044" s="80">
        <v>859588.8</v>
      </c>
      <c r="G1044" s="80">
        <v>0</v>
      </c>
      <c r="H1044" s="80">
        <v>452456.4</v>
      </c>
      <c r="I1044" s="80">
        <v>289596</v>
      </c>
      <c r="J1044" s="81">
        <v>0</v>
      </c>
      <c r="K1044" s="80">
        <v>0</v>
      </c>
      <c r="L1044" s="80">
        <v>0</v>
      </c>
      <c r="M1044" s="80">
        <v>0</v>
      </c>
      <c r="N1044" s="80">
        <v>0</v>
      </c>
      <c r="O1044" s="80">
        <v>0</v>
      </c>
      <c r="P1044" s="80">
        <v>0</v>
      </c>
      <c r="Q1044" s="80">
        <v>0</v>
      </c>
      <c r="R1044" s="80">
        <v>0</v>
      </c>
      <c r="S1044" s="80">
        <v>0</v>
      </c>
      <c r="T1044" s="80">
        <v>0</v>
      </c>
    </row>
    <row r="1045" spans="1:20" ht="22.5" customHeight="1" x14ac:dyDescent="0.25">
      <c r="A1045" s="14">
        <v>2</v>
      </c>
      <c r="B1045" s="15" t="s">
        <v>849</v>
      </c>
      <c r="C1045" s="80">
        <f t="shared" si="287"/>
        <v>713498.4</v>
      </c>
      <c r="D1045" s="80">
        <f t="shared" si="288"/>
        <v>713498.4</v>
      </c>
      <c r="E1045" s="80">
        <v>0</v>
      </c>
      <c r="F1045" s="80">
        <v>0</v>
      </c>
      <c r="G1045" s="80">
        <v>0</v>
      </c>
      <c r="H1045" s="80">
        <v>423902.4</v>
      </c>
      <c r="I1045" s="80">
        <v>289596</v>
      </c>
      <c r="J1045" s="81">
        <v>0</v>
      </c>
      <c r="K1045" s="80">
        <v>0</v>
      </c>
      <c r="L1045" s="80">
        <v>0</v>
      </c>
      <c r="M1045" s="80">
        <v>0</v>
      </c>
      <c r="N1045" s="80">
        <v>0</v>
      </c>
      <c r="O1045" s="80">
        <v>0</v>
      </c>
      <c r="P1045" s="80">
        <v>0</v>
      </c>
      <c r="Q1045" s="80">
        <v>0</v>
      </c>
      <c r="R1045" s="80">
        <v>0</v>
      </c>
      <c r="S1045" s="80">
        <v>0</v>
      </c>
      <c r="T1045" s="80">
        <v>0</v>
      </c>
    </row>
    <row r="1046" spans="1:20" ht="22.5" customHeight="1" x14ac:dyDescent="0.25">
      <c r="A1046" s="14">
        <v>3</v>
      </c>
      <c r="B1046" s="15" t="s">
        <v>851</v>
      </c>
      <c r="C1046" s="80">
        <f t="shared" si="287"/>
        <v>588819.6</v>
      </c>
      <c r="D1046" s="80">
        <f t="shared" si="288"/>
        <v>588819.6</v>
      </c>
      <c r="E1046" s="80">
        <v>0</v>
      </c>
      <c r="F1046" s="80">
        <v>261993.60000000001</v>
      </c>
      <c r="G1046" s="80">
        <v>0</v>
      </c>
      <c r="H1046" s="80">
        <v>0</v>
      </c>
      <c r="I1046" s="80">
        <v>326826</v>
      </c>
      <c r="J1046" s="81">
        <v>0</v>
      </c>
      <c r="K1046" s="80">
        <v>0</v>
      </c>
      <c r="L1046" s="80">
        <v>0</v>
      </c>
      <c r="M1046" s="80">
        <v>0</v>
      </c>
      <c r="N1046" s="80">
        <v>0</v>
      </c>
      <c r="O1046" s="80">
        <v>0</v>
      </c>
      <c r="P1046" s="80">
        <v>0</v>
      </c>
      <c r="Q1046" s="80">
        <v>0</v>
      </c>
      <c r="R1046" s="80">
        <v>0</v>
      </c>
      <c r="S1046" s="80">
        <v>0</v>
      </c>
      <c r="T1046" s="80">
        <v>0</v>
      </c>
    </row>
    <row r="1047" spans="1:20" ht="22.5" customHeight="1" x14ac:dyDescent="0.25">
      <c r="A1047" s="14">
        <v>4</v>
      </c>
      <c r="B1047" s="15" t="s">
        <v>852</v>
      </c>
      <c r="C1047" s="80">
        <f t="shared" si="287"/>
        <v>1237153.2</v>
      </c>
      <c r="D1047" s="80">
        <f t="shared" si="288"/>
        <v>1237153.2</v>
      </c>
      <c r="E1047" s="80">
        <v>0</v>
      </c>
      <c r="F1047" s="80">
        <v>263103.59999999998</v>
      </c>
      <c r="G1047" s="80">
        <v>0</v>
      </c>
      <c r="H1047" s="80">
        <v>599536.80000000005</v>
      </c>
      <c r="I1047" s="80">
        <v>374512.8</v>
      </c>
      <c r="J1047" s="81">
        <v>0</v>
      </c>
      <c r="K1047" s="80">
        <v>0</v>
      </c>
      <c r="L1047" s="80">
        <v>0</v>
      </c>
      <c r="M1047" s="80">
        <v>0</v>
      </c>
      <c r="N1047" s="80">
        <v>0</v>
      </c>
      <c r="O1047" s="80">
        <v>0</v>
      </c>
      <c r="P1047" s="80">
        <v>0</v>
      </c>
      <c r="Q1047" s="80">
        <v>0</v>
      </c>
      <c r="R1047" s="80">
        <v>0</v>
      </c>
      <c r="S1047" s="80">
        <v>0</v>
      </c>
      <c r="T1047" s="80">
        <v>0</v>
      </c>
    </row>
    <row r="1048" spans="1:20" ht="21.75" customHeight="1" x14ac:dyDescent="0.25">
      <c r="A1048" s="14">
        <v>5</v>
      </c>
      <c r="B1048" s="15" t="s">
        <v>853</v>
      </c>
      <c r="C1048" s="80">
        <f t="shared" si="287"/>
        <v>301372</v>
      </c>
      <c r="D1048" s="80">
        <f t="shared" si="288"/>
        <v>0</v>
      </c>
      <c r="E1048" s="80">
        <v>0</v>
      </c>
      <c r="F1048" s="80">
        <v>0</v>
      </c>
      <c r="G1048" s="80">
        <v>0</v>
      </c>
      <c r="H1048" s="80">
        <v>0</v>
      </c>
      <c r="I1048" s="80">
        <v>0</v>
      </c>
      <c r="J1048" s="81">
        <v>0</v>
      </c>
      <c r="K1048" s="80">
        <v>0</v>
      </c>
      <c r="L1048" s="80">
        <v>0</v>
      </c>
      <c r="M1048" s="80">
        <v>0</v>
      </c>
      <c r="N1048" s="80">
        <v>301372</v>
      </c>
      <c r="O1048" s="80">
        <v>0</v>
      </c>
      <c r="P1048" s="80">
        <v>0</v>
      </c>
      <c r="Q1048" s="80">
        <v>0</v>
      </c>
      <c r="R1048" s="80">
        <v>0</v>
      </c>
      <c r="S1048" s="80">
        <v>0</v>
      </c>
      <c r="T1048" s="80">
        <v>0</v>
      </c>
    </row>
    <row r="1049" spans="1:20" ht="22.5" customHeight="1" x14ac:dyDescent="0.25">
      <c r="A1049" s="14">
        <v>6</v>
      </c>
      <c r="B1049" s="15" t="s">
        <v>854</v>
      </c>
      <c r="C1049" s="80">
        <f t="shared" si="287"/>
        <v>782167.2</v>
      </c>
      <c r="D1049" s="80">
        <f t="shared" si="288"/>
        <v>782167.2</v>
      </c>
      <c r="E1049" s="80">
        <v>0</v>
      </c>
      <c r="F1049" s="80">
        <v>0</v>
      </c>
      <c r="G1049" s="80">
        <v>0</v>
      </c>
      <c r="H1049" s="80">
        <v>494726.40000000002</v>
      </c>
      <c r="I1049" s="80">
        <v>287440.8</v>
      </c>
      <c r="J1049" s="81">
        <v>0</v>
      </c>
      <c r="K1049" s="80">
        <v>0</v>
      </c>
      <c r="L1049" s="80">
        <v>0</v>
      </c>
      <c r="M1049" s="80">
        <v>0</v>
      </c>
      <c r="N1049" s="80">
        <v>0</v>
      </c>
      <c r="O1049" s="80">
        <v>0</v>
      </c>
      <c r="P1049" s="80">
        <v>0</v>
      </c>
      <c r="Q1049" s="80">
        <v>0</v>
      </c>
      <c r="R1049" s="80">
        <v>0</v>
      </c>
      <c r="S1049" s="80">
        <v>0</v>
      </c>
      <c r="T1049" s="80">
        <v>0</v>
      </c>
    </row>
    <row r="1050" spans="1:20" ht="22.5" customHeight="1" x14ac:dyDescent="0.25">
      <c r="A1050" s="14">
        <v>7</v>
      </c>
      <c r="B1050" s="15" t="s">
        <v>855</v>
      </c>
      <c r="C1050" s="80">
        <f t="shared" si="287"/>
        <v>1689409.2000000002</v>
      </c>
      <c r="D1050" s="80">
        <f t="shared" si="288"/>
        <v>1689409.2000000002</v>
      </c>
      <c r="E1050" s="80">
        <v>0</v>
      </c>
      <c r="F1050" s="80">
        <v>678644.4</v>
      </c>
      <c r="G1050" s="80">
        <v>0</v>
      </c>
      <c r="H1050" s="80">
        <v>656942.4</v>
      </c>
      <c r="I1050" s="80">
        <v>353822.4</v>
      </c>
      <c r="J1050" s="81">
        <v>0</v>
      </c>
      <c r="K1050" s="80">
        <v>0</v>
      </c>
      <c r="L1050" s="80">
        <v>0</v>
      </c>
      <c r="M1050" s="80">
        <v>0</v>
      </c>
      <c r="N1050" s="80">
        <v>0</v>
      </c>
      <c r="O1050" s="80">
        <v>0</v>
      </c>
      <c r="P1050" s="80">
        <v>0</v>
      </c>
      <c r="Q1050" s="80">
        <v>0</v>
      </c>
      <c r="R1050" s="80">
        <v>0</v>
      </c>
      <c r="S1050" s="80">
        <v>0</v>
      </c>
      <c r="T1050" s="80">
        <v>0</v>
      </c>
    </row>
    <row r="1051" spans="1:20" ht="22.5" customHeight="1" x14ac:dyDescent="0.25">
      <c r="A1051" s="14">
        <v>8</v>
      </c>
      <c r="B1051" s="15" t="s">
        <v>856</v>
      </c>
      <c r="C1051" s="80">
        <f t="shared" si="287"/>
        <v>1443890.65</v>
      </c>
      <c r="D1051" s="80">
        <f t="shared" si="288"/>
        <v>890236.65</v>
      </c>
      <c r="E1051" s="80">
        <v>890236.65</v>
      </c>
      <c r="F1051" s="80">
        <v>0</v>
      </c>
      <c r="G1051" s="80">
        <v>0</v>
      </c>
      <c r="H1051" s="80">
        <v>0</v>
      </c>
      <c r="I1051" s="80">
        <v>0</v>
      </c>
      <c r="J1051" s="81">
        <v>0</v>
      </c>
      <c r="K1051" s="80">
        <v>0</v>
      </c>
      <c r="L1051" s="80">
        <v>0</v>
      </c>
      <c r="M1051" s="80">
        <v>0</v>
      </c>
      <c r="N1051" s="80">
        <v>553654</v>
      </c>
      <c r="O1051" s="80">
        <v>0</v>
      </c>
      <c r="P1051" s="80">
        <v>0</v>
      </c>
      <c r="Q1051" s="80">
        <v>0</v>
      </c>
      <c r="R1051" s="80">
        <v>0</v>
      </c>
      <c r="S1051" s="80">
        <v>0</v>
      </c>
      <c r="T1051" s="80">
        <v>0</v>
      </c>
    </row>
    <row r="1052" spans="1:20" ht="22.5" customHeight="1" x14ac:dyDescent="0.25">
      <c r="A1052" s="14">
        <v>9</v>
      </c>
      <c r="B1052" s="15" t="s">
        <v>858</v>
      </c>
      <c r="C1052" s="80">
        <f t="shared" si="287"/>
        <v>433252</v>
      </c>
      <c r="D1052" s="80">
        <f t="shared" si="288"/>
        <v>433252</v>
      </c>
      <c r="E1052" s="80">
        <v>433252</v>
      </c>
      <c r="F1052" s="80">
        <v>0</v>
      </c>
      <c r="G1052" s="80">
        <v>0</v>
      </c>
      <c r="H1052" s="80">
        <v>0</v>
      </c>
      <c r="I1052" s="80">
        <v>0</v>
      </c>
      <c r="J1052" s="81">
        <v>0</v>
      </c>
      <c r="K1052" s="80">
        <v>0</v>
      </c>
      <c r="L1052" s="80">
        <v>0</v>
      </c>
      <c r="M1052" s="80">
        <v>0</v>
      </c>
      <c r="N1052" s="80">
        <v>0</v>
      </c>
      <c r="O1052" s="80">
        <v>0</v>
      </c>
      <c r="P1052" s="80">
        <v>0</v>
      </c>
      <c r="Q1052" s="80">
        <v>0</v>
      </c>
      <c r="R1052" s="80">
        <v>0</v>
      </c>
      <c r="S1052" s="80">
        <v>0</v>
      </c>
      <c r="T1052" s="80">
        <v>0</v>
      </c>
    </row>
    <row r="1053" spans="1:20" ht="22.5" customHeight="1" x14ac:dyDescent="0.25">
      <c r="A1053" s="14">
        <v>10</v>
      </c>
      <c r="B1053" s="15" t="s">
        <v>859</v>
      </c>
      <c r="C1053" s="80">
        <f t="shared" si="287"/>
        <v>449672</v>
      </c>
      <c r="D1053" s="80">
        <f t="shared" si="288"/>
        <v>449672</v>
      </c>
      <c r="E1053" s="80">
        <v>0</v>
      </c>
      <c r="F1053" s="80">
        <v>0</v>
      </c>
      <c r="G1053" s="80">
        <v>0</v>
      </c>
      <c r="H1053" s="80">
        <v>449672</v>
      </c>
      <c r="I1053" s="80">
        <v>0</v>
      </c>
      <c r="J1053" s="81">
        <v>0</v>
      </c>
      <c r="K1053" s="80">
        <v>0</v>
      </c>
      <c r="L1053" s="80">
        <v>0</v>
      </c>
      <c r="M1053" s="80">
        <v>0</v>
      </c>
      <c r="N1053" s="80">
        <v>0</v>
      </c>
      <c r="O1053" s="80">
        <v>0</v>
      </c>
      <c r="P1053" s="80">
        <v>0</v>
      </c>
      <c r="Q1053" s="80">
        <v>0</v>
      </c>
      <c r="R1053" s="80">
        <v>0</v>
      </c>
      <c r="S1053" s="80">
        <v>0</v>
      </c>
      <c r="T1053" s="80">
        <v>0</v>
      </c>
    </row>
    <row r="1054" spans="1:20" s="8" customFormat="1" ht="22.5" customHeight="1" x14ac:dyDescent="0.25">
      <c r="A1054" s="171" t="s">
        <v>418</v>
      </c>
      <c r="B1054" s="171"/>
      <c r="C1054" s="78">
        <f>C1055</f>
        <v>3619716</v>
      </c>
      <c r="D1054" s="78">
        <f t="shared" ref="D1054:T1054" si="289">D1055</f>
        <v>1811927</v>
      </c>
      <c r="E1054" s="78">
        <f t="shared" si="289"/>
        <v>0</v>
      </c>
      <c r="F1054" s="78">
        <f t="shared" si="289"/>
        <v>449187</v>
      </c>
      <c r="G1054" s="78">
        <f t="shared" si="289"/>
        <v>371713</v>
      </c>
      <c r="H1054" s="78">
        <f t="shared" si="289"/>
        <v>991027</v>
      </c>
      <c r="I1054" s="78">
        <f t="shared" si="289"/>
        <v>0</v>
      </c>
      <c r="J1054" s="79">
        <f t="shared" si="289"/>
        <v>0</v>
      </c>
      <c r="K1054" s="78">
        <f t="shared" si="289"/>
        <v>0</v>
      </c>
      <c r="L1054" s="78">
        <f t="shared" si="289"/>
        <v>0</v>
      </c>
      <c r="M1054" s="78">
        <f t="shared" si="289"/>
        <v>109676</v>
      </c>
      <c r="N1054" s="78">
        <f t="shared" si="289"/>
        <v>1059178</v>
      </c>
      <c r="O1054" s="78">
        <f t="shared" si="289"/>
        <v>0</v>
      </c>
      <c r="P1054" s="78">
        <f t="shared" si="289"/>
        <v>0</v>
      </c>
      <c r="Q1054" s="78">
        <f t="shared" si="289"/>
        <v>0</v>
      </c>
      <c r="R1054" s="78">
        <f t="shared" si="289"/>
        <v>0</v>
      </c>
      <c r="S1054" s="78">
        <f t="shared" si="289"/>
        <v>0</v>
      </c>
      <c r="T1054" s="78">
        <f t="shared" si="289"/>
        <v>0</v>
      </c>
    </row>
    <row r="1055" spans="1:20" s="8" customFormat="1" ht="22.5" customHeight="1" x14ac:dyDescent="0.25">
      <c r="A1055" s="171" t="s">
        <v>1076</v>
      </c>
      <c r="B1055" s="171"/>
      <c r="C1055" s="78">
        <f>C1056+C1058+C1059+C1060+C1061+C1062</f>
        <v>3619716</v>
      </c>
      <c r="D1055" s="78">
        <f t="shared" ref="D1055:T1055" si="290">SUM(D1056:D1062)</f>
        <v>1811927</v>
      </c>
      <c r="E1055" s="78">
        <f t="shared" si="290"/>
        <v>0</v>
      </c>
      <c r="F1055" s="78">
        <f t="shared" si="290"/>
        <v>449187</v>
      </c>
      <c r="G1055" s="78">
        <f t="shared" si="290"/>
        <v>371713</v>
      </c>
      <c r="H1055" s="78">
        <f t="shared" si="290"/>
        <v>991027</v>
      </c>
      <c r="I1055" s="78">
        <f t="shared" si="290"/>
        <v>0</v>
      </c>
      <c r="J1055" s="79">
        <f t="shared" si="290"/>
        <v>0</v>
      </c>
      <c r="K1055" s="78">
        <f t="shared" si="290"/>
        <v>0</v>
      </c>
      <c r="L1055" s="78">
        <f t="shared" si="290"/>
        <v>0</v>
      </c>
      <c r="M1055" s="78">
        <f t="shared" si="290"/>
        <v>109676</v>
      </c>
      <c r="N1055" s="78">
        <f t="shared" si="290"/>
        <v>1059178</v>
      </c>
      <c r="O1055" s="78">
        <f t="shared" si="290"/>
        <v>0</v>
      </c>
      <c r="P1055" s="78">
        <f t="shared" si="290"/>
        <v>0</v>
      </c>
      <c r="Q1055" s="78">
        <f t="shared" si="290"/>
        <v>0</v>
      </c>
      <c r="R1055" s="78">
        <f t="shared" si="290"/>
        <v>0</v>
      </c>
      <c r="S1055" s="78">
        <f t="shared" si="290"/>
        <v>0</v>
      </c>
      <c r="T1055" s="78">
        <f t="shared" si="290"/>
        <v>0</v>
      </c>
    </row>
    <row r="1056" spans="1:20" ht="22.5" customHeight="1" x14ac:dyDescent="0.25">
      <c r="A1056" s="14">
        <v>1</v>
      </c>
      <c r="B1056" s="15" t="s">
        <v>861</v>
      </c>
      <c r="C1056" s="80">
        <f t="shared" ref="C1056:C1062" si="291">D1056+K1056+L1056+M1056+N1056+O1056+P1056+Q1056+R1056+S1056+T1056</f>
        <v>638935</v>
      </c>
      <c r="D1056" s="80">
        <f t="shared" ref="D1056:D1062" si="292">SUM(E1056:I1056)</f>
        <v>638935</v>
      </c>
      <c r="E1056" s="80">
        <v>0</v>
      </c>
      <c r="F1056" s="80">
        <v>0</v>
      </c>
      <c r="G1056" s="80">
        <v>347667</v>
      </c>
      <c r="H1056" s="80">
        <v>291268</v>
      </c>
      <c r="I1056" s="80">
        <v>0</v>
      </c>
      <c r="J1056" s="81">
        <v>0</v>
      </c>
      <c r="K1056" s="80">
        <v>0</v>
      </c>
      <c r="L1056" s="80">
        <v>0</v>
      </c>
      <c r="M1056" s="80">
        <v>0</v>
      </c>
      <c r="N1056" s="80">
        <v>0</v>
      </c>
      <c r="O1056" s="80">
        <v>0</v>
      </c>
      <c r="P1056" s="80">
        <v>0</v>
      </c>
      <c r="Q1056" s="80">
        <v>0</v>
      </c>
      <c r="R1056" s="80">
        <v>0</v>
      </c>
      <c r="S1056" s="80">
        <v>0</v>
      </c>
      <c r="T1056" s="80">
        <v>0</v>
      </c>
    </row>
    <row r="1057" spans="1:20" ht="22.5" customHeight="1" x14ac:dyDescent="0.25">
      <c r="A1057" s="14"/>
      <c r="B1057" s="15" t="s">
        <v>861</v>
      </c>
      <c r="C1057" s="80">
        <f t="shared" si="291"/>
        <v>-638935</v>
      </c>
      <c r="D1057" s="80">
        <f t="shared" si="292"/>
        <v>-638935</v>
      </c>
      <c r="E1057" s="80">
        <v>0</v>
      </c>
      <c r="F1057" s="80">
        <v>0</v>
      </c>
      <c r="G1057" s="80">
        <v>-638935</v>
      </c>
      <c r="H1057" s="80">
        <v>0</v>
      </c>
      <c r="I1057" s="80">
        <v>0</v>
      </c>
      <c r="J1057" s="81">
        <v>0</v>
      </c>
      <c r="K1057" s="80">
        <v>0</v>
      </c>
      <c r="L1057" s="80">
        <v>0</v>
      </c>
      <c r="M1057" s="80">
        <v>0</v>
      </c>
      <c r="N1057" s="80">
        <v>0</v>
      </c>
      <c r="O1057" s="80">
        <v>0</v>
      </c>
      <c r="P1057" s="80">
        <v>0</v>
      </c>
      <c r="Q1057" s="80">
        <v>0</v>
      </c>
      <c r="R1057" s="80">
        <v>0</v>
      </c>
      <c r="S1057" s="80">
        <v>0</v>
      </c>
      <c r="T1057" s="80">
        <v>0</v>
      </c>
    </row>
    <row r="1058" spans="1:20" ht="22.5" customHeight="1" x14ac:dyDescent="0.25">
      <c r="A1058" s="14">
        <v>2</v>
      </c>
      <c r="B1058" s="15" t="s">
        <v>862</v>
      </c>
      <c r="C1058" s="80">
        <f t="shared" si="291"/>
        <v>1325962</v>
      </c>
      <c r="D1058" s="80">
        <f t="shared" si="292"/>
        <v>1325962</v>
      </c>
      <c r="E1058" s="80">
        <v>0</v>
      </c>
      <c r="F1058" s="80">
        <v>0</v>
      </c>
      <c r="G1058" s="80">
        <v>662981</v>
      </c>
      <c r="H1058" s="80">
        <v>662981</v>
      </c>
      <c r="I1058" s="80">
        <v>0</v>
      </c>
      <c r="J1058" s="81">
        <v>0</v>
      </c>
      <c r="K1058" s="80">
        <v>0</v>
      </c>
      <c r="L1058" s="80">
        <v>0</v>
      </c>
      <c r="M1058" s="80">
        <v>0</v>
      </c>
      <c r="N1058" s="80">
        <v>0</v>
      </c>
      <c r="O1058" s="80">
        <v>0</v>
      </c>
      <c r="P1058" s="80">
        <v>0</v>
      </c>
      <c r="Q1058" s="80">
        <v>0</v>
      </c>
      <c r="R1058" s="80">
        <v>0</v>
      </c>
      <c r="S1058" s="80">
        <v>0</v>
      </c>
      <c r="T1058" s="80">
        <v>0</v>
      </c>
    </row>
    <row r="1059" spans="1:20" ht="22.5" customHeight="1" x14ac:dyDescent="0.25">
      <c r="A1059" s="14">
        <v>3</v>
      </c>
      <c r="B1059" s="15" t="s">
        <v>863</v>
      </c>
      <c r="C1059" s="80">
        <f t="shared" si="291"/>
        <v>602188</v>
      </c>
      <c r="D1059" s="80">
        <f t="shared" si="292"/>
        <v>449187</v>
      </c>
      <c r="E1059" s="80">
        <v>0</v>
      </c>
      <c r="F1059" s="80">
        <v>449187</v>
      </c>
      <c r="G1059" s="80">
        <v>0</v>
      </c>
      <c r="H1059" s="80">
        <v>0</v>
      </c>
      <c r="I1059" s="80">
        <v>0</v>
      </c>
      <c r="J1059" s="81">
        <v>0</v>
      </c>
      <c r="K1059" s="80">
        <v>0</v>
      </c>
      <c r="L1059" s="80">
        <v>0</v>
      </c>
      <c r="M1059" s="80">
        <v>0</v>
      </c>
      <c r="N1059" s="80">
        <v>153001</v>
      </c>
      <c r="O1059" s="80">
        <v>0</v>
      </c>
      <c r="P1059" s="80">
        <v>0</v>
      </c>
      <c r="Q1059" s="80">
        <v>0</v>
      </c>
      <c r="R1059" s="80">
        <v>0</v>
      </c>
      <c r="S1059" s="80">
        <v>0</v>
      </c>
      <c r="T1059" s="80">
        <v>0</v>
      </c>
    </row>
    <row r="1060" spans="1:20" ht="22.5" customHeight="1" x14ac:dyDescent="0.25">
      <c r="A1060" s="14">
        <v>4</v>
      </c>
      <c r="B1060" s="15" t="s">
        <v>864</v>
      </c>
      <c r="C1060" s="80">
        <f t="shared" si="291"/>
        <v>43547</v>
      </c>
      <c r="D1060" s="80">
        <f t="shared" si="292"/>
        <v>0</v>
      </c>
      <c r="E1060" s="80">
        <v>0</v>
      </c>
      <c r="F1060" s="80">
        <v>0</v>
      </c>
      <c r="G1060" s="80">
        <v>0</v>
      </c>
      <c r="H1060" s="80">
        <v>0</v>
      </c>
      <c r="I1060" s="80">
        <v>0</v>
      </c>
      <c r="J1060" s="81">
        <v>0</v>
      </c>
      <c r="K1060" s="80">
        <v>0</v>
      </c>
      <c r="L1060" s="80">
        <v>0</v>
      </c>
      <c r="M1060" s="80">
        <v>0</v>
      </c>
      <c r="N1060" s="80">
        <v>43547</v>
      </c>
      <c r="O1060" s="80">
        <v>0</v>
      </c>
      <c r="P1060" s="80">
        <v>0</v>
      </c>
      <c r="Q1060" s="80">
        <v>0</v>
      </c>
      <c r="R1060" s="80">
        <v>0</v>
      </c>
      <c r="S1060" s="80">
        <v>0</v>
      </c>
      <c r="T1060" s="80">
        <v>0</v>
      </c>
    </row>
    <row r="1061" spans="1:20" ht="22.5" customHeight="1" x14ac:dyDescent="0.25">
      <c r="A1061" s="14">
        <v>5</v>
      </c>
      <c r="B1061" s="15" t="s">
        <v>865</v>
      </c>
      <c r="C1061" s="80">
        <f t="shared" si="291"/>
        <v>894302</v>
      </c>
      <c r="D1061" s="80">
        <f t="shared" si="292"/>
        <v>36778</v>
      </c>
      <c r="E1061" s="80">
        <v>0</v>
      </c>
      <c r="F1061" s="80">
        <v>0</v>
      </c>
      <c r="G1061" s="80">
        <v>0</v>
      </c>
      <c r="H1061" s="80">
        <v>36778</v>
      </c>
      <c r="I1061" s="80">
        <v>0</v>
      </c>
      <c r="J1061" s="81">
        <v>0</v>
      </c>
      <c r="K1061" s="80">
        <v>0</v>
      </c>
      <c r="L1061" s="80">
        <v>0</v>
      </c>
      <c r="M1061" s="80">
        <v>109676</v>
      </c>
      <c r="N1061" s="80">
        <v>747848</v>
      </c>
      <c r="O1061" s="80">
        <v>0</v>
      </c>
      <c r="P1061" s="80">
        <v>0</v>
      </c>
      <c r="Q1061" s="80">
        <v>0</v>
      </c>
      <c r="R1061" s="80">
        <v>0</v>
      </c>
      <c r="S1061" s="80">
        <v>0</v>
      </c>
      <c r="T1061" s="80">
        <v>0</v>
      </c>
    </row>
    <row r="1062" spans="1:20" ht="22.5" customHeight="1" x14ac:dyDescent="0.25">
      <c r="A1062" s="14">
        <v>6</v>
      </c>
      <c r="B1062" s="15" t="s">
        <v>866</v>
      </c>
      <c r="C1062" s="80">
        <f t="shared" si="291"/>
        <v>114782</v>
      </c>
      <c r="D1062" s="80">
        <f t="shared" si="292"/>
        <v>0</v>
      </c>
      <c r="E1062" s="80">
        <v>0</v>
      </c>
      <c r="F1062" s="80">
        <v>0</v>
      </c>
      <c r="G1062" s="80">
        <v>0</v>
      </c>
      <c r="H1062" s="80">
        <v>0</v>
      </c>
      <c r="I1062" s="80">
        <v>0</v>
      </c>
      <c r="J1062" s="81">
        <v>0</v>
      </c>
      <c r="K1062" s="80">
        <v>0</v>
      </c>
      <c r="L1062" s="80">
        <v>0</v>
      </c>
      <c r="M1062" s="80">
        <v>0</v>
      </c>
      <c r="N1062" s="80">
        <v>114782</v>
      </c>
      <c r="O1062" s="80">
        <v>0</v>
      </c>
      <c r="P1062" s="80">
        <v>0</v>
      </c>
      <c r="Q1062" s="80">
        <v>0</v>
      </c>
      <c r="R1062" s="80">
        <v>0</v>
      </c>
      <c r="S1062" s="80">
        <v>0</v>
      </c>
      <c r="T1062" s="80">
        <v>0</v>
      </c>
    </row>
    <row r="1063" spans="1:20" s="8" customFormat="1" ht="22.5" customHeight="1" x14ac:dyDescent="0.25">
      <c r="A1063" s="171" t="s">
        <v>433</v>
      </c>
      <c r="B1063" s="171"/>
      <c r="C1063" s="78">
        <f>C1064</f>
        <v>2375483.4</v>
      </c>
      <c r="D1063" s="78">
        <f t="shared" ref="D1063:T1063" si="293">D1064</f>
        <v>2375483.4</v>
      </c>
      <c r="E1063" s="78">
        <f t="shared" si="293"/>
        <v>0</v>
      </c>
      <c r="F1063" s="78">
        <f t="shared" si="293"/>
        <v>2634330.6</v>
      </c>
      <c r="G1063" s="78">
        <f t="shared" si="293"/>
        <v>-258847.2</v>
      </c>
      <c r="H1063" s="78">
        <f t="shared" si="293"/>
        <v>0</v>
      </c>
      <c r="I1063" s="78">
        <f t="shared" si="293"/>
        <v>0</v>
      </c>
      <c r="J1063" s="79">
        <f t="shared" si="293"/>
        <v>0</v>
      </c>
      <c r="K1063" s="78">
        <f t="shared" si="293"/>
        <v>0</v>
      </c>
      <c r="L1063" s="78">
        <f t="shared" si="293"/>
        <v>0</v>
      </c>
      <c r="M1063" s="78">
        <f t="shared" si="293"/>
        <v>0</v>
      </c>
      <c r="N1063" s="78">
        <f t="shared" si="293"/>
        <v>0</v>
      </c>
      <c r="O1063" s="78">
        <f t="shared" si="293"/>
        <v>0</v>
      </c>
      <c r="P1063" s="78">
        <f t="shared" si="293"/>
        <v>0</v>
      </c>
      <c r="Q1063" s="78">
        <f t="shared" si="293"/>
        <v>0</v>
      </c>
      <c r="R1063" s="78">
        <f t="shared" si="293"/>
        <v>0</v>
      </c>
      <c r="S1063" s="78">
        <f t="shared" si="293"/>
        <v>0</v>
      </c>
      <c r="T1063" s="78">
        <f t="shared" si="293"/>
        <v>0</v>
      </c>
    </row>
    <row r="1064" spans="1:20" s="8" customFormat="1" ht="22.5" customHeight="1" x14ac:dyDescent="0.25">
      <c r="A1064" s="171" t="s">
        <v>1256</v>
      </c>
      <c r="B1064" s="171"/>
      <c r="C1064" s="78">
        <f>SUM(C1065:C1066)</f>
        <v>2375483.4</v>
      </c>
      <c r="D1064" s="78">
        <f t="shared" ref="D1064:T1064" si="294">SUM(D1065:D1066)</f>
        <v>2375483.4</v>
      </c>
      <c r="E1064" s="78">
        <f t="shared" si="294"/>
        <v>0</v>
      </c>
      <c r="F1064" s="78">
        <f t="shared" si="294"/>
        <v>2634330.6</v>
      </c>
      <c r="G1064" s="78">
        <f t="shared" si="294"/>
        <v>-258847.2</v>
      </c>
      <c r="H1064" s="78">
        <f t="shared" si="294"/>
        <v>0</v>
      </c>
      <c r="I1064" s="78">
        <f t="shared" si="294"/>
        <v>0</v>
      </c>
      <c r="J1064" s="79">
        <f t="shared" si="294"/>
        <v>0</v>
      </c>
      <c r="K1064" s="78">
        <f t="shared" si="294"/>
        <v>0</v>
      </c>
      <c r="L1064" s="78">
        <f t="shared" si="294"/>
        <v>0</v>
      </c>
      <c r="M1064" s="78">
        <f t="shared" si="294"/>
        <v>0</v>
      </c>
      <c r="N1064" s="78">
        <f t="shared" si="294"/>
        <v>0</v>
      </c>
      <c r="O1064" s="78">
        <f t="shared" si="294"/>
        <v>0</v>
      </c>
      <c r="P1064" s="78">
        <f t="shared" si="294"/>
        <v>0</v>
      </c>
      <c r="Q1064" s="78">
        <f t="shared" si="294"/>
        <v>0</v>
      </c>
      <c r="R1064" s="78">
        <f t="shared" si="294"/>
        <v>0</v>
      </c>
      <c r="S1064" s="78">
        <f t="shared" si="294"/>
        <v>0</v>
      </c>
      <c r="T1064" s="78">
        <f t="shared" si="294"/>
        <v>0</v>
      </c>
    </row>
    <row r="1065" spans="1:20" ht="22.5" customHeight="1" x14ac:dyDescent="0.25">
      <c r="A1065" s="14">
        <v>1</v>
      </c>
      <c r="B1065" s="15" t="s">
        <v>867</v>
      </c>
      <c r="C1065" s="80">
        <f t="shared" ref="C1065:C1066" si="295">D1065+K1065+L1065+M1065+N1065+O1065+P1065+Q1065+R1065+S1065+T1065</f>
        <v>-441885.6</v>
      </c>
      <c r="D1065" s="80">
        <f t="shared" ref="D1065:D1066" si="296">SUM(E1065:I1065)</f>
        <v>-441885.6</v>
      </c>
      <c r="E1065" s="80">
        <v>0</v>
      </c>
      <c r="F1065" s="80">
        <v>-183038.4</v>
      </c>
      <c r="G1065" s="80">
        <v>-258847.2</v>
      </c>
      <c r="H1065" s="80">
        <v>0</v>
      </c>
      <c r="I1065" s="80">
        <v>0</v>
      </c>
      <c r="J1065" s="81">
        <v>0</v>
      </c>
      <c r="K1065" s="80">
        <v>0</v>
      </c>
      <c r="L1065" s="80">
        <v>0</v>
      </c>
      <c r="M1065" s="80">
        <v>0</v>
      </c>
      <c r="N1065" s="80">
        <v>0</v>
      </c>
      <c r="O1065" s="80">
        <v>0</v>
      </c>
      <c r="P1065" s="80">
        <v>0</v>
      </c>
      <c r="Q1065" s="80">
        <v>0</v>
      </c>
      <c r="R1065" s="80">
        <v>0</v>
      </c>
      <c r="S1065" s="80">
        <v>0</v>
      </c>
      <c r="T1065" s="80">
        <v>0</v>
      </c>
    </row>
    <row r="1066" spans="1:20" ht="22.5" customHeight="1" x14ac:dyDescent="0.25">
      <c r="A1066" s="14">
        <v>2</v>
      </c>
      <c r="B1066" s="15" t="s">
        <v>868</v>
      </c>
      <c r="C1066" s="80">
        <f t="shared" si="295"/>
        <v>2817369</v>
      </c>
      <c r="D1066" s="80">
        <f t="shared" si="296"/>
        <v>2817369</v>
      </c>
      <c r="E1066" s="80">
        <v>0</v>
      </c>
      <c r="F1066" s="80">
        <v>2817369</v>
      </c>
      <c r="G1066" s="80">
        <v>0</v>
      </c>
      <c r="H1066" s="80">
        <v>0</v>
      </c>
      <c r="I1066" s="80">
        <v>0</v>
      </c>
      <c r="J1066" s="81">
        <v>0</v>
      </c>
      <c r="K1066" s="80">
        <v>0</v>
      </c>
      <c r="L1066" s="80">
        <v>0</v>
      </c>
      <c r="M1066" s="80">
        <v>0</v>
      </c>
      <c r="N1066" s="80">
        <v>0</v>
      </c>
      <c r="O1066" s="80">
        <v>0</v>
      </c>
      <c r="P1066" s="80">
        <v>0</v>
      </c>
      <c r="Q1066" s="80">
        <v>0</v>
      </c>
      <c r="R1066" s="80">
        <v>0</v>
      </c>
      <c r="S1066" s="80">
        <v>0</v>
      </c>
      <c r="T1066" s="80">
        <v>0</v>
      </c>
    </row>
    <row r="1067" spans="1:20" s="8" customFormat="1" ht="22.5" customHeight="1" x14ac:dyDescent="0.25">
      <c r="A1067" s="171" t="s">
        <v>437</v>
      </c>
      <c r="B1067" s="171"/>
      <c r="C1067" s="78">
        <f>C1068+C1071+C1074</f>
        <v>2953217</v>
      </c>
      <c r="D1067" s="78">
        <f t="shared" ref="D1067:T1067" si="297">D1068+D1071+D1074</f>
        <v>959605.39999999991</v>
      </c>
      <c r="E1067" s="78">
        <f t="shared" si="297"/>
        <v>0</v>
      </c>
      <c r="F1067" s="78">
        <f t="shared" si="297"/>
        <v>129779</v>
      </c>
      <c r="G1067" s="78">
        <f t="shared" si="297"/>
        <v>0</v>
      </c>
      <c r="H1067" s="78">
        <f t="shared" si="297"/>
        <v>546872.4</v>
      </c>
      <c r="I1067" s="78">
        <f t="shared" si="297"/>
        <v>282954</v>
      </c>
      <c r="J1067" s="79">
        <f t="shared" si="297"/>
        <v>0</v>
      </c>
      <c r="K1067" s="78">
        <f t="shared" si="297"/>
        <v>0</v>
      </c>
      <c r="L1067" s="78">
        <f t="shared" si="297"/>
        <v>0</v>
      </c>
      <c r="M1067" s="78">
        <f t="shared" si="297"/>
        <v>0</v>
      </c>
      <c r="N1067" s="78">
        <f t="shared" si="297"/>
        <v>1993611.6</v>
      </c>
      <c r="O1067" s="78">
        <f t="shared" si="297"/>
        <v>0</v>
      </c>
      <c r="P1067" s="78">
        <f t="shared" si="297"/>
        <v>0</v>
      </c>
      <c r="Q1067" s="78">
        <f t="shared" si="297"/>
        <v>0</v>
      </c>
      <c r="R1067" s="78">
        <f t="shared" si="297"/>
        <v>0</v>
      </c>
      <c r="S1067" s="78">
        <f t="shared" si="297"/>
        <v>0</v>
      </c>
      <c r="T1067" s="78">
        <f t="shared" si="297"/>
        <v>0</v>
      </c>
    </row>
    <row r="1068" spans="1:20" s="8" customFormat="1" ht="22.5" customHeight="1" x14ac:dyDescent="0.25">
      <c r="A1068" s="171" t="s">
        <v>1257</v>
      </c>
      <c r="B1068" s="171"/>
      <c r="C1068" s="78">
        <f>SUM(C1069:C1070)</f>
        <v>1101046.4000000001</v>
      </c>
      <c r="D1068" s="78">
        <f t="shared" ref="D1068:T1068" si="298">SUM(D1069:D1070)</f>
        <v>-196453.2</v>
      </c>
      <c r="E1068" s="78">
        <f t="shared" si="298"/>
        <v>0</v>
      </c>
      <c r="F1068" s="78">
        <f t="shared" si="298"/>
        <v>0</v>
      </c>
      <c r="G1068" s="78">
        <f t="shared" si="298"/>
        <v>0</v>
      </c>
      <c r="H1068" s="78">
        <f t="shared" si="298"/>
        <v>0</v>
      </c>
      <c r="I1068" s="78">
        <f t="shared" si="298"/>
        <v>-196453.2</v>
      </c>
      <c r="J1068" s="79">
        <f t="shared" si="298"/>
        <v>0</v>
      </c>
      <c r="K1068" s="78">
        <f t="shared" si="298"/>
        <v>0</v>
      </c>
      <c r="L1068" s="78">
        <f t="shared" si="298"/>
        <v>0</v>
      </c>
      <c r="M1068" s="78">
        <f t="shared" si="298"/>
        <v>0</v>
      </c>
      <c r="N1068" s="78">
        <f t="shared" si="298"/>
        <v>1297499.6000000001</v>
      </c>
      <c r="O1068" s="78">
        <f t="shared" si="298"/>
        <v>0</v>
      </c>
      <c r="P1068" s="78">
        <f t="shared" si="298"/>
        <v>0</v>
      </c>
      <c r="Q1068" s="78">
        <f t="shared" si="298"/>
        <v>0</v>
      </c>
      <c r="R1068" s="78">
        <f t="shared" si="298"/>
        <v>0</v>
      </c>
      <c r="S1068" s="78">
        <f t="shared" si="298"/>
        <v>0</v>
      </c>
      <c r="T1068" s="78">
        <f t="shared" si="298"/>
        <v>0</v>
      </c>
    </row>
    <row r="1069" spans="1:20" ht="22.5" customHeight="1" x14ac:dyDescent="0.25">
      <c r="A1069" s="14">
        <v>1</v>
      </c>
      <c r="B1069" s="15" t="s">
        <v>869</v>
      </c>
      <c r="C1069" s="80">
        <f t="shared" ref="C1069:C1070" si="299">D1069+K1069+L1069+M1069+N1069+O1069+P1069+Q1069+R1069+S1069+T1069</f>
        <v>1297499.6000000001</v>
      </c>
      <c r="D1069" s="80">
        <f t="shared" ref="D1069:D1070" si="300">E1069+F1069+G1069+H1069+I1069</f>
        <v>0</v>
      </c>
      <c r="E1069" s="80">
        <v>0</v>
      </c>
      <c r="F1069" s="80">
        <v>0</v>
      </c>
      <c r="G1069" s="80">
        <v>0</v>
      </c>
      <c r="H1069" s="80">
        <v>0</v>
      </c>
      <c r="I1069" s="80">
        <v>0</v>
      </c>
      <c r="J1069" s="81">
        <v>0</v>
      </c>
      <c r="K1069" s="80">
        <v>0</v>
      </c>
      <c r="L1069" s="80">
        <v>0</v>
      </c>
      <c r="M1069" s="80">
        <v>0</v>
      </c>
      <c r="N1069" s="80">
        <v>1297499.6000000001</v>
      </c>
      <c r="O1069" s="80">
        <v>0</v>
      </c>
      <c r="P1069" s="80">
        <v>0</v>
      </c>
      <c r="Q1069" s="80">
        <v>0</v>
      </c>
      <c r="R1069" s="80">
        <v>0</v>
      </c>
      <c r="S1069" s="80">
        <v>0</v>
      </c>
      <c r="T1069" s="80">
        <v>0</v>
      </c>
    </row>
    <row r="1070" spans="1:20" ht="22.5" customHeight="1" x14ac:dyDescent="0.25">
      <c r="A1070" s="14">
        <v>2</v>
      </c>
      <c r="B1070" s="15" t="s">
        <v>870</v>
      </c>
      <c r="C1070" s="80">
        <f t="shared" si="299"/>
        <v>-196453.2</v>
      </c>
      <c r="D1070" s="80">
        <f t="shared" si="300"/>
        <v>-196453.2</v>
      </c>
      <c r="E1070" s="80">
        <v>0</v>
      </c>
      <c r="F1070" s="80">
        <v>0</v>
      </c>
      <c r="G1070" s="80">
        <v>0</v>
      </c>
      <c r="H1070" s="80">
        <v>0</v>
      </c>
      <c r="I1070" s="80">
        <v>-196453.2</v>
      </c>
      <c r="J1070" s="81">
        <v>0</v>
      </c>
      <c r="K1070" s="80">
        <v>0</v>
      </c>
      <c r="L1070" s="80">
        <v>0</v>
      </c>
      <c r="M1070" s="80">
        <v>0</v>
      </c>
      <c r="N1070" s="80">
        <v>0</v>
      </c>
      <c r="O1070" s="80">
        <v>0</v>
      </c>
      <c r="P1070" s="80">
        <v>0</v>
      </c>
      <c r="Q1070" s="80">
        <v>0</v>
      </c>
      <c r="R1070" s="80">
        <v>0</v>
      </c>
      <c r="S1070" s="80">
        <v>0</v>
      </c>
      <c r="T1070" s="80">
        <v>0</v>
      </c>
    </row>
    <row r="1071" spans="1:20" s="8" customFormat="1" ht="22.5" customHeight="1" x14ac:dyDescent="0.25">
      <c r="A1071" s="171" t="s">
        <v>442</v>
      </c>
      <c r="B1071" s="171"/>
      <c r="C1071" s="78">
        <f>SUM(C1072:C1073)</f>
        <v>1026279.6</v>
      </c>
      <c r="D1071" s="78">
        <f t="shared" ref="D1071:T1071" si="301">SUM(D1072:D1073)</f>
        <v>1026279.6</v>
      </c>
      <c r="E1071" s="78">
        <f t="shared" si="301"/>
        <v>0</v>
      </c>
      <c r="F1071" s="78">
        <f t="shared" si="301"/>
        <v>0</v>
      </c>
      <c r="G1071" s="78">
        <f t="shared" si="301"/>
        <v>0</v>
      </c>
      <c r="H1071" s="78">
        <f t="shared" si="301"/>
        <v>546872.4</v>
      </c>
      <c r="I1071" s="78">
        <f t="shared" si="301"/>
        <v>479407.2</v>
      </c>
      <c r="J1071" s="79">
        <f t="shared" si="301"/>
        <v>0</v>
      </c>
      <c r="K1071" s="78">
        <f t="shared" si="301"/>
        <v>0</v>
      </c>
      <c r="L1071" s="78">
        <f t="shared" si="301"/>
        <v>0</v>
      </c>
      <c r="M1071" s="78">
        <f t="shared" si="301"/>
        <v>0</v>
      </c>
      <c r="N1071" s="78">
        <f t="shared" si="301"/>
        <v>0</v>
      </c>
      <c r="O1071" s="78">
        <f t="shared" si="301"/>
        <v>0</v>
      </c>
      <c r="P1071" s="78">
        <f t="shared" si="301"/>
        <v>0</v>
      </c>
      <c r="Q1071" s="78">
        <f t="shared" si="301"/>
        <v>0</v>
      </c>
      <c r="R1071" s="78">
        <f t="shared" si="301"/>
        <v>0</v>
      </c>
      <c r="S1071" s="78">
        <f t="shared" si="301"/>
        <v>0</v>
      </c>
      <c r="T1071" s="78">
        <f t="shared" si="301"/>
        <v>0</v>
      </c>
    </row>
    <row r="1072" spans="1:20" ht="22.5" customHeight="1" x14ac:dyDescent="0.25">
      <c r="A1072" s="14">
        <v>1</v>
      </c>
      <c r="B1072" s="15" t="s">
        <v>1258</v>
      </c>
      <c r="C1072" s="80">
        <f t="shared" ref="C1072:C1073" si="302">D1072+K1072+L1072+M1072+N1072+O1072+P1072+Q1072+R1072+S1072+T1072</f>
        <v>61083.6</v>
      </c>
      <c r="D1072" s="80">
        <f t="shared" ref="D1072:D1073" si="303">E1072+F1072+G1072+H1072+I1072</f>
        <v>61083.6</v>
      </c>
      <c r="E1072" s="80">
        <v>0</v>
      </c>
      <c r="F1072" s="80">
        <v>0</v>
      </c>
      <c r="G1072" s="80">
        <v>0</v>
      </c>
      <c r="H1072" s="80">
        <v>61083.6</v>
      </c>
      <c r="I1072" s="80">
        <v>0</v>
      </c>
      <c r="J1072" s="81">
        <v>0</v>
      </c>
      <c r="K1072" s="80">
        <v>0</v>
      </c>
      <c r="L1072" s="80">
        <v>0</v>
      </c>
      <c r="M1072" s="80">
        <v>0</v>
      </c>
      <c r="N1072" s="80">
        <v>0</v>
      </c>
      <c r="O1072" s="80">
        <v>0</v>
      </c>
      <c r="P1072" s="80">
        <v>0</v>
      </c>
      <c r="Q1072" s="80">
        <v>0</v>
      </c>
      <c r="R1072" s="80">
        <v>0</v>
      </c>
      <c r="S1072" s="80">
        <v>0</v>
      </c>
      <c r="T1072" s="80">
        <v>0</v>
      </c>
    </row>
    <row r="1073" spans="1:20" ht="22.5" customHeight="1" x14ac:dyDescent="0.25">
      <c r="A1073" s="14">
        <v>2</v>
      </c>
      <c r="B1073" s="15" t="s">
        <v>444</v>
      </c>
      <c r="C1073" s="80">
        <f t="shared" si="302"/>
        <v>965196</v>
      </c>
      <c r="D1073" s="80">
        <f t="shared" si="303"/>
        <v>965196</v>
      </c>
      <c r="E1073" s="80">
        <v>0</v>
      </c>
      <c r="F1073" s="80">
        <v>0</v>
      </c>
      <c r="G1073" s="80">
        <v>0</v>
      </c>
      <c r="H1073" s="80">
        <v>485788.8</v>
      </c>
      <c r="I1073" s="80">
        <v>479407.2</v>
      </c>
      <c r="J1073" s="81">
        <v>0</v>
      </c>
      <c r="K1073" s="80">
        <v>0</v>
      </c>
      <c r="L1073" s="80">
        <v>0</v>
      </c>
      <c r="M1073" s="80">
        <v>0</v>
      </c>
      <c r="N1073" s="80">
        <v>0</v>
      </c>
      <c r="O1073" s="80">
        <v>0</v>
      </c>
      <c r="P1073" s="80">
        <v>0</v>
      </c>
      <c r="Q1073" s="80">
        <v>0</v>
      </c>
      <c r="R1073" s="80">
        <v>0</v>
      </c>
      <c r="S1073" s="80">
        <v>0</v>
      </c>
      <c r="T1073" s="80">
        <v>0</v>
      </c>
    </row>
    <row r="1074" spans="1:20" s="143" customFormat="1" ht="22.5" customHeight="1" x14ac:dyDescent="0.25">
      <c r="A1074" s="158" t="s">
        <v>1340</v>
      </c>
      <c r="B1074" s="158"/>
      <c r="C1074" s="141">
        <f>C1075</f>
        <v>825891</v>
      </c>
      <c r="D1074" s="141">
        <f t="shared" ref="D1074:T1074" si="304">D1075</f>
        <v>129779</v>
      </c>
      <c r="E1074" s="141">
        <f t="shared" si="304"/>
        <v>0</v>
      </c>
      <c r="F1074" s="141">
        <f t="shared" si="304"/>
        <v>129779</v>
      </c>
      <c r="G1074" s="141">
        <f t="shared" si="304"/>
        <v>0</v>
      </c>
      <c r="H1074" s="141">
        <f t="shared" si="304"/>
        <v>0</v>
      </c>
      <c r="I1074" s="141">
        <f t="shared" si="304"/>
        <v>0</v>
      </c>
      <c r="J1074" s="142">
        <f t="shared" si="304"/>
        <v>0</v>
      </c>
      <c r="K1074" s="141">
        <f t="shared" si="304"/>
        <v>0</v>
      </c>
      <c r="L1074" s="141">
        <f t="shared" si="304"/>
        <v>0</v>
      </c>
      <c r="M1074" s="141">
        <f t="shared" si="304"/>
        <v>0</v>
      </c>
      <c r="N1074" s="141">
        <f t="shared" si="304"/>
        <v>696112</v>
      </c>
      <c r="O1074" s="141">
        <f t="shared" si="304"/>
        <v>0</v>
      </c>
      <c r="P1074" s="141">
        <f t="shared" si="304"/>
        <v>0</v>
      </c>
      <c r="Q1074" s="141">
        <f t="shared" si="304"/>
        <v>0</v>
      </c>
      <c r="R1074" s="141">
        <f t="shared" si="304"/>
        <v>0</v>
      </c>
      <c r="S1074" s="141">
        <f t="shared" si="304"/>
        <v>0</v>
      </c>
      <c r="T1074" s="141">
        <f t="shared" si="304"/>
        <v>0</v>
      </c>
    </row>
    <row r="1075" spans="1:20" s="47" customFormat="1" ht="22.5" customHeight="1" x14ac:dyDescent="0.25">
      <c r="A1075" s="98">
        <v>1</v>
      </c>
      <c r="B1075" s="99" t="s">
        <v>1341</v>
      </c>
      <c r="C1075" s="100">
        <f t="shared" ref="C1075" si="305">D1075+K1075+L1075+M1075+N1075+O1075+P1075+Q1075+R1075+S1075+T1075</f>
        <v>825891</v>
      </c>
      <c r="D1075" s="100">
        <f t="shared" ref="D1075" si="306">E1075+F1075+G1075+H1075+I1075</f>
        <v>129779</v>
      </c>
      <c r="E1075" s="100">
        <v>0</v>
      </c>
      <c r="F1075" s="100">
        <v>129779</v>
      </c>
      <c r="G1075" s="100">
        <v>0</v>
      </c>
      <c r="H1075" s="100">
        <v>0</v>
      </c>
      <c r="I1075" s="100">
        <v>0</v>
      </c>
      <c r="J1075" s="101">
        <v>0</v>
      </c>
      <c r="K1075" s="100">
        <v>0</v>
      </c>
      <c r="L1075" s="100">
        <v>0</v>
      </c>
      <c r="M1075" s="100">
        <v>0</v>
      </c>
      <c r="N1075" s="100">
        <f>546112+150000</f>
        <v>696112</v>
      </c>
      <c r="O1075" s="100">
        <v>0</v>
      </c>
      <c r="P1075" s="100">
        <v>0</v>
      </c>
      <c r="Q1075" s="100">
        <v>0</v>
      </c>
      <c r="R1075" s="100">
        <v>0</v>
      </c>
      <c r="S1075" s="100">
        <v>0</v>
      </c>
      <c r="T1075" s="100">
        <v>0</v>
      </c>
    </row>
    <row r="1076" spans="1:20" s="8" customFormat="1" ht="22.5" customHeight="1" x14ac:dyDescent="0.25">
      <c r="A1076" s="171" t="s">
        <v>452</v>
      </c>
      <c r="B1076" s="171"/>
      <c r="C1076" s="78">
        <f>C1077</f>
        <v>1025249.36</v>
      </c>
      <c r="D1076" s="78">
        <f t="shared" ref="D1076:T1076" si="307">D1077</f>
        <v>537492.56000000006</v>
      </c>
      <c r="E1076" s="78">
        <f t="shared" si="307"/>
        <v>0</v>
      </c>
      <c r="F1076" s="78">
        <f t="shared" si="307"/>
        <v>1690295.44</v>
      </c>
      <c r="G1076" s="78">
        <f t="shared" si="307"/>
        <v>-1690295.44</v>
      </c>
      <c r="H1076" s="78">
        <f t="shared" si="307"/>
        <v>316321</v>
      </c>
      <c r="I1076" s="78">
        <f t="shared" si="307"/>
        <v>221171.56</v>
      </c>
      <c r="J1076" s="79">
        <f t="shared" si="307"/>
        <v>0</v>
      </c>
      <c r="K1076" s="78">
        <f t="shared" si="307"/>
        <v>0</v>
      </c>
      <c r="L1076" s="78">
        <f t="shared" si="307"/>
        <v>0</v>
      </c>
      <c r="M1076" s="78">
        <f t="shared" si="307"/>
        <v>0</v>
      </c>
      <c r="N1076" s="78">
        <f t="shared" si="307"/>
        <v>487756.79999999999</v>
      </c>
      <c r="O1076" s="78">
        <f t="shared" si="307"/>
        <v>0</v>
      </c>
      <c r="P1076" s="78">
        <f t="shared" si="307"/>
        <v>0</v>
      </c>
      <c r="Q1076" s="78">
        <f t="shared" si="307"/>
        <v>0</v>
      </c>
      <c r="R1076" s="78">
        <f t="shared" si="307"/>
        <v>0</v>
      </c>
      <c r="S1076" s="78">
        <f t="shared" si="307"/>
        <v>0</v>
      </c>
      <c r="T1076" s="78">
        <f t="shared" si="307"/>
        <v>0</v>
      </c>
    </row>
    <row r="1077" spans="1:20" s="8" customFormat="1" ht="22.5" customHeight="1" x14ac:dyDescent="0.25">
      <c r="A1077" s="171" t="s">
        <v>469</v>
      </c>
      <c r="B1077" s="171"/>
      <c r="C1077" s="78">
        <f>SUM(C1078:C1080)</f>
        <v>1025249.36</v>
      </c>
      <c r="D1077" s="78">
        <f t="shared" ref="D1077:T1077" si="308">SUM(D1078:D1080)</f>
        <v>537492.56000000006</v>
      </c>
      <c r="E1077" s="78">
        <f t="shared" si="308"/>
        <v>0</v>
      </c>
      <c r="F1077" s="78">
        <f t="shared" si="308"/>
        <v>1690295.44</v>
      </c>
      <c r="G1077" s="78">
        <f t="shared" si="308"/>
        <v>-1690295.44</v>
      </c>
      <c r="H1077" s="78">
        <f t="shared" si="308"/>
        <v>316321</v>
      </c>
      <c r="I1077" s="78">
        <f t="shared" si="308"/>
        <v>221171.56</v>
      </c>
      <c r="J1077" s="79">
        <f t="shared" si="308"/>
        <v>0</v>
      </c>
      <c r="K1077" s="78">
        <f t="shared" si="308"/>
        <v>0</v>
      </c>
      <c r="L1077" s="78">
        <f t="shared" si="308"/>
        <v>0</v>
      </c>
      <c r="M1077" s="78">
        <f t="shared" si="308"/>
        <v>0</v>
      </c>
      <c r="N1077" s="78">
        <f t="shared" si="308"/>
        <v>487756.79999999999</v>
      </c>
      <c r="O1077" s="78">
        <f t="shared" si="308"/>
        <v>0</v>
      </c>
      <c r="P1077" s="78">
        <f t="shared" si="308"/>
        <v>0</v>
      </c>
      <c r="Q1077" s="78">
        <f t="shared" si="308"/>
        <v>0</v>
      </c>
      <c r="R1077" s="78">
        <f t="shared" si="308"/>
        <v>0</v>
      </c>
      <c r="S1077" s="78">
        <f t="shared" si="308"/>
        <v>0</v>
      </c>
      <c r="T1077" s="78">
        <f t="shared" si="308"/>
        <v>0</v>
      </c>
    </row>
    <row r="1078" spans="1:20" s="59" customFormat="1" ht="22.5" customHeight="1" x14ac:dyDescent="0.25">
      <c r="A1078" s="14">
        <v>1</v>
      </c>
      <c r="B1078" s="15" t="s">
        <v>872</v>
      </c>
      <c r="C1078" s="80">
        <f t="shared" ref="C1078:C1080" si="309">D1078+K1078+L1078+M1078+N1078+O1078+P1078+Q1078+R1078+S1078+T1078</f>
        <v>316321</v>
      </c>
      <c r="D1078" s="80">
        <f t="shared" ref="D1078:D1080" si="310">SUM(E1078:I1078)</f>
        <v>316321</v>
      </c>
      <c r="E1078" s="80">
        <v>0</v>
      </c>
      <c r="F1078" s="80">
        <v>0</v>
      </c>
      <c r="G1078" s="80">
        <v>0</v>
      </c>
      <c r="H1078" s="80">
        <v>316321</v>
      </c>
      <c r="I1078" s="80">
        <v>0</v>
      </c>
      <c r="J1078" s="81">
        <v>0</v>
      </c>
      <c r="K1078" s="80">
        <v>0</v>
      </c>
      <c r="L1078" s="80">
        <v>0</v>
      </c>
      <c r="M1078" s="80">
        <v>0</v>
      </c>
      <c r="N1078" s="80">
        <v>0</v>
      </c>
      <c r="O1078" s="80">
        <v>0</v>
      </c>
      <c r="P1078" s="80">
        <v>0</v>
      </c>
      <c r="Q1078" s="80">
        <v>0</v>
      </c>
      <c r="R1078" s="80">
        <v>0</v>
      </c>
      <c r="S1078" s="80">
        <v>0</v>
      </c>
      <c r="T1078" s="80">
        <v>0</v>
      </c>
    </row>
    <row r="1079" spans="1:20" ht="22.5" customHeight="1" x14ac:dyDescent="0.25">
      <c r="A1079" s="14">
        <v>2</v>
      </c>
      <c r="B1079" s="15" t="s">
        <v>475</v>
      </c>
      <c r="C1079" s="80">
        <f t="shared" si="309"/>
        <v>708928.36</v>
      </c>
      <c r="D1079" s="80">
        <f t="shared" si="310"/>
        <v>221171.56</v>
      </c>
      <c r="E1079" s="80">
        <v>0</v>
      </c>
      <c r="F1079" s="80">
        <v>0</v>
      </c>
      <c r="G1079" s="80">
        <v>0</v>
      </c>
      <c r="H1079" s="80">
        <v>0</v>
      </c>
      <c r="I1079" s="80">
        <v>221171.56</v>
      </c>
      <c r="J1079" s="81">
        <v>0</v>
      </c>
      <c r="K1079" s="80">
        <v>0</v>
      </c>
      <c r="L1079" s="80">
        <v>0</v>
      </c>
      <c r="M1079" s="80">
        <v>0</v>
      </c>
      <c r="N1079" s="80">
        <v>487756.79999999999</v>
      </c>
      <c r="O1079" s="80">
        <v>0</v>
      </c>
      <c r="P1079" s="80">
        <v>0</v>
      </c>
      <c r="Q1079" s="80">
        <v>0</v>
      </c>
      <c r="R1079" s="80">
        <v>0</v>
      </c>
      <c r="S1079" s="80">
        <v>0</v>
      </c>
      <c r="T1079" s="80">
        <v>0</v>
      </c>
    </row>
    <row r="1080" spans="1:20" ht="22.5" customHeight="1" x14ac:dyDescent="0.25">
      <c r="A1080" s="15"/>
      <c r="B1080" s="15" t="s">
        <v>1259</v>
      </c>
      <c r="C1080" s="80">
        <f t="shared" si="309"/>
        <v>0</v>
      </c>
      <c r="D1080" s="80">
        <f t="shared" si="310"/>
        <v>0</v>
      </c>
      <c r="E1080" s="80">
        <v>0</v>
      </c>
      <c r="F1080" s="80">
        <v>1690295.44</v>
      </c>
      <c r="G1080" s="80">
        <v>-1690295.44</v>
      </c>
      <c r="H1080" s="80">
        <v>0</v>
      </c>
      <c r="I1080" s="80">
        <v>0</v>
      </c>
      <c r="J1080" s="81">
        <v>0</v>
      </c>
      <c r="K1080" s="80">
        <v>0</v>
      </c>
      <c r="L1080" s="80">
        <v>0</v>
      </c>
      <c r="M1080" s="80">
        <v>0</v>
      </c>
      <c r="N1080" s="80">
        <v>0</v>
      </c>
      <c r="O1080" s="80">
        <v>0</v>
      </c>
      <c r="P1080" s="80">
        <v>0</v>
      </c>
      <c r="Q1080" s="80">
        <v>0</v>
      </c>
      <c r="R1080" s="80">
        <v>0</v>
      </c>
      <c r="S1080" s="80">
        <v>0</v>
      </c>
      <c r="T1080" s="80">
        <v>0</v>
      </c>
    </row>
    <row r="1082" spans="1:20" x14ac:dyDescent="0.25">
      <c r="B1082" s="1" t="s">
        <v>1260</v>
      </c>
    </row>
    <row r="1083" spans="1:20" x14ac:dyDescent="0.25">
      <c r="B1083" s="169" t="s">
        <v>1261</v>
      </c>
      <c r="C1083" s="169"/>
      <c r="D1083" s="169"/>
      <c r="E1083" s="169"/>
      <c r="F1083" s="169"/>
      <c r="G1083" s="169"/>
      <c r="H1083" s="169"/>
      <c r="I1083" s="169"/>
      <c r="J1083" s="169"/>
      <c r="K1083" s="169"/>
      <c r="L1083" s="169"/>
      <c r="M1083" s="169"/>
      <c r="N1083" s="169"/>
      <c r="O1083" s="169"/>
      <c r="P1083" s="169"/>
      <c r="Q1083" s="169"/>
      <c r="R1083" s="169"/>
      <c r="S1083" s="169"/>
    </row>
    <row r="1084" spans="1:20" x14ac:dyDescent="0.25">
      <c r="B1084" s="169" t="s">
        <v>1262</v>
      </c>
      <c r="C1084" s="169"/>
      <c r="D1084" s="169"/>
      <c r="E1084" s="169"/>
      <c r="F1084" s="169"/>
      <c r="G1084" s="169"/>
      <c r="H1084" s="169"/>
      <c r="I1084" s="169"/>
      <c r="J1084" s="169"/>
      <c r="K1084" s="169"/>
      <c r="L1084" s="169"/>
      <c r="M1084" s="169"/>
      <c r="N1084" s="169"/>
      <c r="O1084" s="169"/>
      <c r="P1084" s="169"/>
      <c r="Q1084" s="169"/>
      <c r="R1084" s="169"/>
      <c r="S1084" s="169"/>
    </row>
    <row r="1085" spans="1:20" x14ac:dyDescent="0.25">
      <c r="B1085" s="169" t="s">
        <v>1263</v>
      </c>
      <c r="C1085" s="169"/>
      <c r="D1085" s="169"/>
      <c r="E1085" s="169"/>
      <c r="F1085" s="169"/>
      <c r="G1085" s="169"/>
      <c r="H1085" s="169"/>
      <c r="I1085" s="169"/>
      <c r="J1085" s="169"/>
      <c r="K1085" s="169"/>
      <c r="L1085" s="169"/>
      <c r="M1085" s="169"/>
      <c r="N1085" s="169"/>
      <c r="O1085" s="169"/>
      <c r="P1085" s="169"/>
      <c r="Q1085" s="169"/>
      <c r="R1085" s="169"/>
      <c r="S1085" s="169"/>
    </row>
    <row r="1086" spans="1:20" x14ac:dyDescent="0.25">
      <c r="B1086" s="169" t="s">
        <v>1264</v>
      </c>
      <c r="C1086" s="169"/>
      <c r="D1086" s="169"/>
      <c r="E1086" s="169"/>
      <c r="F1086" s="169"/>
      <c r="G1086" s="169"/>
      <c r="H1086" s="169"/>
      <c r="I1086" s="169"/>
      <c r="J1086" s="169"/>
      <c r="K1086" s="169"/>
      <c r="L1086" s="169"/>
      <c r="M1086" s="169"/>
      <c r="N1086" s="169"/>
      <c r="O1086" s="169"/>
      <c r="P1086" s="169"/>
      <c r="Q1086" s="169"/>
      <c r="R1086" s="169"/>
      <c r="S1086" s="169"/>
    </row>
    <row r="1087" spans="1:20" x14ac:dyDescent="0.25">
      <c r="B1087" s="169" t="s">
        <v>1265</v>
      </c>
      <c r="C1087" s="169"/>
      <c r="D1087" s="169"/>
      <c r="E1087" s="169"/>
      <c r="F1087" s="169"/>
      <c r="G1087" s="169"/>
      <c r="H1087" s="169"/>
      <c r="I1087" s="169"/>
      <c r="J1087" s="169"/>
      <c r="K1087" s="169"/>
      <c r="L1087" s="169"/>
      <c r="M1087" s="169"/>
      <c r="N1087" s="169"/>
      <c r="O1087" s="169"/>
      <c r="P1087" s="169"/>
      <c r="Q1087" s="169"/>
      <c r="R1087" s="169"/>
      <c r="S1087" s="169"/>
    </row>
    <row r="1088" spans="1:20" x14ac:dyDescent="0.25">
      <c r="B1088" s="169" t="s">
        <v>1266</v>
      </c>
      <c r="C1088" s="169"/>
      <c r="D1088" s="169"/>
      <c r="E1088" s="169"/>
      <c r="F1088" s="169"/>
      <c r="G1088" s="169"/>
      <c r="H1088" s="169"/>
      <c r="I1088" s="169"/>
      <c r="J1088" s="169"/>
      <c r="K1088" s="169"/>
      <c r="L1088" s="169"/>
      <c r="M1088" s="169"/>
      <c r="N1088" s="169"/>
      <c r="O1088" s="169"/>
      <c r="P1088" s="169"/>
      <c r="Q1088" s="169"/>
      <c r="R1088" s="169"/>
      <c r="S1088" s="169"/>
    </row>
    <row r="1089" spans="2:19" x14ac:dyDescent="0.25">
      <c r="B1089" s="169" t="s">
        <v>1267</v>
      </c>
      <c r="C1089" s="169"/>
      <c r="D1089" s="169"/>
      <c r="E1089" s="169"/>
      <c r="F1089" s="169"/>
      <c r="G1089" s="169"/>
      <c r="H1089" s="169"/>
      <c r="I1089" s="169"/>
      <c r="J1089" s="169"/>
      <c r="K1089" s="169"/>
      <c r="L1089" s="169"/>
      <c r="M1089" s="169"/>
      <c r="N1089" s="169"/>
      <c r="O1089" s="169"/>
      <c r="P1089" s="169"/>
    </row>
    <row r="1090" spans="2:19" x14ac:dyDescent="0.25">
      <c r="B1090" s="169" t="s">
        <v>1268</v>
      </c>
      <c r="C1090" s="169"/>
      <c r="D1090" s="169"/>
      <c r="E1090" s="169"/>
      <c r="F1090" s="169"/>
      <c r="G1090" s="169"/>
      <c r="H1090" s="169"/>
      <c r="I1090" s="169"/>
      <c r="J1090" s="169"/>
      <c r="K1090" s="169"/>
      <c r="L1090" s="169"/>
      <c r="M1090" s="169"/>
      <c r="N1090" s="169"/>
      <c r="O1090" s="169"/>
      <c r="P1090" s="169"/>
      <c r="Q1090" s="169"/>
      <c r="R1090" s="169"/>
      <c r="S1090" s="169"/>
    </row>
    <row r="1091" spans="2:19" x14ac:dyDescent="0.25">
      <c r="B1091" s="169" t="s">
        <v>1269</v>
      </c>
      <c r="C1091" s="169"/>
      <c r="D1091" s="169"/>
      <c r="E1091" s="169"/>
      <c r="F1091" s="169"/>
      <c r="G1091" s="169"/>
      <c r="H1091" s="169"/>
      <c r="I1091" s="169"/>
    </row>
    <row r="1092" spans="2:19" x14ac:dyDescent="0.25">
      <c r="B1092" s="169" t="s">
        <v>1270</v>
      </c>
      <c r="C1092" s="169"/>
      <c r="D1092" s="169"/>
      <c r="E1092" s="169"/>
      <c r="F1092" s="169"/>
      <c r="G1092" s="169"/>
      <c r="H1092" s="169"/>
      <c r="I1092" s="169"/>
    </row>
    <row r="1094" spans="2:19" x14ac:dyDescent="0.25">
      <c r="G1094" s="97"/>
      <c r="H1094" s="97"/>
      <c r="I1094" s="97"/>
      <c r="J1094" s="97"/>
      <c r="K1094" s="97"/>
      <c r="L1094" s="1" t="s">
        <v>1271</v>
      </c>
    </row>
  </sheetData>
  <mergeCells count="205">
    <mergeCell ref="A2:S2"/>
    <mergeCell ref="A4:A7"/>
    <mergeCell ref="B4:B7"/>
    <mergeCell ref="C4:C6"/>
    <mergeCell ref="D4:O4"/>
    <mergeCell ref="P4:S4"/>
    <mergeCell ref="T4:T6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  <mergeCell ref="A9:B9"/>
    <mergeCell ref="A10:B10"/>
    <mergeCell ref="A11:B11"/>
    <mergeCell ref="A166:B166"/>
    <mergeCell ref="A168:B168"/>
    <mergeCell ref="A170:B170"/>
    <mergeCell ref="A172:B172"/>
    <mergeCell ref="A180:B180"/>
    <mergeCell ref="A226:B226"/>
    <mergeCell ref="A231:B231"/>
    <mergeCell ref="A240:B240"/>
    <mergeCell ref="A242:B242"/>
    <mergeCell ref="A245:B245"/>
    <mergeCell ref="A247:B247"/>
    <mergeCell ref="A248:B248"/>
    <mergeCell ref="A251:B251"/>
    <mergeCell ref="A252:B252"/>
    <mergeCell ref="A274:B274"/>
    <mergeCell ref="A280:B280"/>
    <mergeCell ref="A281:B281"/>
    <mergeCell ref="A283:B283"/>
    <mergeCell ref="A284:B284"/>
    <mergeCell ref="A287:B287"/>
    <mergeCell ref="A292:B292"/>
    <mergeCell ref="A294:B294"/>
    <mergeCell ref="A296:B296"/>
    <mergeCell ref="A297:B297"/>
    <mergeCell ref="A299:B299"/>
    <mergeCell ref="A300:B300"/>
    <mergeCell ref="A303:B303"/>
    <mergeCell ref="A304:B304"/>
    <mergeCell ref="A306:B306"/>
    <mergeCell ref="A307:B307"/>
    <mergeCell ref="A312:B312"/>
    <mergeCell ref="A313:B313"/>
    <mergeCell ref="A318:B318"/>
    <mergeCell ref="A322:B322"/>
    <mergeCell ref="A323:B323"/>
    <mergeCell ref="A333:B333"/>
    <mergeCell ref="A335:B335"/>
    <mergeCell ref="A337:B337"/>
    <mergeCell ref="A338:B338"/>
    <mergeCell ref="A343:B343"/>
    <mergeCell ref="A347:B347"/>
    <mergeCell ref="A349:B349"/>
    <mergeCell ref="A350:B350"/>
    <mergeCell ref="A353:B353"/>
    <mergeCell ref="A354:B354"/>
    <mergeCell ref="A358:B358"/>
    <mergeCell ref="A365:B365"/>
    <mergeCell ref="A367:B367"/>
    <mergeCell ref="A368:B368"/>
    <mergeCell ref="A379:B379"/>
    <mergeCell ref="A384:B384"/>
    <mergeCell ref="A396:B396"/>
    <mergeCell ref="A398:B398"/>
    <mergeCell ref="A399:B399"/>
    <mergeCell ref="A400:B400"/>
    <mergeCell ref="A523:B523"/>
    <mergeCell ref="A526:B526"/>
    <mergeCell ref="A531:B531"/>
    <mergeCell ref="A535:B535"/>
    <mergeCell ref="A543:B543"/>
    <mergeCell ref="A545:B545"/>
    <mergeCell ref="A558:B558"/>
    <mergeCell ref="A569:B569"/>
    <mergeCell ref="A578:B578"/>
    <mergeCell ref="A583:B583"/>
    <mergeCell ref="A584:B584"/>
    <mergeCell ref="A586:B586"/>
    <mergeCell ref="A587:B587"/>
    <mergeCell ref="A580:B580"/>
    <mergeCell ref="A608:B608"/>
    <mergeCell ref="A614:B614"/>
    <mergeCell ref="A615:B615"/>
    <mergeCell ref="A617:B617"/>
    <mergeCell ref="A618:B618"/>
    <mergeCell ref="A624:B624"/>
    <mergeCell ref="A633:B633"/>
    <mergeCell ref="A635:B635"/>
    <mergeCell ref="A636:B636"/>
    <mergeCell ref="A638:B638"/>
    <mergeCell ref="A639:B639"/>
    <mergeCell ref="A641:B641"/>
    <mergeCell ref="A642:B642"/>
    <mergeCell ref="A653:B653"/>
    <mergeCell ref="A657:B657"/>
    <mergeCell ref="A658:B658"/>
    <mergeCell ref="A662:B662"/>
    <mergeCell ref="A663:B663"/>
    <mergeCell ref="A668:B668"/>
    <mergeCell ref="A670:B670"/>
    <mergeCell ref="A672:B672"/>
    <mergeCell ref="A673:B673"/>
    <mergeCell ref="A675:B675"/>
    <mergeCell ref="A678:B678"/>
    <mergeCell ref="A679:B679"/>
    <mergeCell ref="A683:B683"/>
    <mergeCell ref="A687:B687"/>
    <mergeCell ref="A689:B689"/>
    <mergeCell ref="A691:B691"/>
    <mergeCell ref="A692:B692"/>
    <mergeCell ref="A701:B701"/>
    <mergeCell ref="A708:B708"/>
    <mergeCell ref="A711:B711"/>
    <mergeCell ref="A712:B712"/>
    <mergeCell ref="A713:B713"/>
    <mergeCell ref="A794:B794"/>
    <mergeCell ref="A801:B801"/>
    <mergeCell ref="A805:B805"/>
    <mergeCell ref="A808:B808"/>
    <mergeCell ref="A811:B811"/>
    <mergeCell ref="A816:B816"/>
    <mergeCell ref="A818:B818"/>
    <mergeCell ref="A820:B820"/>
    <mergeCell ref="A828:B828"/>
    <mergeCell ref="A830:B830"/>
    <mergeCell ref="A835:B835"/>
    <mergeCell ref="A840:B840"/>
    <mergeCell ref="A842:B842"/>
    <mergeCell ref="A843:B843"/>
    <mergeCell ref="A847:B847"/>
    <mergeCell ref="A848:B848"/>
    <mergeCell ref="A886:B886"/>
    <mergeCell ref="A892:B892"/>
    <mergeCell ref="A896:B896"/>
    <mergeCell ref="A897:B897"/>
    <mergeCell ref="A900:B900"/>
    <mergeCell ref="A902:B902"/>
    <mergeCell ref="A903:B903"/>
    <mergeCell ref="A906:B906"/>
    <mergeCell ref="A859:B859"/>
    <mergeCell ref="A865:B865"/>
    <mergeCell ref="A866:B866"/>
    <mergeCell ref="A873:B873"/>
    <mergeCell ref="A876:B876"/>
    <mergeCell ref="A877:B877"/>
    <mergeCell ref="A881:B881"/>
    <mergeCell ref="A882:B882"/>
    <mergeCell ref="A885:B885"/>
    <mergeCell ref="A909:B909"/>
    <mergeCell ref="A910:B910"/>
    <mergeCell ref="A916:B916"/>
    <mergeCell ref="A917:B917"/>
    <mergeCell ref="A926:B926"/>
    <mergeCell ref="A912:B912"/>
    <mergeCell ref="A924:B924"/>
    <mergeCell ref="A927:B927"/>
    <mergeCell ref="A920:B920"/>
    <mergeCell ref="A922:B922"/>
    <mergeCell ref="A937:B937"/>
    <mergeCell ref="A938:S938"/>
    <mergeCell ref="A939:B939"/>
    <mergeCell ref="A940:B940"/>
    <mergeCell ref="A1016:B1016"/>
    <mergeCell ref="A1018:B1018"/>
    <mergeCell ref="A1023:B1023"/>
    <mergeCell ref="A1024:B1024"/>
    <mergeCell ref="A931:B931"/>
    <mergeCell ref="A1027:B1027"/>
    <mergeCell ref="A1029:B1029"/>
    <mergeCell ref="A1030:B1030"/>
    <mergeCell ref="A1033:B1033"/>
    <mergeCell ref="A1034:B1034"/>
    <mergeCell ref="A1042:B1042"/>
    <mergeCell ref="A1043:B1043"/>
    <mergeCell ref="A1021:B1021"/>
    <mergeCell ref="A1054:B1054"/>
    <mergeCell ref="A1055:B1055"/>
    <mergeCell ref="A1063:B1063"/>
    <mergeCell ref="A1064:B1064"/>
    <mergeCell ref="A1067:B1067"/>
    <mergeCell ref="A1068:B1068"/>
    <mergeCell ref="A1071:B1071"/>
    <mergeCell ref="A1076:B1076"/>
    <mergeCell ref="A1077:B1077"/>
    <mergeCell ref="B1092:I1092"/>
    <mergeCell ref="B1083:S1083"/>
    <mergeCell ref="B1084:S1084"/>
    <mergeCell ref="B1085:S1085"/>
    <mergeCell ref="B1086:S1086"/>
    <mergeCell ref="B1087:S1087"/>
    <mergeCell ref="B1088:S1088"/>
    <mergeCell ref="B1089:P1089"/>
    <mergeCell ref="B1090:S1090"/>
    <mergeCell ref="B1091:I1091"/>
    <mergeCell ref="A1074:B1074"/>
  </mergeCells>
  <pageMargins left="0.51181102362204722" right="0.11811023622047245" top="0.74803149606299213" bottom="0.74803149606299213" header="0.31496062992125984" footer="0.31496062992125984"/>
  <pageSetup paperSize="9" scale="40" firstPageNumber="47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 1</vt:lpstr>
      <vt:lpstr>Таблица 2</vt:lpstr>
      <vt:lpstr>Таблица 3 </vt:lpstr>
      <vt:lpstr>'Таблица 3 '!Print_Titles</vt:lpstr>
      <vt:lpstr>'Таблица 1'!Область_печати</vt:lpstr>
      <vt:lpstr>'Таблица 2'!Область_печати</vt:lpstr>
      <vt:lpstr>'Таблица 3 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Т. Кузьмина</cp:lastModifiedBy>
  <cp:revision>1</cp:revision>
  <cp:lastPrinted>2024-10-16T07:34:24Z</cp:lastPrinted>
  <dcterms:created xsi:type="dcterms:W3CDTF">2019-01-09T06:44:55Z</dcterms:created>
  <dcterms:modified xsi:type="dcterms:W3CDTF">2024-10-16T07:39:13Z</dcterms:modified>
</cp:coreProperties>
</file>