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КапРемонт\ОБЩАЯ КАП\П Р О Е К Т Ы   Н П А\О внесении изменений в КРАТКОСРОЧНЫЙ ПЛАН\2024_12_ пост  изм в КП 2023-2025\Размещение\"/>
    </mc:Choice>
  </mc:AlternateContent>
  <bookViews>
    <workbookView xWindow="0" yWindow="0" windowWidth="28800" windowHeight="12330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1'!$A$11:$V$1065</definedName>
    <definedName name="_xlnm._FilterDatabase" localSheetId="2" hidden="1">'Таблица 3 '!$A$4:$T$1062</definedName>
    <definedName name="JR_PAGE_ANCHOR_0_1">#REF!</definedName>
    <definedName name="Print_Titles" localSheetId="2">'Таблица 3 '!$8:$8</definedName>
    <definedName name="а">#REF!</definedName>
    <definedName name="_xlnm.Print_Area" localSheetId="0">'Таблица 1'!$A$1:$V$1215</definedName>
    <definedName name="_xlnm.Print_Area" localSheetId="1">'Таблица 2'!$A$1:$N$189</definedName>
    <definedName name="_xlnm.Print_Area" localSheetId="2">'Таблица 3 '!$A$1:$T$1230</definedName>
  </definedNames>
  <calcPr calcId="162913"/>
</workbook>
</file>

<file path=xl/calcChain.xml><?xml version="1.0" encoding="utf-8"?>
<calcChain xmlns="http://schemas.openxmlformats.org/spreadsheetml/2006/main">
  <c r="E101" i="2" l="1"/>
  <c r="F101" i="2"/>
  <c r="G101" i="2"/>
  <c r="H101" i="2"/>
  <c r="I101" i="2"/>
  <c r="J101" i="2"/>
  <c r="K101" i="2"/>
  <c r="L101" i="2"/>
  <c r="I107" i="2"/>
  <c r="S808" i="1" l="1"/>
  <c r="P808" i="1"/>
  <c r="O808" i="1"/>
  <c r="N808" i="1"/>
  <c r="L808" i="1"/>
  <c r="D107" i="2" s="1"/>
  <c r="K808" i="1"/>
  <c r="J808" i="1"/>
  <c r="I808" i="1"/>
  <c r="C107" i="2" s="1"/>
  <c r="D804" i="3"/>
  <c r="C804" i="3" s="1"/>
  <c r="T803" i="3"/>
  <c r="S803" i="3"/>
  <c r="R803" i="3"/>
  <c r="Q803" i="3"/>
  <c r="P803" i="3"/>
  <c r="O803" i="3"/>
  <c r="N803" i="3"/>
  <c r="M803" i="3"/>
  <c r="L803" i="3"/>
  <c r="K803" i="3"/>
  <c r="J803" i="3"/>
  <c r="I803" i="3"/>
  <c r="H803" i="3"/>
  <c r="G803" i="3"/>
  <c r="F803" i="3"/>
  <c r="E803" i="3"/>
  <c r="I698" i="1"/>
  <c r="J698" i="1"/>
  <c r="K698" i="1"/>
  <c r="L698" i="1"/>
  <c r="N698" i="1"/>
  <c r="O698" i="1"/>
  <c r="P698" i="1"/>
  <c r="S698" i="1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T695" i="3"/>
  <c r="D701" i="3"/>
  <c r="C701" i="3" s="1"/>
  <c r="Q704" i="1" s="1"/>
  <c r="D812" i="3"/>
  <c r="C812" i="3" s="1"/>
  <c r="Q815" i="1" s="1"/>
  <c r="R815" i="1" s="1"/>
  <c r="P758" i="3"/>
  <c r="D484" i="3"/>
  <c r="C484" i="3" s="1"/>
  <c r="Q487" i="1" s="1"/>
  <c r="R487" i="1" s="1"/>
  <c r="D448" i="3"/>
  <c r="C448" i="3" s="1"/>
  <c r="Q451" i="1" s="1"/>
  <c r="D444" i="3"/>
  <c r="C444" i="3" s="1"/>
  <c r="Q447" i="1" s="1"/>
  <c r="D440" i="3"/>
  <c r="C440" i="3" s="1"/>
  <c r="Q443" i="1" s="1"/>
  <c r="P430" i="3"/>
  <c r="D433" i="3"/>
  <c r="C433" i="3" s="1"/>
  <c r="Q436" i="1" s="1"/>
  <c r="R436" i="1" s="1"/>
  <c r="D500" i="3"/>
  <c r="C500" i="3" s="1"/>
  <c r="Q503" i="1" s="1"/>
  <c r="R503" i="1" s="1"/>
  <c r="D445" i="3"/>
  <c r="C445" i="3" s="1"/>
  <c r="Q448" i="1" s="1"/>
  <c r="R448" i="1" s="1"/>
  <c r="J639" i="1"/>
  <c r="K639" i="1"/>
  <c r="L639" i="1"/>
  <c r="N639" i="1"/>
  <c r="O639" i="1"/>
  <c r="P639" i="1"/>
  <c r="S639" i="1"/>
  <c r="I639" i="1"/>
  <c r="J959" i="1"/>
  <c r="K959" i="1"/>
  <c r="L959" i="1"/>
  <c r="N959" i="1"/>
  <c r="O959" i="1"/>
  <c r="P959" i="1"/>
  <c r="S959" i="1"/>
  <c r="I959" i="1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T95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T636" i="3"/>
  <c r="D638" i="3"/>
  <c r="C638" i="3" s="1"/>
  <c r="Q641" i="1" s="1"/>
  <c r="D637" i="3"/>
  <c r="C637" i="3" s="1"/>
  <c r="Q640" i="1" s="1"/>
  <c r="J726" i="1"/>
  <c r="K726" i="1"/>
  <c r="L726" i="1"/>
  <c r="N726" i="1"/>
  <c r="O726" i="1"/>
  <c r="P726" i="1"/>
  <c r="S726" i="1"/>
  <c r="I726" i="1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T723" i="3"/>
  <c r="D726" i="3"/>
  <c r="C726" i="3" s="1"/>
  <c r="Q729" i="1" s="1"/>
  <c r="R729" i="1" s="1"/>
  <c r="D724" i="3"/>
  <c r="C724" i="3" s="1"/>
  <c r="Q727" i="1" s="1"/>
  <c r="I947" i="1"/>
  <c r="D946" i="3"/>
  <c r="C946" i="3" s="1"/>
  <c r="Q949" i="1" s="1"/>
  <c r="R949" i="1" s="1"/>
  <c r="J947" i="1"/>
  <c r="K947" i="1"/>
  <c r="L947" i="1"/>
  <c r="N947" i="1"/>
  <c r="O947" i="1"/>
  <c r="P947" i="1"/>
  <c r="S947" i="1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T944" i="3"/>
  <c r="D953" i="3"/>
  <c r="C953" i="3" s="1"/>
  <c r="Q956" i="1" s="1"/>
  <c r="R956" i="1" s="1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T784" i="3"/>
  <c r="J1045" i="1"/>
  <c r="K1045" i="1"/>
  <c r="L1045" i="1"/>
  <c r="N1045" i="1"/>
  <c r="O1045" i="1"/>
  <c r="P1045" i="1"/>
  <c r="S1045" i="1"/>
  <c r="I1045" i="1"/>
  <c r="J787" i="1"/>
  <c r="K787" i="1"/>
  <c r="L787" i="1"/>
  <c r="N787" i="1"/>
  <c r="O787" i="1"/>
  <c r="P787" i="1"/>
  <c r="S787" i="1"/>
  <c r="I787" i="1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R1042" i="3"/>
  <c r="S1042" i="3"/>
  <c r="T1042" i="3"/>
  <c r="D1044" i="3"/>
  <c r="C1044" i="3" s="1"/>
  <c r="Q1047" i="1" s="1"/>
  <c r="R1047" i="1" s="1"/>
  <c r="D1046" i="3"/>
  <c r="C1046" i="3" s="1"/>
  <c r="Q1049" i="1" s="1"/>
  <c r="I127" i="2"/>
  <c r="J970" i="1"/>
  <c r="K970" i="1"/>
  <c r="L970" i="1"/>
  <c r="D127" i="2" s="1"/>
  <c r="N970" i="1"/>
  <c r="O970" i="1"/>
  <c r="P970" i="1"/>
  <c r="I970" i="1"/>
  <c r="C127" i="2" s="1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T967" i="3"/>
  <c r="D968" i="3"/>
  <c r="C968" i="3" s="1"/>
  <c r="C967" i="3" s="1"/>
  <c r="J1022" i="1"/>
  <c r="K1022" i="1"/>
  <c r="L1022" i="1"/>
  <c r="N1022" i="1"/>
  <c r="O1022" i="1"/>
  <c r="P1022" i="1"/>
  <c r="S1022" i="1"/>
  <c r="I1022" i="1"/>
  <c r="D1023" i="3"/>
  <c r="C1023" i="3" s="1"/>
  <c r="Q1026" i="1" s="1"/>
  <c r="R1026" i="1" s="1"/>
  <c r="P870" i="3"/>
  <c r="P860" i="3"/>
  <c r="J551" i="1"/>
  <c r="K551" i="1"/>
  <c r="L551" i="1"/>
  <c r="N551" i="1"/>
  <c r="O551" i="1"/>
  <c r="P551" i="1"/>
  <c r="S551" i="1"/>
  <c r="I551" i="1"/>
  <c r="E548" i="3"/>
  <c r="G548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T548" i="3"/>
  <c r="D621" i="3"/>
  <c r="C621" i="3" s="1"/>
  <c r="Q624" i="1" s="1"/>
  <c r="R624" i="1" s="1"/>
  <c r="D620" i="3"/>
  <c r="C620" i="3" s="1"/>
  <c r="Q623" i="1" s="1"/>
  <c r="R623" i="1" s="1"/>
  <c r="D619" i="3"/>
  <c r="C619" i="3" s="1"/>
  <c r="Q622" i="1" s="1"/>
  <c r="R622" i="1" s="1"/>
  <c r="D618" i="3"/>
  <c r="C618" i="3" s="1"/>
  <c r="Q621" i="1" s="1"/>
  <c r="D617" i="3"/>
  <c r="C617" i="3" s="1"/>
  <c r="Q620" i="1" s="1"/>
  <c r="D616" i="3"/>
  <c r="C616" i="3" s="1"/>
  <c r="Q619" i="1" s="1"/>
  <c r="M619" i="1" s="1"/>
  <c r="T619" i="1" s="1"/>
  <c r="D615" i="3"/>
  <c r="C615" i="3" s="1"/>
  <c r="Q618" i="1" s="1"/>
  <c r="D614" i="3"/>
  <c r="C614" i="3" s="1"/>
  <c r="Q617" i="1" s="1"/>
  <c r="D613" i="3"/>
  <c r="C613" i="3" s="1"/>
  <c r="Q616" i="1" s="1"/>
  <c r="D612" i="3"/>
  <c r="C612" i="3" s="1"/>
  <c r="Q615" i="1" s="1"/>
  <c r="D611" i="3"/>
  <c r="C611" i="3" s="1"/>
  <c r="Q614" i="1" s="1"/>
  <c r="R614" i="1" s="1"/>
  <c r="D610" i="3"/>
  <c r="C610" i="3" s="1"/>
  <c r="Q613" i="1" s="1"/>
  <c r="D609" i="3"/>
  <c r="C609" i="3" s="1"/>
  <c r="Q612" i="1" s="1"/>
  <c r="D608" i="3"/>
  <c r="C608" i="3" s="1"/>
  <c r="Q611" i="1" s="1"/>
  <c r="R611" i="1" s="1"/>
  <c r="D607" i="3"/>
  <c r="C607" i="3" s="1"/>
  <c r="Q610" i="1" s="1"/>
  <c r="R610" i="1" s="1"/>
  <c r="D606" i="3"/>
  <c r="C606" i="3" s="1"/>
  <c r="Q609" i="1" s="1"/>
  <c r="D605" i="3"/>
  <c r="C605" i="3" s="1"/>
  <c r="Q608" i="1" s="1"/>
  <c r="D604" i="3"/>
  <c r="C604" i="3" s="1"/>
  <c r="Q607" i="1" s="1"/>
  <c r="R607" i="1" s="1"/>
  <c r="D603" i="3"/>
  <c r="C603" i="3" s="1"/>
  <c r="Q606" i="1" s="1"/>
  <c r="R606" i="1" s="1"/>
  <c r="D602" i="3"/>
  <c r="C602" i="3" s="1"/>
  <c r="Q605" i="1" s="1"/>
  <c r="D601" i="3"/>
  <c r="C601" i="3" s="1"/>
  <c r="Q604" i="1" s="1"/>
  <c r="D600" i="3"/>
  <c r="C600" i="3" s="1"/>
  <c r="Q603" i="1" s="1"/>
  <c r="D599" i="3"/>
  <c r="C599" i="3" s="1"/>
  <c r="Q602" i="1" s="1"/>
  <c r="F598" i="3"/>
  <c r="F548" i="3" s="1"/>
  <c r="D597" i="3"/>
  <c r="C597" i="3" s="1"/>
  <c r="Q600" i="1" s="1"/>
  <c r="D596" i="3"/>
  <c r="C596" i="3" s="1"/>
  <c r="Q599" i="1" s="1"/>
  <c r="M599" i="1" s="1"/>
  <c r="T599" i="1" s="1"/>
  <c r="D595" i="3"/>
  <c r="C595" i="3" s="1"/>
  <c r="Q598" i="1" s="1"/>
  <c r="R598" i="1" s="1"/>
  <c r="D594" i="3"/>
  <c r="C594" i="3" s="1"/>
  <c r="Q597" i="1" s="1"/>
  <c r="D593" i="3"/>
  <c r="C593" i="3" s="1"/>
  <c r="Q596" i="1" s="1"/>
  <c r="D592" i="3"/>
  <c r="C592" i="3" s="1"/>
  <c r="Q595" i="1" s="1"/>
  <c r="R595" i="1" s="1"/>
  <c r="D591" i="3"/>
  <c r="C591" i="3" s="1"/>
  <c r="Q594" i="1" s="1"/>
  <c r="D590" i="3"/>
  <c r="C590" i="3" s="1"/>
  <c r="Q593" i="1" s="1"/>
  <c r="D589" i="3"/>
  <c r="C589" i="3" s="1"/>
  <c r="Q592" i="1" s="1"/>
  <c r="D588" i="3"/>
  <c r="C588" i="3" s="1"/>
  <c r="Q591" i="1" s="1"/>
  <c r="R591" i="1" s="1"/>
  <c r="D587" i="3"/>
  <c r="C587" i="3" s="1"/>
  <c r="Q590" i="1" s="1"/>
  <c r="R590" i="1" s="1"/>
  <c r="D586" i="3"/>
  <c r="C586" i="3" s="1"/>
  <c r="Q589" i="1" s="1"/>
  <c r="D585" i="3"/>
  <c r="C585" i="3" s="1"/>
  <c r="Q588" i="1" s="1"/>
  <c r="D584" i="3"/>
  <c r="C584" i="3" s="1"/>
  <c r="Q587" i="1" s="1"/>
  <c r="D583" i="3"/>
  <c r="C583" i="3" s="1"/>
  <c r="Q586" i="1" s="1"/>
  <c r="R586" i="1" s="1"/>
  <c r="D582" i="3"/>
  <c r="C582" i="3" s="1"/>
  <c r="Q585" i="1" s="1"/>
  <c r="D581" i="3"/>
  <c r="C581" i="3" s="1"/>
  <c r="Q584" i="1" s="1"/>
  <c r="D580" i="3"/>
  <c r="C580" i="3" s="1"/>
  <c r="Q583" i="1" s="1"/>
  <c r="M583" i="1" s="1"/>
  <c r="T583" i="1" s="1"/>
  <c r="D579" i="3"/>
  <c r="C579" i="3" s="1"/>
  <c r="Q582" i="1" s="1"/>
  <c r="R582" i="1" s="1"/>
  <c r="D578" i="3"/>
  <c r="C578" i="3" s="1"/>
  <c r="Q581" i="1" s="1"/>
  <c r="D577" i="3"/>
  <c r="C577" i="3" s="1"/>
  <c r="Q580" i="1" s="1"/>
  <c r="D576" i="3"/>
  <c r="C576" i="3" s="1"/>
  <c r="Q579" i="1" s="1"/>
  <c r="R579" i="1" s="1"/>
  <c r="D575" i="3"/>
  <c r="C575" i="3" s="1"/>
  <c r="Q578" i="1" s="1"/>
  <c r="D574" i="3"/>
  <c r="C574" i="3" s="1"/>
  <c r="Q577" i="1" s="1"/>
  <c r="D573" i="3"/>
  <c r="C573" i="3" s="1"/>
  <c r="Q576" i="1" s="1"/>
  <c r="D572" i="3"/>
  <c r="C572" i="3" s="1"/>
  <c r="Q575" i="1" s="1"/>
  <c r="R575" i="1" s="1"/>
  <c r="D571" i="3"/>
  <c r="C571" i="3" s="1"/>
  <c r="Q574" i="1" s="1"/>
  <c r="R574" i="1" s="1"/>
  <c r="D570" i="3"/>
  <c r="C570" i="3" s="1"/>
  <c r="Q573" i="1" s="1"/>
  <c r="D569" i="3"/>
  <c r="C569" i="3" s="1"/>
  <c r="Q572" i="1" s="1"/>
  <c r="D568" i="3"/>
  <c r="C568" i="3" s="1"/>
  <c r="Q571" i="1" s="1"/>
  <c r="D567" i="3"/>
  <c r="C567" i="3" s="1"/>
  <c r="Q570" i="1" s="1"/>
  <c r="R570" i="1" s="1"/>
  <c r="D566" i="3"/>
  <c r="C566" i="3" s="1"/>
  <c r="Q569" i="1" s="1"/>
  <c r="D565" i="3"/>
  <c r="C565" i="3" s="1"/>
  <c r="Q568" i="1" s="1"/>
  <c r="D564" i="3"/>
  <c r="C564" i="3" s="1"/>
  <c r="Q567" i="1" s="1"/>
  <c r="R567" i="1" s="1"/>
  <c r="D563" i="3"/>
  <c r="C563" i="3" s="1"/>
  <c r="Q566" i="1" s="1"/>
  <c r="R566" i="1" s="1"/>
  <c r="D562" i="3"/>
  <c r="C562" i="3" s="1"/>
  <c r="Q565" i="1" s="1"/>
  <c r="D561" i="3"/>
  <c r="C561" i="3" s="1"/>
  <c r="Q564" i="1" s="1"/>
  <c r="D560" i="3"/>
  <c r="C560" i="3" s="1"/>
  <c r="Q563" i="1" s="1"/>
  <c r="R563" i="1" s="1"/>
  <c r="D559" i="3"/>
  <c r="C559" i="3" s="1"/>
  <c r="Q562" i="1" s="1"/>
  <c r="D558" i="3"/>
  <c r="C558" i="3" s="1"/>
  <c r="Q561" i="1" s="1"/>
  <c r="D557" i="3"/>
  <c r="C557" i="3" s="1"/>
  <c r="Q560" i="1" s="1"/>
  <c r="D556" i="3"/>
  <c r="C556" i="3" s="1"/>
  <c r="Q559" i="1" s="1"/>
  <c r="R559" i="1" s="1"/>
  <c r="D555" i="3"/>
  <c r="C555" i="3" s="1"/>
  <c r="Q558" i="1" s="1"/>
  <c r="R558" i="1" s="1"/>
  <c r="D554" i="3"/>
  <c r="C554" i="3" s="1"/>
  <c r="Q557" i="1" s="1"/>
  <c r="D553" i="3"/>
  <c r="C553" i="3" s="1"/>
  <c r="Q556" i="1" s="1"/>
  <c r="D552" i="3"/>
  <c r="C552" i="3" s="1"/>
  <c r="Q555" i="1" s="1"/>
  <c r="D551" i="3"/>
  <c r="C551" i="3" s="1"/>
  <c r="Q554" i="1" s="1"/>
  <c r="M554" i="1" s="1"/>
  <c r="T554" i="1" s="1"/>
  <c r="D550" i="3"/>
  <c r="C550" i="3" s="1"/>
  <c r="Q553" i="1" s="1"/>
  <c r="D549" i="3"/>
  <c r="C549" i="3" s="1"/>
  <c r="Q552" i="1" s="1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T942" i="3"/>
  <c r="C803" i="3" l="1"/>
  <c r="Q807" i="1"/>
  <c r="D803" i="3"/>
  <c r="R704" i="1"/>
  <c r="M704" i="1"/>
  <c r="T704" i="1" s="1"/>
  <c r="M815" i="1"/>
  <c r="T815" i="1" s="1"/>
  <c r="R451" i="1"/>
  <c r="M451" i="1"/>
  <c r="T451" i="1" s="1"/>
  <c r="M487" i="1"/>
  <c r="T487" i="1" s="1"/>
  <c r="R447" i="1"/>
  <c r="M447" i="1"/>
  <c r="T447" i="1" s="1"/>
  <c r="R443" i="1"/>
  <c r="M443" i="1"/>
  <c r="T443" i="1" s="1"/>
  <c r="M436" i="1"/>
  <c r="T436" i="1" s="1"/>
  <c r="M503" i="1"/>
  <c r="T503" i="1" s="1"/>
  <c r="M448" i="1"/>
  <c r="T448" i="1" s="1"/>
  <c r="R641" i="1"/>
  <c r="M641" i="1"/>
  <c r="T641" i="1" s="1"/>
  <c r="M640" i="1"/>
  <c r="R640" i="1"/>
  <c r="M729" i="1"/>
  <c r="T729" i="1" s="1"/>
  <c r="R727" i="1"/>
  <c r="M727" i="1"/>
  <c r="M949" i="1"/>
  <c r="T949" i="1" s="1"/>
  <c r="M956" i="1"/>
  <c r="T956" i="1" s="1"/>
  <c r="R1049" i="1"/>
  <c r="M1049" i="1"/>
  <c r="T1049" i="1" s="1"/>
  <c r="M1047" i="1"/>
  <c r="T1047" i="1" s="1"/>
  <c r="M603" i="1"/>
  <c r="T603" i="1" s="1"/>
  <c r="R603" i="1"/>
  <c r="Q971" i="1"/>
  <c r="Q970" i="1" s="1"/>
  <c r="M563" i="1"/>
  <c r="T563" i="1" s="1"/>
  <c r="D967" i="3"/>
  <c r="M575" i="1"/>
  <c r="T575" i="1" s="1"/>
  <c r="M586" i="1"/>
  <c r="T586" i="1" s="1"/>
  <c r="R554" i="1"/>
  <c r="M607" i="1"/>
  <c r="T607" i="1" s="1"/>
  <c r="M1026" i="1"/>
  <c r="T1026" i="1" s="1"/>
  <c r="R583" i="1"/>
  <c r="M610" i="1"/>
  <c r="T610" i="1" s="1"/>
  <c r="M595" i="1"/>
  <c r="T595" i="1" s="1"/>
  <c r="R552" i="1"/>
  <c r="M552" i="1"/>
  <c r="T552" i="1" s="1"/>
  <c r="M555" i="1"/>
  <c r="T555" i="1" s="1"/>
  <c r="R555" i="1"/>
  <c r="R562" i="1"/>
  <c r="M562" i="1"/>
  <c r="T562" i="1" s="1"/>
  <c r="M609" i="1"/>
  <c r="T609" i="1" s="1"/>
  <c r="R609" i="1"/>
  <c r="M615" i="1"/>
  <c r="T615" i="1" s="1"/>
  <c r="R615" i="1"/>
  <c r="M577" i="1"/>
  <c r="T577" i="1" s="1"/>
  <c r="R577" i="1"/>
  <c r="R588" i="1"/>
  <c r="M588" i="1"/>
  <c r="T588" i="1" s="1"/>
  <c r="R602" i="1"/>
  <c r="M602" i="1"/>
  <c r="T602" i="1" s="1"/>
  <c r="R553" i="1"/>
  <c r="M553" i="1"/>
  <c r="T553" i="1" s="1"/>
  <c r="R560" i="1"/>
  <c r="M560" i="1"/>
  <c r="T560" i="1" s="1"/>
  <c r="R568" i="1"/>
  <c r="M568" i="1"/>
  <c r="T568" i="1" s="1"/>
  <c r="M571" i="1"/>
  <c r="T571" i="1" s="1"/>
  <c r="R571" i="1"/>
  <c r="R578" i="1"/>
  <c r="M578" i="1"/>
  <c r="T578" i="1" s="1"/>
  <c r="R585" i="1"/>
  <c r="M585" i="1"/>
  <c r="T585" i="1" s="1"/>
  <c r="R592" i="1"/>
  <c r="M592" i="1"/>
  <c r="T592" i="1" s="1"/>
  <c r="R596" i="1"/>
  <c r="M596" i="1"/>
  <c r="T596" i="1" s="1"/>
  <c r="R600" i="1"/>
  <c r="M600" i="1"/>
  <c r="T600" i="1" s="1"/>
  <c r="R617" i="1"/>
  <c r="M617" i="1"/>
  <c r="T617" i="1" s="1"/>
  <c r="R621" i="1"/>
  <c r="M621" i="1"/>
  <c r="T621" i="1" s="1"/>
  <c r="M569" i="1"/>
  <c r="T569" i="1" s="1"/>
  <c r="R569" i="1"/>
  <c r="R576" i="1"/>
  <c r="M576" i="1"/>
  <c r="T576" i="1" s="1"/>
  <c r="R580" i="1"/>
  <c r="M580" i="1"/>
  <c r="T580" i="1" s="1"/>
  <c r="R584" i="1"/>
  <c r="M584" i="1"/>
  <c r="T584" i="1" s="1"/>
  <c r="R587" i="1"/>
  <c r="M587" i="1"/>
  <c r="T587" i="1" s="1"/>
  <c r="R594" i="1"/>
  <c r="M594" i="1"/>
  <c r="T594" i="1" s="1"/>
  <c r="R605" i="1"/>
  <c r="M605" i="1"/>
  <c r="T605" i="1" s="1"/>
  <c r="R612" i="1"/>
  <c r="M612" i="1"/>
  <c r="T612" i="1" s="1"/>
  <c r="R556" i="1"/>
  <c r="M556" i="1"/>
  <c r="T556" i="1" s="1"/>
  <c r="R573" i="1"/>
  <c r="M573" i="1"/>
  <c r="T573" i="1" s="1"/>
  <c r="R581" i="1"/>
  <c r="M581" i="1"/>
  <c r="T581" i="1" s="1"/>
  <c r="R613" i="1"/>
  <c r="M613" i="1"/>
  <c r="T613" i="1" s="1"/>
  <c r="R616" i="1"/>
  <c r="M616" i="1"/>
  <c r="T616" i="1" s="1"/>
  <c r="R620" i="1"/>
  <c r="M620" i="1"/>
  <c r="T620" i="1" s="1"/>
  <c r="R564" i="1"/>
  <c r="M564" i="1"/>
  <c r="T564" i="1" s="1"/>
  <c r="R557" i="1"/>
  <c r="M557" i="1"/>
  <c r="T557" i="1" s="1"/>
  <c r="R561" i="1"/>
  <c r="M561" i="1"/>
  <c r="T561" i="1" s="1"/>
  <c r="M565" i="1"/>
  <c r="T565" i="1" s="1"/>
  <c r="R565" i="1"/>
  <c r="R572" i="1"/>
  <c r="M572" i="1"/>
  <c r="T572" i="1" s="1"/>
  <c r="R589" i="1"/>
  <c r="M589" i="1"/>
  <c r="T589" i="1" s="1"/>
  <c r="M593" i="1"/>
  <c r="T593" i="1" s="1"/>
  <c r="R593" i="1"/>
  <c r="M597" i="1"/>
  <c r="T597" i="1" s="1"/>
  <c r="R597" i="1"/>
  <c r="R604" i="1"/>
  <c r="M604" i="1"/>
  <c r="T604" i="1" s="1"/>
  <c r="R608" i="1"/>
  <c r="M608" i="1"/>
  <c r="T608" i="1" s="1"/>
  <c r="R618" i="1"/>
  <c r="M618" i="1"/>
  <c r="T618" i="1" s="1"/>
  <c r="M567" i="1"/>
  <c r="T567" i="1" s="1"/>
  <c r="D598" i="3"/>
  <c r="C598" i="3" s="1"/>
  <c r="Q601" i="1" s="1"/>
  <c r="M559" i="1"/>
  <c r="T559" i="1" s="1"/>
  <c r="M570" i="1"/>
  <c r="T570" i="1" s="1"/>
  <c r="M579" i="1"/>
  <c r="T579" i="1" s="1"/>
  <c r="M591" i="1"/>
  <c r="T591" i="1" s="1"/>
  <c r="R599" i="1"/>
  <c r="M611" i="1"/>
  <c r="T611" i="1" s="1"/>
  <c r="R619" i="1"/>
  <c r="M623" i="1"/>
  <c r="T623" i="1" s="1"/>
  <c r="M624" i="1"/>
  <c r="T624" i="1" s="1"/>
  <c r="M558" i="1"/>
  <c r="T558" i="1" s="1"/>
  <c r="M566" i="1"/>
  <c r="T566" i="1" s="1"/>
  <c r="M574" i="1"/>
  <c r="T574" i="1" s="1"/>
  <c r="M582" i="1"/>
  <c r="T582" i="1" s="1"/>
  <c r="M590" i="1"/>
  <c r="T590" i="1" s="1"/>
  <c r="M598" i="1"/>
  <c r="T598" i="1" s="1"/>
  <c r="M606" i="1"/>
  <c r="T606" i="1" s="1"/>
  <c r="M614" i="1"/>
  <c r="T614" i="1" s="1"/>
  <c r="M622" i="1"/>
  <c r="T622" i="1" s="1"/>
  <c r="T640" i="1" l="1"/>
  <c r="T727" i="1"/>
  <c r="R971" i="1"/>
  <c r="R970" i="1" s="1"/>
  <c r="M971" i="1"/>
  <c r="M601" i="1"/>
  <c r="T601" i="1" s="1"/>
  <c r="R601" i="1"/>
  <c r="D677" i="3"/>
  <c r="C677" i="3" s="1"/>
  <c r="Q680" i="1" s="1"/>
  <c r="R680" i="1" s="1"/>
  <c r="D678" i="3"/>
  <c r="C678" i="3" s="1"/>
  <c r="Q681" i="1" s="1"/>
  <c r="R681" i="1" s="1"/>
  <c r="D676" i="3"/>
  <c r="C676" i="3" s="1"/>
  <c r="Q679" i="1" s="1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T795" i="3"/>
  <c r="I104" i="2"/>
  <c r="J798" i="1"/>
  <c r="K798" i="1"/>
  <c r="L798" i="1"/>
  <c r="D104" i="2" s="1"/>
  <c r="N798" i="1"/>
  <c r="O798" i="1"/>
  <c r="P798" i="1"/>
  <c r="S798" i="1"/>
  <c r="I798" i="1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T787" i="3"/>
  <c r="D799" i="3"/>
  <c r="C799" i="3" s="1"/>
  <c r="Q802" i="1" s="1"/>
  <c r="D797" i="3"/>
  <c r="C797" i="3" s="1"/>
  <c r="Q800" i="1" s="1"/>
  <c r="R800" i="1" s="1"/>
  <c r="D796" i="3"/>
  <c r="C796" i="3" s="1"/>
  <c r="Q799" i="1" s="1"/>
  <c r="D798" i="3"/>
  <c r="C798" i="3" s="1"/>
  <c r="Q801" i="1" s="1"/>
  <c r="R801" i="1" s="1"/>
  <c r="D800" i="3"/>
  <c r="C800" i="3" s="1"/>
  <c r="T971" i="1" l="1"/>
  <c r="M970" i="1"/>
  <c r="M127" i="2" s="1"/>
  <c r="N127" i="2" s="1"/>
  <c r="R679" i="1"/>
  <c r="M679" i="1"/>
  <c r="T679" i="1" s="1"/>
  <c r="C795" i="3"/>
  <c r="D795" i="3"/>
  <c r="M680" i="1"/>
  <c r="T680" i="1" s="1"/>
  <c r="M681" i="1"/>
  <c r="T681" i="1" s="1"/>
  <c r="R799" i="1"/>
  <c r="M799" i="1"/>
  <c r="T799" i="1" s="1"/>
  <c r="Q803" i="1"/>
  <c r="R803" i="1" s="1"/>
  <c r="M802" i="1"/>
  <c r="T802" i="1" s="1"/>
  <c r="C104" i="2"/>
  <c r="R802" i="1"/>
  <c r="M801" i="1"/>
  <c r="T801" i="1" s="1"/>
  <c r="M800" i="1"/>
  <c r="T800" i="1" s="1"/>
  <c r="J670" i="1"/>
  <c r="K670" i="1"/>
  <c r="L670" i="1"/>
  <c r="N670" i="1"/>
  <c r="O670" i="1"/>
  <c r="P670" i="1"/>
  <c r="S670" i="1"/>
  <c r="I670" i="1"/>
  <c r="E667" i="3"/>
  <c r="F667" i="3"/>
  <c r="G667" i="3"/>
  <c r="H667" i="3"/>
  <c r="I667" i="3"/>
  <c r="J667" i="3"/>
  <c r="K667" i="3"/>
  <c r="L667" i="3"/>
  <c r="M667" i="3"/>
  <c r="N667" i="3"/>
  <c r="O667" i="3"/>
  <c r="Q667" i="3"/>
  <c r="R667" i="3"/>
  <c r="S667" i="3"/>
  <c r="T667" i="3"/>
  <c r="D672" i="3"/>
  <c r="C672" i="3" s="1"/>
  <c r="Q675" i="1" s="1"/>
  <c r="R675" i="1" s="1"/>
  <c r="D671" i="3"/>
  <c r="C671" i="3" s="1"/>
  <c r="Q674" i="1" s="1"/>
  <c r="R674" i="1" s="1"/>
  <c r="D670" i="3"/>
  <c r="C670" i="3" s="1"/>
  <c r="Q673" i="1" s="1"/>
  <c r="D669" i="3"/>
  <c r="C669" i="3" s="1"/>
  <c r="Q672" i="1" s="1"/>
  <c r="R672" i="1" s="1"/>
  <c r="D668" i="3"/>
  <c r="C668" i="3" s="1"/>
  <c r="Q671" i="1" s="1"/>
  <c r="R671" i="1" s="1"/>
  <c r="M803" i="1" l="1"/>
  <c r="T803" i="1" s="1"/>
  <c r="R798" i="1"/>
  <c r="Q798" i="1"/>
  <c r="M675" i="1"/>
  <c r="T675" i="1" s="1"/>
  <c r="R673" i="1"/>
  <c r="M673" i="1"/>
  <c r="T673" i="1" s="1"/>
  <c r="M674" i="1"/>
  <c r="T674" i="1" s="1"/>
  <c r="M671" i="1"/>
  <c r="M672" i="1"/>
  <c r="T672" i="1" s="1"/>
  <c r="D979" i="3"/>
  <c r="C979" i="3" s="1"/>
  <c r="Q982" i="1" s="1"/>
  <c r="R982" i="1" s="1"/>
  <c r="Q853" i="1"/>
  <c r="R853" i="1" s="1"/>
  <c r="N853" i="1"/>
  <c r="D850" i="3"/>
  <c r="C850" i="3" s="1"/>
  <c r="M798" i="1" l="1"/>
  <c r="M104" i="2" s="1"/>
  <c r="N104" i="2" s="1"/>
  <c r="T671" i="1"/>
  <c r="M982" i="1"/>
  <c r="T982" i="1" s="1"/>
  <c r="M853" i="1"/>
  <c r="T853" i="1" s="1"/>
  <c r="D532" i="3"/>
  <c r="C532" i="3" s="1"/>
  <c r="Q535" i="1" s="1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T929" i="3"/>
  <c r="J932" i="1"/>
  <c r="K932" i="1"/>
  <c r="L932" i="1"/>
  <c r="N932" i="1"/>
  <c r="O932" i="1"/>
  <c r="P932" i="1"/>
  <c r="S932" i="1"/>
  <c r="I932" i="1"/>
  <c r="R535" i="1" l="1"/>
  <c r="M535" i="1"/>
  <c r="T535" i="1" s="1"/>
  <c r="E97" i="2"/>
  <c r="F97" i="2"/>
  <c r="G97" i="2"/>
  <c r="H97" i="2"/>
  <c r="J97" i="2"/>
  <c r="K97" i="2"/>
  <c r="L97" i="2"/>
  <c r="I99" i="2"/>
  <c r="L762" i="1"/>
  <c r="D99" i="2" s="1"/>
  <c r="I762" i="1"/>
  <c r="C99" i="2" s="1"/>
  <c r="S762" i="1"/>
  <c r="P762" i="1"/>
  <c r="O762" i="1"/>
  <c r="N762" i="1"/>
  <c r="K762" i="1"/>
  <c r="J762" i="1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T759" i="3"/>
  <c r="D783" i="3"/>
  <c r="C783" i="3" s="1"/>
  <c r="Q786" i="1" s="1"/>
  <c r="D782" i="3"/>
  <c r="C782" i="3" s="1"/>
  <c r="Q785" i="1" s="1"/>
  <c r="R785" i="1" s="1"/>
  <c r="D781" i="3"/>
  <c r="C781" i="3" s="1"/>
  <c r="Q784" i="1" s="1"/>
  <c r="R784" i="1" s="1"/>
  <c r="D780" i="3"/>
  <c r="C780" i="3" s="1"/>
  <c r="Q783" i="1" s="1"/>
  <c r="D779" i="3"/>
  <c r="C779" i="3" s="1"/>
  <c r="Q782" i="1" s="1"/>
  <c r="R782" i="1" s="1"/>
  <c r="D778" i="3"/>
  <c r="C778" i="3" s="1"/>
  <c r="Q781" i="1" s="1"/>
  <c r="R781" i="1" s="1"/>
  <c r="D777" i="3"/>
  <c r="C777" i="3" s="1"/>
  <c r="Q780" i="1" s="1"/>
  <c r="R780" i="1" s="1"/>
  <c r="D776" i="3"/>
  <c r="C776" i="3" s="1"/>
  <c r="Q779" i="1" s="1"/>
  <c r="R779" i="1" s="1"/>
  <c r="D775" i="3"/>
  <c r="C775" i="3" s="1"/>
  <c r="Q778" i="1" s="1"/>
  <c r="D774" i="3"/>
  <c r="C774" i="3" s="1"/>
  <c r="Q777" i="1" s="1"/>
  <c r="R777" i="1" s="1"/>
  <c r="D773" i="3"/>
  <c r="C773" i="3" s="1"/>
  <c r="Q776" i="1" s="1"/>
  <c r="R776" i="1" s="1"/>
  <c r="D772" i="3"/>
  <c r="C772" i="3" s="1"/>
  <c r="Q775" i="1" s="1"/>
  <c r="D771" i="3"/>
  <c r="C771" i="3" s="1"/>
  <c r="Q774" i="1" s="1"/>
  <c r="R774" i="1" s="1"/>
  <c r="D770" i="3"/>
  <c r="C770" i="3" s="1"/>
  <c r="Q773" i="1" s="1"/>
  <c r="R773" i="1" s="1"/>
  <c r="D769" i="3"/>
  <c r="C769" i="3" s="1"/>
  <c r="Q772" i="1" s="1"/>
  <c r="R772" i="1" s="1"/>
  <c r="D768" i="3"/>
  <c r="C768" i="3" s="1"/>
  <c r="Q771" i="1" s="1"/>
  <c r="R771" i="1" s="1"/>
  <c r="D767" i="3"/>
  <c r="C767" i="3" s="1"/>
  <c r="Q770" i="1" s="1"/>
  <c r="D766" i="3"/>
  <c r="C766" i="3" s="1"/>
  <c r="Q769" i="1" s="1"/>
  <c r="R769" i="1" s="1"/>
  <c r="D765" i="3"/>
  <c r="C765" i="3" s="1"/>
  <c r="Q768" i="1" s="1"/>
  <c r="R768" i="1" s="1"/>
  <c r="D764" i="3"/>
  <c r="C764" i="3" s="1"/>
  <c r="Q767" i="1" s="1"/>
  <c r="D763" i="3"/>
  <c r="C763" i="3" s="1"/>
  <c r="Q766" i="1" s="1"/>
  <c r="R766" i="1" s="1"/>
  <c r="D762" i="3"/>
  <c r="C762" i="3" s="1"/>
  <c r="Q765" i="1" s="1"/>
  <c r="D761" i="3"/>
  <c r="C761" i="3" s="1"/>
  <c r="Q764" i="1" s="1"/>
  <c r="R764" i="1" s="1"/>
  <c r="D760" i="3"/>
  <c r="C760" i="3" s="1"/>
  <c r="Q763" i="1" s="1"/>
  <c r="D1213" i="3"/>
  <c r="C1213" i="3" s="1"/>
  <c r="D1212" i="3"/>
  <c r="D1211" i="3"/>
  <c r="C1211" i="3" s="1"/>
  <c r="T1210" i="3"/>
  <c r="S1210" i="3"/>
  <c r="S1209" i="3" s="1"/>
  <c r="R1210" i="3"/>
  <c r="R1209" i="3" s="1"/>
  <c r="Q1210" i="3"/>
  <c r="Q1209" i="3" s="1"/>
  <c r="P1210" i="3"/>
  <c r="O1210" i="3"/>
  <c r="O1209" i="3" s="1"/>
  <c r="N1210" i="3"/>
  <c r="N1209" i="3" s="1"/>
  <c r="M1210" i="3"/>
  <c r="M1209" i="3" s="1"/>
  <c r="L1210" i="3"/>
  <c r="L1209" i="3" s="1"/>
  <c r="K1210" i="3"/>
  <c r="K1209" i="3" s="1"/>
  <c r="J1210" i="3"/>
  <c r="J1209" i="3" s="1"/>
  <c r="I1210" i="3"/>
  <c r="I1209" i="3" s="1"/>
  <c r="H1210" i="3"/>
  <c r="H1209" i="3" s="1"/>
  <c r="G1210" i="3"/>
  <c r="G1209" i="3" s="1"/>
  <c r="F1210" i="3"/>
  <c r="F1209" i="3" s="1"/>
  <c r="E1210" i="3"/>
  <c r="E1209" i="3" s="1"/>
  <c r="T1209" i="3"/>
  <c r="P1209" i="3"/>
  <c r="N1208" i="3"/>
  <c r="D1208" i="3"/>
  <c r="T1207" i="3"/>
  <c r="S1207" i="3"/>
  <c r="R1207" i="3"/>
  <c r="Q1207" i="3"/>
  <c r="P1207" i="3"/>
  <c r="O1207" i="3"/>
  <c r="N1207" i="3"/>
  <c r="M1207" i="3"/>
  <c r="L1207" i="3"/>
  <c r="K1207" i="3"/>
  <c r="J1207" i="3"/>
  <c r="I1207" i="3"/>
  <c r="H1207" i="3"/>
  <c r="G1207" i="3"/>
  <c r="F1207" i="3"/>
  <c r="E1207" i="3"/>
  <c r="D1206" i="3"/>
  <c r="C1206" i="3" s="1"/>
  <c r="D1205" i="3"/>
  <c r="T1204" i="3"/>
  <c r="S1204" i="3"/>
  <c r="R1204" i="3"/>
  <c r="Q1204" i="3"/>
  <c r="P1204" i="3"/>
  <c r="O1204" i="3"/>
  <c r="N1204" i="3"/>
  <c r="M1204" i="3"/>
  <c r="L1204" i="3"/>
  <c r="K1204" i="3"/>
  <c r="J1204" i="3"/>
  <c r="I1204" i="3"/>
  <c r="H1204" i="3"/>
  <c r="G1204" i="3"/>
  <c r="F1204" i="3"/>
  <c r="E1204" i="3"/>
  <c r="D1203" i="3"/>
  <c r="C1203" i="3" s="1"/>
  <c r="Q1205" i="1" s="1"/>
  <c r="M1205" i="1" s="1"/>
  <c r="D1202" i="3"/>
  <c r="T1201" i="3"/>
  <c r="S1201" i="3"/>
  <c r="R1201" i="3"/>
  <c r="Q1201" i="3"/>
  <c r="P1201" i="3"/>
  <c r="O1201" i="3"/>
  <c r="N1201" i="3"/>
  <c r="M1201" i="3"/>
  <c r="L1201" i="3"/>
  <c r="K1201" i="3"/>
  <c r="J1201" i="3"/>
  <c r="I1201" i="3"/>
  <c r="H1201" i="3"/>
  <c r="G1201" i="3"/>
  <c r="F1201" i="3"/>
  <c r="E1201" i="3"/>
  <c r="D1199" i="3"/>
  <c r="C1199" i="3" s="1"/>
  <c r="D1198" i="3"/>
  <c r="T1197" i="3"/>
  <c r="S1197" i="3"/>
  <c r="R1197" i="3"/>
  <c r="R1196" i="3" s="1"/>
  <c r="Q1197" i="3"/>
  <c r="Q1196" i="3" s="1"/>
  <c r="P1197" i="3"/>
  <c r="P1196" i="3" s="1"/>
  <c r="O1197" i="3"/>
  <c r="O1196" i="3" s="1"/>
  <c r="N1197" i="3"/>
  <c r="N1196" i="3" s="1"/>
  <c r="M1197" i="3"/>
  <c r="M1196" i="3" s="1"/>
  <c r="L1197" i="3"/>
  <c r="L1196" i="3" s="1"/>
  <c r="K1197" i="3"/>
  <c r="K1196" i="3" s="1"/>
  <c r="J1197" i="3"/>
  <c r="J1196" i="3" s="1"/>
  <c r="I1197" i="3"/>
  <c r="I1196" i="3" s="1"/>
  <c r="H1197" i="3"/>
  <c r="H1196" i="3" s="1"/>
  <c r="G1197" i="3"/>
  <c r="G1196" i="3" s="1"/>
  <c r="F1197" i="3"/>
  <c r="F1196" i="3" s="1"/>
  <c r="E1197" i="3"/>
  <c r="E1196" i="3" s="1"/>
  <c r="T1196" i="3"/>
  <c r="S1196" i="3"/>
  <c r="D1195" i="3"/>
  <c r="C1195" i="3" s="1"/>
  <c r="D1194" i="3"/>
  <c r="C1194" i="3" s="1"/>
  <c r="D1193" i="3"/>
  <c r="C1193" i="3" s="1"/>
  <c r="Q1195" i="1" s="1"/>
  <c r="D1192" i="3"/>
  <c r="C1192" i="3" s="1"/>
  <c r="Q1194" i="1" s="1"/>
  <c r="D1191" i="3"/>
  <c r="C1191" i="3" s="1"/>
  <c r="Q1193" i="1" s="1"/>
  <c r="D1190" i="3"/>
  <c r="D1189" i="3"/>
  <c r="C1189" i="3" s="1"/>
  <c r="Q1191" i="1" s="1"/>
  <c r="R1191" i="1" s="1"/>
  <c r="T1188" i="3"/>
  <c r="T1187" i="3" s="1"/>
  <c r="S1188" i="3"/>
  <c r="S1187" i="3" s="1"/>
  <c r="R1188" i="3"/>
  <c r="R1187" i="3" s="1"/>
  <c r="Q1188" i="3"/>
  <c r="Q1187" i="3" s="1"/>
  <c r="P1188" i="3"/>
  <c r="P1187" i="3" s="1"/>
  <c r="O1188" i="3"/>
  <c r="O1187" i="3" s="1"/>
  <c r="N1188" i="3"/>
  <c r="N1187" i="3" s="1"/>
  <c r="M1188" i="3"/>
  <c r="M1187" i="3" s="1"/>
  <c r="L1188" i="3"/>
  <c r="L1187" i="3" s="1"/>
  <c r="K1188" i="3"/>
  <c r="K1187" i="3" s="1"/>
  <c r="J1188" i="3"/>
  <c r="J1187" i="3" s="1"/>
  <c r="I1188" i="3"/>
  <c r="I1187" i="3" s="1"/>
  <c r="H1188" i="3"/>
  <c r="H1187" i="3" s="1"/>
  <c r="G1188" i="3"/>
  <c r="G1187" i="3" s="1"/>
  <c r="F1188" i="3"/>
  <c r="F1187" i="3" s="1"/>
  <c r="E1188" i="3"/>
  <c r="E1187" i="3" s="1"/>
  <c r="D1186" i="3"/>
  <c r="C1186" i="3" s="1"/>
  <c r="D1185" i="3"/>
  <c r="C1185" i="3" s="1"/>
  <c r="D1184" i="3"/>
  <c r="C1184" i="3" s="1"/>
  <c r="Q1186" i="1" s="1"/>
  <c r="D1183" i="3"/>
  <c r="C1183" i="3" s="1"/>
  <c r="Q1185" i="1" s="1"/>
  <c r="D1182" i="3"/>
  <c r="C1182" i="3" s="1"/>
  <c r="D1181" i="3"/>
  <c r="C1181" i="3" s="1"/>
  <c r="Q1183" i="1" s="1"/>
  <c r="R1183" i="1" s="1"/>
  <c r="D1180" i="3"/>
  <c r="C1180" i="3" s="1"/>
  <c r="Q1182" i="1" s="1"/>
  <c r="D1179" i="3"/>
  <c r="D1178" i="3"/>
  <c r="C1178" i="3" s="1"/>
  <c r="D1177" i="3"/>
  <c r="C1177" i="3" s="1"/>
  <c r="T1176" i="3"/>
  <c r="T1175" i="3" s="1"/>
  <c r="S1176" i="3"/>
  <c r="S1175" i="3" s="1"/>
  <c r="R1176" i="3"/>
  <c r="R1175" i="3" s="1"/>
  <c r="Q1176" i="3"/>
  <c r="Q1175" i="3" s="1"/>
  <c r="P1176" i="3"/>
  <c r="P1175" i="3" s="1"/>
  <c r="O1176" i="3"/>
  <c r="O1175" i="3" s="1"/>
  <c r="N1176" i="3"/>
  <c r="N1175" i="3" s="1"/>
  <c r="M1176" i="3"/>
  <c r="M1175" i="3" s="1"/>
  <c r="L1176" i="3"/>
  <c r="L1175" i="3" s="1"/>
  <c r="K1176" i="3"/>
  <c r="K1175" i="3" s="1"/>
  <c r="J1176" i="3"/>
  <c r="J1175" i="3" s="1"/>
  <c r="I1176" i="3"/>
  <c r="I1175" i="3" s="1"/>
  <c r="H1176" i="3"/>
  <c r="H1175" i="3" s="1"/>
  <c r="G1176" i="3"/>
  <c r="G1175" i="3" s="1"/>
  <c r="F1176" i="3"/>
  <c r="F1175" i="3" s="1"/>
  <c r="E1176" i="3"/>
  <c r="E1175" i="3" s="1"/>
  <c r="D1174" i="3"/>
  <c r="C1174" i="3" s="1"/>
  <c r="Q1176" i="1" s="1"/>
  <c r="D1173" i="3"/>
  <c r="C1173" i="3" s="1"/>
  <c r="Q1175" i="1" s="1"/>
  <c r="D1172" i="3"/>
  <c r="C1172" i="3" s="1"/>
  <c r="D1171" i="3"/>
  <c r="C1171" i="3" s="1"/>
  <c r="Q1173" i="1" s="1"/>
  <c r="M1173" i="1" s="1"/>
  <c r="D1170" i="3"/>
  <c r="C1170" i="3" s="1"/>
  <c r="Q1172" i="1" s="1"/>
  <c r="R1172" i="1" s="1"/>
  <c r="D1169" i="3"/>
  <c r="C1169" i="3" s="1"/>
  <c r="Q1171" i="1" s="1"/>
  <c r="R1171" i="1" s="1"/>
  <c r="D1168" i="3"/>
  <c r="T1167" i="3"/>
  <c r="S1167" i="3"/>
  <c r="R1167" i="3"/>
  <c r="R1166" i="3" s="1"/>
  <c r="Q1167" i="3"/>
  <c r="Q1166" i="3" s="1"/>
  <c r="P1167" i="3"/>
  <c r="P1166" i="3" s="1"/>
  <c r="O1167" i="3"/>
  <c r="O1166" i="3" s="1"/>
  <c r="N1167" i="3"/>
  <c r="N1166" i="3" s="1"/>
  <c r="M1167" i="3"/>
  <c r="M1166" i="3" s="1"/>
  <c r="L1167" i="3"/>
  <c r="L1166" i="3" s="1"/>
  <c r="K1167" i="3"/>
  <c r="K1166" i="3" s="1"/>
  <c r="J1167" i="3"/>
  <c r="J1166" i="3" s="1"/>
  <c r="I1167" i="3"/>
  <c r="I1166" i="3" s="1"/>
  <c r="H1167" i="3"/>
  <c r="H1166" i="3" s="1"/>
  <c r="G1167" i="3"/>
  <c r="G1166" i="3" s="1"/>
  <c r="F1167" i="3"/>
  <c r="F1166" i="3" s="1"/>
  <c r="E1167" i="3"/>
  <c r="E1166" i="3" s="1"/>
  <c r="T1166" i="3"/>
  <c r="S1166" i="3"/>
  <c r="D1165" i="3"/>
  <c r="C1165" i="3" s="1"/>
  <c r="Q1167" i="1" s="1"/>
  <c r="R1167" i="1" s="1"/>
  <c r="D1164" i="3"/>
  <c r="T1163" i="3"/>
  <c r="S1163" i="3"/>
  <c r="R1163" i="3"/>
  <c r="R1162" i="3" s="1"/>
  <c r="Q1163" i="3"/>
  <c r="Q1162" i="3" s="1"/>
  <c r="P1163" i="3"/>
  <c r="P1162" i="3" s="1"/>
  <c r="O1163" i="3"/>
  <c r="O1162" i="3" s="1"/>
  <c r="N1163" i="3"/>
  <c r="N1162" i="3" s="1"/>
  <c r="M1163" i="3"/>
  <c r="M1162" i="3" s="1"/>
  <c r="L1163" i="3"/>
  <c r="L1162" i="3" s="1"/>
  <c r="K1163" i="3"/>
  <c r="J1163" i="3"/>
  <c r="J1162" i="3" s="1"/>
  <c r="I1163" i="3"/>
  <c r="I1162" i="3" s="1"/>
  <c r="H1163" i="3"/>
  <c r="H1162" i="3" s="1"/>
  <c r="G1163" i="3"/>
  <c r="G1162" i="3" s="1"/>
  <c r="F1163" i="3"/>
  <c r="F1162" i="3" s="1"/>
  <c r="E1163" i="3"/>
  <c r="E1162" i="3" s="1"/>
  <c r="T1162" i="3"/>
  <c r="S1162" i="3"/>
  <c r="K1162" i="3"/>
  <c r="D1161" i="3"/>
  <c r="T1160" i="3"/>
  <c r="S1160" i="3"/>
  <c r="R1160" i="3"/>
  <c r="Q1160" i="3"/>
  <c r="P1160" i="3"/>
  <c r="O1160" i="3"/>
  <c r="N1160" i="3"/>
  <c r="M1160" i="3"/>
  <c r="L1160" i="3"/>
  <c r="K1160" i="3"/>
  <c r="J1160" i="3"/>
  <c r="I1160" i="3"/>
  <c r="H1160" i="3"/>
  <c r="G1160" i="3"/>
  <c r="F1160" i="3"/>
  <c r="E1160" i="3"/>
  <c r="D1159" i="3"/>
  <c r="C1159" i="3" s="1"/>
  <c r="Q1161" i="1" s="1"/>
  <c r="D1158" i="3"/>
  <c r="T1157" i="3"/>
  <c r="S1157" i="3"/>
  <c r="R1157" i="3"/>
  <c r="Q1157" i="3"/>
  <c r="P1157" i="3"/>
  <c r="O1157" i="3"/>
  <c r="N1157" i="3"/>
  <c r="M1157" i="3"/>
  <c r="L1157" i="3"/>
  <c r="K1157" i="3"/>
  <c r="J1157" i="3"/>
  <c r="I1157" i="3"/>
  <c r="H1157" i="3"/>
  <c r="G1157" i="3"/>
  <c r="F1157" i="3"/>
  <c r="E1157" i="3"/>
  <c r="D1155" i="3"/>
  <c r="C1155" i="3" s="1"/>
  <c r="T1154" i="3"/>
  <c r="S1154" i="3"/>
  <c r="R1154" i="3"/>
  <c r="Q1154" i="3"/>
  <c r="P1154" i="3"/>
  <c r="O1154" i="3"/>
  <c r="N1154" i="3"/>
  <c r="M1154" i="3"/>
  <c r="L1154" i="3"/>
  <c r="K1154" i="3"/>
  <c r="J1154" i="3"/>
  <c r="I1154" i="3"/>
  <c r="H1154" i="3"/>
  <c r="G1154" i="3"/>
  <c r="F1154" i="3"/>
  <c r="E1154" i="3"/>
  <c r="D1153" i="3"/>
  <c r="C1153" i="3" s="1"/>
  <c r="Q1155" i="1" s="1"/>
  <c r="D1152" i="3"/>
  <c r="T1151" i="3"/>
  <c r="S1151" i="3"/>
  <c r="R1151" i="3"/>
  <c r="Q1151" i="3"/>
  <c r="P1151" i="3"/>
  <c r="O1151" i="3"/>
  <c r="N1151" i="3"/>
  <c r="M1151" i="3"/>
  <c r="L1151" i="3"/>
  <c r="K1151" i="3"/>
  <c r="J1151" i="3"/>
  <c r="I1151" i="3"/>
  <c r="H1151" i="3"/>
  <c r="G1151" i="3"/>
  <c r="F1151" i="3"/>
  <c r="E1151" i="3"/>
  <c r="D1150" i="3"/>
  <c r="T1149" i="3"/>
  <c r="S1149" i="3"/>
  <c r="R1149" i="3"/>
  <c r="Q1149" i="3"/>
  <c r="P1149" i="3"/>
  <c r="O1149" i="3"/>
  <c r="N1149" i="3"/>
  <c r="M1149" i="3"/>
  <c r="L1149" i="3"/>
  <c r="K1149" i="3"/>
  <c r="J1149" i="3"/>
  <c r="I1149" i="3"/>
  <c r="H1149" i="3"/>
  <c r="G1149" i="3"/>
  <c r="F1149" i="3"/>
  <c r="E1149" i="3"/>
  <c r="D1148" i="3"/>
  <c r="C1148" i="3" s="1"/>
  <c r="Q1150" i="1" s="1"/>
  <c r="M1150" i="1" s="1"/>
  <c r="D1147" i="3"/>
  <c r="C1147" i="3" s="1"/>
  <c r="Q1149" i="1" s="1"/>
  <c r="M1149" i="1" s="1"/>
  <c r="D1146" i="3"/>
  <c r="C1146" i="3" s="1"/>
  <c r="G1145" i="3"/>
  <c r="D1145" i="3" s="1"/>
  <c r="C1145" i="3" s="1"/>
  <c r="Q1147" i="1" s="1"/>
  <c r="D1144" i="3"/>
  <c r="C1144" i="3" s="1"/>
  <c r="Q1146" i="1" s="1"/>
  <c r="D1143" i="3"/>
  <c r="C1143" i="3" s="1"/>
  <c r="Q1145" i="1" s="1"/>
  <c r="M1145" i="1" s="1"/>
  <c r="D1142" i="3"/>
  <c r="C1142" i="3" s="1"/>
  <c r="Q1144" i="1" s="1"/>
  <c r="M1144" i="1" s="1"/>
  <c r="D1141" i="3"/>
  <c r="C1141" i="3" s="1"/>
  <c r="D1140" i="3"/>
  <c r="C1140" i="3" s="1"/>
  <c r="Q1142" i="1" s="1"/>
  <c r="D1139" i="3"/>
  <c r="C1139" i="3" s="1"/>
  <c r="Q1141" i="1" s="1"/>
  <c r="D1138" i="3"/>
  <c r="C1138" i="3" s="1"/>
  <c r="D1137" i="3"/>
  <c r="C1137" i="3" s="1"/>
  <c r="D1136" i="3"/>
  <c r="C1136" i="3" s="1"/>
  <c r="Q1138" i="1" s="1"/>
  <c r="D1135" i="3"/>
  <c r="C1135" i="3" s="1"/>
  <c r="Q1137" i="1" s="1"/>
  <c r="M1137" i="1" s="1"/>
  <c r="D1134" i="3"/>
  <c r="C1134" i="3" s="1"/>
  <c r="Q1136" i="1" s="1"/>
  <c r="R1136" i="1" s="1"/>
  <c r="D1133" i="3"/>
  <c r="C1133" i="3" s="1"/>
  <c r="D1132" i="3"/>
  <c r="C1132" i="3" s="1"/>
  <c r="Q1134" i="1" s="1"/>
  <c r="D1131" i="3"/>
  <c r="C1131" i="3" s="1"/>
  <c r="Q1133" i="1" s="1"/>
  <c r="D1130" i="3"/>
  <c r="C1130" i="3" s="1"/>
  <c r="D1129" i="3"/>
  <c r="C1129" i="3" s="1"/>
  <c r="D1128" i="3"/>
  <c r="C1128" i="3" s="1"/>
  <c r="Q1130" i="1" s="1"/>
  <c r="D1127" i="3"/>
  <c r="C1127" i="3" s="1"/>
  <c r="Q1129" i="1" s="1"/>
  <c r="D1126" i="3"/>
  <c r="C1126" i="3" s="1"/>
  <c r="Q1128" i="1" s="1"/>
  <c r="D1125" i="3"/>
  <c r="C1125" i="3" s="1"/>
  <c r="D1124" i="3"/>
  <c r="C1124" i="3" s="1"/>
  <c r="Q1126" i="1" s="1"/>
  <c r="D1123" i="3"/>
  <c r="C1123" i="3" s="1"/>
  <c r="Q1125" i="1" s="1"/>
  <c r="M1125" i="1" s="1"/>
  <c r="D1122" i="3"/>
  <c r="C1122" i="3" s="1"/>
  <c r="D1121" i="3"/>
  <c r="C1121" i="3" s="1"/>
  <c r="D1120" i="3"/>
  <c r="C1120" i="3" s="1"/>
  <c r="Q1122" i="1" s="1"/>
  <c r="M1122" i="1" s="1"/>
  <c r="D1119" i="3"/>
  <c r="C1119" i="3" s="1"/>
  <c r="Q1121" i="1" s="1"/>
  <c r="D1118" i="3"/>
  <c r="C1118" i="3" s="1"/>
  <c r="Q1120" i="1" s="1"/>
  <c r="D1117" i="3"/>
  <c r="C1117" i="3" s="1"/>
  <c r="D1116" i="3"/>
  <c r="C1116" i="3" s="1"/>
  <c r="Q1118" i="1" s="1"/>
  <c r="M1118" i="1" s="1"/>
  <c r="D1115" i="3"/>
  <c r="C1115" i="3" s="1"/>
  <c r="Q1117" i="1" s="1"/>
  <c r="M1117" i="1" s="1"/>
  <c r="D1114" i="3"/>
  <c r="C1114" i="3" s="1"/>
  <c r="D1113" i="3"/>
  <c r="C1113" i="3" s="1"/>
  <c r="D1112" i="3"/>
  <c r="C1112" i="3" s="1"/>
  <c r="Q1114" i="1" s="1"/>
  <c r="M1114" i="1" s="1"/>
  <c r="D1111" i="3"/>
  <c r="C1111" i="3" s="1"/>
  <c r="D1110" i="3"/>
  <c r="C1110" i="3" s="1"/>
  <c r="Q1112" i="1" s="1"/>
  <c r="R1112" i="1" s="1"/>
  <c r="D1109" i="3"/>
  <c r="C1109" i="3" s="1"/>
  <c r="D1108" i="3"/>
  <c r="C1108" i="3" s="1"/>
  <c r="Q1110" i="1" s="1"/>
  <c r="M1110" i="1" s="1"/>
  <c r="D1107" i="3"/>
  <c r="C1107" i="3" s="1"/>
  <c r="Q1109" i="1" s="1"/>
  <c r="M1109" i="1" s="1"/>
  <c r="D1106" i="3"/>
  <c r="C1106" i="3" s="1"/>
  <c r="D1105" i="3"/>
  <c r="C1105" i="3" s="1"/>
  <c r="D1104" i="3"/>
  <c r="C1104" i="3" s="1"/>
  <c r="Q1106" i="1" s="1"/>
  <c r="M1106" i="1" s="1"/>
  <c r="D1103" i="3"/>
  <c r="C1103" i="3" s="1"/>
  <c r="Q1105" i="1" s="1"/>
  <c r="D1102" i="3"/>
  <c r="C1102" i="3" s="1"/>
  <c r="Q1104" i="1" s="1"/>
  <c r="D1101" i="3"/>
  <c r="C1101" i="3" s="1"/>
  <c r="D1100" i="3"/>
  <c r="C1100" i="3" s="1"/>
  <c r="Q1102" i="1" s="1"/>
  <c r="D1099" i="3"/>
  <c r="C1099" i="3" s="1"/>
  <c r="Q1101" i="1" s="1"/>
  <c r="M1101" i="1" s="1"/>
  <c r="D1098" i="3"/>
  <c r="C1098" i="3" s="1"/>
  <c r="D1097" i="3"/>
  <c r="C1097" i="3" s="1"/>
  <c r="D1096" i="3"/>
  <c r="C1096" i="3" s="1"/>
  <c r="Q1098" i="1" s="1"/>
  <c r="D1095" i="3"/>
  <c r="C1095" i="3" s="1"/>
  <c r="Q1097" i="1" s="1"/>
  <c r="M1097" i="1" s="1"/>
  <c r="D1094" i="3"/>
  <c r="C1094" i="3" s="1"/>
  <c r="Q1096" i="1" s="1"/>
  <c r="D1093" i="3"/>
  <c r="C1093" i="3" s="1"/>
  <c r="D1092" i="3"/>
  <c r="C1092" i="3" s="1"/>
  <c r="Q1094" i="1" s="1"/>
  <c r="M1094" i="1" s="1"/>
  <c r="D1091" i="3"/>
  <c r="C1091" i="3" s="1"/>
  <c r="Q1093" i="1" s="1"/>
  <c r="M1093" i="1" s="1"/>
  <c r="D1090" i="3"/>
  <c r="C1090" i="3" s="1"/>
  <c r="D1089" i="3"/>
  <c r="C1089" i="3" s="1"/>
  <c r="D1088" i="3"/>
  <c r="C1088" i="3" s="1"/>
  <c r="Q1090" i="1" s="1"/>
  <c r="M1090" i="1" s="1"/>
  <c r="D1087" i="3"/>
  <c r="C1087" i="3" s="1"/>
  <c r="Q1089" i="1" s="1"/>
  <c r="D1086" i="3"/>
  <c r="C1086" i="3" s="1"/>
  <c r="Q1088" i="1" s="1"/>
  <c r="D1085" i="3"/>
  <c r="C1085" i="3" s="1"/>
  <c r="D1084" i="3"/>
  <c r="C1084" i="3" s="1"/>
  <c r="Q1086" i="1" s="1"/>
  <c r="D1083" i="3"/>
  <c r="C1083" i="3" s="1"/>
  <c r="Q1085" i="1" s="1"/>
  <c r="M1085" i="1" s="1"/>
  <c r="D1082" i="3"/>
  <c r="C1082" i="3" s="1"/>
  <c r="D1081" i="3"/>
  <c r="C1081" i="3" s="1"/>
  <c r="D1080" i="3"/>
  <c r="C1080" i="3" s="1"/>
  <c r="Q1082" i="1" s="1"/>
  <c r="M1082" i="1" s="1"/>
  <c r="D1079" i="3"/>
  <c r="C1079" i="3" s="1"/>
  <c r="Q1081" i="1" s="1"/>
  <c r="M1081" i="1" s="1"/>
  <c r="D1078" i="3"/>
  <c r="C1078" i="3" s="1"/>
  <c r="Q1080" i="1" s="1"/>
  <c r="D1077" i="3"/>
  <c r="C1077" i="3" s="1"/>
  <c r="D1076" i="3"/>
  <c r="C1076" i="3" s="1"/>
  <c r="Q1078" i="1" s="1"/>
  <c r="M1078" i="1" s="1"/>
  <c r="D1075" i="3"/>
  <c r="C1075" i="3" s="1"/>
  <c r="Q1077" i="1" s="1"/>
  <c r="M1077" i="1" s="1"/>
  <c r="D1074" i="3"/>
  <c r="C1074" i="3" s="1"/>
  <c r="D1073" i="3"/>
  <c r="C1073" i="3" s="1"/>
  <c r="T1072" i="3"/>
  <c r="S1072" i="3"/>
  <c r="R1072" i="3"/>
  <c r="Q1072" i="3"/>
  <c r="P1072" i="3"/>
  <c r="O1072" i="3"/>
  <c r="N1072" i="3"/>
  <c r="M1072" i="3"/>
  <c r="L1072" i="3"/>
  <c r="K1072" i="3"/>
  <c r="J1072" i="3"/>
  <c r="I1072" i="3"/>
  <c r="H1072" i="3"/>
  <c r="F1072" i="3"/>
  <c r="E1072" i="3"/>
  <c r="D1066" i="3"/>
  <c r="C1066" i="3" s="1"/>
  <c r="Q1069" i="1" s="1"/>
  <c r="D1065" i="3"/>
  <c r="C1065" i="3" s="1"/>
  <c r="Q1068" i="1" s="1"/>
  <c r="D1064" i="3"/>
  <c r="T1063" i="3"/>
  <c r="S1063" i="3"/>
  <c r="R1063" i="3"/>
  <c r="Q1063" i="3"/>
  <c r="P1063" i="3"/>
  <c r="O1063" i="3"/>
  <c r="N1063" i="3"/>
  <c r="M1063" i="3"/>
  <c r="L1063" i="3"/>
  <c r="K1063" i="3"/>
  <c r="J1063" i="3"/>
  <c r="I1063" i="3"/>
  <c r="H1063" i="3"/>
  <c r="G1063" i="3"/>
  <c r="F1063" i="3"/>
  <c r="E1063" i="3"/>
  <c r="D1062" i="3"/>
  <c r="C1062" i="3" s="1"/>
  <c r="Q1065" i="1" s="1"/>
  <c r="R1065" i="1" s="1"/>
  <c r="D1061" i="3"/>
  <c r="C1061" i="3" s="1"/>
  <c r="Q1064" i="1" s="1"/>
  <c r="D1060" i="3"/>
  <c r="T1059" i="3"/>
  <c r="S1059" i="3"/>
  <c r="R1059" i="3"/>
  <c r="Q1059" i="3"/>
  <c r="P1059" i="3"/>
  <c r="O1059" i="3"/>
  <c r="N1059" i="3"/>
  <c r="M1059" i="3"/>
  <c r="L1059" i="3"/>
  <c r="K1059" i="3"/>
  <c r="J1059" i="3"/>
  <c r="I1059" i="3"/>
  <c r="H1059" i="3"/>
  <c r="G1059" i="3"/>
  <c r="F1059" i="3"/>
  <c r="E1059" i="3"/>
  <c r="D1057" i="3"/>
  <c r="T1056" i="3"/>
  <c r="S1056" i="3"/>
  <c r="R1056" i="3"/>
  <c r="Q1056" i="3"/>
  <c r="P1056" i="3"/>
  <c r="O1056" i="3"/>
  <c r="N1056" i="3"/>
  <c r="M1056" i="3"/>
  <c r="L1056" i="3"/>
  <c r="K1056" i="3"/>
  <c r="J1056" i="3"/>
  <c r="I1056" i="3"/>
  <c r="H1056" i="3"/>
  <c r="G1056" i="3"/>
  <c r="F1056" i="3"/>
  <c r="E1056" i="3"/>
  <c r="D1055" i="3"/>
  <c r="T1054" i="3"/>
  <c r="S1054" i="3"/>
  <c r="R1054" i="3"/>
  <c r="Q1054" i="3"/>
  <c r="P1054" i="3"/>
  <c r="O1054" i="3"/>
  <c r="N1054" i="3"/>
  <c r="M1054" i="3"/>
  <c r="L1054" i="3"/>
  <c r="K1054" i="3"/>
  <c r="J1054" i="3"/>
  <c r="I1054" i="3"/>
  <c r="H1054" i="3"/>
  <c r="G1054" i="3"/>
  <c r="F1054" i="3"/>
  <c r="E1054" i="3"/>
  <c r="D1053" i="3"/>
  <c r="T1052" i="3"/>
  <c r="S1052" i="3"/>
  <c r="R1052" i="3"/>
  <c r="Q1052" i="3"/>
  <c r="P1052" i="3"/>
  <c r="O1052" i="3"/>
  <c r="N1052" i="3"/>
  <c r="M1052" i="3"/>
  <c r="L1052" i="3"/>
  <c r="K1052" i="3"/>
  <c r="J1052" i="3"/>
  <c r="I1052" i="3"/>
  <c r="H1052" i="3"/>
  <c r="G1052" i="3"/>
  <c r="F1052" i="3"/>
  <c r="E1052" i="3"/>
  <c r="D1051" i="3"/>
  <c r="C1051" i="3" s="1"/>
  <c r="Q1054" i="1" s="1"/>
  <c r="R1054" i="1" s="1"/>
  <c r="D1050" i="3"/>
  <c r="T1049" i="3"/>
  <c r="S1049" i="3"/>
  <c r="R1049" i="3"/>
  <c r="Q1049" i="3"/>
  <c r="P1049" i="3"/>
  <c r="O1049" i="3"/>
  <c r="N1049" i="3"/>
  <c r="M1049" i="3"/>
  <c r="L1049" i="3"/>
  <c r="K1049" i="3"/>
  <c r="J1049" i="3"/>
  <c r="I1049" i="3"/>
  <c r="H1049" i="3"/>
  <c r="G1049" i="3"/>
  <c r="F1049" i="3"/>
  <c r="E1049" i="3"/>
  <c r="D1047" i="3"/>
  <c r="C1047" i="3" s="1"/>
  <c r="Q1050" i="1" s="1"/>
  <c r="D1045" i="3"/>
  <c r="D1043" i="3"/>
  <c r="D1041" i="3"/>
  <c r="T1040" i="3"/>
  <c r="S1040" i="3"/>
  <c r="R1040" i="3"/>
  <c r="Q1040" i="3"/>
  <c r="P1040" i="3"/>
  <c r="O1040" i="3"/>
  <c r="N1040" i="3"/>
  <c r="M1040" i="3"/>
  <c r="L1040" i="3"/>
  <c r="K1040" i="3"/>
  <c r="J1040" i="3"/>
  <c r="I1040" i="3"/>
  <c r="H1040" i="3"/>
  <c r="G1040" i="3"/>
  <c r="F1040" i="3"/>
  <c r="E1040" i="3"/>
  <c r="D1038" i="3"/>
  <c r="C1038" i="3" s="1"/>
  <c r="Q1041" i="1" s="1"/>
  <c r="R1041" i="1" s="1"/>
  <c r="D1037" i="3"/>
  <c r="T1036" i="3"/>
  <c r="S1036" i="3"/>
  <c r="R1036" i="3"/>
  <c r="Q1036" i="3"/>
  <c r="P1036" i="3"/>
  <c r="O1036" i="3"/>
  <c r="N1036" i="3"/>
  <c r="M1036" i="3"/>
  <c r="L1036" i="3"/>
  <c r="K1036" i="3"/>
  <c r="J1036" i="3"/>
  <c r="I1036" i="3"/>
  <c r="H1036" i="3"/>
  <c r="G1036" i="3"/>
  <c r="F1036" i="3"/>
  <c r="E1036" i="3"/>
  <c r="D1035" i="3"/>
  <c r="D1034" i="3" s="1"/>
  <c r="T1034" i="3"/>
  <c r="S1034" i="3"/>
  <c r="R1034" i="3"/>
  <c r="Q1034" i="3"/>
  <c r="P1034" i="3"/>
  <c r="O1034" i="3"/>
  <c r="N1034" i="3"/>
  <c r="M1034" i="3"/>
  <c r="L1034" i="3"/>
  <c r="K1034" i="3"/>
  <c r="J1034" i="3"/>
  <c r="I1034" i="3"/>
  <c r="H1034" i="3"/>
  <c r="G1034" i="3"/>
  <c r="F1034" i="3"/>
  <c r="E1034" i="3"/>
  <c r="D1033" i="3"/>
  <c r="C1033" i="3" s="1"/>
  <c r="Q1036" i="1" s="1"/>
  <c r="D1032" i="3"/>
  <c r="T1031" i="3"/>
  <c r="S1031" i="3"/>
  <c r="R1031" i="3"/>
  <c r="Q1031" i="3"/>
  <c r="P1031" i="3"/>
  <c r="O1031" i="3"/>
  <c r="N1031" i="3"/>
  <c r="M1031" i="3"/>
  <c r="L1031" i="3"/>
  <c r="K1031" i="3"/>
  <c r="J1031" i="3"/>
  <c r="I1031" i="3"/>
  <c r="H1031" i="3"/>
  <c r="G1031" i="3"/>
  <c r="F1031" i="3"/>
  <c r="E1031" i="3"/>
  <c r="D1029" i="3"/>
  <c r="T1028" i="3"/>
  <c r="S1028" i="3"/>
  <c r="R1028" i="3"/>
  <c r="Q1028" i="3"/>
  <c r="P1028" i="3"/>
  <c r="O1028" i="3"/>
  <c r="N1028" i="3"/>
  <c r="M1028" i="3"/>
  <c r="L1028" i="3"/>
  <c r="K1028" i="3"/>
  <c r="J1028" i="3"/>
  <c r="I1028" i="3"/>
  <c r="H1028" i="3"/>
  <c r="G1028" i="3"/>
  <c r="F1028" i="3"/>
  <c r="E1028" i="3"/>
  <c r="D1027" i="3"/>
  <c r="C1027" i="3" s="1"/>
  <c r="Q1030" i="1" s="1"/>
  <c r="D1026" i="3"/>
  <c r="C1026" i="3" s="1"/>
  <c r="Q1029" i="1" s="1"/>
  <c r="T1025" i="3"/>
  <c r="S1025" i="3"/>
  <c r="R1025" i="3"/>
  <c r="Q1025" i="3"/>
  <c r="P1025" i="3"/>
  <c r="O1025" i="3"/>
  <c r="N1025" i="3"/>
  <c r="M1025" i="3"/>
  <c r="L1025" i="3"/>
  <c r="K1025" i="3"/>
  <c r="J1025" i="3"/>
  <c r="I1025" i="3"/>
  <c r="H1025" i="3"/>
  <c r="G1025" i="3"/>
  <c r="F1025" i="3"/>
  <c r="E1025" i="3"/>
  <c r="D1022" i="3"/>
  <c r="C1022" i="3" s="1"/>
  <c r="Q1025" i="1" s="1"/>
  <c r="D1021" i="3"/>
  <c r="D1020" i="3"/>
  <c r="C1020" i="3" s="1"/>
  <c r="Q1023" i="1" s="1"/>
  <c r="T1019" i="3"/>
  <c r="S1019" i="3"/>
  <c r="R1019" i="3"/>
  <c r="Q1019" i="3"/>
  <c r="P1019" i="3"/>
  <c r="O1019" i="3"/>
  <c r="N1019" i="3"/>
  <c r="M1019" i="3"/>
  <c r="L1019" i="3"/>
  <c r="K1019" i="3"/>
  <c r="J1019" i="3"/>
  <c r="I1019" i="3"/>
  <c r="H1019" i="3"/>
  <c r="G1019" i="3"/>
  <c r="F1019" i="3"/>
  <c r="E1019" i="3"/>
  <c r="D1018" i="3"/>
  <c r="C1018" i="3" s="1"/>
  <c r="Q1021" i="1" s="1"/>
  <c r="R1021" i="1" s="1"/>
  <c r="D1017" i="3"/>
  <c r="C1017" i="3" s="1"/>
  <c r="Q1020" i="1" s="1"/>
  <c r="R1020" i="1" s="1"/>
  <c r="D1016" i="3"/>
  <c r="C1016" i="3" s="1"/>
  <c r="D1015" i="3"/>
  <c r="C1015" i="3" s="1"/>
  <c r="Q1018" i="1" s="1"/>
  <c r="R1018" i="1" s="1"/>
  <c r="D1014" i="3"/>
  <c r="C1014" i="3" s="1"/>
  <c r="Q1017" i="1" s="1"/>
  <c r="T1013" i="3"/>
  <c r="S1013" i="3"/>
  <c r="R1013" i="3"/>
  <c r="Q1013" i="3"/>
  <c r="P1013" i="3"/>
  <c r="O1013" i="3"/>
  <c r="N1013" i="3"/>
  <c r="M1013" i="3"/>
  <c r="L1013" i="3"/>
  <c r="K1013" i="3"/>
  <c r="J1013" i="3"/>
  <c r="I1013" i="3"/>
  <c r="H1013" i="3"/>
  <c r="G1013" i="3"/>
  <c r="F1013" i="3"/>
  <c r="E1013" i="3"/>
  <c r="D1011" i="3"/>
  <c r="C1011" i="3" s="1"/>
  <c r="Q1014" i="1" s="1"/>
  <c r="D1010" i="3"/>
  <c r="T1009" i="3"/>
  <c r="S1009" i="3"/>
  <c r="S1008" i="3" s="1"/>
  <c r="R1009" i="3"/>
  <c r="R1008" i="3" s="1"/>
  <c r="Q1009" i="3"/>
  <c r="Q1008" i="3" s="1"/>
  <c r="P1009" i="3"/>
  <c r="P1008" i="3" s="1"/>
  <c r="O1009" i="3"/>
  <c r="O1008" i="3" s="1"/>
  <c r="N1009" i="3"/>
  <c r="N1008" i="3" s="1"/>
  <c r="M1009" i="3"/>
  <c r="M1008" i="3" s="1"/>
  <c r="L1009" i="3"/>
  <c r="L1008" i="3" s="1"/>
  <c r="K1009" i="3"/>
  <c r="K1008" i="3" s="1"/>
  <c r="J1009" i="3"/>
  <c r="J1008" i="3" s="1"/>
  <c r="I1009" i="3"/>
  <c r="I1008" i="3" s="1"/>
  <c r="H1009" i="3"/>
  <c r="H1008" i="3" s="1"/>
  <c r="G1009" i="3"/>
  <c r="G1008" i="3" s="1"/>
  <c r="F1009" i="3"/>
  <c r="F1008" i="3" s="1"/>
  <c r="E1009" i="3"/>
  <c r="E1008" i="3" s="1"/>
  <c r="T1008" i="3"/>
  <c r="D1007" i="3"/>
  <c r="C1007" i="3" s="1"/>
  <c r="Q1010" i="1" s="1"/>
  <c r="D1006" i="3"/>
  <c r="T1005" i="3"/>
  <c r="S1005" i="3"/>
  <c r="S1004" i="3" s="1"/>
  <c r="R1005" i="3"/>
  <c r="R1004" i="3" s="1"/>
  <c r="Q1005" i="3"/>
  <c r="Q1004" i="3" s="1"/>
  <c r="P1005" i="3"/>
  <c r="P1004" i="3" s="1"/>
  <c r="O1005" i="3"/>
  <c r="O1004" i="3" s="1"/>
  <c r="N1005" i="3"/>
  <c r="N1004" i="3" s="1"/>
  <c r="M1005" i="3"/>
  <c r="M1004" i="3" s="1"/>
  <c r="L1005" i="3"/>
  <c r="L1004" i="3" s="1"/>
  <c r="K1005" i="3"/>
  <c r="K1004" i="3" s="1"/>
  <c r="J1005" i="3"/>
  <c r="J1004" i="3" s="1"/>
  <c r="I1005" i="3"/>
  <c r="I1004" i="3" s="1"/>
  <c r="H1005" i="3"/>
  <c r="H1004" i="3" s="1"/>
  <c r="G1005" i="3"/>
  <c r="G1004" i="3" s="1"/>
  <c r="F1005" i="3"/>
  <c r="F1004" i="3" s="1"/>
  <c r="E1005" i="3"/>
  <c r="E1004" i="3" s="1"/>
  <c r="T1004" i="3"/>
  <c r="D1003" i="3"/>
  <c r="C1003" i="3" s="1"/>
  <c r="Q1006" i="1" s="1"/>
  <c r="M1006" i="1" s="1"/>
  <c r="T1006" i="1" s="1"/>
  <c r="D1002" i="3"/>
  <c r="C1002" i="3" s="1"/>
  <c r="Q1005" i="1" s="1"/>
  <c r="T1001" i="3"/>
  <c r="S1001" i="3"/>
  <c r="R1001" i="3"/>
  <c r="Q1001" i="3"/>
  <c r="P1001" i="3"/>
  <c r="O1001" i="3"/>
  <c r="N1001" i="3"/>
  <c r="M1001" i="3"/>
  <c r="L1001" i="3"/>
  <c r="K1001" i="3"/>
  <c r="J1001" i="3"/>
  <c r="I1001" i="3"/>
  <c r="H1001" i="3"/>
  <c r="G1001" i="3"/>
  <c r="F1001" i="3"/>
  <c r="E1001" i="3"/>
  <c r="D1000" i="3"/>
  <c r="C1000" i="3" s="1"/>
  <c r="Q1003" i="1" s="1"/>
  <c r="R1003" i="1" s="1"/>
  <c r="D999" i="3"/>
  <c r="C999" i="3" s="1"/>
  <c r="Q1002" i="1" s="1"/>
  <c r="R1002" i="1" s="1"/>
  <c r="D998" i="3"/>
  <c r="C998" i="3" s="1"/>
  <c r="Q1001" i="1" s="1"/>
  <c r="R1001" i="1" s="1"/>
  <c r="D997" i="3"/>
  <c r="C997" i="3" s="1"/>
  <c r="Q1000" i="1" s="1"/>
  <c r="D996" i="3"/>
  <c r="D995" i="3"/>
  <c r="C995" i="3" s="1"/>
  <c r="Q998" i="1" s="1"/>
  <c r="T994" i="3"/>
  <c r="S994" i="3"/>
  <c r="R994" i="3"/>
  <c r="Q994" i="3"/>
  <c r="P994" i="3"/>
  <c r="O994" i="3"/>
  <c r="N994" i="3"/>
  <c r="M994" i="3"/>
  <c r="L994" i="3"/>
  <c r="K994" i="3"/>
  <c r="J994" i="3"/>
  <c r="I994" i="3"/>
  <c r="H994" i="3"/>
  <c r="G994" i="3"/>
  <c r="F994" i="3"/>
  <c r="E994" i="3"/>
  <c r="D992" i="3"/>
  <c r="C992" i="3" s="1"/>
  <c r="Q995" i="1" s="1"/>
  <c r="D991" i="3"/>
  <c r="C991" i="3" s="1"/>
  <c r="Q994" i="1" s="1"/>
  <c r="M994" i="1" s="1"/>
  <c r="T994" i="1" s="1"/>
  <c r="D990" i="3"/>
  <c r="C990" i="3" s="1"/>
  <c r="Q993" i="1" s="1"/>
  <c r="D989" i="3"/>
  <c r="D988" i="3"/>
  <c r="C988" i="3" s="1"/>
  <c r="Q991" i="1" s="1"/>
  <c r="T987" i="3"/>
  <c r="S987" i="3"/>
  <c r="R987" i="3"/>
  <c r="Q987" i="3"/>
  <c r="P987" i="3"/>
  <c r="O987" i="3"/>
  <c r="N987" i="3"/>
  <c r="M987" i="3"/>
  <c r="L987" i="3"/>
  <c r="K987" i="3"/>
  <c r="J987" i="3"/>
  <c r="I987" i="3"/>
  <c r="H987" i="3"/>
  <c r="G987" i="3"/>
  <c r="F987" i="3"/>
  <c r="E987" i="3"/>
  <c r="D986" i="3"/>
  <c r="C986" i="3" s="1"/>
  <c r="Q989" i="1" s="1"/>
  <c r="M989" i="1" s="1"/>
  <c r="T989" i="1" s="1"/>
  <c r="D985" i="3"/>
  <c r="C985" i="3" s="1"/>
  <c r="Q988" i="1" s="1"/>
  <c r="M988" i="1" s="1"/>
  <c r="T988" i="1" s="1"/>
  <c r="D984" i="3"/>
  <c r="C984" i="3" s="1"/>
  <c r="Q987" i="1" s="1"/>
  <c r="M987" i="1" s="1"/>
  <c r="T987" i="1" s="1"/>
  <c r="D983" i="3"/>
  <c r="C983" i="3" s="1"/>
  <c r="Q986" i="1" s="1"/>
  <c r="D982" i="3"/>
  <c r="C982" i="3" s="1"/>
  <c r="Q985" i="1" s="1"/>
  <c r="M985" i="1" s="1"/>
  <c r="T985" i="1" s="1"/>
  <c r="D981" i="3"/>
  <c r="C981" i="3" s="1"/>
  <c r="Q984" i="1" s="1"/>
  <c r="M984" i="1" s="1"/>
  <c r="T984" i="1" s="1"/>
  <c r="D980" i="3"/>
  <c r="C980" i="3" s="1"/>
  <c r="D978" i="3"/>
  <c r="C978" i="3" s="1"/>
  <c r="Q981" i="1" s="1"/>
  <c r="M981" i="1" s="1"/>
  <c r="T981" i="1" s="1"/>
  <c r="D977" i="3"/>
  <c r="C977" i="3" s="1"/>
  <c r="Q980" i="1" s="1"/>
  <c r="M980" i="1" s="1"/>
  <c r="T980" i="1" s="1"/>
  <c r="D976" i="3"/>
  <c r="T975" i="3"/>
  <c r="S975" i="3"/>
  <c r="R975" i="3"/>
  <c r="Q975" i="3"/>
  <c r="P975" i="3"/>
  <c r="O975" i="3"/>
  <c r="N975" i="3"/>
  <c r="M975" i="3"/>
  <c r="L975" i="3"/>
  <c r="K975" i="3"/>
  <c r="J975" i="3"/>
  <c r="I975" i="3"/>
  <c r="H975" i="3"/>
  <c r="G975" i="3"/>
  <c r="F975" i="3"/>
  <c r="E975" i="3"/>
  <c r="D973" i="3"/>
  <c r="C973" i="3" s="1"/>
  <c r="Q976" i="1" s="1"/>
  <c r="D972" i="3"/>
  <c r="C972" i="3" s="1"/>
  <c r="Q975" i="1" s="1"/>
  <c r="M975" i="1" s="1"/>
  <c r="T975" i="1" s="1"/>
  <c r="D971" i="3"/>
  <c r="T970" i="3"/>
  <c r="S970" i="3"/>
  <c r="S969" i="3" s="1"/>
  <c r="R970" i="3"/>
  <c r="R969" i="3" s="1"/>
  <c r="Q970" i="3"/>
  <c r="Q969" i="3" s="1"/>
  <c r="P970" i="3"/>
  <c r="P969" i="3" s="1"/>
  <c r="O970" i="3"/>
  <c r="O969" i="3" s="1"/>
  <c r="N970" i="3"/>
  <c r="N969" i="3" s="1"/>
  <c r="M970" i="3"/>
  <c r="M969" i="3" s="1"/>
  <c r="L970" i="3"/>
  <c r="L969" i="3" s="1"/>
  <c r="K970" i="3"/>
  <c r="K969" i="3" s="1"/>
  <c r="J970" i="3"/>
  <c r="J969" i="3" s="1"/>
  <c r="I970" i="3"/>
  <c r="I969" i="3" s="1"/>
  <c r="H970" i="3"/>
  <c r="H969" i="3" s="1"/>
  <c r="G970" i="3"/>
  <c r="G969" i="3" s="1"/>
  <c r="F970" i="3"/>
  <c r="F969" i="3" s="1"/>
  <c r="E970" i="3"/>
  <c r="E969" i="3" s="1"/>
  <c r="T969" i="3"/>
  <c r="D966" i="3"/>
  <c r="C966" i="3" s="1"/>
  <c r="T965" i="3"/>
  <c r="S965" i="3"/>
  <c r="R965" i="3"/>
  <c r="Q965" i="3"/>
  <c r="P965" i="3"/>
  <c r="O965" i="3"/>
  <c r="N965" i="3"/>
  <c r="M965" i="3"/>
  <c r="L965" i="3"/>
  <c r="K965" i="3"/>
  <c r="J965" i="3"/>
  <c r="I965" i="3"/>
  <c r="H965" i="3"/>
  <c r="G965" i="3"/>
  <c r="F965" i="3"/>
  <c r="E965" i="3"/>
  <c r="D964" i="3"/>
  <c r="D963" i="3"/>
  <c r="C963" i="3" s="1"/>
  <c r="Q966" i="1" s="1"/>
  <c r="R966" i="1" s="1"/>
  <c r="D962" i="3"/>
  <c r="C962" i="3" s="1"/>
  <c r="Q965" i="1" s="1"/>
  <c r="D961" i="3"/>
  <c r="C961" i="3" s="1"/>
  <c r="Q964" i="1" s="1"/>
  <c r="R964" i="1" s="1"/>
  <c r="T960" i="3"/>
  <c r="S960" i="3"/>
  <c r="R960" i="3"/>
  <c r="Q960" i="3"/>
  <c r="P960" i="3"/>
  <c r="O960" i="3"/>
  <c r="N960" i="3"/>
  <c r="M960" i="3"/>
  <c r="L960" i="3"/>
  <c r="K960" i="3"/>
  <c r="J960" i="3"/>
  <c r="I960" i="3"/>
  <c r="H960" i="3"/>
  <c r="G960" i="3"/>
  <c r="F960" i="3"/>
  <c r="E960" i="3"/>
  <c r="D959" i="3"/>
  <c r="C959" i="3" s="1"/>
  <c r="Q962" i="1" s="1"/>
  <c r="D958" i="3"/>
  <c r="C958" i="3" s="1"/>
  <c r="Q961" i="1" s="1"/>
  <c r="R961" i="1" s="1"/>
  <c r="D957" i="3"/>
  <c r="D955" i="3"/>
  <c r="D954" i="3" s="1"/>
  <c r="T954" i="3"/>
  <c r="S954" i="3"/>
  <c r="R954" i="3"/>
  <c r="Q954" i="3"/>
  <c r="P954" i="3"/>
  <c r="O954" i="3"/>
  <c r="N954" i="3"/>
  <c r="M954" i="3"/>
  <c r="L954" i="3"/>
  <c r="K954" i="3"/>
  <c r="J954" i="3"/>
  <c r="I954" i="3"/>
  <c r="H954" i="3"/>
  <c r="G954" i="3"/>
  <c r="F954" i="3"/>
  <c r="E954" i="3"/>
  <c r="D952" i="3"/>
  <c r="C952" i="3" s="1"/>
  <c r="Q955" i="1" s="1"/>
  <c r="D951" i="3"/>
  <c r="C951" i="3" s="1"/>
  <c r="Q954" i="1" s="1"/>
  <c r="D950" i="3"/>
  <c r="C950" i="3" s="1"/>
  <c r="Q953" i="1" s="1"/>
  <c r="D949" i="3"/>
  <c r="D948" i="3"/>
  <c r="C948" i="3" s="1"/>
  <c r="Q951" i="1" s="1"/>
  <c r="D947" i="3"/>
  <c r="C947" i="3" s="1"/>
  <c r="D945" i="3"/>
  <c r="D943" i="3"/>
  <c r="D941" i="3"/>
  <c r="T940" i="3"/>
  <c r="S940" i="3"/>
  <c r="R940" i="3"/>
  <c r="Q940" i="3"/>
  <c r="P940" i="3"/>
  <c r="O940" i="3"/>
  <c r="N940" i="3"/>
  <c r="M940" i="3"/>
  <c r="L940" i="3"/>
  <c r="K940" i="3"/>
  <c r="J940" i="3"/>
  <c r="I940" i="3"/>
  <c r="H940" i="3"/>
  <c r="G940" i="3"/>
  <c r="F940" i="3"/>
  <c r="E940" i="3"/>
  <c r="D939" i="3"/>
  <c r="C939" i="3" s="1"/>
  <c r="Q942" i="1" s="1"/>
  <c r="M942" i="1" s="1"/>
  <c r="T942" i="1" s="1"/>
  <c r="D938" i="3"/>
  <c r="C938" i="3" s="1"/>
  <c r="Q941" i="1" s="1"/>
  <c r="D937" i="3"/>
  <c r="C937" i="3" s="1"/>
  <c r="Q940" i="1" s="1"/>
  <c r="M940" i="1" s="1"/>
  <c r="T940" i="1" s="1"/>
  <c r="D936" i="3"/>
  <c r="D935" i="3"/>
  <c r="C935" i="3" s="1"/>
  <c r="Q938" i="1" s="1"/>
  <c r="M938" i="1" s="1"/>
  <c r="T934" i="3"/>
  <c r="S934" i="3"/>
  <c r="R934" i="3"/>
  <c r="Q934" i="3"/>
  <c r="P934" i="3"/>
  <c r="O934" i="3"/>
  <c r="N934" i="3"/>
  <c r="M934" i="3"/>
  <c r="L934" i="3"/>
  <c r="K934" i="3"/>
  <c r="J934" i="3"/>
  <c r="I934" i="3"/>
  <c r="H934" i="3"/>
  <c r="G934" i="3"/>
  <c r="F934" i="3"/>
  <c r="E934" i="3"/>
  <c r="D933" i="3"/>
  <c r="C933" i="3" s="1"/>
  <c r="Q936" i="1" s="1"/>
  <c r="D932" i="3"/>
  <c r="T931" i="3"/>
  <c r="S931" i="3"/>
  <c r="R931" i="3"/>
  <c r="Q931" i="3"/>
  <c r="P931" i="3"/>
  <c r="O931" i="3"/>
  <c r="N931" i="3"/>
  <c r="M931" i="3"/>
  <c r="L931" i="3"/>
  <c r="K931" i="3"/>
  <c r="J931" i="3"/>
  <c r="I931" i="3"/>
  <c r="H931" i="3"/>
  <c r="G931" i="3"/>
  <c r="F931" i="3"/>
  <c r="E931" i="3"/>
  <c r="D930" i="3"/>
  <c r="D929" i="3" s="1"/>
  <c r="D928" i="3"/>
  <c r="C928" i="3" s="1"/>
  <c r="Q931" i="1" s="1"/>
  <c r="D927" i="3"/>
  <c r="C927" i="3" s="1"/>
  <c r="Q930" i="1" s="1"/>
  <c r="D926" i="3"/>
  <c r="C926" i="3" s="1"/>
  <c r="Q929" i="1" s="1"/>
  <c r="T925" i="3"/>
  <c r="S925" i="3"/>
  <c r="R925" i="3"/>
  <c r="Q925" i="3"/>
  <c r="P925" i="3"/>
  <c r="O925" i="3"/>
  <c r="N925" i="3"/>
  <c r="M925" i="3"/>
  <c r="L925" i="3"/>
  <c r="K925" i="3"/>
  <c r="J925" i="3"/>
  <c r="I925" i="3"/>
  <c r="H925" i="3"/>
  <c r="G925" i="3"/>
  <c r="F925" i="3"/>
  <c r="E925" i="3"/>
  <c r="D924" i="3"/>
  <c r="C924" i="3" s="1"/>
  <c r="Q927" i="1" s="1"/>
  <c r="D923" i="3"/>
  <c r="C923" i="3" s="1"/>
  <c r="Q926" i="1" s="1"/>
  <c r="D922" i="3"/>
  <c r="C922" i="3" s="1"/>
  <c r="Q925" i="1" s="1"/>
  <c r="R925" i="1" s="1"/>
  <c r="D921" i="3"/>
  <c r="C921" i="3" s="1"/>
  <c r="Q924" i="1" s="1"/>
  <c r="M924" i="1" s="1"/>
  <c r="T924" i="1" s="1"/>
  <c r="D920" i="3"/>
  <c r="C920" i="3" s="1"/>
  <c r="D919" i="3"/>
  <c r="T918" i="3"/>
  <c r="S918" i="3"/>
  <c r="R918" i="3"/>
  <c r="Q918" i="3"/>
  <c r="P918" i="3"/>
  <c r="O918" i="3"/>
  <c r="N918" i="3"/>
  <c r="M918" i="3"/>
  <c r="L918" i="3"/>
  <c r="K918" i="3"/>
  <c r="J918" i="3"/>
  <c r="I918" i="3"/>
  <c r="H918" i="3"/>
  <c r="G918" i="3"/>
  <c r="F918" i="3"/>
  <c r="E918" i="3"/>
  <c r="D917" i="3"/>
  <c r="C917" i="3" s="1"/>
  <c r="Q920" i="1" s="1"/>
  <c r="M920" i="1" s="1"/>
  <c r="T920" i="1" s="1"/>
  <c r="D916" i="3"/>
  <c r="C916" i="3" s="1"/>
  <c r="Q919" i="1" s="1"/>
  <c r="D915" i="3"/>
  <c r="C915" i="3" s="1"/>
  <c r="Q918" i="1" s="1"/>
  <c r="M918" i="1" s="1"/>
  <c r="T918" i="1" s="1"/>
  <c r="D914" i="3"/>
  <c r="C914" i="3" s="1"/>
  <c r="Q917" i="1" s="1"/>
  <c r="D913" i="3"/>
  <c r="C913" i="3" s="1"/>
  <c r="Q916" i="1" s="1"/>
  <c r="M916" i="1" s="1"/>
  <c r="T916" i="1" s="1"/>
  <c r="D912" i="3"/>
  <c r="C912" i="3" s="1"/>
  <c r="Q915" i="1" s="1"/>
  <c r="D911" i="3"/>
  <c r="C911" i="3" s="1"/>
  <c r="Q914" i="1" s="1"/>
  <c r="M914" i="1" s="1"/>
  <c r="T914" i="1" s="1"/>
  <c r="D910" i="3"/>
  <c r="C910" i="3" s="1"/>
  <c r="Q913" i="1" s="1"/>
  <c r="D909" i="3"/>
  <c r="C909" i="3" s="1"/>
  <c r="Q912" i="1" s="1"/>
  <c r="D908" i="3"/>
  <c r="C908" i="3" s="1"/>
  <c r="Q911" i="1" s="1"/>
  <c r="D907" i="3"/>
  <c r="C907" i="3" s="1"/>
  <c r="Q910" i="1" s="1"/>
  <c r="D906" i="3"/>
  <c r="C906" i="3" s="1"/>
  <c r="Q909" i="1" s="1"/>
  <c r="D905" i="3"/>
  <c r="C905" i="3" s="1"/>
  <c r="Q908" i="1" s="1"/>
  <c r="D904" i="3"/>
  <c r="C904" i="3" s="1"/>
  <c r="Q907" i="1" s="1"/>
  <c r="D903" i="3"/>
  <c r="C903" i="3" s="1"/>
  <c r="Q906" i="1" s="1"/>
  <c r="D902" i="3"/>
  <c r="C902" i="3" s="1"/>
  <c r="Q905" i="1" s="1"/>
  <c r="D901" i="3"/>
  <c r="C901" i="3" s="1"/>
  <c r="Q904" i="1" s="1"/>
  <c r="D900" i="3"/>
  <c r="C900" i="3" s="1"/>
  <c r="Q903" i="1" s="1"/>
  <c r="M903" i="1" s="1"/>
  <c r="T903" i="1" s="1"/>
  <c r="D899" i="3"/>
  <c r="C899" i="3" s="1"/>
  <c r="Q902" i="1" s="1"/>
  <c r="D898" i="3"/>
  <c r="C898" i="3" s="1"/>
  <c r="Q901" i="1" s="1"/>
  <c r="D897" i="3"/>
  <c r="C897" i="3" s="1"/>
  <c r="Q900" i="1" s="1"/>
  <c r="M900" i="1" s="1"/>
  <c r="T900" i="1" s="1"/>
  <c r="D896" i="3"/>
  <c r="C896" i="3" s="1"/>
  <c r="Q899" i="1" s="1"/>
  <c r="D895" i="3"/>
  <c r="C895" i="3" s="1"/>
  <c r="Q898" i="1" s="1"/>
  <c r="D894" i="3"/>
  <c r="C894" i="3" s="1"/>
  <c r="Q897" i="1" s="1"/>
  <c r="D893" i="3"/>
  <c r="C893" i="3" s="1"/>
  <c r="Q896" i="1" s="1"/>
  <c r="M896" i="1" s="1"/>
  <c r="T896" i="1" s="1"/>
  <c r="D892" i="3"/>
  <c r="C892" i="3" s="1"/>
  <c r="Q895" i="1" s="1"/>
  <c r="D891" i="3"/>
  <c r="C891" i="3" s="1"/>
  <c r="Q894" i="1" s="1"/>
  <c r="D890" i="3"/>
  <c r="C890" i="3" s="1"/>
  <c r="Q893" i="1" s="1"/>
  <c r="D889" i="3"/>
  <c r="C889" i="3" s="1"/>
  <c r="Q892" i="1" s="1"/>
  <c r="D888" i="3"/>
  <c r="C888" i="3" s="1"/>
  <c r="Q891" i="1" s="1"/>
  <c r="D887" i="3"/>
  <c r="C887" i="3" s="1"/>
  <c r="Q890" i="1" s="1"/>
  <c r="M890" i="1" s="1"/>
  <c r="T890" i="1" s="1"/>
  <c r="D886" i="3"/>
  <c r="C886" i="3" s="1"/>
  <c r="Q889" i="1" s="1"/>
  <c r="D885" i="3"/>
  <c r="C885" i="3" s="1"/>
  <c r="Q888" i="1" s="1"/>
  <c r="M888" i="1" s="1"/>
  <c r="T888" i="1" s="1"/>
  <c r="D884" i="3"/>
  <c r="C884" i="3" s="1"/>
  <c r="Q887" i="1" s="1"/>
  <c r="D883" i="3"/>
  <c r="C883" i="3" s="1"/>
  <c r="Q886" i="1" s="1"/>
  <c r="M886" i="1" s="1"/>
  <c r="T886" i="1" s="1"/>
  <c r="D882" i="3"/>
  <c r="C882" i="3" s="1"/>
  <c r="Q885" i="1" s="1"/>
  <c r="D881" i="3"/>
  <c r="C881" i="3" s="1"/>
  <c r="Q884" i="1" s="1"/>
  <c r="M884" i="1" s="1"/>
  <c r="T884" i="1" s="1"/>
  <c r="D880" i="3"/>
  <c r="C880" i="3" s="1"/>
  <c r="Q883" i="1" s="1"/>
  <c r="D879" i="3"/>
  <c r="C879" i="3" s="1"/>
  <c r="Q882" i="1" s="1"/>
  <c r="M882" i="1" s="1"/>
  <c r="T882" i="1" s="1"/>
  <c r="D878" i="3"/>
  <c r="C878" i="3" s="1"/>
  <c r="D877" i="3"/>
  <c r="C877" i="3" s="1"/>
  <c r="Q880" i="1" s="1"/>
  <c r="D876" i="3"/>
  <c r="C876" i="3" s="1"/>
  <c r="Q879" i="1" s="1"/>
  <c r="M879" i="1" s="1"/>
  <c r="T879" i="1" s="1"/>
  <c r="U879" i="1" s="1"/>
  <c r="D875" i="3"/>
  <c r="C875" i="3" s="1"/>
  <c r="Q878" i="1" s="1"/>
  <c r="D874" i="3"/>
  <c r="C874" i="3" s="1"/>
  <c r="Q877" i="1" s="1"/>
  <c r="M877" i="1" s="1"/>
  <c r="T877" i="1" s="1"/>
  <c r="D873" i="3"/>
  <c r="C873" i="3" s="1"/>
  <c r="Q876" i="1" s="1"/>
  <c r="D872" i="3"/>
  <c r="C872" i="3" s="1"/>
  <c r="Q875" i="1" s="1"/>
  <c r="R875" i="1" s="1"/>
  <c r="D871" i="3"/>
  <c r="C871" i="3" s="1"/>
  <c r="Q874" i="1" s="1"/>
  <c r="D870" i="3"/>
  <c r="C870" i="3" s="1"/>
  <c r="Q873" i="1" s="1"/>
  <c r="D869" i="3"/>
  <c r="C869" i="3" s="1"/>
  <c r="Q872" i="1" s="1"/>
  <c r="R872" i="1" s="1"/>
  <c r="D868" i="3"/>
  <c r="C868" i="3" s="1"/>
  <c r="Q871" i="1" s="1"/>
  <c r="D867" i="3"/>
  <c r="C867" i="3" s="1"/>
  <c r="Q870" i="1" s="1"/>
  <c r="M870" i="1" s="1"/>
  <c r="T870" i="1" s="1"/>
  <c r="D866" i="3"/>
  <c r="C866" i="3" s="1"/>
  <c r="Q869" i="1" s="1"/>
  <c r="D865" i="3"/>
  <c r="C865" i="3" s="1"/>
  <c r="Q868" i="1" s="1"/>
  <c r="D864" i="3"/>
  <c r="C864" i="3" s="1"/>
  <c r="Q867" i="1" s="1"/>
  <c r="R867" i="1" s="1"/>
  <c r="D863" i="3"/>
  <c r="C863" i="3" s="1"/>
  <c r="Q866" i="1" s="1"/>
  <c r="D862" i="3"/>
  <c r="C862" i="3" s="1"/>
  <c r="Q865" i="1" s="1"/>
  <c r="R865" i="1" s="1"/>
  <c r="D861" i="3"/>
  <c r="C861" i="3" s="1"/>
  <c r="Q864" i="1" s="1"/>
  <c r="R864" i="1" s="1"/>
  <c r="D860" i="3"/>
  <c r="C860" i="3" s="1"/>
  <c r="Q863" i="1" s="1"/>
  <c r="D859" i="3"/>
  <c r="C859" i="3" s="1"/>
  <c r="Q862" i="1" s="1"/>
  <c r="R862" i="1" s="1"/>
  <c r="D858" i="3"/>
  <c r="C858" i="3" s="1"/>
  <c r="Q861" i="1" s="1"/>
  <c r="R861" i="1" s="1"/>
  <c r="D857" i="3"/>
  <c r="C857" i="3" s="1"/>
  <c r="Q860" i="1" s="1"/>
  <c r="D856" i="3"/>
  <c r="C856" i="3" s="1"/>
  <c r="Q859" i="1" s="1"/>
  <c r="R859" i="1" s="1"/>
  <c r="D855" i="3"/>
  <c r="C855" i="3" s="1"/>
  <c r="Q858" i="1" s="1"/>
  <c r="D854" i="3"/>
  <c r="C854" i="3" s="1"/>
  <c r="Q857" i="1" s="1"/>
  <c r="R857" i="1" s="1"/>
  <c r="D853" i="3"/>
  <c r="C853" i="3" s="1"/>
  <c r="Q856" i="1" s="1"/>
  <c r="D852" i="3"/>
  <c r="C852" i="3" s="1"/>
  <c r="Q855" i="1" s="1"/>
  <c r="D851" i="3"/>
  <c r="C851" i="3" s="1"/>
  <c r="Q854" i="1" s="1"/>
  <c r="R854" i="1" s="1"/>
  <c r="D849" i="3"/>
  <c r="C849" i="3" s="1"/>
  <c r="Q852" i="1" s="1"/>
  <c r="D848" i="3"/>
  <c r="C848" i="3" s="1"/>
  <c r="Q851" i="1" s="1"/>
  <c r="R851" i="1" s="1"/>
  <c r="D847" i="3"/>
  <c r="C847" i="3" s="1"/>
  <c r="Q850" i="1" s="1"/>
  <c r="R850" i="1" s="1"/>
  <c r="D846" i="3"/>
  <c r="C846" i="3" s="1"/>
  <c r="Q849" i="1" s="1"/>
  <c r="D845" i="3"/>
  <c r="C845" i="3" s="1"/>
  <c r="Q848" i="1" s="1"/>
  <c r="D844" i="3"/>
  <c r="C844" i="3" s="1"/>
  <c r="Q847" i="1" s="1"/>
  <c r="R847" i="1" s="1"/>
  <c r="D843" i="3"/>
  <c r="C843" i="3" s="1"/>
  <c r="Q846" i="1" s="1"/>
  <c r="D842" i="3"/>
  <c r="C842" i="3" s="1"/>
  <c r="Q845" i="1" s="1"/>
  <c r="R845" i="1" s="1"/>
  <c r="D841" i="3"/>
  <c r="C841" i="3" s="1"/>
  <c r="Q844" i="1" s="1"/>
  <c r="R844" i="1" s="1"/>
  <c r="D840" i="3"/>
  <c r="C840" i="3" s="1"/>
  <c r="Q843" i="1" s="1"/>
  <c r="R843" i="1" s="1"/>
  <c r="D839" i="3"/>
  <c r="C839" i="3" s="1"/>
  <c r="Q842" i="1" s="1"/>
  <c r="R842" i="1" s="1"/>
  <c r="D838" i="3"/>
  <c r="C838" i="3" s="1"/>
  <c r="Q841" i="1" s="1"/>
  <c r="R841" i="1" s="1"/>
  <c r="D837" i="3"/>
  <c r="C837" i="3" s="1"/>
  <c r="Q840" i="1" s="1"/>
  <c r="D836" i="3"/>
  <c r="C836" i="3" s="1"/>
  <c r="Q839" i="1" s="1"/>
  <c r="D835" i="3"/>
  <c r="D834" i="3"/>
  <c r="C834" i="3" s="1"/>
  <c r="Q837" i="1" s="1"/>
  <c r="R837" i="1" s="1"/>
  <c r="D833" i="3"/>
  <c r="C833" i="3" s="1"/>
  <c r="Q836" i="1" s="1"/>
  <c r="D832" i="3"/>
  <c r="C832" i="3" s="1"/>
  <c r="Q835" i="1" s="1"/>
  <c r="R835" i="1" s="1"/>
  <c r="T831" i="3"/>
  <c r="S831" i="3"/>
  <c r="R831" i="3"/>
  <c r="Q831" i="3"/>
  <c r="P831" i="3"/>
  <c r="O831" i="3"/>
  <c r="N831" i="3"/>
  <c r="M831" i="3"/>
  <c r="L831" i="3"/>
  <c r="K831" i="3"/>
  <c r="J831" i="3"/>
  <c r="I831" i="3"/>
  <c r="H831" i="3"/>
  <c r="G831" i="3"/>
  <c r="F831" i="3"/>
  <c r="E831" i="3"/>
  <c r="D828" i="3"/>
  <c r="C828" i="3" s="1"/>
  <c r="Q831" i="1" s="1"/>
  <c r="D827" i="3"/>
  <c r="C827" i="3" s="1"/>
  <c r="T826" i="3"/>
  <c r="S826" i="3"/>
  <c r="R826" i="3"/>
  <c r="Q826" i="3"/>
  <c r="P826" i="3"/>
  <c r="O826" i="3"/>
  <c r="N826" i="3"/>
  <c r="M826" i="3"/>
  <c r="L826" i="3"/>
  <c r="K826" i="3"/>
  <c r="J826" i="3"/>
  <c r="I826" i="3"/>
  <c r="H826" i="3"/>
  <c r="G826" i="3"/>
  <c r="F826" i="3"/>
  <c r="E826" i="3"/>
  <c r="D825" i="3"/>
  <c r="C825" i="3" s="1"/>
  <c r="Q828" i="1" s="1"/>
  <c r="M828" i="1" s="1"/>
  <c r="T828" i="1" s="1"/>
  <c r="D824" i="3"/>
  <c r="C824" i="3" s="1"/>
  <c r="Q827" i="1" s="1"/>
  <c r="M827" i="1" s="1"/>
  <c r="T827" i="1" s="1"/>
  <c r="D823" i="3"/>
  <c r="C823" i="3" s="1"/>
  <c r="Q826" i="1" s="1"/>
  <c r="M826" i="1" s="1"/>
  <c r="T826" i="1" s="1"/>
  <c r="D822" i="3"/>
  <c r="C822" i="3" s="1"/>
  <c r="D821" i="3"/>
  <c r="C821" i="3" s="1"/>
  <c r="Q824" i="1" s="1"/>
  <c r="M824" i="1" s="1"/>
  <c r="T824" i="1" s="1"/>
  <c r="D820" i="3"/>
  <c r="C820" i="3" s="1"/>
  <c r="Q823" i="1" s="1"/>
  <c r="D819" i="3"/>
  <c r="C819" i="3" s="1"/>
  <c r="Q822" i="1" s="1"/>
  <c r="M822" i="1" s="1"/>
  <c r="T822" i="1" s="1"/>
  <c r="T818" i="3"/>
  <c r="S818" i="3"/>
  <c r="R818" i="3"/>
  <c r="Q818" i="3"/>
  <c r="P818" i="3"/>
  <c r="O818" i="3"/>
  <c r="N818" i="3"/>
  <c r="M818" i="3"/>
  <c r="L818" i="3"/>
  <c r="K818" i="3"/>
  <c r="J818" i="3"/>
  <c r="I818" i="3"/>
  <c r="H818" i="3"/>
  <c r="G818" i="3"/>
  <c r="F818" i="3"/>
  <c r="E818" i="3"/>
  <c r="D817" i="3"/>
  <c r="C817" i="3" s="1"/>
  <c r="Q820" i="1" s="1"/>
  <c r="R820" i="1" s="1"/>
  <c r="D816" i="3"/>
  <c r="C816" i="3" s="1"/>
  <c r="Q819" i="1" s="1"/>
  <c r="D815" i="3"/>
  <c r="C815" i="3" s="1"/>
  <c r="Q818" i="1" s="1"/>
  <c r="R818" i="1" s="1"/>
  <c r="D814" i="3"/>
  <c r="C814" i="3" s="1"/>
  <c r="Q817" i="1" s="1"/>
  <c r="D813" i="3"/>
  <c r="C813" i="3" s="1"/>
  <c r="Q816" i="1" s="1"/>
  <c r="R816" i="1" s="1"/>
  <c r="D811" i="3"/>
  <c r="C811" i="3" s="1"/>
  <c r="Q814" i="1" s="1"/>
  <c r="D810" i="3"/>
  <c r="C810" i="3" s="1"/>
  <c r="Q813" i="1" s="1"/>
  <c r="R813" i="1" s="1"/>
  <c r="D809" i="3"/>
  <c r="C809" i="3" s="1"/>
  <c r="Q812" i="1" s="1"/>
  <c r="T808" i="3"/>
  <c r="S808" i="3"/>
  <c r="R808" i="3"/>
  <c r="Q808" i="3"/>
  <c r="P808" i="3"/>
  <c r="O808" i="3"/>
  <c r="N808" i="3"/>
  <c r="M808" i="3"/>
  <c r="L808" i="3"/>
  <c r="K808" i="3"/>
  <c r="J808" i="3"/>
  <c r="I808" i="3"/>
  <c r="H808" i="3"/>
  <c r="G808" i="3"/>
  <c r="F808" i="3"/>
  <c r="E808" i="3"/>
  <c r="D806" i="3"/>
  <c r="D805" i="3" s="1"/>
  <c r="T805" i="3"/>
  <c r="S805" i="3"/>
  <c r="R805" i="3"/>
  <c r="Q805" i="3"/>
  <c r="P805" i="3"/>
  <c r="O805" i="3"/>
  <c r="N805" i="3"/>
  <c r="M805" i="3"/>
  <c r="L805" i="3"/>
  <c r="K805" i="3"/>
  <c r="J805" i="3"/>
  <c r="I805" i="3"/>
  <c r="H805" i="3"/>
  <c r="G805" i="3"/>
  <c r="F805" i="3"/>
  <c r="E805" i="3"/>
  <c r="D802" i="3"/>
  <c r="T801" i="3"/>
  <c r="S801" i="3"/>
  <c r="R801" i="3"/>
  <c r="Q801" i="3"/>
  <c r="P801" i="3"/>
  <c r="O801" i="3"/>
  <c r="N801" i="3"/>
  <c r="M801" i="3"/>
  <c r="L801" i="3"/>
  <c r="K801" i="3"/>
  <c r="J801" i="3"/>
  <c r="I801" i="3"/>
  <c r="H801" i="3"/>
  <c r="G801" i="3"/>
  <c r="F801" i="3"/>
  <c r="E801" i="3"/>
  <c r="D794" i="3"/>
  <c r="C794" i="3" s="1"/>
  <c r="Q797" i="1" s="1"/>
  <c r="R797" i="1" s="1"/>
  <c r="D793" i="3"/>
  <c r="C793" i="3" s="1"/>
  <c r="Q796" i="1" s="1"/>
  <c r="R796" i="1" s="1"/>
  <c r="D792" i="3"/>
  <c r="T791" i="3"/>
  <c r="S791" i="3"/>
  <c r="R791" i="3"/>
  <c r="Q791" i="3"/>
  <c r="P791" i="3"/>
  <c r="O791" i="3"/>
  <c r="N791" i="3"/>
  <c r="M791" i="3"/>
  <c r="L791" i="3"/>
  <c r="K791" i="3"/>
  <c r="J791" i="3"/>
  <c r="I791" i="3"/>
  <c r="H791" i="3"/>
  <c r="G791" i="3"/>
  <c r="F791" i="3"/>
  <c r="E791" i="3"/>
  <c r="D790" i="3"/>
  <c r="C790" i="3" s="1"/>
  <c r="Q793" i="1" s="1"/>
  <c r="R793" i="1" s="1"/>
  <c r="D789" i="3"/>
  <c r="C789" i="3" s="1"/>
  <c r="Q792" i="1" s="1"/>
  <c r="D788" i="3"/>
  <c r="D785" i="3"/>
  <c r="D758" i="3"/>
  <c r="T757" i="3"/>
  <c r="S757" i="3"/>
  <c r="R757" i="3"/>
  <c r="Q757" i="3"/>
  <c r="P757" i="3"/>
  <c r="O757" i="3"/>
  <c r="N757" i="3"/>
  <c r="M757" i="3"/>
  <c r="L757" i="3"/>
  <c r="K757" i="3"/>
  <c r="J757" i="3"/>
  <c r="I757" i="3"/>
  <c r="H757" i="3"/>
  <c r="G757" i="3"/>
  <c r="F757" i="3"/>
  <c r="E757" i="3"/>
  <c r="D755" i="3"/>
  <c r="T754" i="3"/>
  <c r="S754" i="3"/>
  <c r="R754" i="3"/>
  <c r="Q754" i="3"/>
  <c r="P754" i="3"/>
  <c r="O754" i="3"/>
  <c r="N754" i="3"/>
  <c r="M754" i="3"/>
  <c r="L754" i="3"/>
  <c r="K754" i="3"/>
  <c r="J754" i="3"/>
  <c r="I754" i="3"/>
  <c r="H754" i="3"/>
  <c r="G754" i="3"/>
  <c r="F754" i="3"/>
  <c r="E754" i="3"/>
  <c r="D753" i="3"/>
  <c r="C753" i="3" s="1"/>
  <c r="Q756" i="1" s="1"/>
  <c r="M756" i="1" s="1"/>
  <c r="T756" i="1" s="1"/>
  <c r="D752" i="3"/>
  <c r="C752" i="3" s="1"/>
  <c r="Q755" i="1" s="1"/>
  <c r="M755" i="1" s="1"/>
  <c r="T755" i="1" s="1"/>
  <c r="D751" i="3"/>
  <c r="C751" i="3" s="1"/>
  <c r="Q754" i="1" s="1"/>
  <c r="M754" i="1" s="1"/>
  <c r="T754" i="1" s="1"/>
  <c r="D750" i="3"/>
  <c r="T749" i="3"/>
  <c r="S749" i="3"/>
  <c r="R749" i="3"/>
  <c r="Q749" i="3"/>
  <c r="P749" i="3"/>
  <c r="P748" i="3" s="1"/>
  <c r="O749" i="3"/>
  <c r="N749" i="3"/>
  <c r="M749" i="3"/>
  <c r="L749" i="3"/>
  <c r="K749" i="3"/>
  <c r="J749" i="3"/>
  <c r="I749" i="3"/>
  <c r="H749" i="3"/>
  <c r="G749" i="3"/>
  <c r="F749" i="3"/>
  <c r="E749" i="3"/>
  <c r="D747" i="3"/>
  <c r="C747" i="3" s="1"/>
  <c r="Q750" i="1" s="1"/>
  <c r="R750" i="1" s="1"/>
  <c r="D746" i="3"/>
  <c r="C746" i="3" s="1"/>
  <c r="Q749" i="1" s="1"/>
  <c r="D745" i="3"/>
  <c r="T744" i="3"/>
  <c r="T743" i="3" s="1"/>
  <c r="S744" i="3"/>
  <c r="S743" i="3" s="1"/>
  <c r="R744" i="3"/>
  <c r="R743" i="3" s="1"/>
  <c r="Q744" i="3"/>
  <c r="Q743" i="3" s="1"/>
  <c r="P744" i="3"/>
  <c r="P743" i="3" s="1"/>
  <c r="O744" i="3"/>
  <c r="O743" i="3" s="1"/>
  <c r="N744" i="3"/>
  <c r="N743" i="3" s="1"/>
  <c r="M744" i="3"/>
  <c r="M743" i="3" s="1"/>
  <c r="L744" i="3"/>
  <c r="L743" i="3" s="1"/>
  <c r="K744" i="3"/>
  <c r="K743" i="3" s="1"/>
  <c r="J744" i="3"/>
  <c r="J743" i="3" s="1"/>
  <c r="I744" i="3"/>
  <c r="I743" i="3" s="1"/>
  <c r="H744" i="3"/>
  <c r="H743" i="3" s="1"/>
  <c r="G744" i="3"/>
  <c r="G743" i="3" s="1"/>
  <c r="F744" i="3"/>
  <c r="F743" i="3" s="1"/>
  <c r="E744" i="3"/>
  <c r="E743" i="3" s="1"/>
  <c r="D742" i="3"/>
  <c r="C742" i="3" s="1"/>
  <c r="Q745" i="1" s="1"/>
  <c r="M745" i="1" s="1"/>
  <c r="T745" i="1" s="1"/>
  <c r="D741" i="3"/>
  <c r="C741" i="3" s="1"/>
  <c r="Q744" i="1" s="1"/>
  <c r="M744" i="1" s="1"/>
  <c r="T744" i="1" s="1"/>
  <c r="D740" i="3"/>
  <c r="T739" i="3"/>
  <c r="S739" i="3"/>
  <c r="R739" i="3"/>
  <c r="Q739" i="3"/>
  <c r="P739" i="3"/>
  <c r="O739" i="3"/>
  <c r="N739" i="3"/>
  <c r="M739" i="3"/>
  <c r="L739" i="3"/>
  <c r="K739" i="3"/>
  <c r="J739" i="3"/>
  <c r="I739" i="3"/>
  <c r="H739" i="3"/>
  <c r="G739" i="3"/>
  <c r="F739" i="3"/>
  <c r="E739" i="3"/>
  <c r="D738" i="3"/>
  <c r="C738" i="3" s="1"/>
  <c r="Q741" i="1" s="1"/>
  <c r="R741" i="1" s="1"/>
  <c r="D737" i="3"/>
  <c r="C737" i="3" s="1"/>
  <c r="Q740" i="1" s="1"/>
  <c r="R740" i="1" s="1"/>
  <c r="D736" i="3"/>
  <c r="C736" i="3" s="1"/>
  <c r="Q739" i="1" s="1"/>
  <c r="D735" i="3"/>
  <c r="C735" i="3" s="1"/>
  <c r="Q738" i="1" s="1"/>
  <c r="R738" i="1" s="1"/>
  <c r="D734" i="3"/>
  <c r="D733" i="3"/>
  <c r="C733" i="3" s="1"/>
  <c r="Q736" i="1" s="1"/>
  <c r="R736" i="1" s="1"/>
  <c r="D732" i="3"/>
  <c r="C732" i="3" s="1"/>
  <c r="Q735" i="1" s="1"/>
  <c r="D731" i="3"/>
  <c r="C731" i="3" s="1"/>
  <c r="Q734" i="1" s="1"/>
  <c r="R734" i="1" s="1"/>
  <c r="D730" i="3"/>
  <c r="C730" i="3" s="1"/>
  <c r="Q733" i="1" s="1"/>
  <c r="R733" i="1" s="1"/>
  <c r="D729" i="3"/>
  <c r="C729" i="3" s="1"/>
  <c r="Q732" i="1" s="1"/>
  <c r="R732" i="1" s="1"/>
  <c r="T728" i="3"/>
  <c r="S728" i="3"/>
  <c r="R728" i="3"/>
  <c r="Q728" i="3"/>
  <c r="P728" i="3"/>
  <c r="O728" i="3"/>
  <c r="N728" i="3"/>
  <c r="M728" i="3"/>
  <c r="L728" i="3"/>
  <c r="K728" i="3"/>
  <c r="J728" i="3"/>
  <c r="I728" i="3"/>
  <c r="H728" i="3"/>
  <c r="G728" i="3"/>
  <c r="F728" i="3"/>
  <c r="E728" i="3"/>
  <c r="D725" i="3"/>
  <c r="D723" i="3" s="1"/>
  <c r="R722" i="3"/>
  <c r="Q722" i="3"/>
  <c r="P722" i="3"/>
  <c r="O722" i="3"/>
  <c r="N722" i="3"/>
  <c r="M722" i="3"/>
  <c r="L722" i="3"/>
  <c r="K722" i="3"/>
  <c r="J722" i="3"/>
  <c r="I722" i="3"/>
  <c r="H722" i="3"/>
  <c r="G722" i="3"/>
  <c r="F722" i="3"/>
  <c r="E722" i="3"/>
  <c r="T722" i="3"/>
  <c r="S722" i="3"/>
  <c r="D721" i="3"/>
  <c r="T720" i="3"/>
  <c r="T719" i="3" s="1"/>
  <c r="S720" i="3"/>
  <c r="S719" i="3" s="1"/>
  <c r="R720" i="3"/>
  <c r="R719" i="3" s="1"/>
  <c r="Q720" i="3"/>
  <c r="Q719" i="3" s="1"/>
  <c r="P720" i="3"/>
  <c r="P719" i="3" s="1"/>
  <c r="O720" i="3"/>
  <c r="O719" i="3" s="1"/>
  <c r="N720" i="3"/>
  <c r="N719" i="3" s="1"/>
  <c r="M720" i="3"/>
  <c r="M719" i="3" s="1"/>
  <c r="L720" i="3"/>
  <c r="L719" i="3" s="1"/>
  <c r="K720" i="3"/>
  <c r="K719" i="3" s="1"/>
  <c r="J720" i="3"/>
  <c r="J719" i="3" s="1"/>
  <c r="I720" i="3"/>
  <c r="I719" i="3" s="1"/>
  <c r="H720" i="3"/>
  <c r="H719" i="3" s="1"/>
  <c r="G720" i="3"/>
  <c r="G719" i="3" s="1"/>
  <c r="F720" i="3"/>
  <c r="F719" i="3" s="1"/>
  <c r="E720" i="3"/>
  <c r="E719" i="3" s="1"/>
  <c r="D718" i="3"/>
  <c r="T717" i="3"/>
  <c r="S717" i="3"/>
  <c r="R717" i="3"/>
  <c r="Q717" i="3"/>
  <c r="P717" i="3"/>
  <c r="O717" i="3"/>
  <c r="N717" i="3"/>
  <c r="M717" i="3"/>
  <c r="L717" i="3"/>
  <c r="K717" i="3"/>
  <c r="J717" i="3"/>
  <c r="I717" i="3"/>
  <c r="H717" i="3"/>
  <c r="G717" i="3"/>
  <c r="F717" i="3"/>
  <c r="E717" i="3"/>
  <c r="D716" i="3"/>
  <c r="D715" i="3"/>
  <c r="C715" i="3" s="1"/>
  <c r="Q718" i="1" s="1"/>
  <c r="M718" i="1" s="1"/>
  <c r="T718" i="1" s="1"/>
  <c r="D714" i="3"/>
  <c r="C714" i="3" s="1"/>
  <c r="Q717" i="1" s="1"/>
  <c r="M717" i="1" s="1"/>
  <c r="T717" i="1" s="1"/>
  <c r="D713" i="3"/>
  <c r="C713" i="3" s="1"/>
  <c r="Q716" i="1" s="1"/>
  <c r="M716" i="1" s="1"/>
  <c r="T716" i="1" s="1"/>
  <c r="D712" i="3"/>
  <c r="C712" i="3" s="1"/>
  <c r="Q715" i="1" s="1"/>
  <c r="M715" i="1" s="1"/>
  <c r="T715" i="1" s="1"/>
  <c r="D711" i="3"/>
  <c r="C711" i="3" s="1"/>
  <c r="Q714" i="1" s="1"/>
  <c r="M714" i="1" s="1"/>
  <c r="T714" i="1" s="1"/>
  <c r="D710" i="3"/>
  <c r="C710" i="3" s="1"/>
  <c r="Q713" i="1" s="1"/>
  <c r="M713" i="1" s="1"/>
  <c r="T713" i="1" s="1"/>
  <c r="D709" i="3"/>
  <c r="C709" i="3" s="1"/>
  <c r="Q712" i="1" s="1"/>
  <c r="T708" i="3"/>
  <c r="S708" i="3"/>
  <c r="R708" i="3"/>
  <c r="Q708" i="3"/>
  <c r="P708" i="3"/>
  <c r="O708" i="3"/>
  <c r="N708" i="3"/>
  <c r="M708" i="3"/>
  <c r="L708" i="3"/>
  <c r="K708" i="3"/>
  <c r="J708" i="3"/>
  <c r="I708" i="3"/>
  <c r="H708" i="3"/>
  <c r="G708" i="3"/>
  <c r="F708" i="3"/>
  <c r="E708" i="3"/>
  <c r="D707" i="3"/>
  <c r="C707" i="3" s="1"/>
  <c r="Q710" i="1" s="1"/>
  <c r="D706" i="3"/>
  <c r="C706" i="3" s="1"/>
  <c r="Q709" i="1" s="1"/>
  <c r="R709" i="1" s="1"/>
  <c r="D705" i="3"/>
  <c r="C705" i="3" s="1"/>
  <c r="Q708" i="1" s="1"/>
  <c r="P704" i="3"/>
  <c r="P703" i="3" s="1"/>
  <c r="D704" i="3"/>
  <c r="T703" i="3"/>
  <c r="S703" i="3"/>
  <c r="R703" i="3"/>
  <c r="Q703" i="3"/>
  <c r="O703" i="3"/>
  <c r="N703" i="3"/>
  <c r="M703" i="3"/>
  <c r="L703" i="3"/>
  <c r="K703" i="3"/>
  <c r="J703" i="3"/>
  <c r="I703" i="3"/>
  <c r="H703" i="3"/>
  <c r="G703" i="3"/>
  <c r="F703" i="3"/>
  <c r="E703" i="3"/>
  <c r="D700" i="3"/>
  <c r="C700" i="3" s="1"/>
  <c r="Q703" i="1" s="1"/>
  <c r="R703" i="1" s="1"/>
  <c r="D699" i="3"/>
  <c r="D698" i="3"/>
  <c r="C698" i="3" s="1"/>
  <c r="Q701" i="1" s="1"/>
  <c r="R701" i="1" s="1"/>
  <c r="D697" i="3"/>
  <c r="C697" i="3" s="1"/>
  <c r="Q700" i="1" s="1"/>
  <c r="R700" i="1" s="1"/>
  <c r="D696" i="3"/>
  <c r="H666" i="3"/>
  <c r="E666" i="3"/>
  <c r="D694" i="3"/>
  <c r="C694" i="3" s="1"/>
  <c r="D693" i="3"/>
  <c r="C693" i="3" s="1"/>
  <c r="D692" i="3"/>
  <c r="C692" i="3" s="1"/>
  <c r="Q695" i="1" s="1"/>
  <c r="M695" i="1" s="1"/>
  <c r="T695" i="1" s="1"/>
  <c r="D691" i="3"/>
  <c r="C691" i="3" s="1"/>
  <c r="Q694" i="1" s="1"/>
  <c r="M694" i="1" s="1"/>
  <c r="T694" i="1" s="1"/>
  <c r="D690" i="3"/>
  <c r="C690" i="3" s="1"/>
  <c r="D689" i="3"/>
  <c r="C689" i="3" s="1"/>
  <c r="Q692" i="1" s="1"/>
  <c r="M692" i="1" s="1"/>
  <c r="T692" i="1" s="1"/>
  <c r="D688" i="3"/>
  <c r="C688" i="3" s="1"/>
  <c r="D687" i="3"/>
  <c r="C687" i="3" s="1"/>
  <c r="D686" i="3"/>
  <c r="C686" i="3" s="1"/>
  <c r="D685" i="3"/>
  <c r="C685" i="3" s="1"/>
  <c r="Q688" i="1" s="1"/>
  <c r="M688" i="1" s="1"/>
  <c r="T688" i="1" s="1"/>
  <c r="D684" i="3"/>
  <c r="C684" i="3" s="1"/>
  <c r="D683" i="3"/>
  <c r="C683" i="3" s="1"/>
  <c r="D682" i="3"/>
  <c r="C682" i="3" s="1"/>
  <c r="Q685" i="1" s="1"/>
  <c r="M685" i="1" s="1"/>
  <c r="T685" i="1" s="1"/>
  <c r="D681" i="3"/>
  <c r="C681" i="3" s="1"/>
  <c r="D680" i="3"/>
  <c r="C680" i="3" s="1"/>
  <c r="P679" i="3"/>
  <c r="D679" i="3"/>
  <c r="D675" i="3"/>
  <c r="C675" i="3" s="1"/>
  <c r="D674" i="3"/>
  <c r="D673" i="3"/>
  <c r="D665" i="3"/>
  <c r="D664" i="3" s="1"/>
  <c r="D663" i="3" s="1"/>
  <c r="T664" i="3"/>
  <c r="S664" i="3"/>
  <c r="S663" i="3" s="1"/>
  <c r="R664" i="3"/>
  <c r="R663" i="3" s="1"/>
  <c r="Q664" i="3"/>
  <c r="Q663" i="3" s="1"/>
  <c r="P664" i="3"/>
  <c r="P663" i="3" s="1"/>
  <c r="O664" i="3"/>
  <c r="O663" i="3" s="1"/>
  <c r="N664" i="3"/>
  <c r="N663" i="3" s="1"/>
  <c r="M664" i="3"/>
  <c r="M663" i="3" s="1"/>
  <c r="L664" i="3"/>
  <c r="L663" i="3" s="1"/>
  <c r="K664" i="3"/>
  <c r="K663" i="3" s="1"/>
  <c r="J664" i="3"/>
  <c r="J663" i="3" s="1"/>
  <c r="I664" i="3"/>
  <c r="I663" i="3" s="1"/>
  <c r="H664" i="3"/>
  <c r="H663" i="3" s="1"/>
  <c r="G664" i="3"/>
  <c r="G663" i="3" s="1"/>
  <c r="F664" i="3"/>
  <c r="F663" i="3" s="1"/>
  <c r="E664" i="3"/>
  <c r="E663" i="3" s="1"/>
  <c r="T663" i="3"/>
  <c r="D662" i="3"/>
  <c r="C662" i="3" s="1"/>
  <c r="Q665" i="1" s="1"/>
  <c r="M665" i="1" s="1"/>
  <c r="T665" i="1" s="1"/>
  <c r="D661" i="3"/>
  <c r="C661" i="3" s="1"/>
  <c r="Q664" i="1" s="1"/>
  <c r="M664" i="1" s="1"/>
  <c r="T664" i="1" s="1"/>
  <c r="T660" i="3"/>
  <c r="S660" i="3"/>
  <c r="R660" i="3"/>
  <c r="Q660" i="3"/>
  <c r="P660" i="3"/>
  <c r="O660" i="3"/>
  <c r="N660" i="3"/>
  <c r="M660" i="3"/>
  <c r="L660" i="3"/>
  <c r="K660" i="3"/>
  <c r="J660" i="3"/>
  <c r="I660" i="3"/>
  <c r="H660" i="3"/>
  <c r="G660" i="3"/>
  <c r="F660" i="3"/>
  <c r="E660" i="3"/>
  <c r="D659" i="3"/>
  <c r="D658" i="3" s="1"/>
  <c r="T658" i="3"/>
  <c r="S658" i="3"/>
  <c r="R658" i="3"/>
  <c r="Q658" i="3"/>
  <c r="P658" i="3"/>
  <c r="O658" i="3"/>
  <c r="N658" i="3"/>
  <c r="M658" i="3"/>
  <c r="L658" i="3"/>
  <c r="K658" i="3"/>
  <c r="J658" i="3"/>
  <c r="I658" i="3"/>
  <c r="H658" i="3"/>
  <c r="G658" i="3"/>
  <c r="F658" i="3"/>
  <c r="E658" i="3"/>
  <c r="D657" i="3"/>
  <c r="C657" i="3" s="1"/>
  <c r="Q660" i="1" s="1"/>
  <c r="R660" i="1" s="1"/>
  <c r="D656" i="3"/>
  <c r="C656" i="3" s="1"/>
  <c r="Q659" i="1" s="1"/>
  <c r="D655" i="3"/>
  <c r="C655" i="3" s="1"/>
  <c r="Q658" i="1" s="1"/>
  <c r="R658" i="1" s="1"/>
  <c r="D654" i="3"/>
  <c r="C654" i="3" s="1"/>
  <c r="Q657" i="1" s="1"/>
  <c r="R657" i="1" s="1"/>
  <c r="D653" i="3"/>
  <c r="C653" i="3" s="1"/>
  <c r="Q656" i="1" s="1"/>
  <c r="D652" i="3"/>
  <c r="C652" i="3" s="1"/>
  <c r="Q655" i="1" s="1"/>
  <c r="R655" i="1" s="1"/>
  <c r="D651" i="3"/>
  <c r="C651" i="3" s="1"/>
  <c r="Q654" i="1" s="1"/>
  <c r="D650" i="3"/>
  <c r="C650" i="3" s="1"/>
  <c r="Q653" i="1" s="1"/>
  <c r="T649" i="3"/>
  <c r="S649" i="3"/>
  <c r="R649" i="3"/>
  <c r="Q649" i="3"/>
  <c r="P649" i="3"/>
  <c r="O649" i="3"/>
  <c r="N649" i="3"/>
  <c r="M649" i="3"/>
  <c r="L649" i="3"/>
  <c r="K649" i="3"/>
  <c r="J649" i="3"/>
  <c r="I649" i="3"/>
  <c r="H649" i="3"/>
  <c r="G649" i="3"/>
  <c r="F649" i="3"/>
  <c r="E649" i="3"/>
  <c r="D648" i="3"/>
  <c r="C648" i="3" s="1"/>
  <c r="Q651" i="1" s="1"/>
  <c r="D647" i="3"/>
  <c r="C647" i="3" s="1"/>
  <c r="Q650" i="1" s="1"/>
  <c r="D646" i="3"/>
  <c r="C646" i="3" s="1"/>
  <c r="Q649" i="1" s="1"/>
  <c r="D645" i="3"/>
  <c r="C645" i="3" s="1"/>
  <c r="Q648" i="1" s="1"/>
  <c r="D644" i="3"/>
  <c r="C644" i="3" s="1"/>
  <c r="Q647" i="1" s="1"/>
  <c r="D643" i="3"/>
  <c r="C643" i="3" s="1"/>
  <c r="Q646" i="1" s="1"/>
  <c r="D642" i="3"/>
  <c r="C642" i="3" s="1"/>
  <c r="Q645" i="1" s="1"/>
  <c r="D641" i="3"/>
  <c r="C641" i="3" s="1"/>
  <c r="Q644" i="1" s="1"/>
  <c r="D640" i="3"/>
  <c r="C640" i="3" s="1"/>
  <c r="Q643" i="1" s="1"/>
  <c r="D639" i="3"/>
  <c r="D635" i="3"/>
  <c r="C635" i="3" s="1"/>
  <c r="Q638" i="1" s="1"/>
  <c r="M638" i="1" s="1"/>
  <c r="T638" i="1" s="1"/>
  <c r="D634" i="3"/>
  <c r="C634" i="3" s="1"/>
  <c r="Q637" i="1" s="1"/>
  <c r="M637" i="1" s="1"/>
  <c r="T637" i="1" s="1"/>
  <c r="D633" i="3"/>
  <c r="C633" i="3" s="1"/>
  <c r="Q636" i="1" s="1"/>
  <c r="M636" i="1" s="1"/>
  <c r="T636" i="1" s="1"/>
  <c r="D632" i="3"/>
  <c r="C632" i="3" s="1"/>
  <c r="Q635" i="1" s="1"/>
  <c r="M635" i="1" s="1"/>
  <c r="T635" i="1" s="1"/>
  <c r="D631" i="3"/>
  <c r="C631" i="3" s="1"/>
  <c r="Q634" i="1" s="1"/>
  <c r="M634" i="1" s="1"/>
  <c r="T634" i="1" s="1"/>
  <c r="D630" i="3"/>
  <c r="C630" i="3" s="1"/>
  <c r="Q633" i="1" s="1"/>
  <c r="M633" i="1" s="1"/>
  <c r="T633" i="1" s="1"/>
  <c r="D629" i="3"/>
  <c r="C629" i="3" s="1"/>
  <c r="Q632" i="1" s="1"/>
  <c r="M632" i="1" s="1"/>
  <c r="T632" i="1" s="1"/>
  <c r="D628" i="3"/>
  <c r="C628" i="3" s="1"/>
  <c r="Q631" i="1" s="1"/>
  <c r="M631" i="1" s="1"/>
  <c r="T631" i="1" s="1"/>
  <c r="D627" i="3"/>
  <c r="C627" i="3" s="1"/>
  <c r="Q630" i="1" s="1"/>
  <c r="M630" i="1" s="1"/>
  <c r="T630" i="1" s="1"/>
  <c r="D626" i="3"/>
  <c r="C626" i="3" s="1"/>
  <c r="Q629" i="1" s="1"/>
  <c r="M629" i="1" s="1"/>
  <c r="T629" i="1" s="1"/>
  <c r="P625" i="3"/>
  <c r="P623" i="3" s="1"/>
  <c r="D625" i="3"/>
  <c r="D624" i="3"/>
  <c r="T623" i="3"/>
  <c r="S623" i="3"/>
  <c r="R623" i="3"/>
  <c r="Q623" i="3"/>
  <c r="O623" i="3"/>
  <c r="N623" i="3"/>
  <c r="M623" i="3"/>
  <c r="L623" i="3"/>
  <c r="K623" i="3"/>
  <c r="J623" i="3"/>
  <c r="I623" i="3"/>
  <c r="H623" i="3"/>
  <c r="G623" i="3"/>
  <c r="F623" i="3"/>
  <c r="E623" i="3"/>
  <c r="D622" i="3"/>
  <c r="D548" i="3" s="1"/>
  <c r="D547" i="3"/>
  <c r="C547" i="3" s="1"/>
  <c r="Q550" i="1" s="1"/>
  <c r="R550" i="1" s="1"/>
  <c r="P546" i="3"/>
  <c r="D546" i="3"/>
  <c r="D545" i="3"/>
  <c r="C545" i="3" s="1"/>
  <c r="Q548" i="1" s="1"/>
  <c r="R548" i="1" s="1"/>
  <c r="D544" i="3"/>
  <c r="C544" i="3" s="1"/>
  <c r="Q547" i="1" s="1"/>
  <c r="D543" i="3"/>
  <c r="C543" i="3" s="1"/>
  <c r="Q546" i="1" s="1"/>
  <c r="R546" i="1" s="1"/>
  <c r="D542" i="3"/>
  <c r="C542" i="3" s="1"/>
  <c r="Q545" i="1" s="1"/>
  <c r="D541" i="3"/>
  <c r="T540" i="3"/>
  <c r="S540" i="3"/>
  <c r="R540" i="3"/>
  <c r="Q540" i="3"/>
  <c r="O540" i="3"/>
  <c r="N540" i="3"/>
  <c r="M540" i="3"/>
  <c r="L540" i="3"/>
  <c r="K540" i="3"/>
  <c r="J540" i="3"/>
  <c r="I540" i="3"/>
  <c r="H540" i="3"/>
  <c r="G540" i="3"/>
  <c r="F540" i="3"/>
  <c r="E540" i="3"/>
  <c r="D539" i="3"/>
  <c r="C539" i="3" s="1"/>
  <c r="Q542" i="1" s="1"/>
  <c r="D538" i="3"/>
  <c r="C538" i="3" s="1"/>
  <c r="Q541" i="1" s="1"/>
  <c r="D537" i="3"/>
  <c r="T536" i="3"/>
  <c r="S536" i="3"/>
  <c r="R536" i="3"/>
  <c r="Q536" i="3"/>
  <c r="P536" i="3"/>
  <c r="O536" i="3"/>
  <c r="N536" i="3"/>
  <c r="M536" i="3"/>
  <c r="L536" i="3"/>
  <c r="K536" i="3"/>
  <c r="J536" i="3"/>
  <c r="I536" i="3"/>
  <c r="H536" i="3"/>
  <c r="G536" i="3"/>
  <c r="F536" i="3"/>
  <c r="E536" i="3"/>
  <c r="D535" i="3"/>
  <c r="C535" i="3" s="1"/>
  <c r="Q538" i="1" s="1"/>
  <c r="M538" i="1" s="1"/>
  <c r="T538" i="1" s="1"/>
  <c r="D534" i="3"/>
  <c r="C534" i="3" s="1"/>
  <c r="Q537" i="1" s="1"/>
  <c r="M537" i="1" s="1"/>
  <c r="T537" i="1" s="1"/>
  <c r="D533" i="3"/>
  <c r="C533" i="3" s="1"/>
  <c r="Q536" i="1" s="1"/>
  <c r="M536" i="1" s="1"/>
  <c r="T536" i="1" s="1"/>
  <c r="D531" i="3"/>
  <c r="T530" i="3"/>
  <c r="S530" i="3"/>
  <c r="R530" i="3"/>
  <c r="Q530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29" i="3"/>
  <c r="C529" i="3" s="1"/>
  <c r="R532" i="1" s="1"/>
  <c r="D528" i="3"/>
  <c r="T527" i="3"/>
  <c r="S527" i="3"/>
  <c r="R527" i="3"/>
  <c r="Q527" i="3"/>
  <c r="P527" i="3"/>
  <c r="O527" i="3"/>
  <c r="N527" i="3"/>
  <c r="M527" i="3"/>
  <c r="L527" i="3"/>
  <c r="K527" i="3"/>
  <c r="J527" i="3"/>
  <c r="I527" i="3"/>
  <c r="H527" i="3"/>
  <c r="G527" i="3"/>
  <c r="F527" i="3"/>
  <c r="E527" i="3"/>
  <c r="D526" i="3"/>
  <c r="C526" i="3" s="1"/>
  <c r="Q529" i="1" s="1"/>
  <c r="D525" i="3"/>
  <c r="C525" i="3" s="1"/>
  <c r="Q528" i="1" s="1"/>
  <c r="R528" i="1" s="1"/>
  <c r="D524" i="3"/>
  <c r="C524" i="3" s="1"/>
  <c r="Q527" i="1" s="1"/>
  <c r="R527" i="1" s="1"/>
  <c r="D523" i="3"/>
  <c r="C523" i="3" s="1"/>
  <c r="Q526" i="1" s="1"/>
  <c r="D522" i="3"/>
  <c r="C522" i="3" s="1"/>
  <c r="Q525" i="1" s="1"/>
  <c r="R525" i="1" s="1"/>
  <c r="D521" i="3"/>
  <c r="C521" i="3" s="1"/>
  <c r="Q524" i="1" s="1"/>
  <c r="R524" i="1" s="1"/>
  <c r="D520" i="3"/>
  <c r="C520" i="3" s="1"/>
  <c r="Q523" i="1" s="1"/>
  <c r="D519" i="3"/>
  <c r="C519" i="3" s="1"/>
  <c r="Q522" i="1" s="1"/>
  <c r="D518" i="3"/>
  <c r="C518" i="3" s="1"/>
  <c r="Q521" i="1" s="1"/>
  <c r="R521" i="1" s="1"/>
  <c r="D517" i="3"/>
  <c r="C517" i="3" s="1"/>
  <c r="Q520" i="1" s="1"/>
  <c r="R520" i="1" s="1"/>
  <c r="D516" i="3"/>
  <c r="C516" i="3" s="1"/>
  <c r="Q519" i="1" s="1"/>
  <c r="R519" i="1" s="1"/>
  <c r="D515" i="3"/>
  <c r="C515" i="3" s="1"/>
  <c r="Q518" i="1" s="1"/>
  <c r="R518" i="1" s="1"/>
  <c r="D514" i="3"/>
  <c r="C514" i="3" s="1"/>
  <c r="Q517" i="1" s="1"/>
  <c r="R517" i="1" s="1"/>
  <c r="D513" i="3"/>
  <c r="C513" i="3" s="1"/>
  <c r="Q516" i="1" s="1"/>
  <c r="R516" i="1" s="1"/>
  <c r="D512" i="3"/>
  <c r="C512" i="3" s="1"/>
  <c r="Q515" i="1" s="1"/>
  <c r="R515" i="1" s="1"/>
  <c r="D511" i="3"/>
  <c r="C511" i="3" s="1"/>
  <c r="Q514" i="1" s="1"/>
  <c r="R514" i="1" s="1"/>
  <c r="D510" i="3"/>
  <c r="C510" i="3" s="1"/>
  <c r="Q513" i="1" s="1"/>
  <c r="R513" i="1" s="1"/>
  <c r="D509" i="3"/>
  <c r="C509" i="3" s="1"/>
  <c r="Q512" i="1" s="1"/>
  <c r="R512" i="1" s="1"/>
  <c r="D508" i="3"/>
  <c r="C508" i="3" s="1"/>
  <c r="Q511" i="1" s="1"/>
  <c r="R511" i="1" s="1"/>
  <c r="D507" i="3"/>
  <c r="C507" i="3" s="1"/>
  <c r="Q510" i="1" s="1"/>
  <c r="R510" i="1" s="1"/>
  <c r="D506" i="3"/>
  <c r="C506" i="3" s="1"/>
  <c r="Q509" i="1" s="1"/>
  <c r="R509" i="1" s="1"/>
  <c r="D505" i="3"/>
  <c r="C505" i="3" s="1"/>
  <c r="Q508" i="1" s="1"/>
  <c r="R508" i="1" s="1"/>
  <c r="P504" i="3"/>
  <c r="D504" i="3"/>
  <c r="D503" i="3"/>
  <c r="C503" i="3" s="1"/>
  <c r="Q506" i="1" s="1"/>
  <c r="R506" i="1" s="1"/>
  <c r="D502" i="3"/>
  <c r="C502" i="3" s="1"/>
  <c r="Q505" i="1" s="1"/>
  <c r="R505" i="1" s="1"/>
  <c r="D501" i="3"/>
  <c r="C501" i="3" s="1"/>
  <c r="Q504" i="1" s="1"/>
  <c r="R504" i="1" s="1"/>
  <c r="D499" i="3"/>
  <c r="C499" i="3" s="1"/>
  <c r="Q502" i="1" s="1"/>
  <c r="R502" i="1" s="1"/>
  <c r="D498" i="3"/>
  <c r="C498" i="3" s="1"/>
  <c r="Q501" i="1" s="1"/>
  <c r="D497" i="3"/>
  <c r="C497" i="3" s="1"/>
  <c r="Q500" i="1" s="1"/>
  <c r="R500" i="1" s="1"/>
  <c r="D496" i="3"/>
  <c r="C496" i="3" s="1"/>
  <c r="Q499" i="1" s="1"/>
  <c r="D495" i="3"/>
  <c r="C495" i="3" s="1"/>
  <c r="Q498" i="1" s="1"/>
  <c r="R498" i="1" s="1"/>
  <c r="D494" i="3"/>
  <c r="C494" i="3" s="1"/>
  <c r="Q497" i="1" s="1"/>
  <c r="D493" i="3"/>
  <c r="C493" i="3" s="1"/>
  <c r="Q496" i="1" s="1"/>
  <c r="R496" i="1" s="1"/>
  <c r="D492" i="3"/>
  <c r="C492" i="3" s="1"/>
  <c r="Q495" i="1" s="1"/>
  <c r="R495" i="1" s="1"/>
  <c r="D491" i="3"/>
  <c r="C491" i="3" s="1"/>
  <c r="Q494" i="1" s="1"/>
  <c r="R494" i="1" s="1"/>
  <c r="D490" i="3"/>
  <c r="C490" i="3" s="1"/>
  <c r="Q493" i="1" s="1"/>
  <c r="R493" i="1" s="1"/>
  <c r="D489" i="3"/>
  <c r="C489" i="3" s="1"/>
  <c r="Q492" i="1" s="1"/>
  <c r="R492" i="1" s="1"/>
  <c r="D488" i="3"/>
  <c r="C488" i="3" s="1"/>
  <c r="Q491" i="1" s="1"/>
  <c r="R491" i="1" s="1"/>
  <c r="D487" i="3"/>
  <c r="C487" i="3" s="1"/>
  <c r="Q490" i="1" s="1"/>
  <c r="M490" i="1" s="1"/>
  <c r="T490" i="1" s="1"/>
  <c r="D486" i="3"/>
  <c r="C486" i="3" s="1"/>
  <c r="Q489" i="1" s="1"/>
  <c r="R489" i="1" s="1"/>
  <c r="D485" i="3"/>
  <c r="C485" i="3" s="1"/>
  <c r="Q488" i="1" s="1"/>
  <c r="R488" i="1" s="1"/>
  <c r="D483" i="3"/>
  <c r="C483" i="3" s="1"/>
  <c r="Q486" i="1" s="1"/>
  <c r="R486" i="1" s="1"/>
  <c r="D482" i="3"/>
  <c r="C482" i="3" s="1"/>
  <c r="Q485" i="1" s="1"/>
  <c r="R485" i="1" s="1"/>
  <c r="D481" i="3"/>
  <c r="C481" i="3" s="1"/>
  <c r="Q484" i="1" s="1"/>
  <c r="R484" i="1" s="1"/>
  <c r="D480" i="3"/>
  <c r="C480" i="3" s="1"/>
  <c r="Q483" i="1" s="1"/>
  <c r="R483" i="1" s="1"/>
  <c r="D479" i="3"/>
  <c r="C479" i="3" s="1"/>
  <c r="Q482" i="1" s="1"/>
  <c r="R482" i="1" s="1"/>
  <c r="D478" i="3"/>
  <c r="C478" i="3" s="1"/>
  <c r="Q481" i="1" s="1"/>
  <c r="R481" i="1" s="1"/>
  <c r="D477" i="3"/>
  <c r="C477" i="3" s="1"/>
  <c r="Q480" i="1" s="1"/>
  <c r="R480" i="1" s="1"/>
  <c r="D476" i="3"/>
  <c r="C476" i="3" s="1"/>
  <c r="Q479" i="1" s="1"/>
  <c r="R479" i="1" s="1"/>
  <c r="D475" i="3"/>
  <c r="C475" i="3" s="1"/>
  <c r="Q478" i="1" s="1"/>
  <c r="D474" i="3"/>
  <c r="C474" i="3" s="1"/>
  <c r="Q477" i="1" s="1"/>
  <c r="R477" i="1" s="1"/>
  <c r="D473" i="3"/>
  <c r="C473" i="3" s="1"/>
  <c r="Q476" i="1" s="1"/>
  <c r="R476" i="1" s="1"/>
  <c r="D472" i="3"/>
  <c r="C472" i="3" s="1"/>
  <c r="Q475" i="1" s="1"/>
  <c r="R475" i="1" s="1"/>
  <c r="D471" i="3"/>
  <c r="C471" i="3" s="1"/>
  <c r="Q474" i="1" s="1"/>
  <c r="R474" i="1" s="1"/>
  <c r="D470" i="3"/>
  <c r="C470" i="3" s="1"/>
  <c r="Q473" i="1" s="1"/>
  <c r="D469" i="3"/>
  <c r="C469" i="3" s="1"/>
  <c r="Q472" i="1" s="1"/>
  <c r="R472" i="1" s="1"/>
  <c r="D468" i="3"/>
  <c r="C468" i="3" s="1"/>
  <c r="Q471" i="1" s="1"/>
  <c r="R471" i="1" s="1"/>
  <c r="D467" i="3"/>
  <c r="C467" i="3" s="1"/>
  <c r="Q470" i="1" s="1"/>
  <c r="D466" i="3"/>
  <c r="C466" i="3" s="1"/>
  <c r="Q469" i="1" s="1"/>
  <c r="R469" i="1" s="1"/>
  <c r="D465" i="3"/>
  <c r="C465" i="3" s="1"/>
  <c r="Q468" i="1" s="1"/>
  <c r="R468" i="1" s="1"/>
  <c r="D464" i="3"/>
  <c r="C464" i="3" s="1"/>
  <c r="Q467" i="1" s="1"/>
  <c r="R467" i="1" s="1"/>
  <c r="D463" i="3"/>
  <c r="C463" i="3" s="1"/>
  <c r="Q466" i="1" s="1"/>
  <c r="R466" i="1" s="1"/>
  <c r="D462" i="3"/>
  <c r="C462" i="3" s="1"/>
  <c r="Q465" i="1" s="1"/>
  <c r="D461" i="3"/>
  <c r="C461" i="3" s="1"/>
  <c r="Q464" i="1" s="1"/>
  <c r="D460" i="3"/>
  <c r="C460" i="3" s="1"/>
  <c r="Q463" i="1" s="1"/>
  <c r="D459" i="3"/>
  <c r="C459" i="3" s="1"/>
  <c r="Q462" i="1" s="1"/>
  <c r="R462" i="1" s="1"/>
  <c r="D458" i="3"/>
  <c r="C458" i="3" s="1"/>
  <c r="Q461" i="1" s="1"/>
  <c r="R461" i="1" s="1"/>
  <c r="D457" i="3"/>
  <c r="C457" i="3" s="1"/>
  <c r="Q460" i="1" s="1"/>
  <c r="R460" i="1" s="1"/>
  <c r="D456" i="3"/>
  <c r="C456" i="3" s="1"/>
  <c r="Q459" i="1" s="1"/>
  <c r="R459" i="1" s="1"/>
  <c r="D455" i="3"/>
  <c r="C455" i="3" s="1"/>
  <c r="Q458" i="1" s="1"/>
  <c r="D454" i="3"/>
  <c r="C454" i="3" s="1"/>
  <c r="Q457" i="1" s="1"/>
  <c r="R457" i="1" s="1"/>
  <c r="D453" i="3"/>
  <c r="C453" i="3" s="1"/>
  <c r="Q456" i="1" s="1"/>
  <c r="R456" i="1" s="1"/>
  <c r="D452" i="3"/>
  <c r="C452" i="3" s="1"/>
  <c r="Q455" i="1" s="1"/>
  <c r="R455" i="1" s="1"/>
  <c r="D451" i="3"/>
  <c r="C451" i="3" s="1"/>
  <c r="Q454" i="1" s="1"/>
  <c r="R454" i="1" s="1"/>
  <c r="D450" i="3"/>
  <c r="C450" i="3" s="1"/>
  <c r="Q453" i="1" s="1"/>
  <c r="R453" i="1" s="1"/>
  <c r="D449" i="3"/>
  <c r="C449" i="3" s="1"/>
  <c r="Q452" i="1" s="1"/>
  <c r="R452" i="1" s="1"/>
  <c r="D447" i="3"/>
  <c r="C447" i="3" s="1"/>
  <c r="Q450" i="1" s="1"/>
  <c r="R450" i="1" s="1"/>
  <c r="P446" i="3"/>
  <c r="D446" i="3"/>
  <c r="D443" i="3"/>
  <c r="C443" i="3" s="1"/>
  <c r="Q446" i="1" s="1"/>
  <c r="R446" i="1" s="1"/>
  <c r="D442" i="3"/>
  <c r="C442" i="3" s="1"/>
  <c r="Q445" i="1" s="1"/>
  <c r="R445" i="1" s="1"/>
  <c r="D441" i="3"/>
  <c r="C441" i="3" s="1"/>
  <c r="Q444" i="1" s="1"/>
  <c r="R444" i="1" s="1"/>
  <c r="D439" i="3"/>
  <c r="C439" i="3" s="1"/>
  <c r="Q442" i="1" s="1"/>
  <c r="R442" i="1" s="1"/>
  <c r="D438" i="3"/>
  <c r="C438" i="3" s="1"/>
  <c r="Q441" i="1" s="1"/>
  <c r="R441" i="1" s="1"/>
  <c r="D437" i="3"/>
  <c r="C437" i="3" s="1"/>
  <c r="Q440" i="1" s="1"/>
  <c r="P436" i="3"/>
  <c r="D436" i="3"/>
  <c r="D435" i="3"/>
  <c r="C435" i="3" s="1"/>
  <c r="Q438" i="1" s="1"/>
  <c r="P434" i="3"/>
  <c r="D434" i="3"/>
  <c r="D432" i="3"/>
  <c r="C432" i="3" s="1"/>
  <c r="Q435" i="1" s="1"/>
  <c r="R435" i="1" s="1"/>
  <c r="P431" i="3"/>
  <c r="D431" i="3"/>
  <c r="D430" i="3"/>
  <c r="C430" i="3" s="1"/>
  <c r="Q433" i="1" s="1"/>
  <c r="R433" i="1" s="1"/>
  <c r="D429" i="3"/>
  <c r="C429" i="3" s="1"/>
  <c r="Q432" i="1" s="1"/>
  <c r="D428" i="3"/>
  <c r="C428" i="3" s="1"/>
  <c r="Q431" i="1" s="1"/>
  <c r="R431" i="1" s="1"/>
  <c r="D427" i="3"/>
  <c r="C427" i="3" s="1"/>
  <c r="C426" i="3"/>
  <c r="Q429" i="1" s="1"/>
  <c r="D425" i="3"/>
  <c r="C425" i="3" s="1"/>
  <c r="D424" i="3"/>
  <c r="C424" i="3" s="1"/>
  <c r="Q427" i="1" s="1"/>
  <c r="R427" i="1" s="1"/>
  <c r="D423" i="3"/>
  <c r="C423" i="3" s="1"/>
  <c r="Q426" i="1" s="1"/>
  <c r="R426" i="1" s="1"/>
  <c r="D422" i="3"/>
  <c r="C422" i="3" s="1"/>
  <c r="Q425" i="1" s="1"/>
  <c r="R425" i="1" s="1"/>
  <c r="D421" i="3"/>
  <c r="C421" i="3" s="1"/>
  <c r="Q424" i="1" s="1"/>
  <c r="D420" i="3"/>
  <c r="C420" i="3" s="1"/>
  <c r="Q423" i="1" s="1"/>
  <c r="R423" i="1" s="1"/>
  <c r="D419" i="3"/>
  <c r="C419" i="3" s="1"/>
  <c r="Q422" i="1" s="1"/>
  <c r="R422" i="1" s="1"/>
  <c r="D418" i="3"/>
  <c r="C418" i="3" s="1"/>
  <c r="Q421" i="1" s="1"/>
  <c r="R421" i="1" s="1"/>
  <c r="D417" i="3"/>
  <c r="C417" i="3" s="1"/>
  <c r="Q420" i="1" s="1"/>
  <c r="D416" i="3"/>
  <c r="C416" i="3" s="1"/>
  <c r="Q419" i="1" s="1"/>
  <c r="R419" i="1" s="1"/>
  <c r="D415" i="3"/>
  <c r="C415" i="3" s="1"/>
  <c r="Q418" i="1" s="1"/>
  <c r="R418" i="1" s="1"/>
  <c r="D414" i="3"/>
  <c r="C414" i="3" s="1"/>
  <c r="Q417" i="1" s="1"/>
  <c r="R417" i="1" s="1"/>
  <c r="D413" i="3"/>
  <c r="C413" i="3" s="1"/>
  <c r="Q416" i="1" s="1"/>
  <c r="D412" i="3"/>
  <c r="C412" i="3" s="1"/>
  <c r="Q415" i="1" s="1"/>
  <c r="R415" i="1" s="1"/>
  <c r="D411" i="3"/>
  <c r="C411" i="3" s="1"/>
  <c r="Q414" i="1" s="1"/>
  <c r="R414" i="1" s="1"/>
  <c r="D410" i="3"/>
  <c r="C410" i="3" s="1"/>
  <c r="Q413" i="1" s="1"/>
  <c r="R413" i="1" s="1"/>
  <c r="D409" i="3"/>
  <c r="C409" i="3" s="1"/>
  <c r="Q412" i="1" s="1"/>
  <c r="D408" i="3"/>
  <c r="C408" i="3" s="1"/>
  <c r="Q411" i="1" s="1"/>
  <c r="R411" i="1" s="1"/>
  <c r="D407" i="3"/>
  <c r="C407" i="3" s="1"/>
  <c r="Q410" i="1" s="1"/>
  <c r="R410" i="1" s="1"/>
  <c r="D406" i="3"/>
  <c r="C406" i="3" s="1"/>
  <c r="Q409" i="1" s="1"/>
  <c r="R409" i="1" s="1"/>
  <c r="D405" i="3"/>
  <c r="C405" i="3" s="1"/>
  <c r="Q408" i="1" s="1"/>
  <c r="D404" i="3"/>
  <c r="C404" i="3" s="1"/>
  <c r="Q407" i="1" s="1"/>
  <c r="R407" i="1" s="1"/>
  <c r="D403" i="3"/>
  <c r="C403" i="3" s="1"/>
  <c r="Q406" i="1" s="1"/>
  <c r="R406" i="1" s="1"/>
  <c r="D402" i="3"/>
  <c r="C402" i="3" s="1"/>
  <c r="Q405" i="1" s="1"/>
  <c r="R405" i="1" s="1"/>
  <c r="D401" i="3"/>
  <c r="C401" i="3" s="1"/>
  <c r="Q404" i="1" s="1"/>
  <c r="T400" i="3"/>
  <c r="S400" i="3"/>
  <c r="R400" i="3"/>
  <c r="Q400" i="3"/>
  <c r="O400" i="3"/>
  <c r="N400" i="3"/>
  <c r="M400" i="3"/>
  <c r="L400" i="3"/>
  <c r="K400" i="3"/>
  <c r="J400" i="3"/>
  <c r="I400" i="3"/>
  <c r="H400" i="3"/>
  <c r="G400" i="3"/>
  <c r="F400" i="3"/>
  <c r="E400" i="3"/>
  <c r="D397" i="3"/>
  <c r="T396" i="3"/>
  <c r="S396" i="3"/>
  <c r="R396" i="3"/>
  <c r="Q396" i="3"/>
  <c r="P396" i="3"/>
  <c r="O396" i="3"/>
  <c r="N396" i="3"/>
  <c r="M396" i="3"/>
  <c r="L396" i="3"/>
  <c r="K396" i="3"/>
  <c r="J396" i="3"/>
  <c r="I396" i="3"/>
  <c r="H396" i="3"/>
  <c r="G396" i="3"/>
  <c r="F396" i="3"/>
  <c r="E396" i="3"/>
  <c r="D395" i="3"/>
  <c r="C395" i="3" s="1"/>
  <c r="Q398" i="1" s="1"/>
  <c r="M398" i="1" s="1"/>
  <c r="T398" i="1" s="1"/>
  <c r="D394" i="3"/>
  <c r="C394" i="3" s="1"/>
  <c r="Q397" i="1" s="1"/>
  <c r="M397" i="1" s="1"/>
  <c r="T397" i="1" s="1"/>
  <c r="D393" i="3"/>
  <c r="C393" i="3" s="1"/>
  <c r="Q396" i="1" s="1"/>
  <c r="M396" i="1" s="1"/>
  <c r="T396" i="1" s="1"/>
  <c r="D392" i="3"/>
  <c r="C392" i="3" s="1"/>
  <c r="Q395" i="1" s="1"/>
  <c r="M395" i="1" s="1"/>
  <c r="T395" i="1" s="1"/>
  <c r="D391" i="3"/>
  <c r="C391" i="3" s="1"/>
  <c r="Q394" i="1" s="1"/>
  <c r="D390" i="3"/>
  <c r="C390" i="3" s="1"/>
  <c r="Q393" i="1" s="1"/>
  <c r="M393" i="1" s="1"/>
  <c r="T393" i="1" s="1"/>
  <c r="D389" i="3"/>
  <c r="C389" i="3" s="1"/>
  <c r="Q392" i="1" s="1"/>
  <c r="M392" i="1" s="1"/>
  <c r="T392" i="1" s="1"/>
  <c r="D388" i="3"/>
  <c r="C388" i="3" s="1"/>
  <c r="Q391" i="1" s="1"/>
  <c r="M391" i="1" s="1"/>
  <c r="T391" i="1" s="1"/>
  <c r="D387" i="3"/>
  <c r="C387" i="3" s="1"/>
  <c r="Q390" i="1" s="1"/>
  <c r="M390" i="1" s="1"/>
  <c r="T390" i="1" s="1"/>
  <c r="D386" i="3"/>
  <c r="D385" i="3"/>
  <c r="C385" i="3" s="1"/>
  <c r="Q388" i="1" s="1"/>
  <c r="M388" i="1" s="1"/>
  <c r="T388" i="1" s="1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3" i="3"/>
  <c r="C383" i="3" s="1"/>
  <c r="Q386" i="1" s="1"/>
  <c r="D382" i="3"/>
  <c r="C382" i="3" s="1"/>
  <c r="Q385" i="1" s="1"/>
  <c r="R385" i="1" s="1"/>
  <c r="D381" i="3"/>
  <c r="C381" i="3" s="1"/>
  <c r="Q384" i="1" s="1"/>
  <c r="R384" i="1" s="1"/>
  <c r="D380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8" i="3"/>
  <c r="C378" i="3" s="1"/>
  <c r="Q381" i="1" s="1"/>
  <c r="R381" i="1" s="1"/>
  <c r="D377" i="3"/>
  <c r="C377" i="3" s="1"/>
  <c r="Q380" i="1" s="1"/>
  <c r="D376" i="3"/>
  <c r="C376" i="3" s="1"/>
  <c r="Q379" i="1" s="1"/>
  <c r="R379" i="1" s="1"/>
  <c r="D375" i="3"/>
  <c r="C375" i="3" s="1"/>
  <c r="Q378" i="1" s="1"/>
  <c r="R378" i="1" s="1"/>
  <c r="D374" i="3"/>
  <c r="C374" i="3" s="1"/>
  <c r="Q377" i="1" s="1"/>
  <c r="R377" i="1" s="1"/>
  <c r="D373" i="3"/>
  <c r="C373" i="3" s="1"/>
  <c r="Q376" i="1" s="1"/>
  <c r="R376" i="1" s="1"/>
  <c r="D372" i="3"/>
  <c r="C372" i="3" s="1"/>
  <c r="Q375" i="1" s="1"/>
  <c r="R375" i="1" s="1"/>
  <c r="D371" i="3"/>
  <c r="C371" i="3" s="1"/>
  <c r="Q374" i="1" s="1"/>
  <c r="D370" i="3"/>
  <c r="D369" i="3"/>
  <c r="C369" i="3" s="1"/>
  <c r="Q372" i="1" s="1"/>
  <c r="R372" i="1" s="1"/>
  <c r="T368" i="3"/>
  <c r="S368" i="3"/>
  <c r="R368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6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4" i="3"/>
  <c r="C364" i="3" s="1"/>
  <c r="Q367" i="1" s="1"/>
  <c r="R367" i="1" s="1"/>
  <c r="D363" i="3"/>
  <c r="C363" i="3" s="1"/>
  <c r="Q366" i="1" s="1"/>
  <c r="R366" i="1" s="1"/>
  <c r="D362" i="3"/>
  <c r="C362" i="3" s="1"/>
  <c r="Q365" i="1" s="1"/>
  <c r="R365" i="1" s="1"/>
  <c r="D361" i="3"/>
  <c r="C361" i="3" s="1"/>
  <c r="Q364" i="1" s="1"/>
  <c r="R364" i="1" s="1"/>
  <c r="D360" i="3"/>
  <c r="C360" i="3" s="1"/>
  <c r="Q363" i="1" s="1"/>
  <c r="R363" i="1" s="1"/>
  <c r="D359" i="3"/>
  <c r="C359" i="3" s="1"/>
  <c r="Q362" i="1" s="1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7" i="3"/>
  <c r="C357" i="3" s="1"/>
  <c r="Q360" i="1" s="1"/>
  <c r="R360" i="1" s="1"/>
  <c r="D356" i="3"/>
  <c r="D355" i="3"/>
  <c r="C355" i="3" s="1"/>
  <c r="Q358" i="1" s="1"/>
  <c r="R358" i="1" s="1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2" i="3"/>
  <c r="C352" i="3" s="1"/>
  <c r="Q355" i="1" s="1"/>
  <c r="M355" i="1" s="1"/>
  <c r="T355" i="1" s="1"/>
  <c r="D351" i="3"/>
  <c r="T350" i="3"/>
  <c r="T349" i="3" s="1"/>
  <c r="S350" i="3"/>
  <c r="S349" i="3" s="1"/>
  <c r="R350" i="3"/>
  <c r="R349" i="3" s="1"/>
  <c r="Q350" i="3"/>
  <c r="Q349" i="3" s="1"/>
  <c r="P350" i="3"/>
  <c r="P349" i="3" s="1"/>
  <c r="O350" i="3"/>
  <c r="O349" i="3" s="1"/>
  <c r="N350" i="3"/>
  <c r="N349" i="3" s="1"/>
  <c r="M350" i="3"/>
  <c r="M349" i="3" s="1"/>
  <c r="L350" i="3"/>
  <c r="L349" i="3" s="1"/>
  <c r="K350" i="3"/>
  <c r="K349" i="3" s="1"/>
  <c r="J350" i="3"/>
  <c r="J349" i="3" s="1"/>
  <c r="I350" i="3"/>
  <c r="I349" i="3" s="1"/>
  <c r="H350" i="3"/>
  <c r="H349" i="3" s="1"/>
  <c r="G350" i="3"/>
  <c r="G349" i="3" s="1"/>
  <c r="F350" i="3"/>
  <c r="F349" i="3" s="1"/>
  <c r="E350" i="3"/>
  <c r="E349" i="3" s="1"/>
  <c r="D348" i="3"/>
  <c r="T347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6" i="3"/>
  <c r="C346" i="3" s="1"/>
  <c r="Q349" i="1" s="1"/>
  <c r="M349" i="1" s="1"/>
  <c r="T349" i="1" s="1"/>
  <c r="D345" i="3"/>
  <c r="C345" i="3" s="1"/>
  <c r="Q348" i="1" s="1"/>
  <c r="M348" i="1" s="1"/>
  <c r="T348" i="1" s="1"/>
  <c r="D344" i="3"/>
  <c r="C344" i="3" s="1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2" i="3"/>
  <c r="C342" i="3" s="1"/>
  <c r="Q345" i="1" s="1"/>
  <c r="M345" i="1" s="1"/>
  <c r="T345" i="1" s="1"/>
  <c r="D341" i="3"/>
  <c r="C341" i="3" s="1"/>
  <c r="Q344" i="1" s="1"/>
  <c r="M344" i="1" s="1"/>
  <c r="T344" i="1" s="1"/>
  <c r="D340" i="3"/>
  <c r="C340" i="3" s="1"/>
  <c r="Q343" i="1" s="1"/>
  <c r="M343" i="1" s="1"/>
  <c r="T343" i="1" s="1"/>
  <c r="D339" i="3"/>
  <c r="C339" i="3" s="1"/>
  <c r="Q342" i="1" s="1"/>
  <c r="M342" i="1" s="1"/>
  <c r="T342" i="1" s="1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6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4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2" i="3"/>
  <c r="C332" i="3" s="1"/>
  <c r="Q335" i="1" s="1"/>
  <c r="D331" i="3"/>
  <c r="C331" i="3" s="1"/>
  <c r="Q334" i="1" s="1"/>
  <c r="M334" i="1" s="1"/>
  <c r="T334" i="1" s="1"/>
  <c r="D330" i="3"/>
  <c r="C330" i="3" s="1"/>
  <c r="Q333" i="1" s="1"/>
  <c r="D329" i="3"/>
  <c r="C329" i="3" s="1"/>
  <c r="Q332" i="1" s="1"/>
  <c r="M332" i="1" s="1"/>
  <c r="T332" i="1" s="1"/>
  <c r="D328" i="3"/>
  <c r="C328" i="3" s="1"/>
  <c r="Q331" i="1" s="1"/>
  <c r="D327" i="3"/>
  <c r="C327" i="3" s="1"/>
  <c r="Q330" i="1" s="1"/>
  <c r="M330" i="1" s="1"/>
  <c r="T330" i="1" s="1"/>
  <c r="D326" i="3"/>
  <c r="C326" i="3" s="1"/>
  <c r="Q329" i="1" s="1"/>
  <c r="D325" i="3"/>
  <c r="C325" i="3" s="1"/>
  <c r="Q328" i="1" s="1"/>
  <c r="M328" i="1" s="1"/>
  <c r="T328" i="1" s="1"/>
  <c r="D324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1" i="3"/>
  <c r="C321" i="3" s="1"/>
  <c r="Q324" i="1" s="1"/>
  <c r="R324" i="1" s="1"/>
  <c r="D320" i="3"/>
  <c r="C320" i="3" s="1"/>
  <c r="Q323" i="1" s="1"/>
  <c r="R323" i="1" s="1"/>
  <c r="D319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7" i="3"/>
  <c r="C317" i="3" s="1"/>
  <c r="Q320" i="1" s="1"/>
  <c r="M320" i="1" s="1"/>
  <c r="T320" i="1" s="1"/>
  <c r="D316" i="3"/>
  <c r="C316" i="3" s="1"/>
  <c r="Q319" i="1" s="1"/>
  <c r="M319" i="1" s="1"/>
  <c r="T319" i="1" s="1"/>
  <c r="D315" i="3"/>
  <c r="C315" i="3" s="1"/>
  <c r="Q318" i="1" s="1"/>
  <c r="M318" i="1" s="1"/>
  <c r="T318" i="1" s="1"/>
  <c r="D314" i="3"/>
  <c r="T313" i="3"/>
  <c r="S313" i="3"/>
  <c r="S312" i="3" s="1"/>
  <c r="R313" i="3"/>
  <c r="Q313" i="3"/>
  <c r="P313" i="3"/>
  <c r="O313" i="3"/>
  <c r="O312" i="3" s="1"/>
  <c r="N313" i="3"/>
  <c r="M313" i="3"/>
  <c r="L313" i="3"/>
  <c r="K313" i="3"/>
  <c r="K312" i="3" s="1"/>
  <c r="J313" i="3"/>
  <c r="I313" i="3"/>
  <c r="H313" i="3"/>
  <c r="G313" i="3"/>
  <c r="G312" i="3" s="1"/>
  <c r="F313" i="3"/>
  <c r="E313" i="3"/>
  <c r="D311" i="3"/>
  <c r="C311" i="3" s="1"/>
  <c r="Q314" i="1" s="1"/>
  <c r="R314" i="1" s="1"/>
  <c r="D310" i="3"/>
  <c r="C310" i="3" s="1"/>
  <c r="Q313" i="1" s="1"/>
  <c r="R313" i="1" s="1"/>
  <c r="D309" i="3"/>
  <c r="C309" i="3" s="1"/>
  <c r="Q312" i="1" s="1"/>
  <c r="D308" i="3"/>
  <c r="T307" i="3"/>
  <c r="S307" i="3"/>
  <c r="R307" i="3"/>
  <c r="R306" i="3" s="1"/>
  <c r="Q307" i="3"/>
  <c r="Q306" i="3" s="1"/>
  <c r="P307" i="3"/>
  <c r="P306" i="3" s="1"/>
  <c r="O307" i="3"/>
  <c r="O306" i="3" s="1"/>
  <c r="N307" i="3"/>
  <c r="N306" i="3" s="1"/>
  <c r="M307" i="3"/>
  <c r="M306" i="3" s="1"/>
  <c r="L307" i="3"/>
  <c r="L306" i="3" s="1"/>
  <c r="K307" i="3"/>
  <c r="K306" i="3" s="1"/>
  <c r="J307" i="3"/>
  <c r="J306" i="3" s="1"/>
  <c r="I307" i="3"/>
  <c r="I306" i="3" s="1"/>
  <c r="H307" i="3"/>
  <c r="H306" i="3" s="1"/>
  <c r="G307" i="3"/>
  <c r="G306" i="3" s="1"/>
  <c r="F307" i="3"/>
  <c r="F306" i="3" s="1"/>
  <c r="E307" i="3"/>
  <c r="E306" i="3" s="1"/>
  <c r="T306" i="3"/>
  <c r="S306" i="3"/>
  <c r="D305" i="3"/>
  <c r="T304" i="3"/>
  <c r="T303" i="3" s="1"/>
  <c r="S304" i="3"/>
  <c r="S303" i="3" s="1"/>
  <c r="R304" i="3"/>
  <c r="R303" i="3" s="1"/>
  <c r="Q304" i="3"/>
  <c r="Q303" i="3" s="1"/>
  <c r="P304" i="3"/>
  <c r="P303" i="3" s="1"/>
  <c r="O304" i="3"/>
  <c r="O303" i="3" s="1"/>
  <c r="N304" i="3"/>
  <c r="N303" i="3" s="1"/>
  <c r="M304" i="3"/>
  <c r="M303" i="3" s="1"/>
  <c r="L304" i="3"/>
  <c r="L303" i="3" s="1"/>
  <c r="K304" i="3"/>
  <c r="K303" i="3" s="1"/>
  <c r="J304" i="3"/>
  <c r="J303" i="3" s="1"/>
  <c r="I304" i="3"/>
  <c r="I303" i="3" s="1"/>
  <c r="H304" i="3"/>
  <c r="H303" i="3" s="1"/>
  <c r="G304" i="3"/>
  <c r="G303" i="3" s="1"/>
  <c r="F304" i="3"/>
  <c r="F303" i="3" s="1"/>
  <c r="E304" i="3"/>
  <c r="E303" i="3" s="1"/>
  <c r="D302" i="3"/>
  <c r="C302" i="3" s="1"/>
  <c r="Q305" i="1" s="1"/>
  <c r="R305" i="1" s="1"/>
  <c r="D301" i="3"/>
  <c r="T300" i="3"/>
  <c r="T299" i="3" s="1"/>
  <c r="S300" i="3"/>
  <c r="S299" i="3" s="1"/>
  <c r="R300" i="3"/>
  <c r="R299" i="3" s="1"/>
  <c r="Q300" i="3"/>
  <c r="Q299" i="3" s="1"/>
  <c r="P300" i="3"/>
  <c r="P299" i="3" s="1"/>
  <c r="O300" i="3"/>
  <c r="O299" i="3" s="1"/>
  <c r="N300" i="3"/>
  <c r="N299" i="3" s="1"/>
  <c r="M300" i="3"/>
  <c r="M299" i="3" s="1"/>
  <c r="L300" i="3"/>
  <c r="L299" i="3" s="1"/>
  <c r="K300" i="3"/>
  <c r="K299" i="3" s="1"/>
  <c r="J300" i="3"/>
  <c r="J299" i="3" s="1"/>
  <c r="I300" i="3"/>
  <c r="I299" i="3" s="1"/>
  <c r="H300" i="3"/>
  <c r="H299" i="3" s="1"/>
  <c r="G300" i="3"/>
  <c r="G299" i="3" s="1"/>
  <c r="F300" i="3"/>
  <c r="F299" i="3" s="1"/>
  <c r="E300" i="3"/>
  <c r="E299" i="3" s="1"/>
  <c r="D298" i="3"/>
  <c r="D297" i="3" s="1"/>
  <c r="D296" i="3" s="1"/>
  <c r="T297" i="3"/>
  <c r="S297" i="3"/>
  <c r="R297" i="3"/>
  <c r="R296" i="3" s="1"/>
  <c r="Q297" i="3"/>
  <c r="Q296" i="3" s="1"/>
  <c r="P297" i="3"/>
  <c r="P296" i="3" s="1"/>
  <c r="O297" i="3"/>
  <c r="O296" i="3" s="1"/>
  <c r="N297" i="3"/>
  <c r="N296" i="3" s="1"/>
  <c r="M297" i="3"/>
  <c r="M296" i="3" s="1"/>
  <c r="L297" i="3"/>
  <c r="L296" i="3" s="1"/>
  <c r="K297" i="3"/>
  <c r="K296" i="3" s="1"/>
  <c r="J297" i="3"/>
  <c r="J296" i="3" s="1"/>
  <c r="I297" i="3"/>
  <c r="I296" i="3" s="1"/>
  <c r="H297" i="3"/>
  <c r="H296" i="3" s="1"/>
  <c r="G297" i="3"/>
  <c r="G296" i="3" s="1"/>
  <c r="F297" i="3"/>
  <c r="F296" i="3" s="1"/>
  <c r="E297" i="3"/>
  <c r="E296" i="3" s="1"/>
  <c r="T296" i="3"/>
  <c r="S296" i="3"/>
  <c r="D295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3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1" i="3"/>
  <c r="C291" i="3" s="1"/>
  <c r="Q294" i="1" s="1"/>
  <c r="M294" i="1" s="1"/>
  <c r="T294" i="1" s="1"/>
  <c r="D290" i="3"/>
  <c r="C290" i="3" s="1"/>
  <c r="Q293" i="1" s="1"/>
  <c r="M293" i="1" s="1"/>
  <c r="T293" i="1" s="1"/>
  <c r="D289" i="3"/>
  <c r="C289" i="3" s="1"/>
  <c r="Q292" i="1" s="1"/>
  <c r="M292" i="1" s="1"/>
  <c r="T292" i="1" s="1"/>
  <c r="D288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6" i="3"/>
  <c r="D285" i="3"/>
  <c r="C285" i="3" s="1"/>
  <c r="Q288" i="1" s="1"/>
  <c r="M288" i="1" s="1"/>
  <c r="T288" i="1" s="1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2" i="3"/>
  <c r="D281" i="3" s="1"/>
  <c r="D280" i="3" s="1"/>
  <c r="T281" i="3"/>
  <c r="S281" i="3"/>
  <c r="R281" i="3"/>
  <c r="R280" i="3" s="1"/>
  <c r="Q281" i="3"/>
  <c r="Q280" i="3" s="1"/>
  <c r="P281" i="3"/>
  <c r="P280" i="3" s="1"/>
  <c r="O281" i="3"/>
  <c r="O280" i="3" s="1"/>
  <c r="N281" i="3"/>
  <c r="N280" i="3" s="1"/>
  <c r="M281" i="3"/>
  <c r="M280" i="3" s="1"/>
  <c r="L281" i="3"/>
  <c r="L280" i="3" s="1"/>
  <c r="K281" i="3"/>
  <c r="K280" i="3" s="1"/>
  <c r="J281" i="3"/>
  <c r="J280" i="3" s="1"/>
  <c r="I281" i="3"/>
  <c r="I280" i="3" s="1"/>
  <c r="H281" i="3"/>
  <c r="H280" i="3" s="1"/>
  <c r="G281" i="3"/>
  <c r="G280" i="3" s="1"/>
  <c r="F281" i="3"/>
  <c r="F280" i="3" s="1"/>
  <c r="E281" i="3"/>
  <c r="E280" i="3" s="1"/>
  <c r="T280" i="3"/>
  <c r="S280" i="3"/>
  <c r="D279" i="3"/>
  <c r="C279" i="3" s="1"/>
  <c r="Q282" i="1" s="1"/>
  <c r="M282" i="1" s="1"/>
  <c r="T282" i="1" s="1"/>
  <c r="D278" i="3"/>
  <c r="C278" i="3" s="1"/>
  <c r="Q281" i="1" s="1"/>
  <c r="M281" i="1" s="1"/>
  <c r="T281" i="1" s="1"/>
  <c r="D277" i="3"/>
  <c r="C277" i="3" s="1"/>
  <c r="Q280" i="1" s="1"/>
  <c r="M280" i="1" s="1"/>
  <c r="T280" i="1" s="1"/>
  <c r="D276" i="3"/>
  <c r="C276" i="3" s="1"/>
  <c r="D275" i="3"/>
  <c r="C275" i="3" s="1"/>
  <c r="Q278" i="1" s="1"/>
  <c r="M278" i="1" s="1"/>
  <c r="T278" i="1" s="1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3" i="3"/>
  <c r="C273" i="3" s="1"/>
  <c r="Q276" i="1" s="1"/>
  <c r="R276" i="1" s="1"/>
  <c r="D272" i="3"/>
  <c r="C272" i="3" s="1"/>
  <c r="Q275" i="1" s="1"/>
  <c r="D271" i="3"/>
  <c r="C271" i="3" s="1"/>
  <c r="Q274" i="1" s="1"/>
  <c r="R274" i="1" s="1"/>
  <c r="P270" i="3"/>
  <c r="P252" i="3" s="1"/>
  <c r="D270" i="3"/>
  <c r="D269" i="3"/>
  <c r="C269" i="3" s="1"/>
  <c r="Q272" i="1" s="1"/>
  <c r="R272" i="1" s="1"/>
  <c r="D268" i="3"/>
  <c r="C268" i="3" s="1"/>
  <c r="Q271" i="1" s="1"/>
  <c r="D267" i="3"/>
  <c r="C267" i="3" s="1"/>
  <c r="Q270" i="1" s="1"/>
  <c r="R270" i="1" s="1"/>
  <c r="D266" i="3"/>
  <c r="C266" i="3" s="1"/>
  <c r="Q269" i="1" s="1"/>
  <c r="D265" i="3"/>
  <c r="C265" i="3" s="1"/>
  <c r="Q268" i="1" s="1"/>
  <c r="R268" i="1" s="1"/>
  <c r="D264" i="3"/>
  <c r="C264" i="3" s="1"/>
  <c r="Q267" i="1" s="1"/>
  <c r="D263" i="3"/>
  <c r="C263" i="3" s="1"/>
  <c r="Q266" i="1" s="1"/>
  <c r="R266" i="1" s="1"/>
  <c r="D262" i="3"/>
  <c r="C262" i="3" s="1"/>
  <c r="Q265" i="1" s="1"/>
  <c r="R265" i="1" s="1"/>
  <c r="D261" i="3"/>
  <c r="C261" i="3" s="1"/>
  <c r="Q264" i="1" s="1"/>
  <c r="R264" i="1" s="1"/>
  <c r="D260" i="3"/>
  <c r="C260" i="3" s="1"/>
  <c r="Q263" i="1" s="1"/>
  <c r="R263" i="1" s="1"/>
  <c r="D259" i="3"/>
  <c r="C259" i="3" s="1"/>
  <c r="Q262" i="1" s="1"/>
  <c r="R262" i="1" s="1"/>
  <c r="D258" i="3"/>
  <c r="D257" i="3"/>
  <c r="C257" i="3" s="1"/>
  <c r="Q260" i="1" s="1"/>
  <c r="R260" i="1" s="1"/>
  <c r="D256" i="3"/>
  <c r="C256" i="3" s="1"/>
  <c r="Q259" i="1" s="1"/>
  <c r="R259" i="1" s="1"/>
  <c r="D255" i="3"/>
  <c r="C255" i="3" s="1"/>
  <c r="Q258" i="1" s="1"/>
  <c r="R258" i="1" s="1"/>
  <c r="D254" i="3"/>
  <c r="C254" i="3" s="1"/>
  <c r="Q257" i="1" s="1"/>
  <c r="R257" i="1" s="1"/>
  <c r="D253" i="3"/>
  <c r="C253" i="3" s="1"/>
  <c r="Q256" i="1" s="1"/>
  <c r="R256" i="1" s="1"/>
  <c r="T252" i="3"/>
  <c r="S252" i="3"/>
  <c r="R252" i="3"/>
  <c r="Q252" i="3"/>
  <c r="O252" i="3"/>
  <c r="N252" i="3"/>
  <c r="M252" i="3"/>
  <c r="L252" i="3"/>
  <c r="K252" i="3"/>
  <c r="J252" i="3"/>
  <c r="I252" i="3"/>
  <c r="H252" i="3"/>
  <c r="G252" i="3"/>
  <c r="F252" i="3"/>
  <c r="E252" i="3"/>
  <c r="D250" i="3"/>
  <c r="C250" i="3" s="1"/>
  <c r="Q253" i="1" s="1"/>
  <c r="D249" i="3"/>
  <c r="C249" i="3" s="1"/>
  <c r="Q252" i="1" s="1"/>
  <c r="R252" i="1" s="1"/>
  <c r="T248" i="3"/>
  <c r="T247" i="3" s="1"/>
  <c r="S248" i="3"/>
  <c r="S247" i="3" s="1"/>
  <c r="R248" i="3"/>
  <c r="R247" i="3" s="1"/>
  <c r="Q248" i="3"/>
  <c r="Q247" i="3" s="1"/>
  <c r="P248" i="3"/>
  <c r="P247" i="3" s="1"/>
  <c r="O248" i="3"/>
  <c r="O247" i="3" s="1"/>
  <c r="N248" i="3"/>
  <c r="N247" i="3" s="1"/>
  <c r="M248" i="3"/>
  <c r="M247" i="3" s="1"/>
  <c r="L248" i="3"/>
  <c r="L247" i="3" s="1"/>
  <c r="K248" i="3"/>
  <c r="K247" i="3" s="1"/>
  <c r="J248" i="3"/>
  <c r="J247" i="3" s="1"/>
  <c r="I248" i="3"/>
  <c r="I247" i="3" s="1"/>
  <c r="H248" i="3"/>
  <c r="H247" i="3" s="1"/>
  <c r="G248" i="3"/>
  <c r="G247" i="3" s="1"/>
  <c r="F248" i="3"/>
  <c r="F247" i="3" s="1"/>
  <c r="E248" i="3"/>
  <c r="E247" i="3" s="1"/>
  <c r="D246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4" i="3"/>
  <c r="D243" i="3"/>
  <c r="C243" i="3" s="1"/>
  <c r="Q246" i="1" s="1"/>
  <c r="M246" i="1" s="1"/>
  <c r="T246" i="1" s="1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1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39" i="3"/>
  <c r="C239" i="3" s="1"/>
  <c r="Q242" i="1" s="1"/>
  <c r="M242" i="1" s="1"/>
  <c r="T242" i="1" s="1"/>
  <c r="D238" i="3"/>
  <c r="C238" i="3" s="1"/>
  <c r="Q241" i="1" s="1"/>
  <c r="M241" i="1" s="1"/>
  <c r="T241" i="1" s="1"/>
  <c r="D237" i="3"/>
  <c r="C237" i="3" s="1"/>
  <c r="Q240" i="1" s="1"/>
  <c r="M240" i="1" s="1"/>
  <c r="T240" i="1" s="1"/>
  <c r="D236" i="3"/>
  <c r="C236" i="3" s="1"/>
  <c r="Q239" i="1" s="1"/>
  <c r="M239" i="1" s="1"/>
  <c r="T239" i="1" s="1"/>
  <c r="D235" i="3"/>
  <c r="C235" i="3" s="1"/>
  <c r="Q238" i="1" s="1"/>
  <c r="M238" i="1" s="1"/>
  <c r="T238" i="1" s="1"/>
  <c r="D234" i="3"/>
  <c r="C234" i="3" s="1"/>
  <c r="Q237" i="1" s="1"/>
  <c r="M237" i="1" s="1"/>
  <c r="T237" i="1" s="1"/>
  <c r="D233" i="3"/>
  <c r="C233" i="3" s="1"/>
  <c r="Q236" i="1" s="1"/>
  <c r="M236" i="1" s="1"/>
  <c r="T236" i="1" s="1"/>
  <c r="D232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0" i="3"/>
  <c r="C230" i="3" s="1"/>
  <c r="Q233" i="1" s="1"/>
  <c r="R233" i="1" s="1"/>
  <c r="D229" i="3"/>
  <c r="C229" i="3" s="1"/>
  <c r="Q232" i="1" s="1"/>
  <c r="R232" i="1" s="1"/>
  <c r="D228" i="3"/>
  <c r="D227" i="3"/>
  <c r="C227" i="3" s="1"/>
  <c r="Q230" i="1" s="1"/>
  <c r="R230" i="1" s="1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5" i="3"/>
  <c r="C225" i="3" s="1"/>
  <c r="Q228" i="1" s="1"/>
  <c r="D224" i="3"/>
  <c r="C224" i="3" s="1"/>
  <c r="Q227" i="1" s="1"/>
  <c r="R227" i="1" s="1"/>
  <c r="D223" i="3"/>
  <c r="C223" i="3" s="1"/>
  <c r="Q226" i="1" s="1"/>
  <c r="R226" i="1" s="1"/>
  <c r="D222" i="3"/>
  <c r="C222" i="3" s="1"/>
  <c r="Q225" i="1" s="1"/>
  <c r="R225" i="1" s="1"/>
  <c r="D221" i="3"/>
  <c r="C221" i="3" s="1"/>
  <c r="Q224" i="1" s="1"/>
  <c r="R224" i="1" s="1"/>
  <c r="D220" i="3"/>
  <c r="C220" i="3" s="1"/>
  <c r="Q223" i="1" s="1"/>
  <c r="R223" i="1" s="1"/>
  <c r="D219" i="3"/>
  <c r="C219" i="3" s="1"/>
  <c r="Q222" i="1" s="1"/>
  <c r="R222" i="1" s="1"/>
  <c r="D218" i="3"/>
  <c r="C218" i="3" s="1"/>
  <c r="Q221" i="1" s="1"/>
  <c r="R221" i="1" s="1"/>
  <c r="D217" i="3"/>
  <c r="C217" i="3" s="1"/>
  <c r="Q220" i="1" s="1"/>
  <c r="R220" i="1" s="1"/>
  <c r="D216" i="3"/>
  <c r="C216" i="3" s="1"/>
  <c r="Q219" i="1" s="1"/>
  <c r="R219" i="1" s="1"/>
  <c r="D215" i="3"/>
  <c r="C215" i="3" s="1"/>
  <c r="Q218" i="1" s="1"/>
  <c r="R218" i="1" s="1"/>
  <c r="D214" i="3"/>
  <c r="C214" i="3" s="1"/>
  <c r="Q217" i="1" s="1"/>
  <c r="R217" i="1" s="1"/>
  <c r="D213" i="3"/>
  <c r="C213" i="3" s="1"/>
  <c r="Q216" i="1" s="1"/>
  <c r="R216" i="1" s="1"/>
  <c r="D212" i="3"/>
  <c r="C212" i="3" s="1"/>
  <c r="Q215" i="1" s="1"/>
  <c r="R215" i="1" s="1"/>
  <c r="D211" i="3"/>
  <c r="C211" i="3" s="1"/>
  <c r="Q214" i="1" s="1"/>
  <c r="R214" i="1" s="1"/>
  <c r="D210" i="3"/>
  <c r="C210" i="3" s="1"/>
  <c r="Q213" i="1" s="1"/>
  <c r="R213" i="1" s="1"/>
  <c r="D209" i="3"/>
  <c r="C209" i="3" s="1"/>
  <c r="Q212" i="1" s="1"/>
  <c r="R212" i="1" s="1"/>
  <c r="D208" i="3"/>
  <c r="C208" i="3" s="1"/>
  <c r="Q211" i="1" s="1"/>
  <c r="R211" i="1" s="1"/>
  <c r="D207" i="3"/>
  <c r="C207" i="3" s="1"/>
  <c r="Q210" i="1" s="1"/>
  <c r="R210" i="1" s="1"/>
  <c r="D206" i="3"/>
  <c r="C206" i="3" s="1"/>
  <c r="Q209" i="1" s="1"/>
  <c r="R209" i="1" s="1"/>
  <c r="D205" i="3"/>
  <c r="C205" i="3" s="1"/>
  <c r="Q208" i="1" s="1"/>
  <c r="R208" i="1" s="1"/>
  <c r="D204" i="3"/>
  <c r="C204" i="3" s="1"/>
  <c r="Q207" i="1" s="1"/>
  <c r="R207" i="1" s="1"/>
  <c r="D203" i="3"/>
  <c r="C203" i="3" s="1"/>
  <c r="Q206" i="1" s="1"/>
  <c r="R206" i="1" s="1"/>
  <c r="D202" i="3"/>
  <c r="C202" i="3" s="1"/>
  <c r="Q205" i="1" s="1"/>
  <c r="R205" i="1" s="1"/>
  <c r="D201" i="3"/>
  <c r="C201" i="3" s="1"/>
  <c r="Q204" i="1" s="1"/>
  <c r="R204" i="1" s="1"/>
  <c r="D200" i="3"/>
  <c r="C200" i="3" s="1"/>
  <c r="Q203" i="1" s="1"/>
  <c r="M203" i="1" s="1"/>
  <c r="T203" i="1" s="1"/>
  <c r="D199" i="3"/>
  <c r="C199" i="3" s="1"/>
  <c r="Q202" i="1" s="1"/>
  <c r="M202" i="1" s="1"/>
  <c r="T202" i="1" s="1"/>
  <c r="D198" i="3"/>
  <c r="C198" i="3" s="1"/>
  <c r="Q201" i="1" s="1"/>
  <c r="M201" i="1" s="1"/>
  <c r="T201" i="1" s="1"/>
  <c r="D197" i="3"/>
  <c r="C197" i="3" s="1"/>
  <c r="Q200" i="1" s="1"/>
  <c r="M200" i="1" s="1"/>
  <c r="T200" i="1" s="1"/>
  <c r="D196" i="3"/>
  <c r="C196" i="3" s="1"/>
  <c r="Q199" i="1" s="1"/>
  <c r="M199" i="1" s="1"/>
  <c r="T199" i="1" s="1"/>
  <c r="D195" i="3"/>
  <c r="C195" i="3" s="1"/>
  <c r="Q198" i="1" s="1"/>
  <c r="M198" i="1" s="1"/>
  <c r="T198" i="1" s="1"/>
  <c r="D194" i="3"/>
  <c r="C194" i="3" s="1"/>
  <c r="Q197" i="1" s="1"/>
  <c r="M197" i="1" s="1"/>
  <c r="T197" i="1" s="1"/>
  <c r="D193" i="3"/>
  <c r="C193" i="3" s="1"/>
  <c r="Q196" i="1" s="1"/>
  <c r="M196" i="1" s="1"/>
  <c r="T196" i="1" s="1"/>
  <c r="D192" i="3"/>
  <c r="C192" i="3" s="1"/>
  <c r="Q195" i="1" s="1"/>
  <c r="M195" i="1" s="1"/>
  <c r="T195" i="1" s="1"/>
  <c r="D191" i="3"/>
  <c r="C191" i="3" s="1"/>
  <c r="Q194" i="1" s="1"/>
  <c r="M194" i="1" s="1"/>
  <c r="T194" i="1" s="1"/>
  <c r="D190" i="3"/>
  <c r="C190" i="3" s="1"/>
  <c r="Q193" i="1" s="1"/>
  <c r="M193" i="1" s="1"/>
  <c r="T193" i="1" s="1"/>
  <c r="D189" i="3"/>
  <c r="C189" i="3" s="1"/>
  <c r="Q192" i="1" s="1"/>
  <c r="M192" i="1" s="1"/>
  <c r="T192" i="1" s="1"/>
  <c r="D188" i="3"/>
  <c r="C188" i="3" s="1"/>
  <c r="Q191" i="1" s="1"/>
  <c r="M191" i="1" s="1"/>
  <c r="T191" i="1" s="1"/>
  <c r="D187" i="3"/>
  <c r="C187" i="3" s="1"/>
  <c r="Q190" i="1" s="1"/>
  <c r="M190" i="1" s="1"/>
  <c r="T190" i="1" s="1"/>
  <c r="D186" i="3"/>
  <c r="D185" i="3"/>
  <c r="C185" i="3" s="1"/>
  <c r="Q188" i="1" s="1"/>
  <c r="M188" i="1" s="1"/>
  <c r="T188" i="1" s="1"/>
  <c r="D184" i="3"/>
  <c r="C184" i="3" s="1"/>
  <c r="Q187" i="1" s="1"/>
  <c r="M187" i="1" s="1"/>
  <c r="T187" i="1" s="1"/>
  <c r="D183" i="3"/>
  <c r="C183" i="3" s="1"/>
  <c r="Q186" i="1" s="1"/>
  <c r="D182" i="3"/>
  <c r="C182" i="3" s="1"/>
  <c r="Q185" i="1" s="1"/>
  <c r="R185" i="1" s="1"/>
  <c r="D181" i="3"/>
  <c r="C181" i="3" s="1"/>
  <c r="Q184" i="1" s="1"/>
  <c r="M184" i="1" s="1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79" i="3"/>
  <c r="C179" i="3" s="1"/>
  <c r="Q182" i="1" s="1"/>
  <c r="M182" i="1" s="1"/>
  <c r="T182" i="1" s="1"/>
  <c r="U182" i="1" s="1"/>
  <c r="D178" i="3"/>
  <c r="D177" i="3"/>
  <c r="C177" i="3" s="1"/>
  <c r="Q180" i="1" s="1"/>
  <c r="M180" i="1" s="1"/>
  <c r="T180" i="1" s="1"/>
  <c r="U180" i="1" s="1"/>
  <c r="D176" i="3"/>
  <c r="C176" i="3" s="1"/>
  <c r="Q179" i="1" s="1"/>
  <c r="M179" i="1" s="1"/>
  <c r="T179" i="1" s="1"/>
  <c r="U179" i="1" s="1"/>
  <c r="D175" i="3"/>
  <c r="C175" i="3" s="1"/>
  <c r="Q178" i="1" s="1"/>
  <c r="R178" i="1" s="1"/>
  <c r="D174" i="3"/>
  <c r="C174" i="3" s="1"/>
  <c r="Q177" i="1" s="1"/>
  <c r="R177" i="1" s="1"/>
  <c r="D173" i="3"/>
  <c r="C173" i="3" s="1"/>
  <c r="Q176" i="1" s="1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1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69" i="3"/>
  <c r="C169" i="3" s="1"/>
  <c r="C168" i="3" s="1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7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5" i="3"/>
  <c r="C165" i="3" s="1"/>
  <c r="Q168" i="1" s="1"/>
  <c r="D164" i="3"/>
  <c r="C164" i="3" s="1"/>
  <c r="Q167" i="1" s="1"/>
  <c r="M167" i="1" s="1"/>
  <c r="T167" i="1" s="1"/>
  <c r="D163" i="3"/>
  <c r="C163" i="3" s="1"/>
  <c r="Q166" i="1" s="1"/>
  <c r="M166" i="1" s="1"/>
  <c r="T166" i="1" s="1"/>
  <c r="D162" i="3"/>
  <c r="C162" i="3" s="1"/>
  <c r="Q165" i="1" s="1"/>
  <c r="M165" i="1" s="1"/>
  <c r="T165" i="1" s="1"/>
  <c r="D161" i="3"/>
  <c r="C161" i="3" s="1"/>
  <c r="Q164" i="1" s="1"/>
  <c r="M164" i="1" s="1"/>
  <c r="T164" i="1" s="1"/>
  <c r="D160" i="3"/>
  <c r="C160" i="3" s="1"/>
  <c r="Q163" i="1" s="1"/>
  <c r="M163" i="1" s="1"/>
  <c r="T163" i="1" s="1"/>
  <c r="D159" i="3"/>
  <c r="C159" i="3" s="1"/>
  <c r="Q162" i="1" s="1"/>
  <c r="M162" i="1" s="1"/>
  <c r="T162" i="1" s="1"/>
  <c r="D158" i="3"/>
  <c r="C158" i="3" s="1"/>
  <c r="Q161" i="1" s="1"/>
  <c r="M161" i="1" s="1"/>
  <c r="T161" i="1" s="1"/>
  <c r="D157" i="3"/>
  <c r="C157" i="3" s="1"/>
  <c r="Q160" i="1" s="1"/>
  <c r="D156" i="3"/>
  <c r="C156" i="3" s="1"/>
  <c r="Q159" i="1" s="1"/>
  <c r="M159" i="1" s="1"/>
  <c r="T159" i="1" s="1"/>
  <c r="D155" i="3"/>
  <c r="C155" i="3" s="1"/>
  <c r="Q158" i="1" s="1"/>
  <c r="M158" i="1" s="1"/>
  <c r="T158" i="1" s="1"/>
  <c r="D154" i="3"/>
  <c r="C154" i="3" s="1"/>
  <c r="Q157" i="1" s="1"/>
  <c r="M157" i="1" s="1"/>
  <c r="T157" i="1" s="1"/>
  <c r="D153" i="3"/>
  <c r="C153" i="3" s="1"/>
  <c r="Q156" i="1" s="1"/>
  <c r="M156" i="1" s="1"/>
  <c r="T156" i="1" s="1"/>
  <c r="D152" i="3"/>
  <c r="C152" i="3" s="1"/>
  <c r="Q155" i="1" s="1"/>
  <c r="M155" i="1" s="1"/>
  <c r="T155" i="1" s="1"/>
  <c r="D151" i="3"/>
  <c r="C151" i="3" s="1"/>
  <c r="Q154" i="1" s="1"/>
  <c r="M154" i="1" s="1"/>
  <c r="T154" i="1" s="1"/>
  <c r="D150" i="3"/>
  <c r="C150" i="3" s="1"/>
  <c r="Q153" i="1" s="1"/>
  <c r="M153" i="1" s="1"/>
  <c r="T153" i="1" s="1"/>
  <c r="D149" i="3"/>
  <c r="C149" i="3" s="1"/>
  <c r="Q152" i="1" s="1"/>
  <c r="D148" i="3"/>
  <c r="C148" i="3" s="1"/>
  <c r="Q151" i="1" s="1"/>
  <c r="M151" i="1" s="1"/>
  <c r="T151" i="1" s="1"/>
  <c r="D147" i="3"/>
  <c r="C147" i="3" s="1"/>
  <c r="Q150" i="1" s="1"/>
  <c r="M150" i="1" s="1"/>
  <c r="T150" i="1" s="1"/>
  <c r="D146" i="3"/>
  <c r="C146" i="3" s="1"/>
  <c r="Q149" i="1" s="1"/>
  <c r="M149" i="1" s="1"/>
  <c r="T149" i="1" s="1"/>
  <c r="D145" i="3"/>
  <c r="C145" i="3" s="1"/>
  <c r="Q148" i="1" s="1"/>
  <c r="M148" i="1" s="1"/>
  <c r="T148" i="1" s="1"/>
  <c r="D144" i="3"/>
  <c r="C144" i="3" s="1"/>
  <c r="Q147" i="1" s="1"/>
  <c r="M147" i="1" s="1"/>
  <c r="T147" i="1" s="1"/>
  <c r="D143" i="3"/>
  <c r="C143" i="3" s="1"/>
  <c r="Q146" i="1" s="1"/>
  <c r="M146" i="1" s="1"/>
  <c r="T146" i="1" s="1"/>
  <c r="D142" i="3"/>
  <c r="C142" i="3" s="1"/>
  <c r="Q145" i="1" s="1"/>
  <c r="M145" i="1" s="1"/>
  <c r="T145" i="1" s="1"/>
  <c r="D141" i="3"/>
  <c r="C141" i="3" s="1"/>
  <c r="Q144" i="1" s="1"/>
  <c r="D140" i="3"/>
  <c r="C140" i="3" s="1"/>
  <c r="Q143" i="1" s="1"/>
  <c r="M143" i="1" s="1"/>
  <c r="T143" i="1" s="1"/>
  <c r="D139" i="3"/>
  <c r="C139" i="3" s="1"/>
  <c r="Q142" i="1" s="1"/>
  <c r="M142" i="1" s="1"/>
  <c r="T142" i="1" s="1"/>
  <c r="D138" i="3"/>
  <c r="C138" i="3" s="1"/>
  <c r="Q141" i="1" s="1"/>
  <c r="M141" i="1" s="1"/>
  <c r="T141" i="1" s="1"/>
  <c r="D137" i="3"/>
  <c r="C137" i="3" s="1"/>
  <c r="Q140" i="1" s="1"/>
  <c r="M140" i="1" s="1"/>
  <c r="T140" i="1" s="1"/>
  <c r="D136" i="3"/>
  <c r="C136" i="3" s="1"/>
  <c r="Q139" i="1" s="1"/>
  <c r="M139" i="1" s="1"/>
  <c r="T139" i="1" s="1"/>
  <c r="D135" i="3"/>
  <c r="C135" i="3" s="1"/>
  <c r="Q138" i="1" s="1"/>
  <c r="M138" i="1" s="1"/>
  <c r="T138" i="1" s="1"/>
  <c r="D134" i="3"/>
  <c r="C134" i="3" s="1"/>
  <c r="Q137" i="1" s="1"/>
  <c r="M137" i="1" s="1"/>
  <c r="T137" i="1" s="1"/>
  <c r="D133" i="3"/>
  <c r="C133" i="3" s="1"/>
  <c r="Q136" i="1" s="1"/>
  <c r="D132" i="3"/>
  <c r="C132" i="3" s="1"/>
  <c r="Q135" i="1" s="1"/>
  <c r="M135" i="1" s="1"/>
  <c r="T135" i="1" s="1"/>
  <c r="D131" i="3"/>
  <c r="C131" i="3" s="1"/>
  <c r="Q134" i="1" s="1"/>
  <c r="M134" i="1" s="1"/>
  <c r="T134" i="1" s="1"/>
  <c r="D130" i="3"/>
  <c r="C130" i="3" s="1"/>
  <c r="Q133" i="1" s="1"/>
  <c r="M133" i="1" s="1"/>
  <c r="T133" i="1" s="1"/>
  <c r="D129" i="3"/>
  <c r="C129" i="3" s="1"/>
  <c r="Q132" i="1" s="1"/>
  <c r="M132" i="1" s="1"/>
  <c r="T132" i="1" s="1"/>
  <c r="D128" i="3"/>
  <c r="C128" i="3" s="1"/>
  <c r="Q131" i="1" s="1"/>
  <c r="M131" i="1" s="1"/>
  <c r="T131" i="1" s="1"/>
  <c r="D127" i="3"/>
  <c r="C127" i="3" s="1"/>
  <c r="Q130" i="1" s="1"/>
  <c r="M130" i="1" s="1"/>
  <c r="T130" i="1" s="1"/>
  <c r="D126" i="3"/>
  <c r="C126" i="3" s="1"/>
  <c r="Q129" i="1" s="1"/>
  <c r="M129" i="1" s="1"/>
  <c r="T129" i="1" s="1"/>
  <c r="D125" i="3"/>
  <c r="C125" i="3" s="1"/>
  <c r="Q128" i="1" s="1"/>
  <c r="D124" i="3"/>
  <c r="C124" i="3" s="1"/>
  <c r="Q127" i="1" s="1"/>
  <c r="M127" i="1" s="1"/>
  <c r="T127" i="1" s="1"/>
  <c r="D123" i="3"/>
  <c r="C123" i="3" s="1"/>
  <c r="Q126" i="1" s="1"/>
  <c r="M126" i="1" s="1"/>
  <c r="T126" i="1" s="1"/>
  <c r="D122" i="3"/>
  <c r="C122" i="3" s="1"/>
  <c r="Q125" i="1" s="1"/>
  <c r="M125" i="1" s="1"/>
  <c r="T125" i="1" s="1"/>
  <c r="D121" i="3"/>
  <c r="C121" i="3" s="1"/>
  <c r="Q124" i="1" s="1"/>
  <c r="M124" i="1" s="1"/>
  <c r="T124" i="1" s="1"/>
  <c r="D120" i="3"/>
  <c r="C120" i="3" s="1"/>
  <c r="Q123" i="1" s="1"/>
  <c r="M123" i="1" s="1"/>
  <c r="T123" i="1" s="1"/>
  <c r="D119" i="3"/>
  <c r="C119" i="3" s="1"/>
  <c r="Q122" i="1" s="1"/>
  <c r="M122" i="1" s="1"/>
  <c r="T122" i="1" s="1"/>
  <c r="D118" i="3"/>
  <c r="C118" i="3" s="1"/>
  <c r="Q121" i="1" s="1"/>
  <c r="M121" i="1" s="1"/>
  <c r="T121" i="1" s="1"/>
  <c r="D117" i="3"/>
  <c r="C117" i="3" s="1"/>
  <c r="Q120" i="1" s="1"/>
  <c r="D116" i="3"/>
  <c r="C116" i="3" s="1"/>
  <c r="Q119" i="1" s="1"/>
  <c r="M119" i="1" s="1"/>
  <c r="T119" i="1" s="1"/>
  <c r="D115" i="3"/>
  <c r="C115" i="3" s="1"/>
  <c r="Q118" i="1" s="1"/>
  <c r="M118" i="1" s="1"/>
  <c r="T118" i="1" s="1"/>
  <c r="D114" i="3"/>
  <c r="C114" i="3" s="1"/>
  <c r="Q117" i="1" s="1"/>
  <c r="M117" i="1" s="1"/>
  <c r="T117" i="1" s="1"/>
  <c r="D113" i="3"/>
  <c r="C113" i="3" s="1"/>
  <c r="Q116" i="1" s="1"/>
  <c r="M116" i="1" s="1"/>
  <c r="T116" i="1" s="1"/>
  <c r="D112" i="3"/>
  <c r="C112" i="3" s="1"/>
  <c r="Q115" i="1" s="1"/>
  <c r="M115" i="1" s="1"/>
  <c r="T115" i="1" s="1"/>
  <c r="D111" i="3"/>
  <c r="C111" i="3" s="1"/>
  <c r="Q114" i="1" s="1"/>
  <c r="M114" i="1" s="1"/>
  <c r="T114" i="1" s="1"/>
  <c r="D110" i="3"/>
  <c r="C110" i="3" s="1"/>
  <c r="Q113" i="1" s="1"/>
  <c r="M113" i="1" s="1"/>
  <c r="T113" i="1" s="1"/>
  <c r="D109" i="3"/>
  <c r="C109" i="3" s="1"/>
  <c r="Q112" i="1" s="1"/>
  <c r="D108" i="3"/>
  <c r="C108" i="3" s="1"/>
  <c r="Q111" i="1" s="1"/>
  <c r="M111" i="1" s="1"/>
  <c r="T111" i="1" s="1"/>
  <c r="D107" i="3"/>
  <c r="C107" i="3" s="1"/>
  <c r="Q110" i="1" s="1"/>
  <c r="M110" i="1" s="1"/>
  <c r="T110" i="1" s="1"/>
  <c r="D106" i="3"/>
  <c r="C106" i="3" s="1"/>
  <c r="Q109" i="1" s="1"/>
  <c r="M109" i="1" s="1"/>
  <c r="T109" i="1" s="1"/>
  <c r="D105" i="3"/>
  <c r="C105" i="3" s="1"/>
  <c r="Q108" i="1" s="1"/>
  <c r="M108" i="1" s="1"/>
  <c r="T108" i="1" s="1"/>
  <c r="D104" i="3"/>
  <c r="C104" i="3" s="1"/>
  <c r="Q107" i="1" s="1"/>
  <c r="M107" i="1" s="1"/>
  <c r="T107" i="1" s="1"/>
  <c r="D103" i="3"/>
  <c r="C103" i="3" s="1"/>
  <c r="Q106" i="1" s="1"/>
  <c r="M106" i="1" s="1"/>
  <c r="T106" i="1" s="1"/>
  <c r="D102" i="3"/>
  <c r="C102" i="3" s="1"/>
  <c r="Q105" i="1" s="1"/>
  <c r="M105" i="1" s="1"/>
  <c r="T105" i="1" s="1"/>
  <c r="D101" i="3"/>
  <c r="C101" i="3" s="1"/>
  <c r="Q104" i="1" s="1"/>
  <c r="D100" i="3"/>
  <c r="C100" i="3" s="1"/>
  <c r="Q103" i="1" s="1"/>
  <c r="M103" i="1" s="1"/>
  <c r="T103" i="1" s="1"/>
  <c r="D99" i="3"/>
  <c r="C99" i="3" s="1"/>
  <c r="Q102" i="1" s="1"/>
  <c r="M102" i="1" s="1"/>
  <c r="T102" i="1" s="1"/>
  <c r="D98" i="3"/>
  <c r="C98" i="3" s="1"/>
  <c r="Q101" i="1" s="1"/>
  <c r="M101" i="1" s="1"/>
  <c r="T101" i="1" s="1"/>
  <c r="D97" i="3"/>
  <c r="C97" i="3" s="1"/>
  <c r="Q100" i="1" s="1"/>
  <c r="M100" i="1" s="1"/>
  <c r="T100" i="1" s="1"/>
  <c r="D96" i="3"/>
  <c r="C96" i="3" s="1"/>
  <c r="Q99" i="1" s="1"/>
  <c r="M99" i="1" s="1"/>
  <c r="T99" i="1" s="1"/>
  <c r="D95" i="3"/>
  <c r="C95" i="3" s="1"/>
  <c r="Q98" i="1" s="1"/>
  <c r="M98" i="1" s="1"/>
  <c r="T98" i="1" s="1"/>
  <c r="D94" i="3"/>
  <c r="C94" i="3" s="1"/>
  <c r="Q97" i="1" s="1"/>
  <c r="M97" i="1" s="1"/>
  <c r="T97" i="1" s="1"/>
  <c r="D93" i="3"/>
  <c r="C93" i="3" s="1"/>
  <c r="Q96" i="1" s="1"/>
  <c r="D92" i="3"/>
  <c r="C92" i="3" s="1"/>
  <c r="Q95" i="1" s="1"/>
  <c r="M95" i="1" s="1"/>
  <c r="T95" i="1" s="1"/>
  <c r="D91" i="3"/>
  <c r="C91" i="3" s="1"/>
  <c r="Q94" i="1" s="1"/>
  <c r="M94" i="1" s="1"/>
  <c r="T94" i="1" s="1"/>
  <c r="D90" i="3"/>
  <c r="C90" i="3" s="1"/>
  <c r="Q93" i="1" s="1"/>
  <c r="M93" i="1" s="1"/>
  <c r="T93" i="1" s="1"/>
  <c r="D89" i="3"/>
  <c r="C89" i="3" s="1"/>
  <c r="Q92" i="1" s="1"/>
  <c r="M92" i="1" s="1"/>
  <c r="T92" i="1" s="1"/>
  <c r="D88" i="3"/>
  <c r="C88" i="3" s="1"/>
  <c r="Q91" i="1" s="1"/>
  <c r="M91" i="1" s="1"/>
  <c r="T91" i="1" s="1"/>
  <c r="D87" i="3"/>
  <c r="C87" i="3" s="1"/>
  <c r="Q90" i="1" s="1"/>
  <c r="M90" i="1" s="1"/>
  <c r="T90" i="1" s="1"/>
  <c r="D86" i="3"/>
  <c r="C86" i="3" s="1"/>
  <c r="Q89" i="1" s="1"/>
  <c r="M89" i="1" s="1"/>
  <c r="T89" i="1" s="1"/>
  <c r="D85" i="3"/>
  <c r="C85" i="3" s="1"/>
  <c r="Q88" i="1" s="1"/>
  <c r="D84" i="3"/>
  <c r="C84" i="3" s="1"/>
  <c r="Q87" i="1" s="1"/>
  <c r="M87" i="1" s="1"/>
  <c r="T87" i="1" s="1"/>
  <c r="D83" i="3"/>
  <c r="C83" i="3" s="1"/>
  <c r="Q86" i="1" s="1"/>
  <c r="M86" i="1" s="1"/>
  <c r="T86" i="1" s="1"/>
  <c r="D82" i="3"/>
  <c r="C82" i="3" s="1"/>
  <c r="Q85" i="1" s="1"/>
  <c r="M85" i="1" s="1"/>
  <c r="T85" i="1" s="1"/>
  <c r="D81" i="3"/>
  <c r="C81" i="3" s="1"/>
  <c r="Q84" i="1" s="1"/>
  <c r="M84" i="1" s="1"/>
  <c r="T84" i="1" s="1"/>
  <c r="D80" i="3"/>
  <c r="C80" i="3" s="1"/>
  <c r="Q83" i="1" s="1"/>
  <c r="M83" i="1" s="1"/>
  <c r="T83" i="1" s="1"/>
  <c r="D79" i="3"/>
  <c r="C79" i="3" s="1"/>
  <c r="Q82" i="1" s="1"/>
  <c r="M82" i="1" s="1"/>
  <c r="T82" i="1" s="1"/>
  <c r="D78" i="3"/>
  <c r="C78" i="3" s="1"/>
  <c r="Q81" i="1" s="1"/>
  <c r="M81" i="1" s="1"/>
  <c r="T81" i="1" s="1"/>
  <c r="D77" i="3"/>
  <c r="C77" i="3" s="1"/>
  <c r="Q80" i="1" s="1"/>
  <c r="D76" i="3"/>
  <c r="C76" i="3" s="1"/>
  <c r="Q79" i="1" s="1"/>
  <c r="M79" i="1" s="1"/>
  <c r="T79" i="1" s="1"/>
  <c r="D75" i="3"/>
  <c r="C75" i="3" s="1"/>
  <c r="Q78" i="1" s="1"/>
  <c r="M78" i="1" s="1"/>
  <c r="T78" i="1" s="1"/>
  <c r="D74" i="3"/>
  <c r="C74" i="3" s="1"/>
  <c r="Q77" i="1" s="1"/>
  <c r="M77" i="1" s="1"/>
  <c r="T77" i="1" s="1"/>
  <c r="D73" i="3"/>
  <c r="C73" i="3" s="1"/>
  <c r="Q76" i="1" s="1"/>
  <c r="M76" i="1" s="1"/>
  <c r="T76" i="1" s="1"/>
  <c r="D72" i="3"/>
  <c r="C72" i="3" s="1"/>
  <c r="Q75" i="1" s="1"/>
  <c r="M75" i="1" s="1"/>
  <c r="T75" i="1" s="1"/>
  <c r="D71" i="3"/>
  <c r="C71" i="3" s="1"/>
  <c r="Q74" i="1" s="1"/>
  <c r="M74" i="1" s="1"/>
  <c r="T74" i="1" s="1"/>
  <c r="D70" i="3"/>
  <c r="C70" i="3" s="1"/>
  <c r="Q73" i="1" s="1"/>
  <c r="M73" i="1" s="1"/>
  <c r="T73" i="1" s="1"/>
  <c r="D69" i="3"/>
  <c r="C69" i="3" s="1"/>
  <c r="Q72" i="1" s="1"/>
  <c r="D68" i="3"/>
  <c r="C68" i="3" s="1"/>
  <c r="Q71" i="1" s="1"/>
  <c r="M71" i="1" s="1"/>
  <c r="T71" i="1" s="1"/>
  <c r="D67" i="3"/>
  <c r="C67" i="3" s="1"/>
  <c r="Q70" i="1" s="1"/>
  <c r="M70" i="1" s="1"/>
  <c r="T70" i="1" s="1"/>
  <c r="D66" i="3"/>
  <c r="C66" i="3" s="1"/>
  <c r="Q69" i="1" s="1"/>
  <c r="M69" i="1" s="1"/>
  <c r="T69" i="1" s="1"/>
  <c r="D65" i="3"/>
  <c r="C65" i="3" s="1"/>
  <c r="Q68" i="1" s="1"/>
  <c r="M68" i="1" s="1"/>
  <c r="T68" i="1" s="1"/>
  <c r="D64" i="3"/>
  <c r="C64" i="3" s="1"/>
  <c r="Q67" i="1" s="1"/>
  <c r="M67" i="1" s="1"/>
  <c r="T67" i="1" s="1"/>
  <c r="D63" i="3"/>
  <c r="C63" i="3" s="1"/>
  <c r="Q66" i="1" s="1"/>
  <c r="M66" i="1" s="1"/>
  <c r="T66" i="1" s="1"/>
  <c r="D62" i="3"/>
  <c r="C62" i="3" s="1"/>
  <c r="Q65" i="1" s="1"/>
  <c r="M65" i="1" s="1"/>
  <c r="T65" i="1" s="1"/>
  <c r="D61" i="3"/>
  <c r="C61" i="3" s="1"/>
  <c r="Q64" i="1" s="1"/>
  <c r="D60" i="3"/>
  <c r="C60" i="3" s="1"/>
  <c r="Q63" i="1" s="1"/>
  <c r="M63" i="1" s="1"/>
  <c r="T63" i="1" s="1"/>
  <c r="D59" i="3"/>
  <c r="C59" i="3" s="1"/>
  <c r="Q62" i="1" s="1"/>
  <c r="R62" i="1" s="1"/>
  <c r="D58" i="3"/>
  <c r="C58" i="3" s="1"/>
  <c r="Q61" i="1" s="1"/>
  <c r="D57" i="3"/>
  <c r="C57" i="3" s="1"/>
  <c r="Q60" i="1" s="1"/>
  <c r="M60" i="1" s="1"/>
  <c r="T60" i="1" s="1"/>
  <c r="D56" i="3"/>
  <c r="C56" i="3" s="1"/>
  <c r="Q59" i="1" s="1"/>
  <c r="D55" i="3"/>
  <c r="C55" i="3" s="1"/>
  <c r="Q58" i="1" s="1"/>
  <c r="R58" i="1" s="1"/>
  <c r="D54" i="3"/>
  <c r="C54" i="3" s="1"/>
  <c r="Q57" i="1" s="1"/>
  <c r="R57" i="1" s="1"/>
  <c r="D53" i="3"/>
  <c r="C53" i="3" s="1"/>
  <c r="Q56" i="1" s="1"/>
  <c r="D52" i="3"/>
  <c r="C52" i="3" s="1"/>
  <c r="Q55" i="1" s="1"/>
  <c r="R55" i="1" s="1"/>
  <c r="D51" i="3"/>
  <c r="C51" i="3" s="1"/>
  <c r="Q54" i="1" s="1"/>
  <c r="R54" i="1" s="1"/>
  <c r="D50" i="3"/>
  <c r="C50" i="3" s="1"/>
  <c r="Q53" i="1" s="1"/>
  <c r="R53" i="1" s="1"/>
  <c r="D49" i="3"/>
  <c r="C49" i="3" s="1"/>
  <c r="Q52" i="1" s="1"/>
  <c r="R52" i="1" s="1"/>
  <c r="D48" i="3"/>
  <c r="C48" i="3" s="1"/>
  <c r="Q51" i="1" s="1"/>
  <c r="R51" i="1" s="1"/>
  <c r="D47" i="3"/>
  <c r="C47" i="3" s="1"/>
  <c r="Q50" i="1" s="1"/>
  <c r="R50" i="1" s="1"/>
  <c r="D46" i="3"/>
  <c r="C46" i="3" s="1"/>
  <c r="Q49" i="1" s="1"/>
  <c r="R49" i="1" s="1"/>
  <c r="D45" i="3"/>
  <c r="C45" i="3" s="1"/>
  <c r="Q48" i="1" s="1"/>
  <c r="R48" i="1" s="1"/>
  <c r="D44" i="3"/>
  <c r="C44" i="3" s="1"/>
  <c r="Q47" i="1" s="1"/>
  <c r="R47" i="1" s="1"/>
  <c r="D43" i="3"/>
  <c r="C43" i="3" s="1"/>
  <c r="Q46" i="1" s="1"/>
  <c r="D42" i="3"/>
  <c r="C42" i="3" s="1"/>
  <c r="Q45" i="1" s="1"/>
  <c r="R45" i="1" s="1"/>
  <c r="D41" i="3"/>
  <c r="C41" i="3" s="1"/>
  <c r="Q44" i="1" s="1"/>
  <c r="R44" i="1" s="1"/>
  <c r="D40" i="3"/>
  <c r="C40" i="3" s="1"/>
  <c r="Q43" i="1" s="1"/>
  <c r="D39" i="3"/>
  <c r="C39" i="3" s="1"/>
  <c r="Q42" i="1" s="1"/>
  <c r="R42" i="1" s="1"/>
  <c r="D38" i="3"/>
  <c r="C38" i="3" s="1"/>
  <c r="Q41" i="1" s="1"/>
  <c r="R41" i="1" s="1"/>
  <c r="D37" i="3"/>
  <c r="C37" i="3" s="1"/>
  <c r="Q40" i="1" s="1"/>
  <c r="D36" i="3"/>
  <c r="C36" i="3" s="1"/>
  <c r="Q39" i="1" s="1"/>
  <c r="R39" i="1" s="1"/>
  <c r="D35" i="3"/>
  <c r="C35" i="3" s="1"/>
  <c r="Q38" i="1" s="1"/>
  <c r="R38" i="1" s="1"/>
  <c r="D34" i="3"/>
  <c r="C34" i="3" s="1"/>
  <c r="Q37" i="1" s="1"/>
  <c r="R37" i="1" s="1"/>
  <c r="D33" i="3"/>
  <c r="C33" i="3" s="1"/>
  <c r="Q36" i="1" s="1"/>
  <c r="R36" i="1" s="1"/>
  <c r="D32" i="3"/>
  <c r="C32" i="3" s="1"/>
  <c r="Q35" i="1" s="1"/>
  <c r="R35" i="1" s="1"/>
  <c r="D31" i="3"/>
  <c r="C31" i="3" s="1"/>
  <c r="Q34" i="1" s="1"/>
  <c r="D30" i="3"/>
  <c r="C30" i="3" s="1"/>
  <c r="Q33" i="1" s="1"/>
  <c r="R33" i="1" s="1"/>
  <c r="D29" i="3"/>
  <c r="C29" i="3" s="1"/>
  <c r="Q32" i="1" s="1"/>
  <c r="R32" i="1" s="1"/>
  <c r="D28" i="3"/>
  <c r="C28" i="3" s="1"/>
  <c r="Q31" i="1" s="1"/>
  <c r="R31" i="1" s="1"/>
  <c r="D27" i="3"/>
  <c r="C27" i="3" s="1"/>
  <c r="Q30" i="1" s="1"/>
  <c r="D26" i="3"/>
  <c r="C26" i="3" s="1"/>
  <c r="Q29" i="1" s="1"/>
  <c r="R29" i="1" s="1"/>
  <c r="D25" i="3"/>
  <c r="C25" i="3" s="1"/>
  <c r="Q28" i="1" s="1"/>
  <c r="R28" i="1" s="1"/>
  <c r="D24" i="3"/>
  <c r="C24" i="3" s="1"/>
  <c r="Q27" i="1" s="1"/>
  <c r="R27" i="1" s="1"/>
  <c r="D23" i="3"/>
  <c r="C23" i="3" s="1"/>
  <c r="Q26" i="1" s="1"/>
  <c r="R26" i="1" s="1"/>
  <c r="D22" i="3"/>
  <c r="C22" i="3" s="1"/>
  <c r="Q25" i="1" s="1"/>
  <c r="R25" i="1" s="1"/>
  <c r="D21" i="3"/>
  <c r="C21" i="3" s="1"/>
  <c r="Q24" i="1" s="1"/>
  <c r="D20" i="3"/>
  <c r="C20" i="3" s="1"/>
  <c r="Q23" i="1" s="1"/>
  <c r="R23" i="1" s="1"/>
  <c r="D19" i="3"/>
  <c r="C19" i="3" s="1"/>
  <c r="Q22" i="1" s="1"/>
  <c r="R22" i="1" s="1"/>
  <c r="D18" i="3"/>
  <c r="C18" i="3" s="1"/>
  <c r="Q21" i="1" s="1"/>
  <c r="R21" i="1" s="1"/>
  <c r="D17" i="3"/>
  <c r="C17" i="3" s="1"/>
  <c r="Q20" i="1" s="1"/>
  <c r="D16" i="3"/>
  <c r="C16" i="3" s="1"/>
  <c r="Q19" i="1" s="1"/>
  <c r="R19" i="1" s="1"/>
  <c r="D15" i="3"/>
  <c r="C15" i="3" s="1"/>
  <c r="Q18" i="1" s="1"/>
  <c r="D14" i="3"/>
  <c r="C14" i="3" s="1"/>
  <c r="Q17" i="1" s="1"/>
  <c r="R17" i="1" s="1"/>
  <c r="D13" i="3"/>
  <c r="C13" i="3" s="1"/>
  <c r="Q16" i="1" s="1"/>
  <c r="R16" i="1" s="1"/>
  <c r="D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I188" i="2"/>
  <c r="L187" i="2"/>
  <c r="K187" i="2"/>
  <c r="J187" i="2"/>
  <c r="I187" i="2"/>
  <c r="H187" i="2"/>
  <c r="G187" i="2"/>
  <c r="F187" i="2"/>
  <c r="E187" i="2"/>
  <c r="I186" i="2"/>
  <c r="I185" i="2"/>
  <c r="I184" i="2"/>
  <c r="I183" i="2" s="1"/>
  <c r="L183" i="2"/>
  <c r="K183" i="2"/>
  <c r="J183" i="2"/>
  <c r="H183" i="2"/>
  <c r="I182" i="2"/>
  <c r="I181" i="2" s="1"/>
  <c r="L181" i="2"/>
  <c r="K181" i="2"/>
  <c r="J181" i="2"/>
  <c r="H181" i="2"/>
  <c r="G181" i="2"/>
  <c r="F181" i="2"/>
  <c r="E181" i="2"/>
  <c r="I180" i="2"/>
  <c r="L179" i="2"/>
  <c r="K179" i="2"/>
  <c r="J179" i="2"/>
  <c r="I179" i="2"/>
  <c r="H179" i="2"/>
  <c r="G179" i="2"/>
  <c r="F179" i="2"/>
  <c r="E179" i="2"/>
  <c r="I178" i="2"/>
  <c r="I177" i="2" s="1"/>
  <c r="L177" i="2"/>
  <c r="K177" i="2"/>
  <c r="J177" i="2"/>
  <c r="H177" i="2"/>
  <c r="G177" i="2"/>
  <c r="F177" i="2"/>
  <c r="E177" i="2"/>
  <c r="I176" i="2"/>
  <c r="L175" i="2"/>
  <c r="K175" i="2"/>
  <c r="J175" i="2"/>
  <c r="I175" i="2"/>
  <c r="H175" i="2"/>
  <c r="G175" i="2"/>
  <c r="F175" i="2"/>
  <c r="E175" i="2"/>
  <c r="I174" i="2"/>
  <c r="I173" i="2" s="1"/>
  <c r="L173" i="2"/>
  <c r="K173" i="2"/>
  <c r="J173" i="2"/>
  <c r="H173" i="2"/>
  <c r="G173" i="2"/>
  <c r="F173" i="2"/>
  <c r="E173" i="2"/>
  <c r="I172" i="2"/>
  <c r="I171" i="2"/>
  <c r="L170" i="2"/>
  <c r="K170" i="2"/>
  <c r="J170" i="2"/>
  <c r="I170" i="2"/>
  <c r="H170" i="2"/>
  <c r="G170" i="2"/>
  <c r="F170" i="2"/>
  <c r="E170" i="2"/>
  <c r="I169" i="2"/>
  <c r="I168" i="2"/>
  <c r="I167" i="2"/>
  <c r="I166" i="2"/>
  <c r="I160" i="2"/>
  <c r="I159" i="2"/>
  <c r="L158" i="2"/>
  <c r="K158" i="2"/>
  <c r="J158" i="2"/>
  <c r="H158" i="2"/>
  <c r="G158" i="2"/>
  <c r="F158" i="2"/>
  <c r="E158" i="2"/>
  <c r="I157" i="2"/>
  <c r="I156" i="2"/>
  <c r="D156" i="2"/>
  <c r="C156" i="2"/>
  <c r="I155" i="2"/>
  <c r="I154" i="2"/>
  <c r="L153" i="2"/>
  <c r="K153" i="2"/>
  <c r="J153" i="2"/>
  <c r="H153" i="2"/>
  <c r="G153" i="2"/>
  <c r="F153" i="2"/>
  <c r="E153" i="2"/>
  <c r="I152" i="2"/>
  <c r="I150" i="2" s="1"/>
  <c r="I151" i="2"/>
  <c r="L150" i="2"/>
  <c r="K150" i="2"/>
  <c r="J150" i="2"/>
  <c r="H150" i="2"/>
  <c r="G150" i="2"/>
  <c r="F150" i="2"/>
  <c r="E150" i="2"/>
  <c r="I149" i="2"/>
  <c r="I148" i="2"/>
  <c r="I147" i="2"/>
  <c r="L146" i="2"/>
  <c r="K146" i="2"/>
  <c r="J146" i="2"/>
  <c r="H146" i="2"/>
  <c r="G146" i="2"/>
  <c r="F146" i="2"/>
  <c r="E146" i="2"/>
  <c r="I145" i="2"/>
  <c r="I144" i="2"/>
  <c r="I143" i="2" s="1"/>
  <c r="L143" i="2"/>
  <c r="K143" i="2"/>
  <c r="J143" i="2"/>
  <c r="H143" i="2"/>
  <c r="G143" i="2"/>
  <c r="F143" i="2"/>
  <c r="E143" i="2"/>
  <c r="I142" i="2"/>
  <c r="I140" i="2" s="1"/>
  <c r="I141" i="2"/>
  <c r="L140" i="2"/>
  <c r="K140" i="2"/>
  <c r="J140" i="2"/>
  <c r="H140" i="2"/>
  <c r="G140" i="2"/>
  <c r="F140" i="2"/>
  <c r="E140" i="2"/>
  <c r="I139" i="2"/>
  <c r="I138" i="2" s="1"/>
  <c r="L138" i="2"/>
  <c r="K138" i="2"/>
  <c r="J138" i="2"/>
  <c r="H138" i="2"/>
  <c r="G138" i="2"/>
  <c r="F138" i="2"/>
  <c r="E138" i="2"/>
  <c r="I137" i="2"/>
  <c r="I136" i="2" s="1"/>
  <c r="L136" i="2"/>
  <c r="K136" i="2"/>
  <c r="J136" i="2"/>
  <c r="H136" i="2"/>
  <c r="G136" i="2"/>
  <c r="F136" i="2"/>
  <c r="E136" i="2"/>
  <c r="I135" i="2"/>
  <c r="I134" i="2"/>
  <c r="L133" i="2"/>
  <c r="K133" i="2"/>
  <c r="J133" i="2"/>
  <c r="H133" i="2"/>
  <c r="G133" i="2"/>
  <c r="F133" i="2"/>
  <c r="E133" i="2"/>
  <c r="I132" i="2"/>
  <c r="I131" i="2"/>
  <c r="I130" i="2" s="1"/>
  <c r="L130" i="2"/>
  <c r="K130" i="2"/>
  <c r="J130" i="2"/>
  <c r="H130" i="2"/>
  <c r="G130" i="2"/>
  <c r="F130" i="2"/>
  <c r="E130" i="2"/>
  <c r="I129" i="2"/>
  <c r="L128" i="2"/>
  <c r="K128" i="2"/>
  <c r="J128" i="2"/>
  <c r="I128" i="2"/>
  <c r="H128" i="2"/>
  <c r="G128" i="2"/>
  <c r="F128" i="2"/>
  <c r="E128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1" i="2"/>
  <c r="I110" i="2"/>
  <c r="I109" i="2"/>
  <c r="L108" i="2"/>
  <c r="K108" i="2"/>
  <c r="J108" i="2"/>
  <c r="H108" i="2"/>
  <c r="G108" i="2"/>
  <c r="F108" i="2"/>
  <c r="E108" i="2"/>
  <c r="I106" i="2"/>
  <c r="D106" i="2"/>
  <c r="C106" i="2"/>
  <c r="I105" i="2"/>
  <c r="I103" i="2"/>
  <c r="I102" i="2"/>
  <c r="I100" i="2"/>
  <c r="C100" i="2"/>
  <c r="I98" i="2"/>
  <c r="I96" i="2"/>
  <c r="I95" i="2"/>
  <c r="L94" i="2"/>
  <c r="K94" i="2"/>
  <c r="J94" i="2"/>
  <c r="H94" i="2"/>
  <c r="G94" i="2"/>
  <c r="F94" i="2"/>
  <c r="E94" i="2"/>
  <c r="I93" i="2"/>
  <c r="L92" i="2"/>
  <c r="K92" i="2"/>
  <c r="J92" i="2"/>
  <c r="I92" i="2"/>
  <c r="H92" i="2"/>
  <c r="G92" i="2"/>
  <c r="F92" i="2"/>
  <c r="E92" i="2"/>
  <c r="I91" i="2"/>
  <c r="I90" i="2"/>
  <c r="L89" i="2"/>
  <c r="K89" i="2"/>
  <c r="J89" i="2"/>
  <c r="H89" i="2"/>
  <c r="G89" i="2"/>
  <c r="F89" i="2"/>
  <c r="E89" i="2"/>
  <c r="I88" i="2"/>
  <c r="I87" i="2" s="1"/>
  <c r="L87" i="2"/>
  <c r="K87" i="2"/>
  <c r="J87" i="2"/>
  <c r="H87" i="2"/>
  <c r="G87" i="2"/>
  <c r="F87" i="2"/>
  <c r="E87" i="2"/>
  <c r="I86" i="2"/>
  <c r="L85" i="2"/>
  <c r="K85" i="2"/>
  <c r="J85" i="2"/>
  <c r="I85" i="2"/>
  <c r="H85" i="2"/>
  <c r="G85" i="2"/>
  <c r="F85" i="2"/>
  <c r="E85" i="2"/>
  <c r="I84" i="2"/>
  <c r="I83" i="2"/>
  <c r="I82" i="2"/>
  <c r="L81" i="2"/>
  <c r="K81" i="2"/>
  <c r="J81" i="2"/>
  <c r="H81" i="2"/>
  <c r="G81" i="2"/>
  <c r="F81" i="2"/>
  <c r="E81" i="2"/>
  <c r="I80" i="2"/>
  <c r="I79" i="2"/>
  <c r="L78" i="2"/>
  <c r="K78" i="2"/>
  <c r="J78" i="2"/>
  <c r="H78" i="2"/>
  <c r="G78" i="2"/>
  <c r="F78" i="2"/>
  <c r="E78" i="2"/>
  <c r="I77" i="2"/>
  <c r="L76" i="2"/>
  <c r="K76" i="2"/>
  <c r="J76" i="2"/>
  <c r="I76" i="2"/>
  <c r="H76" i="2"/>
  <c r="G76" i="2"/>
  <c r="F76" i="2"/>
  <c r="E76" i="2"/>
  <c r="E64" i="2" s="1"/>
  <c r="I75" i="2"/>
  <c r="I74" i="2"/>
  <c r="I73" i="2"/>
  <c r="I72" i="2"/>
  <c r="I71" i="2"/>
  <c r="I70" i="2"/>
  <c r="I69" i="2"/>
  <c r="I68" i="2"/>
  <c r="I67" i="2"/>
  <c r="I66" i="2"/>
  <c r="I65" i="2"/>
  <c r="L64" i="2"/>
  <c r="I62" i="2"/>
  <c r="I61" i="2"/>
  <c r="I60" i="2"/>
  <c r="I59" i="2"/>
  <c r="L58" i="2"/>
  <c r="K58" i="2"/>
  <c r="J58" i="2"/>
  <c r="H58" i="2"/>
  <c r="G58" i="2"/>
  <c r="F58" i="2"/>
  <c r="E58" i="2"/>
  <c r="I57" i="2"/>
  <c r="I56" i="2"/>
  <c r="I55" i="2"/>
  <c r="L54" i="2"/>
  <c r="K54" i="2"/>
  <c r="J54" i="2"/>
  <c r="H54" i="2"/>
  <c r="G54" i="2"/>
  <c r="F54" i="2"/>
  <c r="E54" i="2"/>
  <c r="I53" i="2"/>
  <c r="L52" i="2"/>
  <c r="K52" i="2"/>
  <c r="J52" i="2"/>
  <c r="I52" i="2"/>
  <c r="H52" i="2"/>
  <c r="G52" i="2"/>
  <c r="F52" i="2"/>
  <c r="E52" i="2"/>
  <c r="I51" i="2"/>
  <c r="I50" i="2"/>
  <c r="I49" i="2"/>
  <c r="L48" i="2"/>
  <c r="K48" i="2"/>
  <c r="J48" i="2"/>
  <c r="H48" i="2"/>
  <c r="G48" i="2"/>
  <c r="F48" i="2"/>
  <c r="E48" i="2"/>
  <c r="I47" i="2"/>
  <c r="I46" i="2"/>
  <c r="I45" i="2"/>
  <c r="L44" i="2"/>
  <c r="K44" i="2"/>
  <c r="J44" i="2"/>
  <c r="H44" i="2"/>
  <c r="G44" i="2"/>
  <c r="F44" i="2"/>
  <c r="E44" i="2"/>
  <c r="I43" i="2"/>
  <c r="I42" i="2"/>
  <c r="L41" i="2"/>
  <c r="K41" i="2"/>
  <c r="J41" i="2"/>
  <c r="H41" i="2"/>
  <c r="G41" i="2"/>
  <c r="F41" i="2"/>
  <c r="E41" i="2"/>
  <c r="I40" i="2"/>
  <c r="L39" i="2"/>
  <c r="K39" i="2"/>
  <c r="J39" i="2"/>
  <c r="I39" i="2"/>
  <c r="H39" i="2"/>
  <c r="G39" i="2"/>
  <c r="F39" i="2"/>
  <c r="E39" i="2"/>
  <c r="I38" i="2"/>
  <c r="L37" i="2"/>
  <c r="K37" i="2"/>
  <c r="J37" i="2"/>
  <c r="I37" i="2"/>
  <c r="H37" i="2"/>
  <c r="G37" i="2"/>
  <c r="F37" i="2"/>
  <c r="E37" i="2"/>
  <c r="I36" i="2"/>
  <c r="L35" i="2"/>
  <c r="K35" i="2"/>
  <c r="J35" i="2"/>
  <c r="I35" i="2"/>
  <c r="H35" i="2"/>
  <c r="G35" i="2"/>
  <c r="F35" i="2"/>
  <c r="E35" i="2"/>
  <c r="I34" i="2"/>
  <c r="L33" i="2"/>
  <c r="K33" i="2"/>
  <c r="J33" i="2"/>
  <c r="I33" i="2"/>
  <c r="H33" i="2"/>
  <c r="G33" i="2"/>
  <c r="F33" i="2"/>
  <c r="E33" i="2"/>
  <c r="I32" i="2"/>
  <c r="I31" i="2"/>
  <c r="I30" i="2"/>
  <c r="I29" i="2"/>
  <c r="L28" i="2"/>
  <c r="K28" i="2"/>
  <c r="J28" i="2"/>
  <c r="H28" i="2"/>
  <c r="G28" i="2"/>
  <c r="F28" i="2"/>
  <c r="E28" i="2"/>
  <c r="I27" i="2"/>
  <c r="I26" i="2" s="1"/>
  <c r="L26" i="2"/>
  <c r="K26" i="2"/>
  <c r="J26" i="2"/>
  <c r="H26" i="2"/>
  <c r="G26" i="2"/>
  <c r="F26" i="2"/>
  <c r="E26" i="2"/>
  <c r="I25" i="2"/>
  <c r="I24" i="2"/>
  <c r="L23" i="2"/>
  <c r="K23" i="2"/>
  <c r="J23" i="2"/>
  <c r="H23" i="2"/>
  <c r="G23" i="2"/>
  <c r="F23" i="2"/>
  <c r="E23" i="2"/>
  <c r="I22" i="2"/>
  <c r="L21" i="2"/>
  <c r="K21" i="2"/>
  <c r="J21" i="2"/>
  <c r="I21" i="2"/>
  <c r="H21" i="2"/>
  <c r="G21" i="2"/>
  <c r="F21" i="2"/>
  <c r="E21" i="2"/>
  <c r="I20" i="2"/>
  <c r="I19" i="2"/>
  <c r="I18" i="2"/>
  <c r="I17" i="2"/>
  <c r="I16" i="2"/>
  <c r="I15" i="2"/>
  <c r="I14" i="2"/>
  <c r="I13" i="2"/>
  <c r="I12" i="2"/>
  <c r="I11" i="2"/>
  <c r="I10" i="2"/>
  <c r="Q1215" i="1"/>
  <c r="R1215" i="1" s="1"/>
  <c r="S1212" i="1"/>
  <c r="S1211" i="1" s="1"/>
  <c r="P1212" i="1"/>
  <c r="P1211" i="1" s="1"/>
  <c r="O1212" i="1"/>
  <c r="O1211" i="1" s="1"/>
  <c r="N1212" i="1"/>
  <c r="N1211" i="1" s="1"/>
  <c r="L1212" i="1"/>
  <c r="D188" i="2" s="1"/>
  <c r="D187" i="2" s="1"/>
  <c r="K1212" i="1"/>
  <c r="K1211" i="1" s="1"/>
  <c r="J1212" i="1"/>
  <c r="J1211" i="1" s="1"/>
  <c r="I1212" i="1"/>
  <c r="C188" i="2" s="1"/>
  <c r="C187" i="2" s="1"/>
  <c r="S1209" i="1"/>
  <c r="P1209" i="1"/>
  <c r="O1209" i="1"/>
  <c r="N1209" i="1"/>
  <c r="L1209" i="1"/>
  <c r="D186" i="2" s="1"/>
  <c r="K1209" i="1"/>
  <c r="J1209" i="1"/>
  <c r="I1209" i="1"/>
  <c r="C186" i="2" s="1"/>
  <c r="Q1208" i="1"/>
  <c r="M1208" i="1" s="1"/>
  <c r="S1206" i="1"/>
  <c r="P1206" i="1"/>
  <c r="O1206" i="1"/>
  <c r="N1206" i="1"/>
  <c r="L1206" i="1"/>
  <c r="D185" i="2" s="1"/>
  <c r="K1206" i="1"/>
  <c r="J1206" i="1"/>
  <c r="I1206" i="1"/>
  <c r="C185" i="2" s="1"/>
  <c r="S1203" i="1"/>
  <c r="P1203" i="1"/>
  <c r="O1203" i="1"/>
  <c r="N1203" i="1"/>
  <c r="L1203" i="1"/>
  <c r="K1203" i="1"/>
  <c r="J1203" i="1"/>
  <c r="I1203" i="1"/>
  <c r="Q1201" i="1"/>
  <c r="S1199" i="1"/>
  <c r="P1199" i="1"/>
  <c r="O1199" i="1"/>
  <c r="O1198" i="1" s="1"/>
  <c r="N1199" i="1"/>
  <c r="N1198" i="1" s="1"/>
  <c r="L1199" i="1"/>
  <c r="D182" i="2" s="1"/>
  <c r="D181" i="2" s="1"/>
  <c r="K1199" i="1"/>
  <c r="K1198" i="1" s="1"/>
  <c r="J1199" i="1"/>
  <c r="J1198" i="1" s="1"/>
  <c r="I1199" i="1"/>
  <c r="I1198" i="1" s="1"/>
  <c r="S1198" i="1"/>
  <c r="P1198" i="1"/>
  <c r="Q1197" i="1"/>
  <c r="M1197" i="1" s="1"/>
  <c r="Q1196" i="1"/>
  <c r="S1190" i="1"/>
  <c r="S1189" i="1" s="1"/>
  <c r="P1190" i="1"/>
  <c r="P1189" i="1" s="1"/>
  <c r="O1190" i="1"/>
  <c r="O1189" i="1" s="1"/>
  <c r="N1190" i="1"/>
  <c r="N1189" i="1" s="1"/>
  <c r="L1190" i="1"/>
  <c r="K1190" i="1"/>
  <c r="K1189" i="1" s="1"/>
  <c r="J1190" i="1"/>
  <c r="J1189" i="1" s="1"/>
  <c r="I1190" i="1"/>
  <c r="C180" i="2" s="1"/>
  <c r="C179" i="2" s="1"/>
  <c r="Q1188" i="1"/>
  <c r="R1188" i="1" s="1"/>
  <c r="Q1187" i="1"/>
  <c r="Q1184" i="1"/>
  <c r="Q1180" i="1"/>
  <c r="M1180" i="1" s="1"/>
  <c r="Q1179" i="1"/>
  <c r="R1179" i="1" s="1"/>
  <c r="S1178" i="1"/>
  <c r="S1177" i="1" s="1"/>
  <c r="P1178" i="1"/>
  <c r="P1177" i="1" s="1"/>
  <c r="O1178" i="1"/>
  <c r="O1177" i="1" s="1"/>
  <c r="N1178" i="1"/>
  <c r="N1177" i="1" s="1"/>
  <c r="L1178" i="1"/>
  <c r="L1177" i="1" s="1"/>
  <c r="K1178" i="1"/>
  <c r="K1177" i="1" s="1"/>
  <c r="J1178" i="1"/>
  <c r="J1177" i="1" s="1"/>
  <c r="I1178" i="1"/>
  <c r="C178" i="2" s="1"/>
  <c r="C177" i="2" s="1"/>
  <c r="Q1174" i="1"/>
  <c r="R1174" i="1" s="1"/>
  <c r="S1169" i="1"/>
  <c r="S1168" i="1" s="1"/>
  <c r="P1169" i="1"/>
  <c r="P1168" i="1" s="1"/>
  <c r="O1169" i="1"/>
  <c r="O1168" i="1" s="1"/>
  <c r="N1169" i="1"/>
  <c r="N1168" i="1" s="1"/>
  <c r="L1169" i="1"/>
  <c r="D176" i="2" s="1"/>
  <c r="D175" i="2" s="1"/>
  <c r="K1169" i="1"/>
  <c r="K1168" i="1" s="1"/>
  <c r="J1169" i="1"/>
  <c r="J1168" i="1" s="1"/>
  <c r="I1169" i="1"/>
  <c r="C176" i="2" s="1"/>
  <c r="C175" i="2" s="1"/>
  <c r="S1165" i="1"/>
  <c r="S1164" i="1" s="1"/>
  <c r="P1165" i="1"/>
  <c r="P1164" i="1" s="1"/>
  <c r="O1165" i="1"/>
  <c r="O1164" i="1" s="1"/>
  <c r="N1165" i="1"/>
  <c r="N1164" i="1" s="1"/>
  <c r="L1165" i="1"/>
  <c r="D174" i="2" s="1"/>
  <c r="D173" i="2" s="1"/>
  <c r="K1165" i="1"/>
  <c r="K1164" i="1" s="1"/>
  <c r="J1165" i="1"/>
  <c r="J1164" i="1" s="1"/>
  <c r="I1165" i="1"/>
  <c r="C174" i="2" s="1"/>
  <c r="C173" i="2" s="1"/>
  <c r="S1162" i="1"/>
  <c r="P1162" i="1"/>
  <c r="O1162" i="1"/>
  <c r="N1162" i="1"/>
  <c r="L1162" i="1"/>
  <c r="D172" i="2" s="1"/>
  <c r="K1162" i="1"/>
  <c r="J1162" i="1"/>
  <c r="I1162" i="1"/>
  <c r="C172" i="2" s="1"/>
  <c r="S1159" i="1"/>
  <c r="P1159" i="1"/>
  <c r="O1159" i="1"/>
  <c r="N1159" i="1"/>
  <c r="N1158" i="1" s="1"/>
  <c r="L1159" i="1"/>
  <c r="D171" i="2" s="1"/>
  <c r="K1159" i="1"/>
  <c r="J1159" i="1"/>
  <c r="J1158" i="1" s="1"/>
  <c r="I1159" i="1"/>
  <c r="S1158" i="1"/>
  <c r="S1156" i="1"/>
  <c r="P1156" i="1"/>
  <c r="O1156" i="1"/>
  <c r="N1156" i="1"/>
  <c r="L1156" i="1"/>
  <c r="D169" i="2" s="1"/>
  <c r="K1156" i="1"/>
  <c r="J1156" i="1"/>
  <c r="I1156" i="1"/>
  <c r="C169" i="2" s="1"/>
  <c r="S1153" i="1"/>
  <c r="P1153" i="1"/>
  <c r="O1153" i="1"/>
  <c r="N1153" i="1"/>
  <c r="L1153" i="1"/>
  <c r="D168" i="2" s="1"/>
  <c r="K1153" i="1"/>
  <c r="J1153" i="1"/>
  <c r="I1153" i="1"/>
  <c r="C168" i="2" s="1"/>
  <c r="S1151" i="1"/>
  <c r="P1151" i="1"/>
  <c r="O1151" i="1"/>
  <c r="N1151" i="1"/>
  <c r="L1151" i="1"/>
  <c r="D167" i="2" s="1"/>
  <c r="K1151" i="1"/>
  <c r="J1151" i="1"/>
  <c r="I1151" i="1"/>
  <c r="C167" i="2" s="1"/>
  <c r="Q1148" i="1"/>
  <c r="Q1143" i="1"/>
  <c r="R1143" i="1" s="1"/>
  <c r="Q1140" i="1"/>
  <c r="Q1139" i="1"/>
  <c r="Q1135" i="1"/>
  <c r="Q1132" i="1"/>
  <c r="Q1131" i="1"/>
  <c r="Q1127" i="1"/>
  <c r="Q1124" i="1"/>
  <c r="R1124" i="1" s="1"/>
  <c r="Q1123" i="1"/>
  <c r="Q1119" i="1"/>
  <c r="Q1116" i="1"/>
  <c r="Q1115" i="1"/>
  <c r="R1115" i="1" s="1"/>
  <c r="Q1113" i="1"/>
  <c r="Q1111" i="1"/>
  <c r="Q1108" i="1"/>
  <c r="R1108" i="1" s="1"/>
  <c r="Q1107" i="1"/>
  <c r="Q1103" i="1"/>
  <c r="R1103" i="1" s="1"/>
  <c r="Q1100" i="1"/>
  <c r="R1100" i="1" s="1"/>
  <c r="Q1099" i="1"/>
  <c r="R1099" i="1" s="1"/>
  <c r="Q1095" i="1"/>
  <c r="Q1092" i="1"/>
  <c r="Q1091" i="1"/>
  <c r="R1091" i="1" s="1"/>
  <c r="Q1087" i="1"/>
  <c r="R1087" i="1" s="1"/>
  <c r="Q1084" i="1"/>
  <c r="Q1083" i="1"/>
  <c r="R1083" i="1" s="1"/>
  <c r="Q1079" i="1"/>
  <c r="Q1076" i="1"/>
  <c r="Q1075" i="1"/>
  <c r="S1074" i="1"/>
  <c r="P1074" i="1"/>
  <c r="O1074" i="1"/>
  <c r="N1074" i="1"/>
  <c r="L1074" i="1"/>
  <c r="K1074" i="1"/>
  <c r="J1074" i="1"/>
  <c r="I1074" i="1"/>
  <c r="C166" i="2" s="1"/>
  <c r="S1066" i="1"/>
  <c r="P1066" i="1"/>
  <c r="O1066" i="1"/>
  <c r="N1066" i="1"/>
  <c r="L1066" i="1"/>
  <c r="D160" i="2" s="1"/>
  <c r="K1066" i="1"/>
  <c r="J1066" i="1"/>
  <c r="I1066" i="1"/>
  <c r="C160" i="2" s="1"/>
  <c r="S1062" i="1"/>
  <c r="P1062" i="1"/>
  <c r="O1062" i="1"/>
  <c r="N1062" i="1"/>
  <c r="L1062" i="1"/>
  <c r="K1062" i="1"/>
  <c r="K1061" i="1" s="1"/>
  <c r="J1062" i="1"/>
  <c r="I1062" i="1"/>
  <c r="S1061" i="1"/>
  <c r="P1061" i="1"/>
  <c r="O1061" i="1"/>
  <c r="S1059" i="1"/>
  <c r="P1059" i="1"/>
  <c r="O1059" i="1"/>
  <c r="N1059" i="1"/>
  <c r="L1059" i="1"/>
  <c r="D157" i="2" s="1"/>
  <c r="K1059" i="1"/>
  <c r="J1059" i="1"/>
  <c r="I1059" i="1"/>
  <c r="C157" i="2" s="1"/>
  <c r="S1057" i="1"/>
  <c r="P1057" i="1"/>
  <c r="O1057" i="1"/>
  <c r="N1057" i="1"/>
  <c r="L1057" i="1"/>
  <c r="K1057" i="1"/>
  <c r="J1057" i="1"/>
  <c r="I1057" i="1"/>
  <c r="S1055" i="1"/>
  <c r="P1055" i="1"/>
  <c r="O1055" i="1"/>
  <c r="N1055" i="1"/>
  <c r="L1055" i="1"/>
  <c r="D155" i="2" s="1"/>
  <c r="K1055" i="1"/>
  <c r="J1055" i="1"/>
  <c r="I1055" i="1"/>
  <c r="C155" i="2" s="1"/>
  <c r="S1052" i="1"/>
  <c r="P1052" i="1"/>
  <c r="O1052" i="1"/>
  <c r="N1052" i="1"/>
  <c r="L1052" i="1"/>
  <c r="K1052" i="1"/>
  <c r="K1051" i="1" s="1"/>
  <c r="J1052" i="1"/>
  <c r="I1052" i="1"/>
  <c r="I1051" i="1" s="1"/>
  <c r="S1051" i="1"/>
  <c r="P1051" i="1"/>
  <c r="M1050" i="1"/>
  <c r="T1050" i="1" s="1"/>
  <c r="D152" i="2"/>
  <c r="C152" i="2"/>
  <c r="S1043" i="1"/>
  <c r="P1043" i="1"/>
  <c r="O1043" i="1"/>
  <c r="N1043" i="1"/>
  <c r="N1042" i="1" s="1"/>
  <c r="L1043" i="1"/>
  <c r="D151" i="2" s="1"/>
  <c r="K1043" i="1"/>
  <c r="J1043" i="1"/>
  <c r="J1042" i="1" s="1"/>
  <c r="I1043" i="1"/>
  <c r="C151" i="2" s="1"/>
  <c r="S1039" i="1"/>
  <c r="P1039" i="1"/>
  <c r="O1039" i="1"/>
  <c r="N1039" i="1"/>
  <c r="L1039" i="1"/>
  <c r="D149" i="2" s="1"/>
  <c r="K1039" i="1"/>
  <c r="J1039" i="1"/>
  <c r="I1039" i="1"/>
  <c r="C149" i="2" s="1"/>
  <c r="S1037" i="1"/>
  <c r="P1037" i="1"/>
  <c r="O1037" i="1"/>
  <c r="N1037" i="1"/>
  <c r="L1037" i="1"/>
  <c r="D148" i="2" s="1"/>
  <c r="K1037" i="1"/>
  <c r="J1037" i="1"/>
  <c r="I1037" i="1"/>
  <c r="C148" i="2" s="1"/>
  <c r="S1034" i="1"/>
  <c r="P1034" i="1"/>
  <c r="O1034" i="1"/>
  <c r="N1034" i="1"/>
  <c r="N1033" i="1" s="1"/>
  <c r="L1034" i="1"/>
  <c r="D147" i="2" s="1"/>
  <c r="K1034" i="1"/>
  <c r="J1034" i="1"/>
  <c r="I1034" i="1"/>
  <c r="S1031" i="1"/>
  <c r="P1031" i="1"/>
  <c r="O1031" i="1"/>
  <c r="N1031" i="1"/>
  <c r="L1031" i="1"/>
  <c r="K1031" i="1"/>
  <c r="J1031" i="1"/>
  <c r="I1031" i="1"/>
  <c r="C145" i="2" s="1"/>
  <c r="S1028" i="1"/>
  <c r="P1028" i="1"/>
  <c r="O1028" i="1"/>
  <c r="O1027" i="1" s="1"/>
  <c r="N1028" i="1"/>
  <c r="N1027" i="1" s="1"/>
  <c r="L1028" i="1"/>
  <c r="D144" i="2" s="1"/>
  <c r="K1028" i="1"/>
  <c r="K1027" i="1" s="1"/>
  <c r="J1028" i="1"/>
  <c r="J1027" i="1" s="1"/>
  <c r="I1028" i="1"/>
  <c r="C144" i="2" s="1"/>
  <c r="D142" i="2"/>
  <c r="Q1019" i="1"/>
  <c r="R1019" i="1" s="1"/>
  <c r="S1016" i="1"/>
  <c r="S1015" i="1" s="1"/>
  <c r="P1016" i="1"/>
  <c r="O1016" i="1"/>
  <c r="O1015" i="1" s="1"/>
  <c r="N1016" i="1"/>
  <c r="N1015" i="1" s="1"/>
  <c r="L1016" i="1"/>
  <c r="K1016" i="1"/>
  <c r="K1015" i="1" s="1"/>
  <c r="J1016" i="1"/>
  <c r="J1015" i="1" s="1"/>
  <c r="I1016" i="1"/>
  <c r="C141" i="2" s="1"/>
  <c r="S1012" i="1"/>
  <c r="P1012" i="1"/>
  <c r="O1012" i="1"/>
  <c r="N1012" i="1"/>
  <c r="N1011" i="1" s="1"/>
  <c r="L1012" i="1"/>
  <c r="D139" i="2" s="1"/>
  <c r="D138" i="2" s="1"/>
  <c r="K1012" i="1"/>
  <c r="K1011" i="1" s="1"/>
  <c r="J1012" i="1"/>
  <c r="J1011" i="1" s="1"/>
  <c r="I1012" i="1"/>
  <c r="C139" i="2" s="1"/>
  <c r="C138" i="2" s="1"/>
  <c r="S1011" i="1"/>
  <c r="P1011" i="1"/>
  <c r="O1011" i="1"/>
  <c r="S1008" i="1"/>
  <c r="P1008" i="1"/>
  <c r="P1007" i="1" s="1"/>
  <c r="O1008" i="1"/>
  <c r="O1007" i="1" s="1"/>
  <c r="N1008" i="1"/>
  <c r="N1007" i="1" s="1"/>
  <c r="L1008" i="1"/>
  <c r="K1008" i="1"/>
  <c r="K1007" i="1" s="1"/>
  <c r="J1008" i="1"/>
  <c r="J1007" i="1" s="1"/>
  <c r="I1008" i="1"/>
  <c r="C137" i="2" s="1"/>
  <c r="C136" i="2" s="1"/>
  <c r="S1007" i="1"/>
  <c r="S1004" i="1"/>
  <c r="P1004" i="1"/>
  <c r="O1004" i="1"/>
  <c r="N1004" i="1"/>
  <c r="L1004" i="1"/>
  <c r="D135" i="2" s="1"/>
  <c r="K1004" i="1"/>
  <c r="J1004" i="1"/>
  <c r="I1004" i="1"/>
  <c r="C135" i="2" s="1"/>
  <c r="S997" i="1"/>
  <c r="P997" i="1"/>
  <c r="O997" i="1"/>
  <c r="O996" i="1" s="1"/>
  <c r="N997" i="1"/>
  <c r="L997" i="1"/>
  <c r="D134" i="2" s="1"/>
  <c r="K997" i="1"/>
  <c r="K996" i="1" s="1"/>
  <c r="J997" i="1"/>
  <c r="I997" i="1"/>
  <c r="S990" i="1"/>
  <c r="P990" i="1"/>
  <c r="O990" i="1"/>
  <c r="N990" i="1"/>
  <c r="L990" i="1"/>
  <c r="D132" i="2" s="1"/>
  <c r="K990" i="1"/>
  <c r="J990" i="1"/>
  <c r="I990" i="1"/>
  <c r="C132" i="2" s="1"/>
  <c r="S978" i="1"/>
  <c r="P978" i="1"/>
  <c r="P977" i="1" s="1"/>
  <c r="O978" i="1"/>
  <c r="N978" i="1"/>
  <c r="L978" i="1"/>
  <c r="D131" i="2" s="1"/>
  <c r="K978" i="1"/>
  <c r="J978" i="1"/>
  <c r="I978" i="1"/>
  <c r="C131" i="2" s="1"/>
  <c r="S973" i="1"/>
  <c r="P973" i="1"/>
  <c r="P972" i="1" s="1"/>
  <c r="O973" i="1"/>
  <c r="O972" i="1" s="1"/>
  <c r="N973" i="1"/>
  <c r="N972" i="1" s="1"/>
  <c r="L973" i="1"/>
  <c r="K973" i="1"/>
  <c r="K972" i="1" s="1"/>
  <c r="J973" i="1"/>
  <c r="J972" i="1" s="1"/>
  <c r="I973" i="1"/>
  <c r="C129" i="2" s="1"/>
  <c r="C128" i="2" s="1"/>
  <c r="S972" i="1"/>
  <c r="S970" i="1" s="1"/>
  <c r="S968" i="1"/>
  <c r="P968" i="1"/>
  <c r="O968" i="1"/>
  <c r="N968" i="1"/>
  <c r="L968" i="1"/>
  <c r="D126" i="2" s="1"/>
  <c r="K968" i="1"/>
  <c r="J968" i="1"/>
  <c r="I968" i="1"/>
  <c r="C126" i="2" s="1"/>
  <c r="S963" i="1"/>
  <c r="P963" i="1"/>
  <c r="O963" i="1"/>
  <c r="N963" i="1"/>
  <c r="L963" i="1"/>
  <c r="D125" i="2" s="1"/>
  <c r="K963" i="1"/>
  <c r="J963" i="1"/>
  <c r="I963" i="1"/>
  <c r="C125" i="2" s="1"/>
  <c r="D124" i="2"/>
  <c r="C124" i="2"/>
  <c r="S957" i="1"/>
  <c r="P957" i="1"/>
  <c r="O957" i="1"/>
  <c r="N957" i="1"/>
  <c r="L957" i="1"/>
  <c r="D123" i="2" s="1"/>
  <c r="K957" i="1"/>
  <c r="J957" i="1"/>
  <c r="I957" i="1"/>
  <c r="C123" i="2" s="1"/>
  <c r="D122" i="2"/>
  <c r="C122" i="2"/>
  <c r="S945" i="1"/>
  <c r="P945" i="1"/>
  <c r="O945" i="1"/>
  <c r="N945" i="1"/>
  <c r="L945" i="1"/>
  <c r="D121" i="2" s="1"/>
  <c r="K945" i="1"/>
  <c r="J945" i="1"/>
  <c r="I945" i="1"/>
  <c r="C121" i="2" s="1"/>
  <c r="S943" i="1"/>
  <c r="P943" i="1"/>
  <c r="O943" i="1"/>
  <c r="N943" i="1"/>
  <c r="L943" i="1"/>
  <c r="K943" i="1"/>
  <c r="J943" i="1"/>
  <c r="I943" i="1"/>
  <c r="C120" i="2" s="1"/>
  <c r="S937" i="1"/>
  <c r="P937" i="1"/>
  <c r="O937" i="1"/>
  <c r="N937" i="1"/>
  <c r="L937" i="1"/>
  <c r="D119" i="2" s="1"/>
  <c r="K937" i="1"/>
  <c r="J937" i="1"/>
  <c r="I937" i="1"/>
  <c r="C119" i="2" s="1"/>
  <c r="S934" i="1"/>
  <c r="P934" i="1"/>
  <c r="O934" i="1"/>
  <c r="N934" i="1"/>
  <c r="L934" i="1"/>
  <c r="D118" i="2" s="1"/>
  <c r="K934" i="1"/>
  <c r="J934" i="1"/>
  <c r="I934" i="1"/>
  <c r="C118" i="2" s="1"/>
  <c r="D117" i="2"/>
  <c r="S928" i="1"/>
  <c r="P928" i="1"/>
  <c r="O928" i="1"/>
  <c r="N928" i="1"/>
  <c r="L928" i="1"/>
  <c r="D116" i="2" s="1"/>
  <c r="K928" i="1"/>
  <c r="J928" i="1"/>
  <c r="I928" i="1"/>
  <c r="C116" i="2" s="1"/>
  <c r="Q923" i="1"/>
  <c r="R923" i="1" s="1"/>
  <c r="S921" i="1"/>
  <c r="P921" i="1"/>
  <c r="O921" i="1"/>
  <c r="N921" i="1"/>
  <c r="L921" i="1"/>
  <c r="D115" i="2" s="1"/>
  <c r="K921" i="1"/>
  <c r="J921" i="1"/>
  <c r="I921" i="1"/>
  <c r="C115" i="2" s="1"/>
  <c r="Q881" i="1"/>
  <c r="S834" i="1"/>
  <c r="P834" i="1"/>
  <c r="O834" i="1"/>
  <c r="N834" i="1"/>
  <c r="L834" i="1"/>
  <c r="K834" i="1"/>
  <c r="J834" i="1"/>
  <c r="I834" i="1"/>
  <c r="C114" i="2" s="1"/>
  <c r="S829" i="1"/>
  <c r="P829" i="1"/>
  <c r="O829" i="1"/>
  <c r="N829" i="1"/>
  <c r="L829" i="1"/>
  <c r="D111" i="2" s="1"/>
  <c r="K829" i="1"/>
  <c r="J829" i="1"/>
  <c r="I829" i="1"/>
  <c r="C111" i="2" s="1"/>
  <c r="S821" i="1"/>
  <c r="P821" i="1"/>
  <c r="O821" i="1"/>
  <c r="N821" i="1"/>
  <c r="L821" i="1"/>
  <c r="D110" i="2" s="1"/>
  <c r="K821" i="1"/>
  <c r="J821" i="1"/>
  <c r="I821" i="1"/>
  <c r="C110" i="2" s="1"/>
  <c r="S811" i="1"/>
  <c r="P811" i="1"/>
  <c r="O811" i="1"/>
  <c r="N811" i="1"/>
  <c r="N810" i="1" s="1"/>
  <c r="L811" i="1"/>
  <c r="D109" i="2" s="1"/>
  <c r="K811" i="1"/>
  <c r="J811" i="1"/>
  <c r="I811" i="1"/>
  <c r="S810" i="1"/>
  <c r="P810" i="1"/>
  <c r="S806" i="1"/>
  <c r="P806" i="1"/>
  <c r="O806" i="1"/>
  <c r="N806" i="1"/>
  <c r="L806" i="1"/>
  <c r="K806" i="1"/>
  <c r="J806" i="1"/>
  <c r="I806" i="1"/>
  <c r="S804" i="1"/>
  <c r="P804" i="1"/>
  <c r="O804" i="1"/>
  <c r="N804" i="1"/>
  <c r="L804" i="1"/>
  <c r="D105" i="2" s="1"/>
  <c r="K804" i="1"/>
  <c r="J804" i="1"/>
  <c r="I804" i="1"/>
  <c r="C105" i="2" s="1"/>
  <c r="S794" i="1"/>
  <c r="P794" i="1"/>
  <c r="O794" i="1"/>
  <c r="N794" i="1"/>
  <c r="L794" i="1"/>
  <c r="D103" i="2" s="1"/>
  <c r="K794" i="1"/>
  <c r="J794" i="1"/>
  <c r="I794" i="1"/>
  <c r="C103" i="2" s="1"/>
  <c r="S790" i="1"/>
  <c r="S789" i="1" s="1"/>
  <c r="P790" i="1"/>
  <c r="P789" i="1" s="1"/>
  <c r="O790" i="1"/>
  <c r="O789" i="1" s="1"/>
  <c r="N790" i="1"/>
  <c r="N789" i="1" s="1"/>
  <c r="L790" i="1"/>
  <c r="L789" i="1" s="1"/>
  <c r="K790" i="1"/>
  <c r="K789" i="1" s="1"/>
  <c r="J790" i="1"/>
  <c r="J789" i="1" s="1"/>
  <c r="I790" i="1"/>
  <c r="I789" i="1" s="1"/>
  <c r="D100" i="2"/>
  <c r="S760" i="1"/>
  <c r="P760" i="1"/>
  <c r="P759" i="1" s="1"/>
  <c r="O760" i="1"/>
  <c r="N760" i="1"/>
  <c r="L760" i="1"/>
  <c r="D98" i="2" s="1"/>
  <c r="K760" i="1"/>
  <c r="J760" i="1"/>
  <c r="I760" i="1"/>
  <c r="S757" i="1"/>
  <c r="P757" i="1"/>
  <c r="O757" i="1"/>
  <c r="N757" i="1"/>
  <c r="L757" i="1"/>
  <c r="D96" i="2" s="1"/>
  <c r="K757" i="1"/>
  <c r="J757" i="1"/>
  <c r="I757" i="1"/>
  <c r="C96" i="2" s="1"/>
  <c r="S752" i="1"/>
  <c r="P752" i="1"/>
  <c r="P751" i="1" s="1"/>
  <c r="O752" i="1"/>
  <c r="N752" i="1"/>
  <c r="L752" i="1"/>
  <c r="D95" i="2" s="1"/>
  <c r="K752" i="1"/>
  <c r="J752" i="1"/>
  <c r="I752" i="1"/>
  <c r="C95" i="2" s="1"/>
  <c r="S747" i="1"/>
  <c r="P747" i="1"/>
  <c r="P746" i="1" s="1"/>
  <c r="O747" i="1"/>
  <c r="O746" i="1" s="1"/>
  <c r="N747" i="1"/>
  <c r="N746" i="1" s="1"/>
  <c r="L747" i="1"/>
  <c r="K747" i="1"/>
  <c r="K746" i="1" s="1"/>
  <c r="J747" i="1"/>
  <c r="J746" i="1" s="1"/>
  <c r="I747" i="1"/>
  <c r="C93" i="2" s="1"/>
  <c r="C92" i="2" s="1"/>
  <c r="S746" i="1"/>
  <c r="S742" i="1"/>
  <c r="P742" i="1"/>
  <c r="O742" i="1"/>
  <c r="N742" i="1"/>
  <c r="L742" i="1"/>
  <c r="D91" i="2" s="1"/>
  <c r="K742" i="1"/>
  <c r="J742" i="1"/>
  <c r="I742" i="1"/>
  <c r="C91" i="2" s="1"/>
  <c r="S731" i="1"/>
  <c r="P731" i="1"/>
  <c r="P730" i="1" s="1"/>
  <c r="O731" i="1"/>
  <c r="O730" i="1" s="1"/>
  <c r="N731" i="1"/>
  <c r="L731" i="1"/>
  <c r="D90" i="2" s="1"/>
  <c r="K731" i="1"/>
  <c r="K730" i="1" s="1"/>
  <c r="J731" i="1"/>
  <c r="I731" i="1"/>
  <c r="S730" i="1"/>
  <c r="S725" i="1"/>
  <c r="P725" i="1"/>
  <c r="O725" i="1"/>
  <c r="N725" i="1"/>
  <c r="D88" i="2"/>
  <c r="D87" i="2" s="1"/>
  <c r="K725" i="1"/>
  <c r="J725" i="1"/>
  <c r="C88" i="2"/>
  <c r="C87" i="2" s="1"/>
  <c r="S723" i="1"/>
  <c r="P723" i="1"/>
  <c r="O723" i="1"/>
  <c r="O722" i="1" s="1"/>
  <c r="N723" i="1"/>
  <c r="N722" i="1" s="1"/>
  <c r="L723" i="1"/>
  <c r="L722" i="1" s="1"/>
  <c r="K723" i="1"/>
  <c r="K722" i="1" s="1"/>
  <c r="J723" i="1"/>
  <c r="J722" i="1" s="1"/>
  <c r="I723" i="1"/>
  <c r="S722" i="1"/>
  <c r="P722" i="1"/>
  <c r="S720" i="1"/>
  <c r="P720" i="1"/>
  <c r="O720" i="1"/>
  <c r="N720" i="1"/>
  <c r="L720" i="1"/>
  <c r="D84" i="2" s="1"/>
  <c r="K720" i="1"/>
  <c r="J720" i="1"/>
  <c r="I720" i="1"/>
  <c r="C84" i="2" s="1"/>
  <c r="S711" i="1"/>
  <c r="P711" i="1"/>
  <c r="O711" i="1"/>
  <c r="N711" i="1"/>
  <c r="L711" i="1"/>
  <c r="D83" i="2" s="1"/>
  <c r="K711" i="1"/>
  <c r="J711" i="1"/>
  <c r="I711" i="1"/>
  <c r="C83" i="2" s="1"/>
  <c r="S706" i="1"/>
  <c r="P706" i="1"/>
  <c r="O706" i="1"/>
  <c r="N706" i="1"/>
  <c r="L706" i="1"/>
  <c r="D82" i="2" s="1"/>
  <c r="K706" i="1"/>
  <c r="J706" i="1"/>
  <c r="I706" i="1"/>
  <c r="S705" i="1"/>
  <c r="P669" i="1"/>
  <c r="D80" i="2"/>
  <c r="C80" i="2"/>
  <c r="D79" i="2"/>
  <c r="C79" i="2"/>
  <c r="S667" i="1"/>
  <c r="P667" i="1"/>
  <c r="P666" i="1" s="1"/>
  <c r="O667" i="1"/>
  <c r="O666" i="1" s="1"/>
  <c r="N667" i="1"/>
  <c r="N666" i="1" s="1"/>
  <c r="L667" i="1"/>
  <c r="K667" i="1"/>
  <c r="K666" i="1" s="1"/>
  <c r="J667" i="1"/>
  <c r="J666" i="1" s="1"/>
  <c r="I667" i="1"/>
  <c r="C77" i="2" s="1"/>
  <c r="C76" i="2" s="1"/>
  <c r="S666" i="1"/>
  <c r="S663" i="1"/>
  <c r="P663" i="1"/>
  <c r="O663" i="1"/>
  <c r="N663" i="1"/>
  <c r="L663" i="1"/>
  <c r="D75" i="2" s="1"/>
  <c r="K663" i="1"/>
  <c r="J663" i="1"/>
  <c r="I663" i="1"/>
  <c r="C75" i="2" s="1"/>
  <c r="S661" i="1"/>
  <c r="P661" i="1"/>
  <c r="O661" i="1"/>
  <c r="N661" i="1"/>
  <c r="L661" i="1"/>
  <c r="D74" i="2" s="1"/>
  <c r="K661" i="1"/>
  <c r="J661" i="1"/>
  <c r="I661" i="1"/>
  <c r="C74" i="2" s="1"/>
  <c r="S652" i="1"/>
  <c r="P652" i="1"/>
  <c r="O652" i="1"/>
  <c r="N652" i="1"/>
  <c r="L652" i="1"/>
  <c r="D73" i="2" s="1"/>
  <c r="K652" i="1"/>
  <c r="J652" i="1"/>
  <c r="I652" i="1"/>
  <c r="C73" i="2" s="1"/>
  <c r="D72" i="2"/>
  <c r="C72" i="2"/>
  <c r="S626" i="1"/>
  <c r="P626" i="1"/>
  <c r="O626" i="1"/>
  <c r="N626" i="1"/>
  <c r="L626" i="1"/>
  <c r="D71" i="2" s="1"/>
  <c r="K626" i="1"/>
  <c r="J626" i="1"/>
  <c r="I626" i="1"/>
  <c r="C71" i="2" s="1"/>
  <c r="D70" i="2"/>
  <c r="C70" i="2"/>
  <c r="S543" i="1"/>
  <c r="P543" i="1"/>
  <c r="O543" i="1"/>
  <c r="N543" i="1"/>
  <c r="L543" i="1"/>
  <c r="D69" i="2" s="1"/>
  <c r="K543" i="1"/>
  <c r="J543" i="1"/>
  <c r="I543" i="1"/>
  <c r="C69" i="2" s="1"/>
  <c r="S539" i="1"/>
  <c r="P539" i="1"/>
  <c r="O539" i="1"/>
  <c r="N539" i="1"/>
  <c r="L539" i="1"/>
  <c r="D68" i="2" s="1"/>
  <c r="K539" i="1"/>
  <c r="J539" i="1"/>
  <c r="I539" i="1"/>
  <c r="C68" i="2" s="1"/>
  <c r="S533" i="1"/>
  <c r="P533" i="1"/>
  <c r="O533" i="1"/>
  <c r="N533" i="1"/>
  <c r="L533" i="1"/>
  <c r="D67" i="2" s="1"/>
  <c r="K533" i="1"/>
  <c r="J533" i="1"/>
  <c r="I533" i="1"/>
  <c r="C67" i="2" s="1"/>
  <c r="S530" i="1"/>
  <c r="P530" i="1"/>
  <c r="O530" i="1"/>
  <c r="N530" i="1"/>
  <c r="L530" i="1"/>
  <c r="D66" i="2" s="1"/>
  <c r="K530" i="1"/>
  <c r="J530" i="1"/>
  <c r="I530" i="1"/>
  <c r="C66" i="2" s="1"/>
  <c r="Q428" i="1"/>
  <c r="R428" i="1" s="1"/>
  <c r="N428" i="1"/>
  <c r="N403" i="1" s="1"/>
  <c r="S403" i="1"/>
  <c r="P403" i="1"/>
  <c r="O403" i="1"/>
  <c r="L403" i="1"/>
  <c r="D65" i="2" s="1"/>
  <c r="K403" i="1"/>
  <c r="J403" i="1"/>
  <c r="I403" i="1"/>
  <c r="S399" i="1"/>
  <c r="P399" i="1"/>
  <c r="O399" i="1"/>
  <c r="N399" i="1"/>
  <c r="L399" i="1"/>
  <c r="D62" i="2" s="1"/>
  <c r="K399" i="1"/>
  <c r="J399" i="1"/>
  <c r="I399" i="1"/>
  <c r="C62" i="2" s="1"/>
  <c r="S387" i="1"/>
  <c r="P387" i="1"/>
  <c r="O387" i="1"/>
  <c r="N387" i="1"/>
  <c r="L387" i="1"/>
  <c r="D61" i="2" s="1"/>
  <c r="K387" i="1"/>
  <c r="J387" i="1"/>
  <c r="I387" i="1"/>
  <c r="C61" i="2" s="1"/>
  <c r="S382" i="1"/>
  <c r="P382" i="1"/>
  <c r="O382" i="1"/>
  <c r="N382" i="1"/>
  <c r="L382" i="1"/>
  <c r="D60" i="2" s="1"/>
  <c r="K382" i="1"/>
  <c r="J382" i="1"/>
  <c r="I382" i="1"/>
  <c r="S371" i="1"/>
  <c r="S370" i="1" s="1"/>
  <c r="P371" i="1"/>
  <c r="O371" i="1"/>
  <c r="O370" i="1" s="1"/>
  <c r="N371" i="1"/>
  <c r="N370" i="1" s="1"/>
  <c r="L371" i="1"/>
  <c r="K371" i="1"/>
  <c r="K370" i="1" s="1"/>
  <c r="J371" i="1"/>
  <c r="I371" i="1"/>
  <c r="C59" i="2" s="1"/>
  <c r="S368" i="1"/>
  <c r="P368" i="1"/>
  <c r="O368" i="1"/>
  <c r="N368" i="1"/>
  <c r="L368" i="1"/>
  <c r="D57" i="2" s="1"/>
  <c r="K368" i="1"/>
  <c r="J368" i="1"/>
  <c r="I368" i="1"/>
  <c r="C57" i="2" s="1"/>
  <c r="S361" i="1"/>
  <c r="P361" i="1"/>
  <c r="O361" i="1"/>
  <c r="N361" i="1"/>
  <c r="L361" i="1"/>
  <c r="D56" i="2" s="1"/>
  <c r="K361" i="1"/>
  <c r="J361" i="1"/>
  <c r="I361" i="1"/>
  <c r="S357" i="1"/>
  <c r="S356" i="1" s="1"/>
  <c r="P357" i="1"/>
  <c r="P356" i="1" s="1"/>
  <c r="O357" i="1"/>
  <c r="O356" i="1" s="1"/>
  <c r="N357" i="1"/>
  <c r="N356" i="1" s="1"/>
  <c r="L357" i="1"/>
  <c r="K357" i="1"/>
  <c r="K356" i="1" s="1"/>
  <c r="J357" i="1"/>
  <c r="J356" i="1" s="1"/>
  <c r="I357" i="1"/>
  <c r="C55" i="2" s="1"/>
  <c r="S353" i="1"/>
  <c r="P353" i="1"/>
  <c r="O353" i="1"/>
  <c r="N353" i="1"/>
  <c r="N352" i="1" s="1"/>
  <c r="L353" i="1"/>
  <c r="D53" i="2" s="1"/>
  <c r="D52" i="2" s="1"/>
  <c r="K353" i="1"/>
  <c r="K352" i="1" s="1"/>
  <c r="J353" i="1"/>
  <c r="J352" i="1" s="1"/>
  <c r="I353" i="1"/>
  <c r="C53" i="2" s="1"/>
  <c r="C52" i="2" s="1"/>
  <c r="S352" i="1"/>
  <c r="P352" i="1"/>
  <c r="O352" i="1"/>
  <c r="S350" i="1"/>
  <c r="P350" i="1"/>
  <c r="O350" i="1"/>
  <c r="N350" i="1"/>
  <c r="L350" i="1"/>
  <c r="D51" i="2" s="1"/>
  <c r="K350" i="1"/>
  <c r="J350" i="1"/>
  <c r="I350" i="1"/>
  <c r="C51" i="2" s="1"/>
  <c r="S346" i="1"/>
  <c r="P346" i="1"/>
  <c r="O346" i="1"/>
  <c r="N346" i="1"/>
  <c r="L346" i="1"/>
  <c r="D50" i="2" s="1"/>
  <c r="K346" i="1"/>
  <c r="J346" i="1"/>
  <c r="I346" i="1"/>
  <c r="C50" i="2" s="1"/>
  <c r="S341" i="1"/>
  <c r="P341" i="1"/>
  <c r="O341" i="1"/>
  <c r="N341" i="1"/>
  <c r="L341" i="1"/>
  <c r="D49" i="2" s="1"/>
  <c r="K341" i="1"/>
  <c r="J341" i="1"/>
  <c r="I341" i="1"/>
  <c r="C49" i="2" s="1"/>
  <c r="S338" i="1"/>
  <c r="P338" i="1"/>
  <c r="O338" i="1"/>
  <c r="N338" i="1"/>
  <c r="L338" i="1"/>
  <c r="D47" i="2" s="1"/>
  <c r="K338" i="1"/>
  <c r="J338" i="1"/>
  <c r="I338" i="1"/>
  <c r="C47" i="2" s="1"/>
  <c r="S336" i="1"/>
  <c r="P336" i="1"/>
  <c r="O336" i="1"/>
  <c r="N336" i="1"/>
  <c r="L336" i="1"/>
  <c r="D46" i="2" s="1"/>
  <c r="K336" i="1"/>
  <c r="J336" i="1"/>
  <c r="I336" i="1"/>
  <c r="C46" i="2" s="1"/>
  <c r="S326" i="1"/>
  <c r="P326" i="1"/>
  <c r="P325" i="1" s="1"/>
  <c r="O326" i="1"/>
  <c r="N326" i="1"/>
  <c r="N325" i="1" s="1"/>
  <c r="L326" i="1"/>
  <c r="D45" i="2" s="1"/>
  <c r="K326" i="1"/>
  <c r="J326" i="1"/>
  <c r="J325" i="1" s="1"/>
  <c r="I326" i="1"/>
  <c r="I325" i="1" s="1"/>
  <c r="S321" i="1"/>
  <c r="P321" i="1"/>
  <c r="O321" i="1"/>
  <c r="N321" i="1"/>
  <c r="L321" i="1"/>
  <c r="K321" i="1"/>
  <c r="J321" i="1"/>
  <c r="I321" i="1"/>
  <c r="C43" i="2" s="1"/>
  <c r="S316" i="1"/>
  <c r="S315" i="1" s="1"/>
  <c r="P316" i="1"/>
  <c r="O316" i="1"/>
  <c r="O315" i="1" s="1"/>
  <c r="N316" i="1"/>
  <c r="N315" i="1" s="1"/>
  <c r="L316" i="1"/>
  <c r="D42" i="2" s="1"/>
  <c r="K316" i="1"/>
  <c r="K315" i="1" s="1"/>
  <c r="J316" i="1"/>
  <c r="J315" i="1" s="1"/>
  <c r="I316" i="1"/>
  <c r="C42" i="2" s="1"/>
  <c r="S310" i="1"/>
  <c r="P310" i="1"/>
  <c r="P309" i="1" s="1"/>
  <c r="O310" i="1"/>
  <c r="O309" i="1" s="1"/>
  <c r="N310" i="1"/>
  <c r="N309" i="1" s="1"/>
  <c r="L310" i="1"/>
  <c r="L309" i="1" s="1"/>
  <c r="K310" i="1"/>
  <c r="K309" i="1" s="1"/>
  <c r="J310" i="1"/>
  <c r="J309" i="1" s="1"/>
  <c r="I310" i="1"/>
  <c r="S309" i="1"/>
  <c r="S307" i="1"/>
  <c r="S306" i="1" s="1"/>
  <c r="P307" i="1"/>
  <c r="O307" i="1"/>
  <c r="O306" i="1" s="1"/>
  <c r="N307" i="1"/>
  <c r="N306" i="1" s="1"/>
  <c r="L307" i="1"/>
  <c r="D38" i="2" s="1"/>
  <c r="D37" i="2" s="1"/>
  <c r="K307" i="1"/>
  <c r="K306" i="1" s="1"/>
  <c r="J307" i="1"/>
  <c r="J306" i="1" s="1"/>
  <c r="I307" i="1"/>
  <c r="C38" i="2" s="1"/>
  <c r="C37" i="2" s="1"/>
  <c r="P306" i="1"/>
  <c r="S303" i="1"/>
  <c r="P303" i="1"/>
  <c r="O303" i="1"/>
  <c r="N303" i="1"/>
  <c r="L303" i="1"/>
  <c r="D36" i="2" s="1"/>
  <c r="D35" i="2" s="1"/>
  <c r="K303" i="1"/>
  <c r="J303" i="1"/>
  <c r="I303" i="1"/>
  <c r="S302" i="1"/>
  <c r="P302" i="1"/>
  <c r="O302" i="1"/>
  <c r="N302" i="1"/>
  <c r="L302" i="1"/>
  <c r="K302" i="1"/>
  <c r="J302" i="1"/>
  <c r="S300" i="1"/>
  <c r="S299" i="1" s="1"/>
  <c r="P300" i="1"/>
  <c r="P299" i="1" s="1"/>
  <c r="O300" i="1"/>
  <c r="O299" i="1" s="1"/>
  <c r="N300" i="1"/>
  <c r="N299" i="1" s="1"/>
  <c r="L300" i="1"/>
  <c r="D34" i="2" s="1"/>
  <c r="D33" i="2" s="1"/>
  <c r="K300" i="1"/>
  <c r="K299" i="1" s="1"/>
  <c r="J300" i="1"/>
  <c r="J299" i="1" s="1"/>
  <c r="I300" i="1"/>
  <c r="C34" i="2" s="1"/>
  <c r="C33" i="2" s="1"/>
  <c r="S297" i="1"/>
  <c r="P297" i="1"/>
  <c r="O297" i="1"/>
  <c r="N297" i="1"/>
  <c r="L297" i="1"/>
  <c r="D32" i="2" s="1"/>
  <c r="K297" i="1"/>
  <c r="J297" i="1"/>
  <c r="I297" i="1"/>
  <c r="C32" i="2" s="1"/>
  <c r="S295" i="1"/>
  <c r="P295" i="1"/>
  <c r="O295" i="1"/>
  <c r="N295" i="1"/>
  <c r="L295" i="1"/>
  <c r="D31" i="2" s="1"/>
  <c r="K295" i="1"/>
  <c r="J295" i="1"/>
  <c r="I295" i="1"/>
  <c r="C31" i="2" s="1"/>
  <c r="S290" i="1"/>
  <c r="P290" i="1"/>
  <c r="O290" i="1"/>
  <c r="N290" i="1"/>
  <c r="L290" i="1"/>
  <c r="D30" i="2" s="1"/>
  <c r="K290" i="1"/>
  <c r="J290" i="1"/>
  <c r="I290" i="1"/>
  <c r="C30" i="2" s="1"/>
  <c r="S287" i="1"/>
  <c r="P287" i="1"/>
  <c r="O287" i="1"/>
  <c r="N287" i="1"/>
  <c r="L287" i="1"/>
  <c r="D29" i="2" s="1"/>
  <c r="K287" i="1"/>
  <c r="J287" i="1"/>
  <c r="I287" i="1"/>
  <c r="C29" i="2" s="1"/>
  <c r="S284" i="1"/>
  <c r="P284" i="1"/>
  <c r="P283" i="1" s="1"/>
  <c r="O284" i="1"/>
  <c r="O283" i="1" s="1"/>
  <c r="N284" i="1"/>
  <c r="N283" i="1" s="1"/>
  <c r="L284" i="1"/>
  <c r="K284" i="1"/>
  <c r="K283" i="1" s="1"/>
  <c r="J284" i="1"/>
  <c r="J283" i="1" s="1"/>
  <c r="I284" i="1"/>
  <c r="C27" i="2" s="1"/>
  <c r="C26" i="2" s="1"/>
  <c r="S283" i="1"/>
  <c r="S277" i="1"/>
  <c r="P277" i="1"/>
  <c r="O277" i="1"/>
  <c r="N277" i="1"/>
  <c r="L277" i="1"/>
  <c r="D25" i="2" s="1"/>
  <c r="K277" i="1"/>
  <c r="J277" i="1"/>
  <c r="I277" i="1"/>
  <c r="C25" i="2" s="1"/>
  <c r="S255" i="1"/>
  <c r="P255" i="1"/>
  <c r="P254" i="1" s="1"/>
  <c r="O255" i="1"/>
  <c r="O254" i="1" s="1"/>
  <c r="N255" i="1"/>
  <c r="L255" i="1"/>
  <c r="D24" i="2" s="1"/>
  <c r="K255" i="1"/>
  <c r="K254" i="1" s="1"/>
  <c r="J255" i="1"/>
  <c r="I255" i="1"/>
  <c r="S254" i="1"/>
  <c r="S251" i="1"/>
  <c r="S250" i="1" s="1"/>
  <c r="P251" i="1"/>
  <c r="P250" i="1" s="1"/>
  <c r="O251" i="1"/>
  <c r="O250" i="1" s="1"/>
  <c r="N251" i="1"/>
  <c r="N250" i="1" s="1"/>
  <c r="L251" i="1"/>
  <c r="D22" i="2" s="1"/>
  <c r="D21" i="2" s="1"/>
  <c r="K251" i="1"/>
  <c r="K250" i="1" s="1"/>
  <c r="J251" i="1"/>
  <c r="J250" i="1" s="1"/>
  <c r="I251" i="1"/>
  <c r="C22" i="2" s="1"/>
  <c r="C21" i="2" s="1"/>
  <c r="S248" i="1"/>
  <c r="P248" i="1"/>
  <c r="O248" i="1"/>
  <c r="N248" i="1"/>
  <c r="L248" i="1"/>
  <c r="D20" i="2" s="1"/>
  <c r="K248" i="1"/>
  <c r="J248" i="1"/>
  <c r="I248" i="1"/>
  <c r="C20" i="2" s="1"/>
  <c r="S245" i="1"/>
  <c r="P245" i="1"/>
  <c r="O245" i="1"/>
  <c r="N245" i="1"/>
  <c r="L245" i="1"/>
  <c r="D19" i="2" s="1"/>
  <c r="K245" i="1"/>
  <c r="J245" i="1"/>
  <c r="I245" i="1"/>
  <c r="C19" i="2" s="1"/>
  <c r="S243" i="1"/>
  <c r="P243" i="1"/>
  <c r="O243" i="1"/>
  <c r="N243" i="1"/>
  <c r="L243" i="1"/>
  <c r="D18" i="2" s="1"/>
  <c r="K243" i="1"/>
  <c r="J243" i="1"/>
  <c r="I243" i="1"/>
  <c r="C18" i="2" s="1"/>
  <c r="S234" i="1"/>
  <c r="P234" i="1"/>
  <c r="O234" i="1"/>
  <c r="N234" i="1"/>
  <c r="L234" i="1"/>
  <c r="D17" i="2" s="1"/>
  <c r="K234" i="1"/>
  <c r="J234" i="1"/>
  <c r="I234" i="1"/>
  <c r="C17" i="2" s="1"/>
  <c r="S229" i="1"/>
  <c r="P229" i="1"/>
  <c r="O229" i="1"/>
  <c r="N229" i="1"/>
  <c r="L229" i="1"/>
  <c r="D16" i="2" s="1"/>
  <c r="K229" i="1"/>
  <c r="J229" i="1"/>
  <c r="I229" i="1"/>
  <c r="C16" i="2" s="1"/>
  <c r="S183" i="1"/>
  <c r="P183" i="1"/>
  <c r="O183" i="1"/>
  <c r="N183" i="1"/>
  <c r="L183" i="1"/>
  <c r="D15" i="2" s="1"/>
  <c r="K183" i="1"/>
  <c r="J183" i="1"/>
  <c r="I183" i="1"/>
  <c r="C15" i="2" s="1"/>
  <c r="S175" i="1"/>
  <c r="P175" i="1"/>
  <c r="O175" i="1"/>
  <c r="N175" i="1"/>
  <c r="L175" i="1"/>
  <c r="D14" i="2" s="1"/>
  <c r="K175" i="1"/>
  <c r="J175" i="1"/>
  <c r="I175" i="1"/>
  <c r="C14" i="2" s="1"/>
  <c r="S173" i="1"/>
  <c r="P173" i="1"/>
  <c r="O173" i="1"/>
  <c r="N173" i="1"/>
  <c r="L173" i="1"/>
  <c r="D13" i="2" s="1"/>
  <c r="K173" i="1"/>
  <c r="J173" i="1"/>
  <c r="I173" i="1"/>
  <c r="C13" i="2" s="1"/>
  <c r="S171" i="1"/>
  <c r="P171" i="1"/>
  <c r="O171" i="1"/>
  <c r="N171" i="1"/>
  <c r="L171" i="1"/>
  <c r="D12" i="2" s="1"/>
  <c r="K171" i="1"/>
  <c r="J171" i="1"/>
  <c r="I171" i="1"/>
  <c r="C12" i="2" s="1"/>
  <c r="S169" i="1"/>
  <c r="P169" i="1"/>
  <c r="O169" i="1"/>
  <c r="N169" i="1"/>
  <c r="L169" i="1"/>
  <c r="D11" i="2" s="1"/>
  <c r="K169" i="1"/>
  <c r="J169" i="1"/>
  <c r="I169" i="1"/>
  <c r="C11" i="2" s="1"/>
  <c r="S14" i="1"/>
  <c r="P14" i="1"/>
  <c r="O14" i="1"/>
  <c r="N14" i="1"/>
  <c r="L14" i="1"/>
  <c r="D10" i="2" s="1"/>
  <c r="K14" i="1"/>
  <c r="J14" i="1"/>
  <c r="I14" i="1"/>
  <c r="C10" i="2" s="1"/>
  <c r="I352" i="1" l="1"/>
  <c r="L1198" i="1"/>
  <c r="L751" i="1"/>
  <c r="I1211" i="1"/>
  <c r="L1033" i="1"/>
  <c r="C154" i="2"/>
  <c r="C153" i="2" s="1"/>
  <c r="I1164" i="1"/>
  <c r="I1177" i="1"/>
  <c r="I1189" i="1"/>
  <c r="F786" i="3"/>
  <c r="J786" i="3"/>
  <c r="N786" i="3"/>
  <c r="R786" i="3"/>
  <c r="R727" i="3"/>
  <c r="H786" i="3"/>
  <c r="L786" i="3"/>
  <c r="P786" i="3"/>
  <c r="T786" i="3"/>
  <c r="G786" i="3"/>
  <c r="K786" i="3"/>
  <c r="O786" i="3"/>
  <c r="S786" i="3"/>
  <c r="C957" i="3"/>
  <c r="D956" i="3"/>
  <c r="E786" i="3"/>
  <c r="I786" i="3"/>
  <c r="M786" i="3"/>
  <c r="Q786" i="3"/>
  <c r="C696" i="3"/>
  <c r="Q699" i="1" s="1"/>
  <c r="D695" i="3"/>
  <c r="N759" i="1"/>
  <c r="I669" i="1"/>
  <c r="I759" i="1"/>
  <c r="C639" i="3"/>
  <c r="D636" i="3"/>
  <c r="J340" i="1"/>
  <c r="Q950" i="1"/>
  <c r="M950" i="1" s="1"/>
  <c r="T950" i="1" s="1"/>
  <c r="Q825" i="1"/>
  <c r="M825" i="1" s="1"/>
  <c r="T825" i="1" s="1"/>
  <c r="C818" i="3"/>
  <c r="C945" i="3"/>
  <c r="D944" i="3"/>
  <c r="L325" i="1"/>
  <c r="O759" i="1"/>
  <c r="I306" i="1"/>
  <c r="L1011" i="1"/>
  <c r="C1043" i="3"/>
  <c r="D1042" i="3"/>
  <c r="E1024" i="3"/>
  <c r="I1024" i="3"/>
  <c r="C785" i="3"/>
  <c r="D784" i="3"/>
  <c r="P1042" i="1"/>
  <c r="N1061" i="1"/>
  <c r="L250" i="1"/>
  <c r="I751" i="1"/>
  <c r="K759" i="1"/>
  <c r="S996" i="1"/>
  <c r="I286" i="1"/>
  <c r="L669" i="1"/>
  <c r="S759" i="1"/>
  <c r="I972" i="1"/>
  <c r="L1168" i="1"/>
  <c r="N1202" i="1"/>
  <c r="N1073" i="1" s="1"/>
  <c r="P996" i="1"/>
  <c r="K1202" i="1"/>
  <c r="P1202" i="1"/>
  <c r="J759" i="1"/>
  <c r="D120" i="2"/>
  <c r="P1039" i="3"/>
  <c r="Q172" i="1"/>
  <c r="R172" i="1" s="1"/>
  <c r="R171" i="1" s="1"/>
  <c r="G993" i="3"/>
  <c r="K993" i="3"/>
  <c r="O993" i="3"/>
  <c r="S993" i="3"/>
  <c r="E1058" i="3"/>
  <c r="I1058" i="3"/>
  <c r="M1058" i="3"/>
  <c r="Q1058" i="3"/>
  <c r="I41" i="2"/>
  <c r="R1023" i="1"/>
  <c r="M1024" i="3"/>
  <c r="Q1024" i="3"/>
  <c r="F756" i="3"/>
  <c r="J756" i="3"/>
  <c r="N756" i="3"/>
  <c r="R756" i="3"/>
  <c r="R1012" i="3"/>
  <c r="C1035" i="3"/>
  <c r="H1039" i="3"/>
  <c r="L1039" i="3"/>
  <c r="T1039" i="3"/>
  <c r="G1156" i="3"/>
  <c r="H756" i="3"/>
  <c r="L756" i="3"/>
  <c r="E251" i="3"/>
  <c r="I251" i="3"/>
  <c r="M251" i="3"/>
  <c r="Q251" i="3"/>
  <c r="F1024" i="3"/>
  <c r="J1024" i="3"/>
  <c r="R1024" i="3"/>
  <c r="C943" i="3"/>
  <c r="C942" i="3" s="1"/>
  <c r="D942" i="3"/>
  <c r="J283" i="3"/>
  <c r="H727" i="3"/>
  <c r="L727" i="3"/>
  <c r="P727" i="3"/>
  <c r="T727" i="3"/>
  <c r="G756" i="3"/>
  <c r="K756" i="3"/>
  <c r="O756" i="3"/>
  <c r="S756" i="3"/>
  <c r="H1012" i="3"/>
  <c r="L1012" i="3"/>
  <c r="P1012" i="3"/>
  <c r="T1012" i="3"/>
  <c r="P756" i="3"/>
  <c r="T756" i="3"/>
  <c r="E756" i="3"/>
  <c r="I756" i="3"/>
  <c r="M756" i="3"/>
  <c r="Q756" i="3"/>
  <c r="T1030" i="3"/>
  <c r="R1039" i="3"/>
  <c r="H1048" i="3"/>
  <c r="L1048" i="3"/>
  <c r="T1048" i="3"/>
  <c r="N1058" i="3"/>
  <c r="L1024" i="3"/>
  <c r="C130" i="2"/>
  <c r="Q983" i="1"/>
  <c r="M983" i="1" s="1"/>
  <c r="T983" i="1" s="1"/>
  <c r="E312" i="3"/>
  <c r="T337" i="3"/>
  <c r="P667" i="3"/>
  <c r="P666" i="3" s="1"/>
  <c r="E727" i="3"/>
  <c r="I727" i="3"/>
  <c r="M727" i="3"/>
  <c r="Q727" i="3"/>
  <c r="D787" i="3"/>
  <c r="F974" i="3"/>
  <c r="J974" i="3"/>
  <c r="N974" i="3"/>
  <c r="R974" i="3"/>
  <c r="K1012" i="3"/>
  <c r="S1012" i="3"/>
  <c r="C446" i="3"/>
  <c r="Q449" i="1" s="1"/>
  <c r="R449" i="1" s="1"/>
  <c r="D965" i="3"/>
  <c r="G1072" i="3"/>
  <c r="T1156" i="3"/>
  <c r="E1200" i="3"/>
  <c r="I1200" i="3"/>
  <c r="Q1200" i="3"/>
  <c r="K1200" i="3"/>
  <c r="S1200" i="3"/>
  <c r="L315" i="1"/>
  <c r="J370" i="1"/>
  <c r="P1033" i="1"/>
  <c r="S1042" i="1"/>
  <c r="J1051" i="1"/>
  <c r="O1202" i="1"/>
  <c r="L306" i="1"/>
  <c r="S325" i="1"/>
  <c r="P340" i="1"/>
  <c r="L352" i="1"/>
  <c r="K705" i="1"/>
  <c r="P705" i="1"/>
  <c r="P402" i="1" s="1"/>
  <c r="C102" i="2"/>
  <c r="C101" i="2" s="1"/>
  <c r="L810" i="1"/>
  <c r="O810" i="1"/>
  <c r="N996" i="1"/>
  <c r="I1011" i="1"/>
  <c r="I1027" i="1"/>
  <c r="I1042" i="1"/>
  <c r="O1042" i="1"/>
  <c r="L1158" i="1"/>
  <c r="O1158" i="1"/>
  <c r="O1073" i="1" s="1"/>
  <c r="L1211" i="1"/>
  <c r="J254" i="1"/>
  <c r="D150" i="2"/>
  <c r="O1051" i="1"/>
  <c r="O705" i="1"/>
  <c r="L1015" i="1"/>
  <c r="S1033" i="1"/>
  <c r="J1061" i="1"/>
  <c r="J1202" i="1"/>
  <c r="J1073" i="1" s="1"/>
  <c r="I250" i="1"/>
  <c r="N254" i="1"/>
  <c r="P286" i="1"/>
  <c r="I315" i="1"/>
  <c r="P315" i="1"/>
  <c r="I340" i="1"/>
  <c r="K810" i="1"/>
  <c r="L977" i="1"/>
  <c r="L996" i="1"/>
  <c r="J996" i="1"/>
  <c r="I1007" i="1"/>
  <c r="S1027" i="1"/>
  <c r="P1027" i="1"/>
  <c r="O1033" i="1"/>
  <c r="L1042" i="1"/>
  <c r="K1042" i="1"/>
  <c r="N1051" i="1"/>
  <c r="K1158" i="1"/>
  <c r="L1164" i="1"/>
  <c r="I1168" i="1"/>
  <c r="S1202" i="1"/>
  <c r="S1073" i="1" s="1"/>
  <c r="C182" i="2"/>
  <c r="C181" i="2" s="1"/>
  <c r="L759" i="1"/>
  <c r="I165" i="2"/>
  <c r="H165" i="2"/>
  <c r="L165" i="2"/>
  <c r="L9" i="2"/>
  <c r="K9" i="2"/>
  <c r="I89" i="2"/>
  <c r="I108" i="2"/>
  <c r="G113" i="2"/>
  <c r="F113" i="2"/>
  <c r="I133" i="2"/>
  <c r="I146" i="2"/>
  <c r="I158" i="2"/>
  <c r="K113" i="2"/>
  <c r="L113" i="2"/>
  <c r="F165" i="2"/>
  <c r="J165" i="2"/>
  <c r="C94" i="2"/>
  <c r="I23" i="2"/>
  <c r="I58" i="2"/>
  <c r="I97" i="2"/>
  <c r="I94" i="2"/>
  <c r="I54" i="2"/>
  <c r="D78" i="2"/>
  <c r="R888" i="1"/>
  <c r="M452" i="1"/>
  <c r="T452" i="1" s="1"/>
  <c r="Q683" i="1"/>
  <c r="M683" i="1" s="1"/>
  <c r="T683" i="1" s="1"/>
  <c r="Q678" i="1"/>
  <c r="M678" i="1" s="1"/>
  <c r="T678" i="1" s="1"/>
  <c r="Q687" i="1"/>
  <c r="R687" i="1" s="1"/>
  <c r="Q696" i="1"/>
  <c r="M696" i="1" s="1"/>
  <c r="T696" i="1" s="1"/>
  <c r="Q686" i="1"/>
  <c r="M686" i="1" s="1"/>
  <c r="T686" i="1" s="1"/>
  <c r="Q690" i="1"/>
  <c r="R690" i="1" s="1"/>
  <c r="Q684" i="1"/>
  <c r="M684" i="1" s="1"/>
  <c r="T684" i="1" s="1"/>
  <c r="Q691" i="1"/>
  <c r="R691" i="1" s="1"/>
  <c r="C673" i="3"/>
  <c r="D667" i="3"/>
  <c r="Q689" i="1"/>
  <c r="R689" i="1" s="1"/>
  <c r="Q693" i="1"/>
  <c r="M693" i="1" s="1"/>
  <c r="T693" i="1" s="1"/>
  <c r="Q697" i="1"/>
  <c r="R697" i="1" s="1"/>
  <c r="C806" i="3"/>
  <c r="Q809" i="1" s="1"/>
  <c r="I283" i="1"/>
  <c r="L299" i="1"/>
  <c r="M435" i="1"/>
  <c r="T435" i="1" s="1"/>
  <c r="C150" i="2"/>
  <c r="M862" i="1"/>
  <c r="T862" i="1" s="1"/>
  <c r="R877" i="1"/>
  <c r="O977" i="1"/>
  <c r="D97" i="2"/>
  <c r="K977" i="1"/>
  <c r="D23" i="2"/>
  <c r="I977" i="1"/>
  <c r="M494" i="1"/>
  <c r="T494" i="1" s="1"/>
  <c r="M845" i="1"/>
  <c r="T845" i="1" s="1"/>
  <c r="S977" i="1"/>
  <c r="D759" i="3"/>
  <c r="M459" i="1"/>
  <c r="T459" i="1" s="1"/>
  <c r="J286" i="1"/>
  <c r="I299" i="1"/>
  <c r="N340" i="1"/>
  <c r="I725" i="1"/>
  <c r="D133" i="2"/>
  <c r="R763" i="1"/>
  <c r="M763" i="1"/>
  <c r="T763" i="1" s="1"/>
  <c r="R775" i="1"/>
  <c r="M775" i="1"/>
  <c r="T775" i="1" s="1"/>
  <c r="R778" i="1"/>
  <c r="M778" i="1"/>
  <c r="T778" i="1" s="1"/>
  <c r="R767" i="1"/>
  <c r="M767" i="1"/>
  <c r="T767" i="1" s="1"/>
  <c r="M770" i="1"/>
  <c r="T770" i="1" s="1"/>
  <c r="R770" i="1"/>
  <c r="R783" i="1"/>
  <c r="M783" i="1"/>
  <c r="T783" i="1" s="1"/>
  <c r="R786" i="1"/>
  <c r="M786" i="1"/>
  <c r="T786" i="1" s="1"/>
  <c r="M765" i="1"/>
  <c r="T765" i="1" s="1"/>
  <c r="R765" i="1"/>
  <c r="C759" i="3"/>
  <c r="M785" i="1"/>
  <c r="T785" i="1" s="1"/>
  <c r="M857" i="1"/>
  <c r="T857" i="1" s="1"/>
  <c r="C48" i="2"/>
  <c r="M777" i="1"/>
  <c r="T777" i="1" s="1"/>
  <c r="M781" i="1"/>
  <c r="T781" i="1" s="1"/>
  <c r="M442" i="1"/>
  <c r="T442" i="1" s="1"/>
  <c r="M486" i="1"/>
  <c r="T486" i="1" s="1"/>
  <c r="R918" i="1"/>
  <c r="R924" i="1"/>
  <c r="M769" i="1"/>
  <c r="T769" i="1" s="1"/>
  <c r="M773" i="1"/>
  <c r="T773" i="1" s="1"/>
  <c r="N286" i="1"/>
  <c r="M378" i="1"/>
  <c r="T378" i="1" s="1"/>
  <c r="M433" i="1"/>
  <c r="T433" i="1" s="1"/>
  <c r="M481" i="1"/>
  <c r="T481" i="1" s="1"/>
  <c r="M842" i="1"/>
  <c r="T842" i="1" s="1"/>
  <c r="M872" i="1"/>
  <c r="T872" i="1" s="1"/>
  <c r="R942" i="1"/>
  <c r="M764" i="1"/>
  <c r="T764" i="1" s="1"/>
  <c r="M766" i="1"/>
  <c r="T766" i="1" s="1"/>
  <c r="M771" i="1"/>
  <c r="T771" i="1" s="1"/>
  <c r="M774" i="1"/>
  <c r="T774" i="1" s="1"/>
  <c r="M779" i="1"/>
  <c r="T779" i="1" s="1"/>
  <c r="M782" i="1"/>
  <c r="T782" i="1" s="1"/>
  <c r="I28" i="2"/>
  <c r="I48" i="2"/>
  <c r="I78" i="2"/>
  <c r="C28" i="2"/>
  <c r="Q762" i="1"/>
  <c r="M768" i="1"/>
  <c r="T768" i="1" s="1"/>
  <c r="M772" i="1"/>
  <c r="T772" i="1" s="1"/>
  <c r="M776" i="1"/>
  <c r="T776" i="1" s="1"/>
  <c r="M780" i="1"/>
  <c r="T780" i="1" s="1"/>
  <c r="M784" i="1"/>
  <c r="T784" i="1" s="1"/>
  <c r="R318" i="1"/>
  <c r="C143" i="2"/>
  <c r="D170" i="2"/>
  <c r="S286" i="1"/>
  <c r="M384" i="1"/>
  <c r="T384" i="1" s="1"/>
  <c r="R1110" i="1"/>
  <c r="M29" i="1"/>
  <c r="T29" i="1" s="1"/>
  <c r="M36" i="1"/>
  <c r="T36" i="1" s="1"/>
  <c r="M178" i="1"/>
  <c r="T178" i="1" s="1"/>
  <c r="U178" i="1" s="1"/>
  <c r="M324" i="1"/>
  <c r="T324" i="1" s="1"/>
  <c r="K340" i="1"/>
  <c r="C78" i="2"/>
  <c r="D89" i="2"/>
  <c r="M1183" i="1"/>
  <c r="R20" i="1"/>
  <c r="M20" i="1"/>
  <c r="T20" i="1" s="1"/>
  <c r="R43" i="1"/>
  <c r="M43" i="1"/>
  <c r="T43" i="1" s="1"/>
  <c r="R59" i="1"/>
  <c r="M59" i="1"/>
  <c r="T59" i="1" s="1"/>
  <c r="R429" i="1"/>
  <c r="M429" i="1"/>
  <c r="T429" i="1" s="1"/>
  <c r="M462" i="1"/>
  <c r="T462" i="1" s="1"/>
  <c r="M52" i="1"/>
  <c r="T52" i="1" s="1"/>
  <c r="Q532" i="1"/>
  <c r="M532" i="1" s="1"/>
  <c r="T532" i="1" s="1"/>
  <c r="R1081" i="1"/>
  <c r="M27" i="1"/>
  <c r="T27" i="1" s="1"/>
  <c r="M38" i="1"/>
  <c r="T38" i="1" s="1"/>
  <c r="M45" i="1"/>
  <c r="T45" i="1" s="1"/>
  <c r="M57" i="1"/>
  <c r="T57" i="1" s="1"/>
  <c r="M230" i="1"/>
  <c r="T230" i="1" s="1"/>
  <c r="M406" i="1"/>
  <c r="T406" i="1" s="1"/>
  <c r="M491" i="1"/>
  <c r="T491" i="1" s="1"/>
  <c r="M1041" i="1"/>
  <c r="T1041" i="1" s="1"/>
  <c r="M1179" i="1"/>
  <c r="R18" i="1"/>
  <c r="M18" i="1"/>
  <c r="T18" i="1" s="1"/>
  <c r="R34" i="1"/>
  <c r="M34" i="1"/>
  <c r="T34" i="1" s="1"/>
  <c r="R267" i="1"/>
  <c r="M267" i="1"/>
  <c r="T267" i="1" s="1"/>
  <c r="R271" i="1"/>
  <c r="M271" i="1"/>
  <c r="T271" i="1" s="1"/>
  <c r="C826" i="3"/>
  <c r="Q830" i="1"/>
  <c r="R830" i="1" s="1"/>
  <c r="R1194" i="1"/>
  <c r="M1194" i="1"/>
  <c r="R182" i="1"/>
  <c r="R374" i="1"/>
  <c r="M374" i="1"/>
  <c r="T374" i="1" s="1"/>
  <c r="M484" i="1"/>
  <c r="T484" i="1" s="1"/>
  <c r="R653" i="1"/>
  <c r="M653" i="1"/>
  <c r="T653" i="1" s="1"/>
  <c r="M986" i="1"/>
  <c r="T986" i="1" s="1"/>
  <c r="R986" i="1"/>
  <c r="C343" i="3"/>
  <c r="Q347" i="1"/>
  <c r="M347" i="1" s="1"/>
  <c r="T347" i="1" s="1"/>
  <c r="R465" i="1"/>
  <c r="M465" i="1"/>
  <c r="T465" i="1" s="1"/>
  <c r="R473" i="1"/>
  <c r="M473" i="1"/>
  <c r="T473" i="1" s="1"/>
  <c r="D649" i="3"/>
  <c r="R659" i="1"/>
  <c r="M659" i="1"/>
  <c r="T659" i="1" s="1"/>
  <c r="R1025" i="1"/>
  <c r="M1025" i="1"/>
  <c r="T1025" i="1" s="1"/>
  <c r="R438" i="1"/>
  <c r="M438" i="1"/>
  <c r="T438" i="1" s="1"/>
  <c r="R497" i="1"/>
  <c r="M497" i="1"/>
  <c r="T497" i="1" s="1"/>
  <c r="M910" i="1"/>
  <c r="T910" i="1" s="1"/>
  <c r="R910" i="1"/>
  <c r="M16" i="1"/>
  <c r="T16" i="1" s="1"/>
  <c r="M25" i="1"/>
  <c r="T25" i="1" s="1"/>
  <c r="R312" i="1"/>
  <c r="M312" i="1"/>
  <c r="T312" i="1" s="1"/>
  <c r="R463" i="1"/>
  <c r="M463" i="1"/>
  <c r="T463" i="1" s="1"/>
  <c r="M476" i="1"/>
  <c r="T476" i="1" s="1"/>
  <c r="R869" i="1"/>
  <c r="M869" i="1"/>
  <c r="T869" i="1" s="1"/>
  <c r="C965" i="3"/>
  <c r="Q969" i="1"/>
  <c r="M969" i="1" s="1"/>
  <c r="T969" i="1" s="1"/>
  <c r="M228" i="1"/>
  <c r="T228" i="1" s="1"/>
  <c r="R228" i="1"/>
  <c r="R1196" i="1"/>
  <c r="M1196" i="1"/>
  <c r="R501" i="1"/>
  <c r="M501" i="1"/>
  <c r="T501" i="1" s="1"/>
  <c r="M907" i="1"/>
  <c r="T907" i="1" s="1"/>
  <c r="R907" i="1"/>
  <c r="C1179" i="3"/>
  <c r="Q1181" i="1" s="1"/>
  <c r="R1181" i="1" s="1"/>
  <c r="D1176" i="3"/>
  <c r="D1175" i="3" s="1"/>
  <c r="M22" i="1"/>
  <c r="T22" i="1" s="1"/>
  <c r="M32" i="1"/>
  <c r="T32" i="1" s="1"/>
  <c r="M48" i="1"/>
  <c r="T48" i="1" s="1"/>
  <c r="M185" i="1"/>
  <c r="T185" i="1" s="1"/>
  <c r="R380" i="1"/>
  <c r="M380" i="1"/>
  <c r="T380" i="1" s="1"/>
  <c r="M541" i="1"/>
  <c r="T541" i="1" s="1"/>
  <c r="R541" i="1"/>
  <c r="R1139" i="1"/>
  <c r="M1139" i="1"/>
  <c r="K322" i="3"/>
  <c r="R440" i="1"/>
  <c r="M440" i="1"/>
  <c r="T440" i="1" s="1"/>
  <c r="C531" i="3"/>
  <c r="Q534" i="1" s="1"/>
  <c r="M534" i="1" s="1"/>
  <c r="T534" i="1" s="1"/>
  <c r="D530" i="3"/>
  <c r="R839" i="1"/>
  <c r="M839" i="1"/>
  <c r="T839" i="1" s="1"/>
  <c r="R926" i="1"/>
  <c r="M926" i="1"/>
  <c r="T926" i="1" s="1"/>
  <c r="C1154" i="3"/>
  <c r="Q1157" i="1"/>
  <c r="M1157" i="1" s="1"/>
  <c r="M1156" i="1" s="1"/>
  <c r="M169" i="2" s="1"/>
  <c r="N169" i="2" s="1"/>
  <c r="M358" i="1"/>
  <c r="T358" i="1" s="1"/>
  <c r="M366" i="1"/>
  <c r="T366" i="1" s="1"/>
  <c r="D826" i="3"/>
  <c r="H1024" i="3"/>
  <c r="P1024" i="3"/>
  <c r="T1024" i="3"/>
  <c r="E1030" i="3"/>
  <c r="I1030" i="3"/>
  <c r="M1030" i="3"/>
  <c r="Q1030" i="3"/>
  <c r="E1156" i="3"/>
  <c r="I1156" i="3"/>
  <c r="M1156" i="3"/>
  <c r="Q1156" i="3"/>
  <c r="R349" i="1"/>
  <c r="M528" i="1"/>
  <c r="T528" i="1" s="1"/>
  <c r="M867" i="1"/>
  <c r="T867" i="1" s="1"/>
  <c r="M1091" i="1"/>
  <c r="M1124" i="1"/>
  <c r="F251" i="3"/>
  <c r="J251" i="3"/>
  <c r="C622" i="3"/>
  <c r="C548" i="3" s="1"/>
  <c r="J993" i="3"/>
  <c r="N1024" i="3"/>
  <c r="H1030" i="3"/>
  <c r="L1030" i="3"/>
  <c r="P1030" i="3"/>
  <c r="H1156" i="3"/>
  <c r="L1156" i="3"/>
  <c r="P1156" i="3"/>
  <c r="N353" i="3"/>
  <c r="S353" i="3"/>
  <c r="F666" i="3"/>
  <c r="H807" i="3"/>
  <c r="L807" i="3"/>
  <c r="F1012" i="3"/>
  <c r="J1012" i="3"/>
  <c r="N1012" i="3"/>
  <c r="D1025" i="3"/>
  <c r="M41" i="1"/>
  <c r="T41" i="1" s="1"/>
  <c r="M50" i="1"/>
  <c r="T50" i="1" s="1"/>
  <c r="M1029" i="1"/>
  <c r="T1029" i="1" s="1"/>
  <c r="Q1028" i="1"/>
  <c r="R1084" i="1"/>
  <c r="M1084" i="1"/>
  <c r="R1131" i="1"/>
  <c r="M1131" i="1"/>
  <c r="D754" i="3"/>
  <c r="C755" i="3"/>
  <c r="M1086" i="1"/>
  <c r="R1086" i="1"/>
  <c r="M1102" i="1"/>
  <c r="R1102" i="1"/>
  <c r="M1130" i="1"/>
  <c r="R1130" i="1"/>
  <c r="R1142" i="1"/>
  <c r="M1142" i="1"/>
  <c r="R184" i="1"/>
  <c r="R388" i="1"/>
  <c r="R392" i="1"/>
  <c r="R870" i="1"/>
  <c r="R882" i="1"/>
  <c r="R994" i="1"/>
  <c r="R1050" i="1"/>
  <c r="R1079" i="1"/>
  <c r="M1079" i="1"/>
  <c r="R1147" i="1"/>
  <c r="M1147" i="1"/>
  <c r="R1186" i="1"/>
  <c r="M1186" i="1"/>
  <c r="M54" i="1"/>
  <c r="T54" i="1" s="1"/>
  <c r="M226" i="1"/>
  <c r="T226" i="1" s="1"/>
  <c r="M457" i="1"/>
  <c r="T457" i="1" s="1"/>
  <c r="M468" i="1"/>
  <c r="T468" i="1" s="1"/>
  <c r="M471" i="1"/>
  <c r="T471" i="1" s="1"/>
  <c r="M489" i="1"/>
  <c r="T489" i="1" s="1"/>
  <c r="M505" i="1"/>
  <c r="T505" i="1" s="1"/>
  <c r="M512" i="1"/>
  <c r="T512" i="1" s="1"/>
  <c r="M550" i="1"/>
  <c r="T550" i="1" s="1"/>
  <c r="M657" i="1"/>
  <c r="T657" i="1" s="1"/>
  <c r="R714" i="1"/>
  <c r="M796" i="1"/>
  <c r="T796" i="1" s="1"/>
  <c r="M861" i="1"/>
  <c r="T861" i="1" s="1"/>
  <c r="M864" i="1"/>
  <c r="T864" i="1" s="1"/>
  <c r="R879" i="1"/>
  <c r="R886" i="1"/>
  <c r="M925" i="1"/>
  <c r="T925" i="1" s="1"/>
  <c r="R975" i="1"/>
  <c r="M1002" i="1"/>
  <c r="T1002" i="1" s="1"/>
  <c r="R1082" i="1"/>
  <c r="R1094" i="1"/>
  <c r="M1098" i="1"/>
  <c r="R1098" i="1"/>
  <c r="D540" i="3"/>
  <c r="M360" i="1"/>
  <c r="T360" i="1" s="1"/>
  <c r="M364" i="1"/>
  <c r="T364" i="1" s="1"/>
  <c r="M376" i="1"/>
  <c r="T376" i="1" s="1"/>
  <c r="M414" i="1"/>
  <c r="T414" i="1" s="1"/>
  <c r="M418" i="1"/>
  <c r="T418" i="1" s="1"/>
  <c r="M422" i="1"/>
  <c r="T422" i="1" s="1"/>
  <c r="M426" i="1"/>
  <c r="T426" i="1" s="1"/>
  <c r="M450" i="1"/>
  <c r="T450" i="1" s="1"/>
  <c r="M479" i="1"/>
  <c r="T479" i="1" s="1"/>
  <c r="M510" i="1"/>
  <c r="T510" i="1" s="1"/>
  <c r="M520" i="1"/>
  <c r="T520" i="1" s="1"/>
  <c r="M548" i="1"/>
  <c r="T548" i="1" s="1"/>
  <c r="M655" i="1"/>
  <c r="T655" i="1" s="1"/>
  <c r="M966" i="1"/>
  <c r="T966" i="1" s="1"/>
  <c r="C721" i="3"/>
  <c r="D720" i="3"/>
  <c r="D719" i="3" s="1"/>
  <c r="F353" i="3"/>
  <c r="J353" i="3"/>
  <c r="R353" i="3"/>
  <c r="G367" i="3"/>
  <c r="K367" i="3"/>
  <c r="O367" i="3"/>
  <c r="S367" i="3"/>
  <c r="C649" i="3"/>
  <c r="L974" i="3"/>
  <c r="G1039" i="3"/>
  <c r="K1039" i="3"/>
  <c r="O1039" i="3"/>
  <c r="S1039" i="3"/>
  <c r="G1058" i="3"/>
  <c r="K1058" i="3"/>
  <c r="O1058" i="3"/>
  <c r="S1058" i="3"/>
  <c r="H1058" i="3"/>
  <c r="L1058" i="3"/>
  <c r="P1058" i="3"/>
  <c r="T1058" i="3"/>
  <c r="D1154" i="3"/>
  <c r="R1150" i="1"/>
  <c r="H312" i="3"/>
  <c r="L312" i="3"/>
  <c r="P312" i="3"/>
  <c r="T312" i="3"/>
  <c r="D323" i="3"/>
  <c r="I337" i="3"/>
  <c r="G353" i="3"/>
  <c r="K353" i="3"/>
  <c r="R666" i="3"/>
  <c r="F993" i="3"/>
  <c r="F1156" i="3"/>
  <c r="J1156" i="3"/>
  <c r="N1156" i="3"/>
  <c r="R1156" i="3"/>
  <c r="H1200" i="3"/>
  <c r="R1137" i="1"/>
  <c r="R1145" i="1"/>
  <c r="R1197" i="1"/>
  <c r="C274" i="3"/>
  <c r="H322" i="3"/>
  <c r="L322" i="3"/>
  <c r="T322" i="3"/>
  <c r="H353" i="3"/>
  <c r="L353" i="3"/>
  <c r="P353" i="3"/>
  <c r="T353" i="3"/>
  <c r="J666" i="3"/>
  <c r="N666" i="3"/>
  <c r="C1001" i="3"/>
  <c r="F1039" i="3"/>
  <c r="J1039" i="3"/>
  <c r="N1039" i="3"/>
  <c r="R186" i="1"/>
  <c r="M186" i="1"/>
  <c r="T186" i="1" s="1"/>
  <c r="R253" i="1"/>
  <c r="R251" i="1" s="1"/>
  <c r="R250" i="1" s="1"/>
  <c r="M253" i="1"/>
  <c r="T253" i="1" s="1"/>
  <c r="M995" i="1"/>
  <c r="T995" i="1" s="1"/>
  <c r="R995" i="1"/>
  <c r="R1135" i="1"/>
  <c r="M1135" i="1"/>
  <c r="R190" i="1"/>
  <c r="R193" i="1"/>
  <c r="R196" i="1"/>
  <c r="R198" i="1"/>
  <c r="R201" i="1"/>
  <c r="R203" i="1"/>
  <c r="R246" i="1"/>
  <c r="Q251" i="1"/>
  <c r="Q250" i="1" s="1"/>
  <c r="R470" i="1"/>
  <c r="M470" i="1"/>
  <c r="T470" i="1" s="1"/>
  <c r="M542" i="1"/>
  <c r="T542" i="1" s="1"/>
  <c r="R542" i="1"/>
  <c r="R710" i="1"/>
  <c r="M710" i="1"/>
  <c r="T710" i="1" s="1"/>
  <c r="R846" i="1"/>
  <c r="M846" i="1"/>
  <c r="T846" i="1" s="1"/>
  <c r="M871" i="1"/>
  <c r="T871" i="1" s="1"/>
  <c r="R871" i="1"/>
  <c r="M876" i="1"/>
  <c r="T876" i="1" s="1"/>
  <c r="R876" i="1"/>
  <c r="R1119" i="1"/>
  <c r="M1119" i="1"/>
  <c r="M1126" i="1"/>
  <c r="R1126" i="1"/>
  <c r="C171" i="3"/>
  <c r="D170" i="3"/>
  <c r="C295" i="3"/>
  <c r="D294" i="3"/>
  <c r="M892" i="1"/>
  <c r="T892" i="1" s="1"/>
  <c r="R892" i="1"/>
  <c r="M902" i="1"/>
  <c r="T902" i="1" s="1"/>
  <c r="R902" i="1"/>
  <c r="O974" i="3"/>
  <c r="C1045" i="3"/>
  <c r="Q1048" i="1" s="1"/>
  <c r="R1175" i="1"/>
  <c r="M1175" i="1"/>
  <c r="R1182" i="1"/>
  <c r="M1182" i="1"/>
  <c r="R362" i="1"/>
  <c r="R361" i="1" s="1"/>
  <c r="M362" i="1"/>
  <c r="T362" i="1" s="1"/>
  <c r="M905" i="1"/>
  <c r="T905" i="1" s="1"/>
  <c r="R905" i="1"/>
  <c r="M1030" i="1"/>
  <c r="T1030" i="1" s="1"/>
  <c r="R1030" i="1"/>
  <c r="R1107" i="1"/>
  <c r="M1107" i="1"/>
  <c r="R191" i="1"/>
  <c r="R194" i="1"/>
  <c r="R197" i="1"/>
  <c r="R199" i="1"/>
  <c r="R202" i="1"/>
  <c r="R188" i="1"/>
  <c r="M205" i="1"/>
  <c r="T205" i="1" s="1"/>
  <c r="M323" i="1"/>
  <c r="T323" i="1" s="1"/>
  <c r="R386" i="1"/>
  <c r="M386" i="1"/>
  <c r="T386" i="1" s="1"/>
  <c r="M394" i="1"/>
  <c r="T394" i="1" s="1"/>
  <c r="R394" i="1"/>
  <c r="R416" i="1"/>
  <c r="M416" i="1"/>
  <c r="T416" i="1" s="1"/>
  <c r="R424" i="1"/>
  <c r="M424" i="1"/>
  <c r="T424" i="1" s="1"/>
  <c r="R432" i="1"/>
  <c r="M432" i="1"/>
  <c r="T432" i="1" s="1"/>
  <c r="R478" i="1"/>
  <c r="M478" i="1"/>
  <c r="T478" i="1" s="1"/>
  <c r="R499" i="1"/>
  <c r="M499" i="1"/>
  <c r="T499" i="1" s="1"/>
  <c r="R858" i="1"/>
  <c r="M858" i="1"/>
  <c r="T858" i="1" s="1"/>
  <c r="R868" i="1"/>
  <c r="M868" i="1"/>
  <c r="T868" i="1" s="1"/>
  <c r="R998" i="1"/>
  <c r="M998" i="1"/>
  <c r="T998" i="1" s="1"/>
  <c r="R1095" i="1"/>
  <c r="M1095" i="1"/>
  <c r="M1133" i="1"/>
  <c r="R1133" i="1"/>
  <c r="R1017" i="1"/>
  <c r="R1016" i="1" s="1"/>
  <c r="Q1016" i="1"/>
  <c r="R458" i="1"/>
  <c r="M458" i="1"/>
  <c r="T458" i="1" s="1"/>
  <c r="R860" i="1"/>
  <c r="M860" i="1"/>
  <c r="T860" i="1" s="1"/>
  <c r="M991" i="1"/>
  <c r="T991" i="1" s="1"/>
  <c r="R991" i="1"/>
  <c r="R192" i="1"/>
  <c r="R195" i="1"/>
  <c r="R200" i="1"/>
  <c r="M17" i="1"/>
  <c r="T17" i="1" s="1"/>
  <c r="M19" i="1"/>
  <c r="T19" i="1" s="1"/>
  <c r="M21" i="1"/>
  <c r="T21" i="1" s="1"/>
  <c r="M23" i="1"/>
  <c r="T23" i="1" s="1"/>
  <c r="M26" i="1"/>
  <c r="T26" i="1" s="1"/>
  <c r="M28" i="1"/>
  <c r="T28" i="1" s="1"/>
  <c r="M31" i="1"/>
  <c r="T31" i="1" s="1"/>
  <c r="M33" i="1"/>
  <c r="T33" i="1" s="1"/>
  <c r="M35" i="1"/>
  <c r="T35" i="1" s="1"/>
  <c r="M37" i="1"/>
  <c r="T37" i="1" s="1"/>
  <c r="M39" i="1"/>
  <c r="T39" i="1" s="1"/>
  <c r="M42" i="1"/>
  <c r="T42" i="1" s="1"/>
  <c r="M44" i="1"/>
  <c r="T44" i="1" s="1"/>
  <c r="M47" i="1"/>
  <c r="T47" i="1" s="1"/>
  <c r="M49" i="1"/>
  <c r="T49" i="1" s="1"/>
  <c r="M51" i="1"/>
  <c r="T51" i="1" s="1"/>
  <c r="M53" i="1"/>
  <c r="T53" i="1" s="1"/>
  <c r="M55" i="1"/>
  <c r="T55" i="1" s="1"/>
  <c r="M58" i="1"/>
  <c r="T58" i="1" s="1"/>
  <c r="M204" i="1"/>
  <c r="T204" i="1" s="1"/>
  <c r="M227" i="1"/>
  <c r="T227" i="1" s="1"/>
  <c r="M252" i="1"/>
  <c r="M259" i="1"/>
  <c r="T259" i="1" s="1"/>
  <c r="M263" i="1"/>
  <c r="T263" i="1" s="1"/>
  <c r="R408" i="1"/>
  <c r="M408" i="1"/>
  <c r="T408" i="1" s="1"/>
  <c r="R464" i="1"/>
  <c r="M464" i="1"/>
  <c r="T464" i="1" s="1"/>
  <c r="R654" i="1"/>
  <c r="M654" i="1"/>
  <c r="T654" i="1" s="1"/>
  <c r="R708" i="1"/>
  <c r="M708" i="1"/>
  <c r="T708" i="1" s="1"/>
  <c r="R866" i="1"/>
  <c r="M866" i="1"/>
  <c r="T866" i="1" s="1"/>
  <c r="M874" i="1"/>
  <c r="T874" i="1" s="1"/>
  <c r="R874" i="1"/>
  <c r="M878" i="1"/>
  <c r="T878" i="1" s="1"/>
  <c r="R878" i="1"/>
  <c r="M912" i="1"/>
  <c r="T912" i="1" s="1"/>
  <c r="R912" i="1"/>
  <c r="R1075" i="1"/>
  <c r="M1075" i="1"/>
  <c r="R1128" i="1"/>
  <c r="M1128" i="1"/>
  <c r="R1148" i="1"/>
  <c r="M1148" i="1"/>
  <c r="C167" i="3"/>
  <c r="D166" i="3"/>
  <c r="C286" i="3"/>
  <c r="Q289" i="1" s="1"/>
  <c r="M289" i="1" s="1"/>
  <c r="T289" i="1" s="1"/>
  <c r="D284" i="3"/>
  <c r="C305" i="3"/>
  <c r="D304" i="3"/>
  <c r="D303" i="3" s="1"/>
  <c r="C319" i="3"/>
  <c r="Q322" i="1" s="1"/>
  <c r="D318" i="3"/>
  <c r="P322" i="3"/>
  <c r="D365" i="3"/>
  <c r="C366" i="3"/>
  <c r="C397" i="3"/>
  <c r="D396" i="3"/>
  <c r="R404" i="1"/>
  <c r="M404" i="1"/>
  <c r="T404" i="1" s="1"/>
  <c r="R412" i="1"/>
  <c r="M412" i="1"/>
  <c r="T412" i="1" s="1"/>
  <c r="R420" i="1"/>
  <c r="M420" i="1"/>
  <c r="T420" i="1" s="1"/>
  <c r="C674" i="3"/>
  <c r="C996" i="3"/>
  <c r="Q999" i="1" s="1"/>
  <c r="R999" i="1" s="1"/>
  <c r="D994" i="3"/>
  <c r="M428" i="1"/>
  <c r="T428" i="1" s="1"/>
  <c r="M492" i="1"/>
  <c r="T492" i="1" s="1"/>
  <c r="M515" i="1"/>
  <c r="T515" i="1" s="1"/>
  <c r="M518" i="1"/>
  <c r="T518" i="1" s="1"/>
  <c r="M709" i="1"/>
  <c r="T709" i="1" s="1"/>
  <c r="M733" i="1"/>
  <c r="T733" i="1" s="1"/>
  <c r="M741" i="1"/>
  <c r="T741" i="1" s="1"/>
  <c r="M847" i="1"/>
  <c r="T847" i="1" s="1"/>
  <c r="M851" i="1"/>
  <c r="T851" i="1" s="1"/>
  <c r="M964" i="1"/>
  <c r="T964" i="1" s="1"/>
  <c r="G251" i="3"/>
  <c r="O251" i="3"/>
  <c r="I283" i="3"/>
  <c r="Q283" i="3"/>
  <c r="E367" i="3"/>
  <c r="Q367" i="3"/>
  <c r="S666" i="3"/>
  <c r="G974" i="3"/>
  <c r="S974" i="3"/>
  <c r="C1053" i="3"/>
  <c r="D1052" i="3"/>
  <c r="M372" i="1"/>
  <c r="T372" i="1" s="1"/>
  <c r="M375" i="1"/>
  <c r="T375" i="1" s="1"/>
  <c r="M377" i="1"/>
  <c r="T377" i="1" s="1"/>
  <c r="M379" i="1"/>
  <c r="T379" i="1" s="1"/>
  <c r="M381" i="1"/>
  <c r="T381" i="1" s="1"/>
  <c r="M410" i="1"/>
  <c r="T410" i="1" s="1"/>
  <c r="M455" i="1"/>
  <c r="T455" i="1" s="1"/>
  <c r="M495" i="1"/>
  <c r="T495" i="1" s="1"/>
  <c r="M513" i="1"/>
  <c r="T513" i="1" s="1"/>
  <c r="M521" i="1"/>
  <c r="T521" i="1" s="1"/>
  <c r="M524" i="1"/>
  <c r="T524" i="1" s="1"/>
  <c r="M546" i="1"/>
  <c r="T546" i="1" s="1"/>
  <c r="M658" i="1"/>
  <c r="T658" i="1" s="1"/>
  <c r="M793" i="1"/>
  <c r="T793" i="1" s="1"/>
  <c r="M797" i="1"/>
  <c r="T797" i="1" s="1"/>
  <c r="M841" i="1"/>
  <c r="T841" i="1" s="1"/>
  <c r="M843" i="1"/>
  <c r="T843" i="1" s="1"/>
  <c r="R916" i="1"/>
  <c r="M923" i="1"/>
  <c r="T923" i="1" s="1"/>
  <c r="M961" i="1"/>
  <c r="T961" i="1" s="1"/>
  <c r="M1065" i="1"/>
  <c r="T1065" i="1" s="1"/>
  <c r="M1100" i="1"/>
  <c r="M1112" i="1"/>
  <c r="M1115" i="1"/>
  <c r="M1167" i="1"/>
  <c r="R1205" i="1"/>
  <c r="M1215" i="1"/>
  <c r="D248" i="3"/>
  <c r="D247" i="3" s="1"/>
  <c r="E322" i="3"/>
  <c r="I322" i="3"/>
  <c r="M322" i="3"/>
  <c r="Q322" i="3"/>
  <c r="C324" i="3"/>
  <c r="C323" i="3" s="1"/>
  <c r="G322" i="3"/>
  <c r="D338" i="3"/>
  <c r="H337" i="3"/>
  <c r="L337" i="3"/>
  <c r="P337" i="3"/>
  <c r="G807" i="3"/>
  <c r="H993" i="3"/>
  <c r="L993" i="3"/>
  <c r="P993" i="3"/>
  <c r="T993" i="3"/>
  <c r="G1012" i="3"/>
  <c r="O1012" i="3"/>
  <c r="C1029" i="3"/>
  <c r="D1028" i="3"/>
  <c r="C1041" i="3"/>
  <c r="D1040" i="3"/>
  <c r="P1048" i="3"/>
  <c r="F1048" i="3"/>
  <c r="C248" i="3"/>
  <c r="C247" i="3" s="1"/>
  <c r="N251" i="3"/>
  <c r="R251" i="3"/>
  <c r="E702" i="3"/>
  <c r="M702" i="3"/>
  <c r="C989" i="3"/>
  <c r="Q992" i="1" s="1"/>
  <c r="Q990" i="1" s="1"/>
  <c r="D987" i="3"/>
  <c r="D1013" i="3"/>
  <c r="C1021" i="3"/>
  <c r="Q1024" i="1" s="1"/>
  <c r="M1024" i="1" s="1"/>
  <c r="T1024" i="1" s="1"/>
  <c r="D1019" i="3"/>
  <c r="C1057" i="3"/>
  <c r="D1056" i="3"/>
  <c r="C1161" i="3"/>
  <c r="D1160" i="3"/>
  <c r="G666" i="3"/>
  <c r="K666" i="3"/>
  <c r="O666" i="3"/>
  <c r="H974" i="3"/>
  <c r="P974" i="3"/>
  <c r="T974" i="3"/>
  <c r="G337" i="3"/>
  <c r="K337" i="3"/>
  <c r="C436" i="3"/>
  <c r="Q439" i="1" s="1"/>
  <c r="Q702" i="3"/>
  <c r="E748" i="3"/>
  <c r="I748" i="3"/>
  <c r="Q748" i="3"/>
  <c r="C808" i="3"/>
  <c r="D818" i="3"/>
  <c r="C955" i="3"/>
  <c r="N993" i="3"/>
  <c r="R993" i="3"/>
  <c r="D1001" i="3"/>
  <c r="E1012" i="3"/>
  <c r="I1012" i="3"/>
  <c r="M1012" i="3"/>
  <c r="C1025" i="3"/>
  <c r="N1048" i="3"/>
  <c r="K1156" i="3"/>
  <c r="O1156" i="3"/>
  <c r="S1156" i="3"/>
  <c r="M1200" i="3"/>
  <c r="G1200" i="3"/>
  <c r="O1200" i="3"/>
  <c r="I353" i="3"/>
  <c r="M353" i="3"/>
  <c r="I702" i="3"/>
  <c r="G748" i="3"/>
  <c r="K748" i="3"/>
  <c r="O748" i="3"/>
  <c r="S748" i="3"/>
  <c r="G1030" i="3"/>
  <c r="K1030" i="3"/>
  <c r="O1030" i="3"/>
  <c r="S1030" i="3"/>
  <c r="E1048" i="3"/>
  <c r="Q1048" i="3"/>
  <c r="R24" i="1"/>
  <c r="M24" i="1"/>
  <c r="T24" i="1" s="1"/>
  <c r="R30" i="1"/>
  <c r="M30" i="1"/>
  <c r="T30" i="1" s="1"/>
  <c r="R40" i="1"/>
  <c r="M40" i="1"/>
  <c r="T40" i="1" s="1"/>
  <c r="R46" i="1"/>
  <c r="M46" i="1"/>
  <c r="T46" i="1" s="1"/>
  <c r="R56" i="1"/>
  <c r="M56" i="1"/>
  <c r="T56" i="1" s="1"/>
  <c r="M649" i="1"/>
  <c r="T649" i="1" s="1"/>
  <c r="R649" i="1"/>
  <c r="M976" i="1"/>
  <c r="T976" i="1" s="1"/>
  <c r="R976" i="1"/>
  <c r="M1134" i="1"/>
  <c r="R1134" i="1"/>
  <c r="C241" i="3"/>
  <c r="D240" i="3"/>
  <c r="R187" i="1"/>
  <c r="M206" i="1"/>
  <c r="T206" i="1" s="1"/>
  <c r="M207" i="1"/>
  <c r="T207" i="1" s="1"/>
  <c r="M208" i="1"/>
  <c r="T208" i="1" s="1"/>
  <c r="M209" i="1"/>
  <c r="T209" i="1" s="1"/>
  <c r="M210" i="1"/>
  <c r="T210" i="1" s="1"/>
  <c r="M211" i="1"/>
  <c r="T211" i="1" s="1"/>
  <c r="M212" i="1"/>
  <c r="T212" i="1" s="1"/>
  <c r="M213" i="1"/>
  <c r="T213" i="1" s="1"/>
  <c r="M214" i="1"/>
  <c r="T214" i="1" s="1"/>
  <c r="M215" i="1"/>
  <c r="T215" i="1" s="1"/>
  <c r="M216" i="1"/>
  <c r="T216" i="1" s="1"/>
  <c r="M217" i="1"/>
  <c r="T217" i="1" s="1"/>
  <c r="M218" i="1"/>
  <c r="T218" i="1" s="1"/>
  <c r="M219" i="1"/>
  <c r="T219" i="1" s="1"/>
  <c r="M220" i="1"/>
  <c r="T220" i="1" s="1"/>
  <c r="M221" i="1"/>
  <c r="T221" i="1" s="1"/>
  <c r="M222" i="1"/>
  <c r="T222" i="1" s="1"/>
  <c r="M223" i="1"/>
  <c r="T223" i="1" s="1"/>
  <c r="M224" i="1"/>
  <c r="T224" i="1" s="1"/>
  <c r="M225" i="1"/>
  <c r="T225" i="1" s="1"/>
  <c r="M257" i="1"/>
  <c r="T257" i="1" s="1"/>
  <c r="R292" i="1"/>
  <c r="R293" i="1"/>
  <c r="R294" i="1"/>
  <c r="R320" i="1"/>
  <c r="R348" i="1"/>
  <c r="R390" i="1"/>
  <c r="R398" i="1"/>
  <c r="R490" i="1"/>
  <c r="R547" i="1"/>
  <c r="M547" i="1"/>
  <c r="T547" i="1" s="1"/>
  <c r="M646" i="1"/>
  <c r="T646" i="1" s="1"/>
  <c r="R646" i="1"/>
  <c r="M650" i="1"/>
  <c r="T650" i="1" s="1"/>
  <c r="R650" i="1"/>
  <c r="R656" i="1"/>
  <c r="M656" i="1"/>
  <c r="T656" i="1" s="1"/>
  <c r="Q652" i="1"/>
  <c r="R739" i="1"/>
  <c r="M739" i="1"/>
  <c r="T739" i="1" s="1"/>
  <c r="R814" i="1"/>
  <c r="M814" i="1"/>
  <c r="T814" i="1" s="1"/>
  <c r="R819" i="1"/>
  <c r="M819" i="1"/>
  <c r="T819" i="1" s="1"/>
  <c r="M929" i="1"/>
  <c r="R929" i="1"/>
  <c r="R1000" i="1"/>
  <c r="M1000" i="1"/>
  <c r="T1000" i="1" s="1"/>
  <c r="R1092" i="1"/>
  <c r="M1092" i="1"/>
  <c r="R1132" i="1"/>
  <c r="M1132" i="1"/>
  <c r="R1195" i="1"/>
  <c r="M1195" i="1"/>
  <c r="M1201" i="1"/>
  <c r="R1201" i="1"/>
  <c r="R526" i="1"/>
  <c r="M526" i="1"/>
  <c r="T526" i="1" s="1"/>
  <c r="M645" i="1"/>
  <c r="T645" i="1" s="1"/>
  <c r="R645" i="1"/>
  <c r="R749" i="1"/>
  <c r="M749" i="1"/>
  <c r="T749" i="1" s="1"/>
  <c r="R792" i="1"/>
  <c r="M792" i="1"/>
  <c r="T792" i="1" s="1"/>
  <c r="R863" i="1"/>
  <c r="M863" i="1"/>
  <c r="T863" i="1" s="1"/>
  <c r="M993" i="1"/>
  <c r="T993" i="1" s="1"/>
  <c r="R993" i="1"/>
  <c r="R1080" i="1"/>
  <c r="M1080" i="1"/>
  <c r="R319" i="1"/>
  <c r="M385" i="1"/>
  <c r="T385" i="1" s="1"/>
  <c r="R396" i="1"/>
  <c r="M431" i="1"/>
  <c r="T431" i="1" s="1"/>
  <c r="M446" i="1"/>
  <c r="T446" i="1" s="1"/>
  <c r="M454" i="1"/>
  <c r="T454" i="1" s="1"/>
  <c r="M456" i="1"/>
  <c r="T456" i="1" s="1"/>
  <c r="M461" i="1"/>
  <c r="T461" i="1" s="1"/>
  <c r="M467" i="1"/>
  <c r="T467" i="1" s="1"/>
  <c r="M469" i="1"/>
  <c r="T469" i="1" s="1"/>
  <c r="M472" i="1"/>
  <c r="T472" i="1" s="1"/>
  <c r="M475" i="1"/>
  <c r="T475" i="1" s="1"/>
  <c r="M477" i="1"/>
  <c r="T477" i="1" s="1"/>
  <c r="M480" i="1"/>
  <c r="T480" i="1" s="1"/>
  <c r="M483" i="1"/>
  <c r="T483" i="1" s="1"/>
  <c r="M485" i="1"/>
  <c r="T485" i="1" s="1"/>
  <c r="M488" i="1"/>
  <c r="T488" i="1" s="1"/>
  <c r="M493" i="1"/>
  <c r="T493" i="1" s="1"/>
  <c r="M496" i="1"/>
  <c r="T496" i="1" s="1"/>
  <c r="M498" i="1"/>
  <c r="T498" i="1" s="1"/>
  <c r="M500" i="1"/>
  <c r="T500" i="1" s="1"/>
  <c r="M502" i="1"/>
  <c r="T502" i="1" s="1"/>
  <c r="M506" i="1"/>
  <c r="T506" i="1" s="1"/>
  <c r="M509" i="1"/>
  <c r="T509" i="1" s="1"/>
  <c r="M511" i="1"/>
  <c r="T511" i="1" s="1"/>
  <c r="M514" i="1"/>
  <c r="T514" i="1" s="1"/>
  <c r="M517" i="1"/>
  <c r="T517" i="1" s="1"/>
  <c r="M519" i="1"/>
  <c r="T519" i="1" s="1"/>
  <c r="R522" i="1"/>
  <c r="M522" i="1"/>
  <c r="T522" i="1" s="1"/>
  <c r="M643" i="1"/>
  <c r="T643" i="1" s="1"/>
  <c r="R643" i="1"/>
  <c r="M647" i="1"/>
  <c r="T647" i="1" s="1"/>
  <c r="R647" i="1"/>
  <c r="M651" i="1"/>
  <c r="T651" i="1" s="1"/>
  <c r="R651" i="1"/>
  <c r="R735" i="1"/>
  <c r="M735" i="1"/>
  <c r="T735" i="1" s="1"/>
  <c r="R836" i="1"/>
  <c r="M836" i="1"/>
  <c r="T836" i="1" s="1"/>
  <c r="R849" i="1"/>
  <c r="M849" i="1"/>
  <c r="T849" i="1" s="1"/>
  <c r="R852" i="1"/>
  <c r="M852" i="1"/>
  <c r="T852" i="1" s="1"/>
  <c r="M898" i="1"/>
  <c r="T898" i="1" s="1"/>
  <c r="R898" i="1"/>
  <c r="M930" i="1"/>
  <c r="T930" i="1" s="1"/>
  <c r="R930" i="1"/>
  <c r="R962" i="1"/>
  <c r="M962" i="1"/>
  <c r="T962" i="1" s="1"/>
  <c r="M1068" i="1"/>
  <c r="T1068" i="1" s="1"/>
  <c r="R1068" i="1"/>
  <c r="M1113" i="1"/>
  <c r="R1113" i="1"/>
  <c r="R1116" i="1"/>
  <c r="M1116" i="1"/>
  <c r="M1123" i="1"/>
  <c r="R1123" i="1"/>
  <c r="M1138" i="1"/>
  <c r="R1138" i="1"/>
  <c r="M1146" i="1"/>
  <c r="R1146" i="1"/>
  <c r="C716" i="3"/>
  <c r="Q719" i="1" s="1"/>
  <c r="M719" i="1" s="1"/>
  <c r="T719" i="1" s="1"/>
  <c r="D708" i="3"/>
  <c r="R856" i="1"/>
  <c r="M856" i="1"/>
  <c r="T856" i="1" s="1"/>
  <c r="C936" i="3"/>
  <c r="Q939" i="1" s="1"/>
  <c r="Q937" i="1" s="1"/>
  <c r="D934" i="3"/>
  <c r="R529" i="1"/>
  <c r="M529" i="1"/>
  <c r="T529" i="1" s="1"/>
  <c r="M823" i="1"/>
  <c r="T823" i="1" s="1"/>
  <c r="R823" i="1"/>
  <c r="R855" i="1"/>
  <c r="M855" i="1"/>
  <c r="T855" i="1" s="1"/>
  <c r="M954" i="1"/>
  <c r="T954" i="1" s="1"/>
  <c r="R954" i="1"/>
  <c r="M1127" i="1"/>
  <c r="R1127" i="1"/>
  <c r="R1187" i="1"/>
  <c r="M1187" i="1"/>
  <c r="M62" i="1"/>
  <c r="T62" i="1" s="1"/>
  <c r="R179" i="1"/>
  <c r="M232" i="1"/>
  <c r="T232" i="1" s="1"/>
  <c r="M265" i="1"/>
  <c r="T265" i="1" s="1"/>
  <c r="M314" i="1"/>
  <c r="T314" i="1" s="1"/>
  <c r="M405" i="1"/>
  <c r="T405" i="1" s="1"/>
  <c r="M407" i="1"/>
  <c r="T407" i="1" s="1"/>
  <c r="M409" i="1"/>
  <c r="T409" i="1" s="1"/>
  <c r="M411" i="1"/>
  <c r="T411" i="1" s="1"/>
  <c r="M413" i="1"/>
  <c r="T413" i="1" s="1"/>
  <c r="M415" i="1"/>
  <c r="T415" i="1" s="1"/>
  <c r="M417" i="1"/>
  <c r="T417" i="1" s="1"/>
  <c r="M419" i="1"/>
  <c r="T419" i="1" s="1"/>
  <c r="M421" i="1"/>
  <c r="T421" i="1" s="1"/>
  <c r="M423" i="1"/>
  <c r="T423" i="1" s="1"/>
  <c r="M425" i="1"/>
  <c r="T425" i="1" s="1"/>
  <c r="M427" i="1"/>
  <c r="T427" i="1" s="1"/>
  <c r="M441" i="1"/>
  <c r="T441" i="1" s="1"/>
  <c r="M444" i="1"/>
  <c r="T444" i="1" s="1"/>
  <c r="M453" i="1"/>
  <c r="T453" i="1" s="1"/>
  <c r="M460" i="1"/>
  <c r="T460" i="1" s="1"/>
  <c r="M466" i="1"/>
  <c r="T466" i="1" s="1"/>
  <c r="M474" i="1"/>
  <c r="T474" i="1" s="1"/>
  <c r="M482" i="1"/>
  <c r="T482" i="1" s="1"/>
  <c r="M508" i="1"/>
  <c r="T508" i="1" s="1"/>
  <c r="M516" i="1"/>
  <c r="T516" i="1" s="1"/>
  <c r="R523" i="1"/>
  <c r="M523" i="1"/>
  <c r="T523" i="1" s="1"/>
  <c r="M644" i="1"/>
  <c r="T644" i="1" s="1"/>
  <c r="R644" i="1"/>
  <c r="M648" i="1"/>
  <c r="T648" i="1" s="1"/>
  <c r="R648" i="1"/>
  <c r="M712" i="1"/>
  <c r="R712" i="1"/>
  <c r="R812" i="1"/>
  <c r="M812" i="1"/>
  <c r="Q811" i="1"/>
  <c r="R817" i="1"/>
  <c r="M817" i="1"/>
  <c r="T817" i="1" s="1"/>
  <c r="M894" i="1"/>
  <c r="T894" i="1" s="1"/>
  <c r="R894" i="1"/>
  <c r="Q928" i="1"/>
  <c r="M931" i="1"/>
  <c r="T931" i="1" s="1"/>
  <c r="R931" i="1"/>
  <c r="M941" i="1"/>
  <c r="T941" i="1" s="1"/>
  <c r="R941" i="1"/>
  <c r="R1010" i="1"/>
  <c r="M1010" i="1"/>
  <c r="T1010" i="1" s="1"/>
  <c r="R1064" i="1"/>
  <c r="M1064" i="1"/>
  <c r="T1064" i="1" s="1"/>
  <c r="R1076" i="1"/>
  <c r="M1076" i="1"/>
  <c r="R1096" i="1"/>
  <c r="M1096" i="1"/>
  <c r="M1111" i="1"/>
  <c r="R1111" i="1"/>
  <c r="M1129" i="1"/>
  <c r="R1129" i="1"/>
  <c r="M1155" i="1"/>
  <c r="R1155" i="1"/>
  <c r="R545" i="1"/>
  <c r="M545" i="1"/>
  <c r="T545" i="1" s="1"/>
  <c r="L702" i="3"/>
  <c r="M525" i="1"/>
  <c r="T525" i="1" s="1"/>
  <c r="M527" i="1"/>
  <c r="T527" i="1" s="1"/>
  <c r="M660" i="1"/>
  <c r="T660" i="1" s="1"/>
  <c r="M700" i="1"/>
  <c r="T700" i="1" s="1"/>
  <c r="M701" i="1"/>
  <c r="T701" i="1" s="1"/>
  <c r="M703" i="1"/>
  <c r="T703" i="1" s="1"/>
  <c r="M813" i="1"/>
  <c r="T813" i="1" s="1"/>
  <c r="M816" i="1"/>
  <c r="T816" i="1" s="1"/>
  <c r="M818" i="1"/>
  <c r="T818" i="1" s="1"/>
  <c r="M820" i="1"/>
  <c r="T820" i="1" s="1"/>
  <c r="M835" i="1"/>
  <c r="T835" i="1" s="1"/>
  <c r="M837" i="1"/>
  <c r="T837" i="1" s="1"/>
  <c r="M844" i="1"/>
  <c r="T844" i="1" s="1"/>
  <c r="M850" i="1"/>
  <c r="T850" i="1" s="1"/>
  <c r="M854" i="1"/>
  <c r="T854" i="1" s="1"/>
  <c r="M859" i="1"/>
  <c r="T859" i="1" s="1"/>
  <c r="M1017" i="1"/>
  <c r="M1018" i="1"/>
  <c r="T1018" i="1" s="1"/>
  <c r="M1019" i="1"/>
  <c r="T1019" i="1" s="1"/>
  <c r="M1020" i="1"/>
  <c r="T1020" i="1" s="1"/>
  <c r="M1021" i="1"/>
  <c r="T1021" i="1" s="1"/>
  <c r="M1023" i="1"/>
  <c r="M1054" i="1"/>
  <c r="T1054" i="1" s="1"/>
  <c r="M1083" i="1"/>
  <c r="M1087" i="1"/>
  <c r="M1099" i="1"/>
  <c r="M1103" i="1"/>
  <c r="M1143" i="1"/>
  <c r="M1171" i="1"/>
  <c r="M1174" i="1"/>
  <c r="M1188" i="1"/>
  <c r="M1191" i="1"/>
  <c r="C358" i="3"/>
  <c r="D536" i="3"/>
  <c r="C537" i="3"/>
  <c r="R718" i="1"/>
  <c r="M750" i="1"/>
  <c r="T750" i="1" s="1"/>
  <c r="R938" i="1"/>
  <c r="R940" i="1"/>
  <c r="R1097" i="1"/>
  <c r="R1122" i="1"/>
  <c r="D168" i="3"/>
  <c r="C228" i="3"/>
  <c r="Q231" i="1" s="1"/>
  <c r="R231" i="1" s="1"/>
  <c r="R229" i="1" s="1"/>
  <c r="D226" i="3"/>
  <c r="C293" i="3"/>
  <c r="D292" i="3"/>
  <c r="C301" i="3"/>
  <c r="D300" i="3"/>
  <c r="D299" i="3" s="1"/>
  <c r="S337" i="3"/>
  <c r="C351" i="3"/>
  <c r="D350" i="3"/>
  <c r="D349" i="3" s="1"/>
  <c r="C624" i="3"/>
  <c r="Q627" i="1" s="1"/>
  <c r="M627" i="1" s="1"/>
  <c r="T627" i="1" s="1"/>
  <c r="D623" i="3"/>
  <c r="T702" i="3"/>
  <c r="C964" i="3"/>
  <c r="Q967" i="1" s="1"/>
  <c r="M967" i="1" s="1"/>
  <c r="D960" i="3"/>
  <c r="R716" i="1"/>
  <c r="R827" i="1"/>
  <c r="R884" i="1"/>
  <c r="R890" i="1"/>
  <c r="R900" i="1"/>
  <c r="R914" i="1"/>
  <c r="R920" i="1"/>
  <c r="R1006" i="1"/>
  <c r="R1029" i="1"/>
  <c r="R1078" i="1"/>
  <c r="R1090" i="1"/>
  <c r="R1106" i="1"/>
  <c r="R1114" i="1"/>
  <c r="R1118" i="1"/>
  <c r="R1149" i="1"/>
  <c r="C244" i="3"/>
  <c r="Q247" i="1" s="1"/>
  <c r="D242" i="3"/>
  <c r="C356" i="3"/>
  <c r="Q359" i="1" s="1"/>
  <c r="D354" i="3"/>
  <c r="O353" i="3"/>
  <c r="C370" i="3"/>
  <c r="D368" i="3"/>
  <c r="F367" i="3"/>
  <c r="C660" i="3"/>
  <c r="C949" i="3"/>
  <c r="Q952" i="1" s="1"/>
  <c r="K251" i="3"/>
  <c r="S251" i="3"/>
  <c r="C282" i="3"/>
  <c r="C298" i="3"/>
  <c r="I312" i="3"/>
  <c r="M312" i="3"/>
  <c r="Q312" i="3"/>
  <c r="O322" i="3"/>
  <c r="M337" i="3"/>
  <c r="D343" i="3"/>
  <c r="M367" i="3"/>
  <c r="C679" i="3"/>
  <c r="H702" i="3"/>
  <c r="C971" i="3"/>
  <c r="D970" i="3"/>
  <c r="D969" i="3" s="1"/>
  <c r="C976" i="3"/>
  <c r="D975" i="3"/>
  <c r="C1006" i="3"/>
  <c r="D1005" i="3"/>
  <c r="D1004" i="3" s="1"/>
  <c r="E283" i="3"/>
  <c r="M283" i="3"/>
  <c r="D313" i="3"/>
  <c r="S322" i="3"/>
  <c r="O337" i="3"/>
  <c r="J367" i="3"/>
  <c r="N367" i="3"/>
  <c r="R367" i="3"/>
  <c r="D660" i="3"/>
  <c r="P702" i="3"/>
  <c r="C745" i="3"/>
  <c r="D744" i="3"/>
  <c r="D743" i="3" s="1"/>
  <c r="C930" i="3"/>
  <c r="C929" i="3" s="1"/>
  <c r="C941" i="3"/>
  <c r="D940" i="3"/>
  <c r="C1010" i="3"/>
  <c r="D1009" i="3"/>
  <c r="D1008" i="3" s="1"/>
  <c r="C1064" i="3"/>
  <c r="D1063" i="3"/>
  <c r="H251" i="3"/>
  <c r="L251" i="3"/>
  <c r="P251" i="3"/>
  <c r="T251" i="3"/>
  <c r="F283" i="3"/>
  <c r="N283" i="3"/>
  <c r="R283" i="3"/>
  <c r="F312" i="3"/>
  <c r="J312" i="3"/>
  <c r="N312" i="3"/>
  <c r="R312" i="3"/>
  <c r="F337" i="3"/>
  <c r="J337" i="3"/>
  <c r="N337" i="3"/>
  <c r="R337" i="3"/>
  <c r="D358" i="3"/>
  <c r="C504" i="3"/>
  <c r="Q507" i="1" s="1"/>
  <c r="I666" i="3"/>
  <c r="M666" i="3"/>
  <c r="Q666" i="3"/>
  <c r="M748" i="3"/>
  <c r="C1060" i="3"/>
  <c r="D1059" i="3"/>
  <c r="F748" i="3"/>
  <c r="J748" i="3"/>
  <c r="N748" i="3"/>
  <c r="R748" i="3"/>
  <c r="E807" i="3"/>
  <c r="I807" i="3"/>
  <c r="M807" i="3"/>
  <c r="Q807" i="3"/>
  <c r="K807" i="3"/>
  <c r="O807" i="3"/>
  <c r="S807" i="3"/>
  <c r="E993" i="3"/>
  <c r="I993" i="3"/>
  <c r="M993" i="3"/>
  <c r="Q993" i="3"/>
  <c r="C1032" i="3"/>
  <c r="D1031" i="3"/>
  <c r="C1050" i="3"/>
  <c r="D1049" i="3"/>
  <c r="F1058" i="3"/>
  <c r="J1058" i="3"/>
  <c r="R1058" i="3"/>
  <c r="C1205" i="3"/>
  <c r="D1204" i="3"/>
  <c r="C1212" i="3"/>
  <c r="Q1214" i="1" s="1"/>
  <c r="D1210" i="3"/>
  <c r="D1209" i="3" s="1"/>
  <c r="L666" i="3"/>
  <c r="T666" i="3"/>
  <c r="G702" i="3"/>
  <c r="K702" i="3"/>
  <c r="O702" i="3"/>
  <c r="G727" i="3"/>
  <c r="K727" i="3"/>
  <c r="O727" i="3"/>
  <c r="S727" i="3"/>
  <c r="F727" i="3"/>
  <c r="J727" i="3"/>
  <c r="N727" i="3"/>
  <c r="H748" i="3"/>
  <c r="L748" i="3"/>
  <c r="T748" i="3"/>
  <c r="F807" i="3"/>
  <c r="J807" i="3"/>
  <c r="N807" i="3"/>
  <c r="R807" i="3"/>
  <c r="D808" i="3"/>
  <c r="P807" i="3"/>
  <c r="T807" i="3"/>
  <c r="E974" i="3"/>
  <c r="I974" i="3"/>
  <c r="M974" i="3"/>
  <c r="Q974" i="3"/>
  <c r="K974" i="3"/>
  <c r="F1030" i="3"/>
  <c r="J1030" i="3"/>
  <c r="N1030" i="3"/>
  <c r="R1030" i="3"/>
  <c r="C1037" i="3"/>
  <c r="D1036" i="3"/>
  <c r="J1048" i="3"/>
  <c r="R1048" i="3"/>
  <c r="C1055" i="3"/>
  <c r="D1054" i="3"/>
  <c r="C1013" i="3"/>
  <c r="G1048" i="3"/>
  <c r="K1048" i="3"/>
  <c r="O1048" i="3"/>
  <c r="S1048" i="3"/>
  <c r="Q1071" i="3"/>
  <c r="C1176" i="3"/>
  <c r="C1175" i="3" s="1"/>
  <c r="M1048" i="3"/>
  <c r="D1072" i="3"/>
  <c r="G1024" i="3"/>
  <c r="K1024" i="3"/>
  <c r="O1024" i="3"/>
  <c r="S1024" i="3"/>
  <c r="I1048" i="3"/>
  <c r="L1200" i="3"/>
  <c r="P1200" i="3"/>
  <c r="T1200" i="3"/>
  <c r="M176" i="1"/>
  <c r="R176" i="1"/>
  <c r="M333" i="1"/>
  <c r="T333" i="1" s="1"/>
  <c r="R333" i="1"/>
  <c r="M61" i="1"/>
  <c r="T61" i="1" s="1"/>
  <c r="R61" i="1"/>
  <c r="M64" i="1"/>
  <c r="T64" i="1" s="1"/>
  <c r="R64" i="1"/>
  <c r="M72" i="1"/>
  <c r="T72" i="1" s="1"/>
  <c r="R72" i="1"/>
  <c r="M80" i="1"/>
  <c r="T80" i="1" s="1"/>
  <c r="R80" i="1"/>
  <c r="M88" i="1"/>
  <c r="T88" i="1" s="1"/>
  <c r="R88" i="1"/>
  <c r="M96" i="1"/>
  <c r="T96" i="1" s="1"/>
  <c r="R96" i="1"/>
  <c r="M104" i="1"/>
  <c r="T104" i="1" s="1"/>
  <c r="R104" i="1"/>
  <c r="M112" i="1"/>
  <c r="T112" i="1" s="1"/>
  <c r="R112" i="1"/>
  <c r="M120" i="1"/>
  <c r="T120" i="1" s="1"/>
  <c r="R120" i="1"/>
  <c r="M128" i="1"/>
  <c r="T128" i="1" s="1"/>
  <c r="R128" i="1"/>
  <c r="M136" i="1"/>
  <c r="T136" i="1" s="1"/>
  <c r="R136" i="1"/>
  <c r="M144" i="1"/>
  <c r="T144" i="1" s="1"/>
  <c r="R144" i="1"/>
  <c r="M152" i="1"/>
  <c r="T152" i="1" s="1"/>
  <c r="R152" i="1"/>
  <c r="M160" i="1"/>
  <c r="T160" i="1" s="1"/>
  <c r="R160" i="1"/>
  <c r="M168" i="1"/>
  <c r="T168" i="1" s="1"/>
  <c r="R168" i="1"/>
  <c r="R275" i="1"/>
  <c r="M275" i="1"/>
  <c r="T275" i="1" s="1"/>
  <c r="R269" i="1"/>
  <c r="M269" i="1"/>
  <c r="T269" i="1" s="1"/>
  <c r="M329" i="1"/>
  <c r="T329" i="1" s="1"/>
  <c r="R329" i="1"/>
  <c r="M331" i="1"/>
  <c r="T331" i="1" s="1"/>
  <c r="R331" i="1"/>
  <c r="M335" i="1"/>
  <c r="T335" i="1" s="1"/>
  <c r="R335" i="1"/>
  <c r="M899" i="1"/>
  <c r="T899" i="1" s="1"/>
  <c r="R899" i="1"/>
  <c r="M906" i="1"/>
  <c r="T906" i="1" s="1"/>
  <c r="R906" i="1"/>
  <c r="C109" i="2"/>
  <c r="C108" i="2" s="1"/>
  <c r="I810" i="1"/>
  <c r="M885" i="1"/>
  <c r="T885" i="1" s="1"/>
  <c r="R885" i="1"/>
  <c r="M891" i="1"/>
  <c r="T891" i="1" s="1"/>
  <c r="R891" i="1"/>
  <c r="M909" i="1"/>
  <c r="T909" i="1" s="1"/>
  <c r="R909" i="1"/>
  <c r="M915" i="1"/>
  <c r="T915" i="1" s="1"/>
  <c r="R915" i="1"/>
  <c r="M955" i="1"/>
  <c r="T955" i="1" s="1"/>
  <c r="R955" i="1"/>
  <c r="M1014" i="1"/>
  <c r="R1014" i="1"/>
  <c r="M1089" i="1"/>
  <c r="R1089" i="1"/>
  <c r="R1176" i="1"/>
  <c r="M1176" i="1"/>
  <c r="C45" i="2"/>
  <c r="C44" i="2" s="1"/>
  <c r="R65" i="1"/>
  <c r="R69" i="1"/>
  <c r="R73" i="1"/>
  <c r="R77" i="1"/>
  <c r="R81" i="1"/>
  <c r="R85" i="1"/>
  <c r="R91" i="1"/>
  <c r="R95" i="1"/>
  <c r="R99" i="1"/>
  <c r="R105" i="1"/>
  <c r="R109" i="1"/>
  <c r="R113" i="1"/>
  <c r="R117" i="1"/>
  <c r="R121" i="1"/>
  <c r="R125" i="1"/>
  <c r="R129" i="1"/>
  <c r="R133" i="1"/>
  <c r="R137" i="1"/>
  <c r="R143" i="1"/>
  <c r="R147" i="1"/>
  <c r="R153" i="1"/>
  <c r="R157" i="1"/>
  <c r="R161" i="1"/>
  <c r="R165" i="1"/>
  <c r="R237" i="1"/>
  <c r="R241" i="1"/>
  <c r="L254" i="1"/>
  <c r="R278" i="1"/>
  <c r="R282" i="1"/>
  <c r="C40" i="2"/>
  <c r="C39" i="2"/>
  <c r="I309" i="1"/>
  <c r="R345" i="1"/>
  <c r="R355" i="1"/>
  <c r="L730" i="1"/>
  <c r="D93" i="2"/>
  <c r="D92" i="2" s="1"/>
  <c r="L746" i="1"/>
  <c r="R755" i="1"/>
  <c r="J810" i="1"/>
  <c r="M883" i="1"/>
  <c r="T883" i="1" s="1"/>
  <c r="R883" i="1"/>
  <c r="M889" i="1"/>
  <c r="T889" i="1" s="1"/>
  <c r="R889" i="1"/>
  <c r="M908" i="1"/>
  <c r="T908" i="1" s="1"/>
  <c r="R908" i="1"/>
  <c r="M913" i="1"/>
  <c r="T913" i="1" s="1"/>
  <c r="R913" i="1"/>
  <c r="M919" i="1"/>
  <c r="T919" i="1" s="1"/>
  <c r="R919" i="1"/>
  <c r="M936" i="1"/>
  <c r="T936" i="1" s="1"/>
  <c r="R936" i="1"/>
  <c r="M953" i="1"/>
  <c r="T953" i="1" s="1"/>
  <c r="R953" i="1"/>
  <c r="R965" i="1"/>
  <c r="M965" i="1"/>
  <c r="T965" i="1" s="1"/>
  <c r="C246" i="3"/>
  <c r="D245" i="3"/>
  <c r="R848" i="1"/>
  <c r="M848" i="1"/>
  <c r="T848" i="1" s="1"/>
  <c r="M927" i="1"/>
  <c r="T927" i="1" s="1"/>
  <c r="R927" i="1"/>
  <c r="C1034" i="3"/>
  <c r="Q1038" i="1"/>
  <c r="Q279" i="1"/>
  <c r="Q277" i="1" s="1"/>
  <c r="K286" i="1"/>
  <c r="R328" i="1"/>
  <c r="R330" i="1"/>
  <c r="R332" i="1"/>
  <c r="R334" i="1"/>
  <c r="O325" i="1"/>
  <c r="P370" i="1"/>
  <c r="C60" i="2"/>
  <c r="C58" i="2" s="1"/>
  <c r="I370" i="1"/>
  <c r="R391" i="1"/>
  <c r="R393" i="1"/>
  <c r="R395" i="1"/>
  <c r="R397" i="1"/>
  <c r="M445" i="1"/>
  <c r="T445" i="1" s="1"/>
  <c r="J669" i="1"/>
  <c r="N669" i="1"/>
  <c r="L705" i="1"/>
  <c r="C82" i="2"/>
  <c r="C81" i="2" s="1"/>
  <c r="I705" i="1"/>
  <c r="R713" i="1"/>
  <c r="R715" i="1"/>
  <c r="R717" i="1"/>
  <c r="J730" i="1"/>
  <c r="N730" i="1"/>
  <c r="J751" i="1"/>
  <c r="N751" i="1"/>
  <c r="R822" i="1"/>
  <c r="R824" i="1"/>
  <c r="R826" i="1"/>
  <c r="R828" i="1"/>
  <c r="D114" i="2"/>
  <c r="M881" i="1"/>
  <c r="T881" i="1" s="1"/>
  <c r="R881" i="1"/>
  <c r="M895" i="1"/>
  <c r="T895" i="1" s="1"/>
  <c r="R895" i="1"/>
  <c r="M901" i="1"/>
  <c r="T901" i="1" s="1"/>
  <c r="R901" i="1"/>
  <c r="R903" i="1"/>
  <c r="M911" i="1"/>
  <c r="T911" i="1" s="1"/>
  <c r="R911" i="1"/>
  <c r="M951" i="1"/>
  <c r="T951" i="1" s="1"/>
  <c r="R951" i="1"/>
  <c r="R981" i="1"/>
  <c r="D137" i="2"/>
  <c r="D136" i="2" s="1"/>
  <c r="L1007" i="1"/>
  <c r="C147" i="2"/>
  <c r="C146" i="2" s="1"/>
  <c r="I1033" i="1"/>
  <c r="K1033" i="1"/>
  <c r="M1069" i="1"/>
  <c r="T1069" i="1" s="1"/>
  <c r="R1069" i="1"/>
  <c r="R1101" i="1"/>
  <c r="M1121" i="1"/>
  <c r="R1121" i="1"/>
  <c r="L1189" i="1"/>
  <c r="D180" i="2"/>
  <c r="D179" i="2" s="1"/>
  <c r="D28" i="2"/>
  <c r="H64" i="2"/>
  <c r="D86" i="2"/>
  <c r="D85" i="2" s="1"/>
  <c r="J113" i="2"/>
  <c r="Q430" i="1"/>
  <c r="D527" i="3"/>
  <c r="C528" i="3"/>
  <c r="D40" i="2"/>
  <c r="D39" i="2"/>
  <c r="M897" i="1"/>
  <c r="T897" i="1" s="1"/>
  <c r="R897" i="1"/>
  <c r="D129" i="2"/>
  <c r="D128" i="2" s="1"/>
  <c r="L972" i="1"/>
  <c r="D159" i="2"/>
  <c r="D158" i="2" s="1"/>
  <c r="L1061" i="1"/>
  <c r="R1104" i="1"/>
  <c r="M1104" i="1"/>
  <c r="C171" i="2"/>
  <c r="C170" i="2" s="1"/>
  <c r="I1158" i="1"/>
  <c r="C178" i="3"/>
  <c r="Q181" i="1" s="1"/>
  <c r="Q175" i="1" s="1"/>
  <c r="D172" i="3"/>
  <c r="C258" i="3"/>
  <c r="Q261" i="1" s="1"/>
  <c r="D252" i="3"/>
  <c r="C1158" i="3"/>
  <c r="D1157" i="3"/>
  <c r="Q1213" i="1"/>
  <c r="R60" i="1"/>
  <c r="R63" i="1"/>
  <c r="R67" i="1"/>
  <c r="R71" i="1"/>
  <c r="R75" i="1"/>
  <c r="R79" i="1"/>
  <c r="R83" i="1"/>
  <c r="R87" i="1"/>
  <c r="R89" i="1"/>
  <c r="R93" i="1"/>
  <c r="R97" i="1"/>
  <c r="R101" i="1"/>
  <c r="R103" i="1"/>
  <c r="R107" i="1"/>
  <c r="R111" i="1"/>
  <c r="R115" i="1"/>
  <c r="R119" i="1"/>
  <c r="R123" i="1"/>
  <c r="R127" i="1"/>
  <c r="R131" i="1"/>
  <c r="R135" i="1"/>
  <c r="R139" i="1"/>
  <c r="R141" i="1"/>
  <c r="R145" i="1"/>
  <c r="R149" i="1"/>
  <c r="R151" i="1"/>
  <c r="R155" i="1"/>
  <c r="R159" i="1"/>
  <c r="R163" i="1"/>
  <c r="R167" i="1"/>
  <c r="R239" i="1"/>
  <c r="C24" i="2"/>
  <c r="C23" i="2" s="1"/>
  <c r="I254" i="1"/>
  <c r="R280" i="1"/>
  <c r="D27" i="2"/>
  <c r="D26" i="2" s="1"/>
  <c r="L283" i="1"/>
  <c r="L286" i="1"/>
  <c r="R288" i="1"/>
  <c r="O286" i="1"/>
  <c r="R343" i="1"/>
  <c r="R536" i="1"/>
  <c r="R538" i="1"/>
  <c r="R630" i="1"/>
  <c r="R632" i="1"/>
  <c r="R634" i="1"/>
  <c r="R636" i="1"/>
  <c r="R638" i="1"/>
  <c r="M663" i="1"/>
  <c r="M75" i="2" s="1"/>
  <c r="N75" i="2" s="1"/>
  <c r="Q663" i="1"/>
  <c r="R664" i="1"/>
  <c r="D77" i="2"/>
  <c r="D76" i="2" s="1"/>
  <c r="L666" i="1"/>
  <c r="R685" i="1"/>
  <c r="R688" i="1"/>
  <c r="R692" i="1"/>
  <c r="R694" i="1"/>
  <c r="D81" i="2"/>
  <c r="C90" i="2"/>
  <c r="C89" i="2" s="1"/>
  <c r="I730" i="1"/>
  <c r="R744" i="1"/>
  <c r="R984" i="1"/>
  <c r="M1005" i="1"/>
  <c r="R1005" i="1"/>
  <c r="Q1004" i="1"/>
  <c r="D145" i="2"/>
  <c r="D143" i="2" s="1"/>
  <c r="L1027" i="1"/>
  <c r="D154" i="2"/>
  <c r="D153" i="2" s="1"/>
  <c r="L1051" i="1"/>
  <c r="D166" i="2"/>
  <c r="R1085" i="1"/>
  <c r="M1105" i="1"/>
  <c r="R1105" i="1"/>
  <c r="R1120" i="1"/>
  <c r="M1120" i="1"/>
  <c r="M1193" i="1"/>
  <c r="Q1190" i="1"/>
  <c r="Q1189" i="1" s="1"/>
  <c r="R1193" i="1"/>
  <c r="P540" i="3"/>
  <c r="C546" i="3"/>
  <c r="Q549" i="1" s="1"/>
  <c r="R840" i="1"/>
  <c r="M840" i="1"/>
  <c r="T840" i="1" s="1"/>
  <c r="R873" i="1"/>
  <c r="M873" i="1"/>
  <c r="T873" i="1" s="1"/>
  <c r="M880" i="1"/>
  <c r="T880" i="1" s="1"/>
  <c r="U880" i="1" s="1"/>
  <c r="R880" i="1"/>
  <c r="R66" i="1"/>
  <c r="R68" i="1"/>
  <c r="R70" i="1"/>
  <c r="R74" i="1"/>
  <c r="R76" i="1"/>
  <c r="R78" i="1"/>
  <c r="R82" i="1"/>
  <c r="R84" i="1"/>
  <c r="R86" i="1"/>
  <c r="R90" i="1"/>
  <c r="R92" i="1"/>
  <c r="R94" i="1"/>
  <c r="R98" i="1"/>
  <c r="R100" i="1"/>
  <c r="R102" i="1"/>
  <c r="R106" i="1"/>
  <c r="R108" i="1"/>
  <c r="R110" i="1"/>
  <c r="R114" i="1"/>
  <c r="R116" i="1"/>
  <c r="R118" i="1"/>
  <c r="R122" i="1"/>
  <c r="R124" i="1"/>
  <c r="R126" i="1"/>
  <c r="R130" i="1"/>
  <c r="R132" i="1"/>
  <c r="R134" i="1"/>
  <c r="R138" i="1"/>
  <c r="R140" i="1"/>
  <c r="R142" i="1"/>
  <c r="R146" i="1"/>
  <c r="R148" i="1"/>
  <c r="R150" i="1"/>
  <c r="R154" i="1"/>
  <c r="R156" i="1"/>
  <c r="R158" i="1"/>
  <c r="R162" i="1"/>
  <c r="R164" i="1"/>
  <c r="R166" i="1"/>
  <c r="M177" i="1"/>
  <c r="T177" i="1" s="1"/>
  <c r="U177" i="1" s="1"/>
  <c r="R180" i="1"/>
  <c r="T184" i="1"/>
  <c r="M233" i="1"/>
  <c r="T233" i="1" s="1"/>
  <c r="R236" i="1"/>
  <c r="R238" i="1"/>
  <c r="R240" i="1"/>
  <c r="R242" i="1"/>
  <c r="M256" i="1"/>
  <c r="M258" i="1"/>
  <c r="T258" i="1" s="1"/>
  <c r="M260" i="1"/>
  <c r="T260" i="1" s="1"/>
  <c r="M262" i="1"/>
  <c r="T262" i="1" s="1"/>
  <c r="M264" i="1"/>
  <c r="T264" i="1" s="1"/>
  <c r="M266" i="1"/>
  <c r="T266" i="1" s="1"/>
  <c r="M268" i="1"/>
  <c r="T268" i="1" s="1"/>
  <c r="M270" i="1"/>
  <c r="T270" i="1" s="1"/>
  <c r="M272" i="1"/>
  <c r="T272" i="1" s="1"/>
  <c r="M274" i="1"/>
  <c r="T274" i="1" s="1"/>
  <c r="M276" i="1"/>
  <c r="T276" i="1" s="1"/>
  <c r="R281" i="1"/>
  <c r="C36" i="2"/>
  <c r="C35" i="2" s="1"/>
  <c r="I302" i="1"/>
  <c r="M305" i="1"/>
  <c r="T305" i="1" s="1"/>
  <c r="M313" i="1"/>
  <c r="T313" i="1" s="1"/>
  <c r="K325" i="1"/>
  <c r="L340" i="1"/>
  <c r="M341" i="1"/>
  <c r="Q341" i="1"/>
  <c r="R342" i="1"/>
  <c r="R344" i="1"/>
  <c r="O340" i="1"/>
  <c r="S340" i="1"/>
  <c r="D55" i="2"/>
  <c r="D54" i="2" s="1"/>
  <c r="L356" i="1"/>
  <c r="I356" i="1"/>
  <c r="C56" i="2"/>
  <c r="C54" i="2" s="1"/>
  <c r="Q361" i="1"/>
  <c r="M363" i="1"/>
  <c r="T363" i="1" s="1"/>
  <c r="M365" i="1"/>
  <c r="T365" i="1" s="1"/>
  <c r="M367" i="1"/>
  <c r="T367" i="1" s="1"/>
  <c r="D59" i="2"/>
  <c r="D58" i="2" s="1"/>
  <c r="L370" i="1"/>
  <c r="C65" i="2"/>
  <c r="M504" i="1"/>
  <c r="T504" i="1" s="1"/>
  <c r="R537" i="1"/>
  <c r="R629" i="1"/>
  <c r="R631" i="1"/>
  <c r="R633" i="1"/>
  <c r="R635" i="1"/>
  <c r="R637" i="1"/>
  <c r="R665" i="1"/>
  <c r="K669" i="1"/>
  <c r="O669" i="1"/>
  <c r="S669" i="1"/>
  <c r="R695" i="1"/>
  <c r="J705" i="1"/>
  <c r="N705" i="1"/>
  <c r="C86" i="2"/>
  <c r="C85" i="2" s="1"/>
  <c r="I722" i="1"/>
  <c r="M732" i="1"/>
  <c r="M734" i="1"/>
  <c r="T734" i="1" s="1"/>
  <c r="M736" i="1"/>
  <c r="T736" i="1" s="1"/>
  <c r="M738" i="1"/>
  <c r="T738" i="1" s="1"/>
  <c r="M740" i="1"/>
  <c r="T740" i="1" s="1"/>
  <c r="R745" i="1"/>
  <c r="K751" i="1"/>
  <c r="O751" i="1"/>
  <c r="S751" i="1"/>
  <c r="R754" i="1"/>
  <c r="R756" i="1"/>
  <c r="C98" i="2"/>
  <c r="C97" i="2" s="1"/>
  <c r="D102" i="2"/>
  <c r="D101" i="2" s="1"/>
  <c r="D108" i="2"/>
  <c r="M831" i="1"/>
  <c r="T831" i="1" s="1"/>
  <c r="R831" i="1"/>
  <c r="M865" i="1"/>
  <c r="T865" i="1" s="1"/>
  <c r="M875" i="1"/>
  <c r="T875" i="1" s="1"/>
  <c r="M887" i="1"/>
  <c r="T887" i="1" s="1"/>
  <c r="R887" i="1"/>
  <c r="M893" i="1"/>
  <c r="T893" i="1" s="1"/>
  <c r="R893" i="1"/>
  <c r="R896" i="1"/>
  <c r="M904" i="1"/>
  <c r="T904" i="1" s="1"/>
  <c r="R904" i="1"/>
  <c r="M917" i="1"/>
  <c r="T917" i="1" s="1"/>
  <c r="R917" i="1"/>
  <c r="T938" i="1"/>
  <c r="R988" i="1"/>
  <c r="C134" i="2"/>
  <c r="C133" i="2" s="1"/>
  <c r="I996" i="1"/>
  <c r="M1001" i="1"/>
  <c r="T1001" i="1" s="1"/>
  <c r="M1003" i="1"/>
  <c r="T1003" i="1" s="1"/>
  <c r="J1033" i="1"/>
  <c r="M1036" i="1"/>
  <c r="R1036" i="1"/>
  <c r="R1088" i="1"/>
  <c r="M1088" i="1"/>
  <c r="M1108" i="1"/>
  <c r="R1117" i="1"/>
  <c r="M1141" i="1"/>
  <c r="R1141" i="1"/>
  <c r="D43" i="2"/>
  <c r="D41" i="2" s="1"/>
  <c r="H113" i="2"/>
  <c r="D141" i="2"/>
  <c r="D140" i="2" s="1"/>
  <c r="C117" i="2"/>
  <c r="J977" i="1"/>
  <c r="N977" i="1"/>
  <c r="C159" i="2"/>
  <c r="C158" i="2" s="1"/>
  <c r="I1061" i="1"/>
  <c r="R1184" i="1"/>
  <c r="M1184" i="1"/>
  <c r="D184" i="2"/>
  <c r="D183" i="2" s="1"/>
  <c r="L1202" i="1"/>
  <c r="G9" i="2"/>
  <c r="C232" i="3"/>
  <c r="D231" i="3"/>
  <c r="D287" i="3"/>
  <c r="C288" i="3"/>
  <c r="C41" i="2"/>
  <c r="D44" i="2"/>
  <c r="D48" i="2"/>
  <c r="I666" i="1"/>
  <c r="L725" i="1"/>
  <c r="I746" i="1"/>
  <c r="D94" i="2"/>
  <c r="R980" i="1"/>
  <c r="R985" i="1"/>
  <c r="R987" i="1"/>
  <c r="R989" i="1"/>
  <c r="P1015" i="1"/>
  <c r="C142" i="2"/>
  <c r="C140" i="2" s="1"/>
  <c r="I1015" i="1"/>
  <c r="D146" i="2"/>
  <c r="R1077" i="1"/>
  <c r="R1093" i="1"/>
  <c r="R1109" i="1"/>
  <c r="R1125" i="1"/>
  <c r="R1140" i="1"/>
  <c r="M1140" i="1"/>
  <c r="R1144" i="1"/>
  <c r="Q1074" i="1"/>
  <c r="P1158" i="1"/>
  <c r="M1161" i="1"/>
  <c r="R1161" i="1"/>
  <c r="R1173" i="1"/>
  <c r="M1185" i="1"/>
  <c r="R1185" i="1"/>
  <c r="H9" i="2"/>
  <c r="I44" i="2"/>
  <c r="G64" i="2"/>
  <c r="I153" i="2"/>
  <c r="E165" i="2"/>
  <c r="C186" i="3"/>
  <c r="Q189" i="1" s="1"/>
  <c r="D180" i="3"/>
  <c r="D347" i="3"/>
  <c r="C348" i="3"/>
  <c r="D379" i="3"/>
  <c r="C380" i="3"/>
  <c r="C386" i="3"/>
  <c r="Q389" i="1" s="1"/>
  <c r="D384" i="3"/>
  <c r="M1136" i="1"/>
  <c r="M1172" i="1"/>
  <c r="C184" i="2"/>
  <c r="C183" i="2" s="1"/>
  <c r="I1202" i="1"/>
  <c r="E9" i="2"/>
  <c r="F64" i="2"/>
  <c r="J64" i="2"/>
  <c r="I81" i="2"/>
  <c r="G165" i="2"/>
  <c r="K165" i="2"/>
  <c r="D274" i="3"/>
  <c r="D333" i="3"/>
  <c r="C334" i="3"/>
  <c r="D717" i="3"/>
  <c r="C718" i="3"/>
  <c r="C734" i="3"/>
  <c r="Q737" i="1" s="1"/>
  <c r="D728" i="3"/>
  <c r="C758" i="3"/>
  <c r="D757" i="3"/>
  <c r="D130" i="2"/>
  <c r="R1180" i="1"/>
  <c r="R1208" i="1"/>
  <c r="F9" i="2"/>
  <c r="J9" i="2"/>
  <c r="K64" i="2"/>
  <c r="E113" i="2"/>
  <c r="D178" i="2"/>
  <c r="D177" i="2" s="1"/>
  <c r="C12" i="3"/>
  <c r="D11" i="3"/>
  <c r="D307" i="3"/>
  <c r="D306" i="3" s="1"/>
  <c r="C308" i="3"/>
  <c r="D335" i="3"/>
  <c r="C336" i="3"/>
  <c r="G283" i="3"/>
  <c r="K283" i="3"/>
  <c r="O283" i="3"/>
  <c r="S283" i="3"/>
  <c r="E353" i="3"/>
  <c r="Q353" i="3"/>
  <c r="C699" i="3"/>
  <c r="Q702" i="1" s="1"/>
  <c r="C704" i="3"/>
  <c r="D703" i="3"/>
  <c r="D722" i="3"/>
  <c r="C725" i="3"/>
  <c r="C723" i="3" s="1"/>
  <c r="C835" i="3"/>
  <c r="Q838" i="1" s="1"/>
  <c r="D831" i="3"/>
  <c r="C270" i="3"/>
  <c r="Q273" i="1" s="1"/>
  <c r="H283" i="3"/>
  <c r="L283" i="3"/>
  <c r="P283" i="3"/>
  <c r="T283" i="3"/>
  <c r="E337" i="3"/>
  <c r="Q337" i="3"/>
  <c r="C338" i="3"/>
  <c r="H367" i="3"/>
  <c r="L367" i="3"/>
  <c r="P367" i="3"/>
  <c r="T367" i="3"/>
  <c r="I367" i="3"/>
  <c r="C434" i="3"/>
  <c r="Q437" i="1" s="1"/>
  <c r="C740" i="3"/>
  <c r="D739" i="3"/>
  <c r="C314" i="3"/>
  <c r="F322" i="3"/>
  <c r="J322" i="3"/>
  <c r="N322" i="3"/>
  <c r="R322" i="3"/>
  <c r="D400" i="3"/>
  <c r="C431" i="3"/>
  <c r="Q434" i="1" s="1"/>
  <c r="C541" i="3"/>
  <c r="C625" i="3"/>
  <c r="Q628" i="1" s="1"/>
  <c r="C659" i="3"/>
  <c r="C665" i="3"/>
  <c r="R702" i="3"/>
  <c r="C788" i="3"/>
  <c r="C792" i="3"/>
  <c r="D791" i="3"/>
  <c r="C802" i="3"/>
  <c r="D801" i="3"/>
  <c r="P400" i="3"/>
  <c r="F702" i="3"/>
  <c r="J702" i="3"/>
  <c r="N702" i="3"/>
  <c r="S702" i="3"/>
  <c r="C750" i="3"/>
  <c r="D749" i="3"/>
  <c r="C919" i="3"/>
  <c r="D918" i="3"/>
  <c r="C932" i="3"/>
  <c r="D931" i="3"/>
  <c r="D925" i="3"/>
  <c r="C1190" i="3"/>
  <c r="Q1192" i="1" s="1"/>
  <c r="D1188" i="3"/>
  <c r="D1187" i="3" s="1"/>
  <c r="C925" i="3"/>
  <c r="C1168" i="3"/>
  <c r="D1167" i="3"/>
  <c r="D1166" i="3" s="1"/>
  <c r="Q1012" i="3"/>
  <c r="C1072" i="3"/>
  <c r="C1164" i="3"/>
  <c r="D1163" i="3"/>
  <c r="D1162" i="3" s="1"/>
  <c r="E1039" i="3"/>
  <c r="I1039" i="3"/>
  <c r="M1039" i="3"/>
  <c r="Q1039" i="3"/>
  <c r="C1150" i="3"/>
  <c r="D1149" i="3"/>
  <c r="H1071" i="3"/>
  <c r="C1202" i="3"/>
  <c r="D1201" i="3"/>
  <c r="C1152" i="3"/>
  <c r="D1151" i="3"/>
  <c r="C1188" i="3"/>
  <c r="C1187" i="3" s="1"/>
  <c r="C1198" i="3"/>
  <c r="D1197" i="3"/>
  <c r="D1196" i="3" s="1"/>
  <c r="F1200" i="3"/>
  <c r="F1071" i="3" s="1"/>
  <c r="J1200" i="3"/>
  <c r="J1071" i="3" s="1"/>
  <c r="N1200" i="3"/>
  <c r="R1200" i="3"/>
  <c r="C1208" i="3"/>
  <c r="D1207" i="3"/>
  <c r="P1073" i="1" l="1"/>
  <c r="Q821" i="1"/>
  <c r="R825" i="1"/>
  <c r="J833" i="1"/>
  <c r="I1073" i="1"/>
  <c r="N833" i="1"/>
  <c r="P833" i="1"/>
  <c r="K1073" i="1"/>
  <c r="R809" i="1"/>
  <c r="R808" i="1" s="1"/>
  <c r="M809" i="1"/>
  <c r="Q808" i="1"/>
  <c r="M107" i="2" s="1"/>
  <c r="N107" i="2" s="1"/>
  <c r="D786" i="3"/>
  <c r="C956" i="3"/>
  <c r="Q960" i="1"/>
  <c r="Q698" i="1"/>
  <c r="C695" i="3"/>
  <c r="R950" i="1"/>
  <c r="Q642" i="1"/>
  <c r="C636" i="3"/>
  <c r="C1019" i="3"/>
  <c r="C1012" i="3" s="1"/>
  <c r="I1071" i="3"/>
  <c r="C944" i="3"/>
  <c r="Q948" i="1"/>
  <c r="I833" i="1"/>
  <c r="R1048" i="1"/>
  <c r="M1048" i="1"/>
  <c r="T1048" i="1" s="1"/>
  <c r="Q1046" i="1"/>
  <c r="C1042" i="3"/>
  <c r="Q788" i="1"/>
  <c r="C784" i="3"/>
  <c r="L1073" i="1"/>
  <c r="K833" i="1"/>
  <c r="O833" i="1"/>
  <c r="S833" i="1"/>
  <c r="K402" i="1"/>
  <c r="M172" i="1"/>
  <c r="M171" i="1" s="1"/>
  <c r="M12" i="2" s="1"/>
  <c r="N12" i="2" s="1"/>
  <c r="Q171" i="1"/>
  <c r="L833" i="1"/>
  <c r="D1039" i="3"/>
  <c r="E1071" i="3"/>
  <c r="R1071" i="3"/>
  <c r="S1071" i="3"/>
  <c r="P830" i="3"/>
  <c r="T1071" i="3"/>
  <c r="E830" i="3"/>
  <c r="O830" i="3"/>
  <c r="Q830" i="3"/>
  <c r="N830" i="3"/>
  <c r="K830" i="3"/>
  <c r="R830" i="3"/>
  <c r="M830" i="3"/>
  <c r="K1071" i="3"/>
  <c r="J830" i="3"/>
  <c r="G830" i="3"/>
  <c r="T830" i="3"/>
  <c r="H830" i="3"/>
  <c r="I830" i="3"/>
  <c r="C1210" i="3"/>
  <c r="C1209" i="3" s="1"/>
  <c r="F830" i="3"/>
  <c r="S830" i="3"/>
  <c r="L830" i="3"/>
  <c r="C934" i="3"/>
  <c r="Q946" i="1"/>
  <c r="T1023" i="1"/>
  <c r="M1022" i="1"/>
  <c r="Q1022" i="1"/>
  <c r="Q1015" i="1" s="1"/>
  <c r="I402" i="1"/>
  <c r="P13" i="1"/>
  <c r="D974" i="3"/>
  <c r="I10" i="3"/>
  <c r="R693" i="1"/>
  <c r="P1071" i="3"/>
  <c r="D1024" i="3"/>
  <c r="M1071" i="3"/>
  <c r="G1071" i="3"/>
  <c r="R983" i="1"/>
  <c r="M968" i="1"/>
  <c r="M126" i="2" s="1"/>
  <c r="N126" i="2" s="1"/>
  <c r="Q1178" i="1"/>
  <c r="Q1177" i="1" s="1"/>
  <c r="R684" i="1"/>
  <c r="M449" i="1"/>
  <c r="T449" i="1" s="1"/>
  <c r="Q829" i="1"/>
  <c r="Q810" i="1" s="1"/>
  <c r="Q399" i="3"/>
  <c r="K399" i="3"/>
  <c r="C805" i="3"/>
  <c r="Q806" i="1"/>
  <c r="J13" i="1"/>
  <c r="I64" i="2"/>
  <c r="I113" i="2"/>
  <c r="I9" i="2"/>
  <c r="R696" i="1"/>
  <c r="M830" i="1"/>
  <c r="T830" i="1" s="1"/>
  <c r="S13" i="1"/>
  <c r="S402" i="1"/>
  <c r="R686" i="1"/>
  <c r="R683" i="1"/>
  <c r="G399" i="3"/>
  <c r="R534" i="1"/>
  <c r="R533" i="1" s="1"/>
  <c r="R678" i="1"/>
  <c r="D312" i="3"/>
  <c r="P399" i="3"/>
  <c r="C530" i="3"/>
  <c r="O399" i="3"/>
  <c r="M1181" i="1"/>
  <c r="M1178" i="1" s="1"/>
  <c r="M178" i="2" s="1"/>
  <c r="M697" i="1"/>
  <c r="T697" i="1" s="1"/>
  <c r="M689" i="1"/>
  <c r="T689" i="1" s="1"/>
  <c r="M691" i="1"/>
  <c r="T691" i="1" s="1"/>
  <c r="M690" i="1"/>
  <c r="T690" i="1" s="1"/>
  <c r="D748" i="3"/>
  <c r="C354" i="3"/>
  <c r="Q625" i="1"/>
  <c r="Q682" i="1"/>
  <c r="M682" i="1" s="1"/>
  <c r="T682" i="1" s="1"/>
  <c r="Q677" i="1"/>
  <c r="Q676" i="1"/>
  <c r="M676" i="1" s="1"/>
  <c r="T676" i="1" s="1"/>
  <c r="C667" i="3"/>
  <c r="M687" i="1"/>
  <c r="T687" i="1" s="1"/>
  <c r="N402" i="1"/>
  <c r="N13" i="1"/>
  <c r="M346" i="1"/>
  <c r="M50" i="2" s="1"/>
  <c r="N50" i="2" s="1"/>
  <c r="Q533" i="1"/>
  <c r="R1024" i="1"/>
  <c r="R347" i="1"/>
  <c r="R346" i="1" s="1"/>
  <c r="M533" i="1"/>
  <c r="M67" i="2" s="1"/>
  <c r="N67" i="2" s="1"/>
  <c r="R829" i="1"/>
  <c r="Q968" i="1"/>
  <c r="Q346" i="1"/>
  <c r="R969" i="1"/>
  <c r="R968" i="1" s="1"/>
  <c r="D666" i="3"/>
  <c r="Q963" i="1"/>
  <c r="R1028" i="1"/>
  <c r="R762" i="1"/>
  <c r="D756" i="3"/>
  <c r="L13" i="1"/>
  <c r="M762" i="1"/>
  <c r="M99" i="2" s="1"/>
  <c r="N99" i="2" s="1"/>
  <c r="D64" i="2"/>
  <c r="M652" i="1"/>
  <c r="M73" i="2" s="1"/>
  <c r="N73" i="2" s="1"/>
  <c r="M287" i="1"/>
  <c r="M29" i="2" s="1"/>
  <c r="N29" i="2" s="1"/>
  <c r="J402" i="1"/>
  <c r="C113" i="2"/>
  <c r="L402" i="1"/>
  <c r="D9" i="2"/>
  <c r="C165" i="2"/>
  <c r="R997" i="1"/>
  <c r="I13" i="1"/>
  <c r="D337" i="3"/>
  <c r="M1028" i="1"/>
  <c r="M144" i="2" s="1"/>
  <c r="M821" i="1"/>
  <c r="M110" i="2" s="1"/>
  <c r="N110" i="2" s="1"/>
  <c r="M1190" i="1"/>
  <c r="M180" i="2" s="1"/>
  <c r="R627" i="1"/>
  <c r="R719" i="1"/>
  <c r="R711" i="1" s="1"/>
  <c r="Q1156" i="1"/>
  <c r="Q626" i="1"/>
  <c r="C384" i="3"/>
  <c r="R1157" i="1"/>
  <c r="R1156" i="1" s="1"/>
  <c r="Q997" i="1"/>
  <c r="Q996" i="1" s="1"/>
  <c r="R1004" i="1"/>
  <c r="C807" i="3"/>
  <c r="J10" i="3"/>
  <c r="R967" i="1"/>
  <c r="R963" i="1" s="1"/>
  <c r="L1071" i="3"/>
  <c r="L399" i="3"/>
  <c r="F399" i="3"/>
  <c r="P10" i="3"/>
  <c r="O10" i="3"/>
  <c r="D807" i="3"/>
  <c r="C994" i="3"/>
  <c r="C993" i="3" s="1"/>
  <c r="N1071" i="3"/>
  <c r="S399" i="3"/>
  <c r="E10" i="3"/>
  <c r="K10" i="3"/>
  <c r="M999" i="1"/>
  <c r="T999" i="1" s="1"/>
  <c r="Q229" i="1"/>
  <c r="D1058" i="3"/>
  <c r="Q10" i="3"/>
  <c r="M399" i="3"/>
  <c r="Q711" i="1"/>
  <c r="C720" i="3"/>
  <c r="C719" i="3" s="1"/>
  <c r="Q724" i="1"/>
  <c r="R811" i="1"/>
  <c r="O1071" i="3"/>
  <c r="C754" i="3"/>
  <c r="Q758" i="1"/>
  <c r="D993" i="3"/>
  <c r="R652" i="1"/>
  <c r="T967" i="1"/>
  <c r="M963" i="1"/>
  <c r="M125" i="2" s="1"/>
  <c r="N125" i="2" s="1"/>
  <c r="M992" i="1"/>
  <c r="R992" i="1"/>
  <c r="R990" i="1" s="1"/>
  <c r="N399" i="3"/>
  <c r="F10" i="3"/>
  <c r="C318" i="3"/>
  <c r="H10" i="3"/>
  <c r="R1178" i="1"/>
  <c r="R1177" i="1" s="1"/>
  <c r="D283" i="3"/>
  <c r="Q327" i="1"/>
  <c r="R327" i="1" s="1"/>
  <c r="R326" i="1" s="1"/>
  <c r="R289" i="1"/>
  <c r="R287" i="1" s="1"/>
  <c r="R1190" i="1"/>
  <c r="R1189" i="1" s="1"/>
  <c r="D1156" i="3"/>
  <c r="E399" i="3"/>
  <c r="C960" i="3"/>
  <c r="I399" i="3"/>
  <c r="C284" i="3"/>
  <c r="C954" i="3"/>
  <c r="Q958" i="1"/>
  <c r="C1160" i="3"/>
  <c r="Q1163" i="1"/>
  <c r="C1040" i="3"/>
  <c r="Q1044" i="1"/>
  <c r="C294" i="3"/>
  <c r="Q298" i="1"/>
  <c r="C365" i="3"/>
  <c r="Q369" i="1"/>
  <c r="R322" i="1"/>
  <c r="R321" i="1" s="1"/>
  <c r="M322" i="1"/>
  <c r="Q321" i="1"/>
  <c r="R10" i="3"/>
  <c r="G10" i="3"/>
  <c r="M10" i="3"/>
  <c r="C987" i="3"/>
  <c r="C708" i="3"/>
  <c r="R439" i="1"/>
  <c r="M439" i="1"/>
  <c r="T439" i="1" s="1"/>
  <c r="D1012" i="3"/>
  <c r="C304" i="3"/>
  <c r="C303" i="3" s="1"/>
  <c r="Q308" i="1"/>
  <c r="C166" i="3"/>
  <c r="Q170" i="1"/>
  <c r="R399" i="3"/>
  <c r="N10" i="3"/>
  <c r="D702" i="3"/>
  <c r="S10" i="3"/>
  <c r="C226" i="3"/>
  <c r="M231" i="1"/>
  <c r="T231" i="1" s="1"/>
  <c r="Q287" i="1"/>
  <c r="T399" i="3"/>
  <c r="H399" i="3"/>
  <c r="C1056" i="3"/>
  <c r="Q1060" i="1"/>
  <c r="C1028" i="3"/>
  <c r="C1024" i="3" s="1"/>
  <c r="Q1032" i="1"/>
  <c r="C1052" i="3"/>
  <c r="Q1056" i="1"/>
  <c r="C396" i="3"/>
  <c r="Q400" i="1"/>
  <c r="M251" i="1"/>
  <c r="T252" i="1"/>
  <c r="C170" i="3"/>
  <c r="Q174" i="1"/>
  <c r="T10" i="3"/>
  <c r="M1074" i="1"/>
  <c r="M166" i="2" s="1"/>
  <c r="C1036" i="3"/>
  <c r="Q1040" i="1"/>
  <c r="C1049" i="3"/>
  <c r="Q1053" i="1"/>
  <c r="C1009" i="3"/>
  <c r="C1008" i="3" s="1"/>
  <c r="Q1013" i="1"/>
  <c r="Q933" i="1"/>
  <c r="Q932" i="1" s="1"/>
  <c r="C1005" i="3"/>
  <c r="C1004" i="3" s="1"/>
  <c r="Q1009" i="1"/>
  <c r="C281" i="3"/>
  <c r="C280" i="3" s="1"/>
  <c r="Q285" i="1"/>
  <c r="R359" i="1"/>
  <c r="R357" i="1" s="1"/>
  <c r="M359" i="1"/>
  <c r="Q357" i="1"/>
  <c r="C350" i="3"/>
  <c r="C349" i="3" s="1"/>
  <c r="Q354" i="1"/>
  <c r="C536" i="3"/>
  <c r="Q540" i="1"/>
  <c r="Q403" i="1"/>
  <c r="C172" i="3"/>
  <c r="M1214" i="1"/>
  <c r="R1214" i="1"/>
  <c r="D1030" i="3"/>
  <c r="C970" i="3"/>
  <c r="C969" i="3" s="1"/>
  <c r="Q974" i="1"/>
  <c r="C368" i="3"/>
  <c r="Q373" i="1"/>
  <c r="C292" i="3"/>
  <c r="Q296" i="1"/>
  <c r="M1016" i="1"/>
  <c r="M141" i="2" s="1"/>
  <c r="N141" i="2" s="1"/>
  <c r="T1017" i="1"/>
  <c r="M939" i="1"/>
  <c r="R939" i="1"/>
  <c r="R937" i="1" s="1"/>
  <c r="C240" i="3"/>
  <c r="Q244" i="1"/>
  <c r="L10" i="3"/>
  <c r="D367" i="3"/>
  <c r="C180" i="3"/>
  <c r="C831" i="3"/>
  <c r="C1031" i="3"/>
  <c r="Q1035" i="1"/>
  <c r="C1063" i="3"/>
  <c r="Q1067" i="1"/>
  <c r="C940" i="3"/>
  <c r="Q944" i="1"/>
  <c r="M952" i="1"/>
  <c r="T952" i="1" s="1"/>
  <c r="R952" i="1"/>
  <c r="Q245" i="1"/>
  <c r="R247" i="1"/>
  <c r="R245" i="1" s="1"/>
  <c r="M247" i="1"/>
  <c r="T812" i="1"/>
  <c r="M811" i="1"/>
  <c r="M109" i="2" s="1"/>
  <c r="N109" i="2" s="1"/>
  <c r="T712" i="1"/>
  <c r="M711" i="1"/>
  <c r="M83" i="2" s="1"/>
  <c r="N83" i="2" s="1"/>
  <c r="R928" i="1"/>
  <c r="J399" i="3"/>
  <c r="C1054" i="3"/>
  <c r="Q1058" i="1"/>
  <c r="C1204" i="3"/>
  <c r="Q1207" i="1"/>
  <c r="D1048" i="3"/>
  <c r="C1059" i="3"/>
  <c r="Q1063" i="1"/>
  <c r="R507" i="1"/>
  <c r="M507" i="1"/>
  <c r="T507" i="1" s="1"/>
  <c r="C744" i="3"/>
  <c r="C743" i="3" s="1"/>
  <c r="Q748" i="1"/>
  <c r="C975" i="3"/>
  <c r="C974" i="3" s="1"/>
  <c r="Q979" i="1"/>
  <c r="C297" i="3"/>
  <c r="C296" i="3" s="1"/>
  <c r="Q301" i="1"/>
  <c r="D353" i="3"/>
  <c r="C300" i="3"/>
  <c r="C299" i="3" s="1"/>
  <c r="Q304" i="1"/>
  <c r="C242" i="3"/>
  <c r="M928" i="1"/>
  <c r="M116" i="2" s="1"/>
  <c r="N116" i="2" s="1"/>
  <c r="T929" i="1"/>
  <c r="C1167" i="3"/>
  <c r="C1166" i="3" s="1"/>
  <c r="Q1170" i="1"/>
  <c r="C739" i="3"/>
  <c r="Q743" i="1"/>
  <c r="R273" i="1"/>
  <c r="M273" i="1"/>
  <c r="T273" i="1" s="1"/>
  <c r="M702" i="1"/>
  <c r="T702" i="1" s="1"/>
  <c r="R702" i="1"/>
  <c r="C335" i="3"/>
  <c r="Q339" i="1"/>
  <c r="C347" i="3"/>
  <c r="C337" i="3" s="1"/>
  <c r="Q351" i="1"/>
  <c r="C287" i="3"/>
  <c r="Q291" i="1"/>
  <c r="T732" i="1"/>
  <c r="M699" i="1"/>
  <c r="R699" i="1"/>
  <c r="T1005" i="1"/>
  <c r="M1004" i="1"/>
  <c r="M135" i="2" s="1"/>
  <c r="N135" i="2" s="1"/>
  <c r="R261" i="1"/>
  <c r="M261" i="1"/>
  <c r="T261" i="1" s="1"/>
  <c r="C527" i="3"/>
  <c r="R531" i="1"/>
  <c r="R530" i="1" s="1"/>
  <c r="Q531" i="1"/>
  <c r="T1014" i="1"/>
  <c r="C1197" i="3"/>
  <c r="C1196" i="3" s="1"/>
  <c r="Q1200" i="1"/>
  <c r="M628" i="1"/>
  <c r="R628" i="1"/>
  <c r="C11" i="3"/>
  <c r="Q15" i="1"/>
  <c r="C757" i="3"/>
  <c r="Q761" i="1"/>
  <c r="R341" i="1"/>
  <c r="R663" i="1"/>
  <c r="C9" i="2"/>
  <c r="C252" i="3"/>
  <c r="C251" i="3" s="1"/>
  <c r="D1200" i="3"/>
  <c r="D1071" i="3" s="1"/>
  <c r="C1149" i="3"/>
  <c r="Q1152" i="1"/>
  <c r="C540" i="3"/>
  <c r="Q544" i="1"/>
  <c r="C313" i="3"/>
  <c r="Q317" i="1"/>
  <c r="C623" i="3"/>
  <c r="R838" i="1"/>
  <c r="R834" i="1" s="1"/>
  <c r="Q834" i="1"/>
  <c r="M838" i="1"/>
  <c r="C703" i="3"/>
  <c r="Q707" i="1"/>
  <c r="C307" i="3"/>
  <c r="C306" i="3" s="1"/>
  <c r="Q311" i="1"/>
  <c r="D727" i="3"/>
  <c r="C333" i="3"/>
  <c r="Q337" i="1"/>
  <c r="C379" i="3"/>
  <c r="Q383" i="1"/>
  <c r="T1036" i="1"/>
  <c r="O402" i="1"/>
  <c r="C64" i="2"/>
  <c r="M361" i="1"/>
  <c r="M56" i="2" s="1"/>
  <c r="N56" i="2" s="1"/>
  <c r="R549" i="1"/>
  <c r="M549" i="1"/>
  <c r="T549" i="1" s="1"/>
  <c r="D165" i="2"/>
  <c r="M1213" i="1"/>
  <c r="R1213" i="1"/>
  <c r="Q1212" i="1"/>
  <c r="Q1211" i="1" s="1"/>
  <c r="R430" i="1"/>
  <c r="M430" i="1"/>
  <c r="R821" i="1"/>
  <c r="M279" i="1"/>
  <c r="R279" i="1"/>
  <c r="R277" i="1" s="1"/>
  <c r="Q1037" i="1"/>
  <c r="M1038" i="1"/>
  <c r="R1038" i="1"/>
  <c r="R1037" i="1" s="1"/>
  <c r="C749" i="3"/>
  <c r="Q753" i="1"/>
  <c r="C658" i="3"/>
  <c r="Q662" i="1"/>
  <c r="R437" i="1"/>
  <c r="M437" i="1"/>
  <c r="T437" i="1" s="1"/>
  <c r="C717" i="3"/>
  <c r="Q721" i="1"/>
  <c r="T176" i="1"/>
  <c r="U176" i="1" s="1"/>
  <c r="C1151" i="3"/>
  <c r="Q1154" i="1"/>
  <c r="C1163" i="3"/>
  <c r="C1162" i="3" s="1"/>
  <c r="Q1166" i="1"/>
  <c r="Q922" i="1"/>
  <c r="C918" i="3"/>
  <c r="C791" i="3"/>
  <c r="Q795" i="1"/>
  <c r="M389" i="1"/>
  <c r="Q387" i="1"/>
  <c r="R389" i="1"/>
  <c r="R387" i="1" s="1"/>
  <c r="T256" i="1"/>
  <c r="C1157" i="3"/>
  <c r="Q1160" i="1"/>
  <c r="K13" i="1"/>
  <c r="Q255" i="1"/>
  <c r="Q254" i="1" s="1"/>
  <c r="C1207" i="3"/>
  <c r="Q1210" i="1"/>
  <c r="C1201" i="3"/>
  <c r="Q1204" i="1"/>
  <c r="R1192" i="1"/>
  <c r="M1192" i="1"/>
  <c r="C931" i="3"/>
  <c r="Q935" i="1"/>
  <c r="C801" i="3"/>
  <c r="Q805" i="1"/>
  <c r="C787" i="3"/>
  <c r="Q791" i="1"/>
  <c r="C664" i="3"/>
  <c r="C663" i="3" s="1"/>
  <c r="Q668" i="1"/>
  <c r="R434" i="1"/>
  <c r="M434" i="1"/>
  <c r="T434" i="1" s="1"/>
  <c r="C722" i="3"/>
  <c r="Q728" i="1"/>
  <c r="Q726" i="1" s="1"/>
  <c r="D113" i="2"/>
  <c r="R737" i="1"/>
  <c r="R731" i="1" s="1"/>
  <c r="M737" i="1"/>
  <c r="T737" i="1" s="1"/>
  <c r="D322" i="3"/>
  <c r="C728" i="3"/>
  <c r="R189" i="1"/>
  <c r="R183" i="1" s="1"/>
  <c r="Q183" i="1"/>
  <c r="M189" i="1"/>
  <c r="R1074" i="1"/>
  <c r="C231" i="3"/>
  <c r="Q235" i="1"/>
  <c r="M49" i="2"/>
  <c r="Q731" i="1"/>
  <c r="O13" i="1"/>
  <c r="D251" i="3"/>
  <c r="R181" i="1"/>
  <c r="R175" i="1" s="1"/>
  <c r="M181" i="1"/>
  <c r="T181" i="1" s="1"/>
  <c r="U181" i="1" s="1"/>
  <c r="C400" i="3"/>
  <c r="C245" i="3"/>
  <c r="Q249" i="1"/>
  <c r="R698" i="1" l="1"/>
  <c r="C786" i="3"/>
  <c r="R960" i="1"/>
  <c r="R959" i="1" s="1"/>
  <c r="M960" i="1"/>
  <c r="Q959" i="1"/>
  <c r="T809" i="1"/>
  <c r="M808" i="1"/>
  <c r="M698" i="1"/>
  <c r="Q639" i="1"/>
  <c r="R642" i="1"/>
  <c r="R639" i="1" s="1"/>
  <c r="M642" i="1"/>
  <c r="T172" i="1"/>
  <c r="M948" i="1"/>
  <c r="T948" i="1" s="1"/>
  <c r="R948" i="1"/>
  <c r="R947" i="1" s="1"/>
  <c r="Q947" i="1"/>
  <c r="Q1045" i="1"/>
  <c r="M1046" i="1"/>
  <c r="R1046" i="1"/>
  <c r="R1045" i="1" s="1"/>
  <c r="Q787" i="1"/>
  <c r="R788" i="1"/>
  <c r="R787" i="1" s="1"/>
  <c r="M788" i="1"/>
  <c r="C1039" i="3"/>
  <c r="C1058" i="3"/>
  <c r="D830" i="3"/>
  <c r="R1022" i="1"/>
  <c r="R1015" i="1" s="1"/>
  <c r="M946" i="1"/>
  <c r="R946" i="1"/>
  <c r="R945" i="1" s="1"/>
  <c r="Q945" i="1"/>
  <c r="R625" i="1"/>
  <c r="R551" i="1" s="1"/>
  <c r="Q551" i="1"/>
  <c r="M807" i="1"/>
  <c r="M106" i="2" s="1"/>
  <c r="N106" i="2" s="1"/>
  <c r="C1030" i="3"/>
  <c r="C1156" i="3"/>
  <c r="R807" i="1"/>
  <c r="R806" i="1" s="1"/>
  <c r="M625" i="1"/>
  <c r="M551" i="1" s="1"/>
  <c r="M70" i="2" s="1"/>
  <c r="N70" i="2" s="1"/>
  <c r="M829" i="1"/>
  <c r="M111" i="2" s="1"/>
  <c r="N111" i="2" s="1"/>
  <c r="N108" i="2" s="1"/>
  <c r="C353" i="3"/>
  <c r="R626" i="1"/>
  <c r="R676" i="1"/>
  <c r="R682" i="1"/>
  <c r="Q670" i="1"/>
  <c r="Q669" i="1" s="1"/>
  <c r="R677" i="1"/>
  <c r="M677" i="1"/>
  <c r="R810" i="1"/>
  <c r="M1189" i="1"/>
  <c r="M229" i="1"/>
  <c r="M16" i="2" s="1"/>
  <c r="N16" i="2" s="1"/>
  <c r="M1177" i="1"/>
  <c r="M997" i="1"/>
  <c r="M134" i="2" s="1"/>
  <c r="R996" i="1"/>
  <c r="Q326" i="1"/>
  <c r="C283" i="3"/>
  <c r="C367" i="3"/>
  <c r="C666" i="3"/>
  <c r="C756" i="3"/>
  <c r="C748" i="3"/>
  <c r="R1212" i="1"/>
  <c r="R1211" i="1" s="1"/>
  <c r="R255" i="1"/>
  <c r="R254" i="1" s="1"/>
  <c r="Q757" i="1"/>
  <c r="M758" i="1"/>
  <c r="R758" i="1"/>
  <c r="R757" i="1" s="1"/>
  <c r="R724" i="1"/>
  <c r="R723" i="1" s="1"/>
  <c r="R722" i="1" s="1"/>
  <c r="M724" i="1"/>
  <c r="Q723" i="1"/>
  <c r="Q722" i="1" s="1"/>
  <c r="M400" i="1"/>
  <c r="Q399" i="1"/>
  <c r="R400" i="1"/>
  <c r="R399" i="1" s="1"/>
  <c r="D10" i="3"/>
  <c r="M327" i="1"/>
  <c r="T327" i="1" s="1"/>
  <c r="C312" i="3"/>
  <c r="R174" i="1"/>
  <c r="R173" i="1" s="1"/>
  <c r="Q173" i="1"/>
  <c r="M174" i="1"/>
  <c r="R1032" i="1"/>
  <c r="R1031" i="1" s="1"/>
  <c r="R1027" i="1" s="1"/>
  <c r="Q1031" i="1"/>
  <c r="Q1027" i="1" s="1"/>
  <c r="M1032" i="1"/>
  <c r="M321" i="1"/>
  <c r="M43" i="2" s="1"/>
  <c r="N43" i="2" s="1"/>
  <c r="T322" i="1"/>
  <c r="R298" i="1"/>
  <c r="R297" i="1" s="1"/>
  <c r="Q297" i="1"/>
  <c r="M298" i="1"/>
  <c r="Q1162" i="1"/>
  <c r="M1163" i="1"/>
  <c r="M1162" i="1" s="1"/>
  <c r="M172" i="2" s="1"/>
  <c r="N172" i="2" s="1"/>
  <c r="R1163" i="1"/>
  <c r="R1162" i="1" s="1"/>
  <c r="T992" i="1"/>
  <c r="M990" i="1"/>
  <c r="M132" i="2" s="1"/>
  <c r="N132" i="2" s="1"/>
  <c r="C1200" i="3"/>
  <c r="M1212" i="1"/>
  <c r="M188" i="2" s="1"/>
  <c r="C322" i="3"/>
  <c r="R1056" i="1"/>
  <c r="R1055" i="1" s="1"/>
  <c r="Q1055" i="1"/>
  <c r="M1056" i="1"/>
  <c r="M1060" i="1"/>
  <c r="Q1059" i="1"/>
  <c r="R1060" i="1"/>
  <c r="R1059" i="1" s="1"/>
  <c r="M170" i="1"/>
  <c r="Q169" i="1"/>
  <c r="R170" i="1"/>
  <c r="R169" i="1" s="1"/>
  <c r="M369" i="1"/>
  <c r="Q368" i="1"/>
  <c r="Q356" i="1" s="1"/>
  <c r="R369" i="1"/>
  <c r="R368" i="1" s="1"/>
  <c r="R356" i="1" s="1"/>
  <c r="M1044" i="1"/>
  <c r="Q1043" i="1"/>
  <c r="R1044" i="1"/>
  <c r="R1043" i="1" s="1"/>
  <c r="R1042" i="1" s="1"/>
  <c r="M958" i="1"/>
  <c r="R958" i="1"/>
  <c r="R957" i="1" s="1"/>
  <c r="Q957" i="1"/>
  <c r="M308" i="1"/>
  <c r="Q307" i="1"/>
  <c r="Q306" i="1" s="1"/>
  <c r="R308" i="1"/>
  <c r="R307" i="1" s="1"/>
  <c r="R306" i="1" s="1"/>
  <c r="D399" i="3"/>
  <c r="M22" i="2"/>
  <c r="M250" i="1"/>
  <c r="R304" i="1"/>
  <c r="R303" i="1" s="1"/>
  <c r="R302" i="1" s="1"/>
  <c r="M304" i="1"/>
  <c r="Q303" i="1"/>
  <c r="Q302" i="1" s="1"/>
  <c r="M1058" i="1"/>
  <c r="Q1057" i="1"/>
  <c r="R1058" i="1"/>
  <c r="R1057" i="1" s="1"/>
  <c r="R1067" i="1"/>
  <c r="R1066" i="1" s="1"/>
  <c r="Q1066" i="1"/>
  <c r="M1067" i="1"/>
  <c r="R296" i="1"/>
  <c r="R295" i="1" s="1"/>
  <c r="Q295" i="1"/>
  <c r="M296" i="1"/>
  <c r="R974" i="1"/>
  <c r="R973" i="1" s="1"/>
  <c r="R972" i="1" s="1"/>
  <c r="Q973" i="1"/>
  <c r="Q972" i="1" s="1"/>
  <c r="M974" i="1"/>
  <c r="T359" i="1"/>
  <c r="M357" i="1"/>
  <c r="M55" i="2" s="1"/>
  <c r="N55" i="2" s="1"/>
  <c r="R285" i="1"/>
  <c r="R284" i="1" s="1"/>
  <c r="R283" i="1" s="1"/>
  <c r="Q284" i="1"/>
  <c r="Q283" i="1" s="1"/>
  <c r="M285" i="1"/>
  <c r="M933" i="1"/>
  <c r="M932" i="1" s="1"/>
  <c r="R933" i="1"/>
  <c r="R932" i="1" s="1"/>
  <c r="M1053" i="1"/>
  <c r="R1053" i="1"/>
  <c r="R1052" i="1" s="1"/>
  <c r="Q1052" i="1"/>
  <c r="M175" i="1"/>
  <c r="M14" i="2" s="1"/>
  <c r="N14" i="2" s="1"/>
  <c r="R403" i="1"/>
  <c r="M979" i="1"/>
  <c r="Q978" i="1"/>
  <c r="Q977" i="1" s="1"/>
  <c r="R979" i="1"/>
  <c r="R978" i="1" s="1"/>
  <c r="R977" i="1" s="1"/>
  <c r="T247" i="1"/>
  <c r="M245" i="1"/>
  <c r="M19" i="2" s="1"/>
  <c r="N19" i="2" s="1"/>
  <c r="M244" i="1"/>
  <c r="R244" i="1"/>
  <c r="R243" i="1" s="1"/>
  <c r="Q243" i="1"/>
  <c r="T939" i="1"/>
  <c r="M937" i="1"/>
  <c r="M119" i="2" s="1"/>
  <c r="N119" i="2" s="1"/>
  <c r="M354" i="1"/>
  <c r="Q353" i="1"/>
  <c r="Q352" i="1" s="1"/>
  <c r="R354" i="1"/>
  <c r="R353" i="1" s="1"/>
  <c r="R352" i="1" s="1"/>
  <c r="C1048" i="3"/>
  <c r="R1207" i="1"/>
  <c r="R1206" i="1" s="1"/>
  <c r="M1207" i="1"/>
  <c r="M1206" i="1" s="1"/>
  <c r="M185" i="2" s="1"/>
  <c r="N185" i="2" s="1"/>
  <c r="Q1206" i="1"/>
  <c r="M944" i="1"/>
  <c r="R944" i="1"/>
  <c r="R943" i="1" s="1"/>
  <c r="Q943" i="1"/>
  <c r="M1035" i="1"/>
  <c r="Q1034" i="1"/>
  <c r="R1035" i="1"/>
  <c r="R1034" i="1" s="1"/>
  <c r="R373" i="1"/>
  <c r="R371" i="1" s="1"/>
  <c r="M373" i="1"/>
  <c r="Q371" i="1"/>
  <c r="Q539" i="1"/>
  <c r="M540" i="1"/>
  <c r="R540" i="1"/>
  <c r="R539" i="1" s="1"/>
  <c r="R1009" i="1"/>
  <c r="R1008" i="1" s="1"/>
  <c r="R1007" i="1" s="1"/>
  <c r="Q1008" i="1"/>
  <c r="Q1007" i="1" s="1"/>
  <c r="M1009" i="1"/>
  <c r="M1013" i="1"/>
  <c r="R1013" i="1"/>
  <c r="R1012" i="1" s="1"/>
  <c r="R1011" i="1" s="1"/>
  <c r="Q1012" i="1"/>
  <c r="Q1011" i="1" s="1"/>
  <c r="R1040" i="1"/>
  <c r="R1039" i="1" s="1"/>
  <c r="Q1039" i="1"/>
  <c r="M1040" i="1"/>
  <c r="R301" i="1"/>
  <c r="R300" i="1" s="1"/>
  <c r="R299" i="1" s="1"/>
  <c r="Q300" i="1"/>
  <c r="Q299" i="1" s="1"/>
  <c r="M301" i="1"/>
  <c r="R748" i="1"/>
  <c r="R747" i="1" s="1"/>
  <c r="R746" i="1" s="1"/>
  <c r="Q747" i="1"/>
  <c r="Q746" i="1" s="1"/>
  <c r="M748" i="1"/>
  <c r="M1063" i="1"/>
  <c r="Q1062" i="1"/>
  <c r="R1063" i="1"/>
  <c r="R1062" i="1" s="1"/>
  <c r="N49" i="2"/>
  <c r="T189" i="1"/>
  <c r="M183" i="1"/>
  <c r="M15" i="2" s="1"/>
  <c r="N15" i="2" s="1"/>
  <c r="Q725" i="1"/>
  <c r="M728" i="1"/>
  <c r="M726" i="1" s="1"/>
  <c r="R728" i="1"/>
  <c r="R726" i="1" s="1"/>
  <c r="R668" i="1"/>
  <c r="R667" i="1" s="1"/>
  <c r="R666" i="1" s="1"/>
  <c r="Q667" i="1"/>
  <c r="Q666" i="1" s="1"/>
  <c r="M668" i="1"/>
  <c r="Q921" i="1"/>
  <c r="M922" i="1"/>
  <c r="R922" i="1"/>
  <c r="R921" i="1" s="1"/>
  <c r="M743" i="1"/>
  <c r="R743" i="1"/>
  <c r="R742" i="1" s="1"/>
  <c r="R730" i="1" s="1"/>
  <c r="Q742" i="1"/>
  <c r="Q730" i="1" s="1"/>
  <c r="R795" i="1"/>
  <c r="R794" i="1" s="1"/>
  <c r="Q794" i="1"/>
  <c r="M795" i="1"/>
  <c r="Q1165" i="1"/>
  <c r="Q1164" i="1" s="1"/>
  <c r="M1166" i="1"/>
  <c r="M1165" i="1" s="1"/>
  <c r="R1166" i="1"/>
  <c r="R1165" i="1" s="1"/>
  <c r="R1164" i="1" s="1"/>
  <c r="Q720" i="1"/>
  <c r="M721" i="1"/>
  <c r="R721" i="1"/>
  <c r="R720" i="1" s="1"/>
  <c r="R544" i="1"/>
  <c r="R543" i="1" s="1"/>
  <c r="Q543" i="1"/>
  <c r="M544" i="1"/>
  <c r="R1152" i="1"/>
  <c r="R1151" i="1" s="1"/>
  <c r="M1152" i="1"/>
  <c r="M1151" i="1" s="1"/>
  <c r="Q1151" i="1"/>
  <c r="R761" i="1"/>
  <c r="R760" i="1" s="1"/>
  <c r="Q760" i="1"/>
  <c r="M761" i="1"/>
  <c r="R1200" i="1"/>
  <c r="R1199" i="1" s="1"/>
  <c r="R1198" i="1" s="1"/>
  <c r="Q1199" i="1"/>
  <c r="Q1198" i="1" s="1"/>
  <c r="M1200" i="1"/>
  <c r="M1199" i="1" s="1"/>
  <c r="T699" i="1"/>
  <c r="M731" i="1"/>
  <c r="N144" i="2"/>
  <c r="R339" i="1"/>
  <c r="R338" i="1" s="1"/>
  <c r="Q338" i="1"/>
  <c r="M339" i="1"/>
  <c r="N178" i="2"/>
  <c r="N177" i="2" s="1"/>
  <c r="M177" i="2"/>
  <c r="R791" i="1"/>
  <c r="R790" i="1" s="1"/>
  <c r="Q790" i="1"/>
  <c r="M791" i="1"/>
  <c r="M935" i="1"/>
  <c r="Q934" i="1"/>
  <c r="R935" i="1"/>
  <c r="R934" i="1" s="1"/>
  <c r="R1160" i="1"/>
  <c r="R1159" i="1" s="1"/>
  <c r="M1160" i="1"/>
  <c r="M1159" i="1" s="1"/>
  <c r="Q1159" i="1"/>
  <c r="R662" i="1"/>
  <c r="R661" i="1" s="1"/>
  <c r="M662" i="1"/>
  <c r="Q661" i="1"/>
  <c r="T279" i="1"/>
  <c r="M277" i="1"/>
  <c r="M25" i="2" s="1"/>
  <c r="N25" i="2" s="1"/>
  <c r="R383" i="1"/>
  <c r="R382" i="1" s="1"/>
  <c r="Q382" i="1"/>
  <c r="M383" i="1"/>
  <c r="C702" i="3"/>
  <c r="T628" i="1"/>
  <c r="M626" i="1"/>
  <c r="M71" i="2" s="1"/>
  <c r="N71" i="2" s="1"/>
  <c r="Q290" i="1"/>
  <c r="M291" i="1"/>
  <c r="R291" i="1"/>
  <c r="R290" i="1" s="1"/>
  <c r="R351" i="1"/>
  <c r="R350" i="1" s="1"/>
  <c r="R340" i="1" s="1"/>
  <c r="Q350" i="1"/>
  <c r="Q340" i="1" s="1"/>
  <c r="M351" i="1"/>
  <c r="M805" i="1"/>
  <c r="Q804" i="1"/>
  <c r="R805" i="1"/>
  <c r="R804" i="1" s="1"/>
  <c r="M753" i="1"/>
  <c r="R753" i="1"/>
  <c r="R752" i="1" s="1"/>
  <c r="Q752" i="1"/>
  <c r="M179" i="2"/>
  <c r="N180" i="2"/>
  <c r="N179" i="2" s="1"/>
  <c r="Q336" i="1"/>
  <c r="M337" i="1"/>
  <c r="R337" i="1"/>
  <c r="R336" i="1" s="1"/>
  <c r="Q530" i="1"/>
  <c r="M531" i="1"/>
  <c r="N166" i="2"/>
  <c r="M235" i="1"/>
  <c r="R235" i="1"/>
  <c r="R234" i="1" s="1"/>
  <c r="Q234" i="1"/>
  <c r="Q1209" i="1"/>
  <c r="M1210" i="1"/>
  <c r="M1209" i="1" s="1"/>
  <c r="M186" i="2" s="1"/>
  <c r="N186" i="2" s="1"/>
  <c r="R1210" i="1"/>
  <c r="R1209" i="1" s="1"/>
  <c r="R707" i="1"/>
  <c r="R706" i="1" s="1"/>
  <c r="M707" i="1"/>
  <c r="Q706" i="1"/>
  <c r="R249" i="1"/>
  <c r="R248" i="1" s="1"/>
  <c r="M249" i="1"/>
  <c r="Q248" i="1"/>
  <c r="C727" i="3"/>
  <c r="R1204" i="1"/>
  <c r="R1203" i="1" s="1"/>
  <c r="Q1203" i="1"/>
  <c r="M1204" i="1"/>
  <c r="M1203" i="1" s="1"/>
  <c r="M142" i="2"/>
  <c r="M1015" i="1"/>
  <c r="M255" i="1"/>
  <c r="T389" i="1"/>
  <c r="M387" i="1"/>
  <c r="M61" i="2" s="1"/>
  <c r="N61" i="2" s="1"/>
  <c r="Q1153" i="1"/>
  <c r="M1154" i="1"/>
  <c r="M1153" i="1" s="1"/>
  <c r="M168" i="2" s="1"/>
  <c r="N168" i="2" s="1"/>
  <c r="R1154" i="1"/>
  <c r="R1153" i="1" s="1"/>
  <c r="M1037" i="1"/>
  <c r="M148" i="2" s="1"/>
  <c r="N148" i="2" s="1"/>
  <c r="T1038" i="1"/>
  <c r="T430" i="1"/>
  <c r="M403" i="1"/>
  <c r="R311" i="1"/>
  <c r="R310" i="1" s="1"/>
  <c r="R309" i="1" s="1"/>
  <c r="M311" i="1"/>
  <c r="Q310" i="1"/>
  <c r="Q309" i="1" s="1"/>
  <c r="T838" i="1"/>
  <c r="M834" i="1"/>
  <c r="Q316" i="1"/>
  <c r="Q315" i="1" s="1"/>
  <c r="M317" i="1"/>
  <c r="R317" i="1"/>
  <c r="R316" i="1" s="1"/>
  <c r="R315" i="1" s="1"/>
  <c r="M15" i="1"/>
  <c r="R15" i="1"/>
  <c r="R14" i="1" s="1"/>
  <c r="Q14" i="1"/>
  <c r="Q1169" i="1"/>
  <c r="Q1168" i="1" s="1"/>
  <c r="M1170" i="1"/>
  <c r="M1169" i="1" s="1"/>
  <c r="R1170" i="1"/>
  <c r="R1169" i="1" s="1"/>
  <c r="R1168" i="1" s="1"/>
  <c r="Q789" i="1" l="1"/>
  <c r="M959" i="1"/>
  <c r="T960" i="1"/>
  <c r="Q1042" i="1"/>
  <c r="R789" i="1"/>
  <c r="M639" i="1"/>
  <c r="M72" i="2" s="1"/>
  <c r="N72" i="2" s="1"/>
  <c r="T642" i="1"/>
  <c r="T625" i="1"/>
  <c r="M947" i="1"/>
  <c r="M122" i="2" s="1"/>
  <c r="N122" i="2" s="1"/>
  <c r="R725" i="1"/>
  <c r="T1046" i="1"/>
  <c r="M1045" i="1"/>
  <c r="M152" i="2" s="1"/>
  <c r="N152" i="2" s="1"/>
  <c r="T788" i="1"/>
  <c r="M787" i="1"/>
  <c r="C830" i="3"/>
  <c r="M945" i="1"/>
  <c r="M121" i="2" s="1"/>
  <c r="N121" i="2" s="1"/>
  <c r="T946" i="1"/>
  <c r="M806" i="1"/>
  <c r="T807" i="1"/>
  <c r="C1071" i="3"/>
  <c r="M810" i="1"/>
  <c r="M108" i="2"/>
  <c r="M996" i="1"/>
  <c r="R670" i="1"/>
  <c r="R669" i="1" s="1"/>
  <c r="T677" i="1"/>
  <c r="M670" i="1"/>
  <c r="M79" i="2" s="1"/>
  <c r="N79" i="2" s="1"/>
  <c r="Q325" i="1"/>
  <c r="C10" i="3"/>
  <c r="C399" i="3"/>
  <c r="R751" i="1"/>
  <c r="R705" i="1"/>
  <c r="R1158" i="1"/>
  <c r="M1211" i="1"/>
  <c r="R759" i="1"/>
  <c r="Q370" i="1"/>
  <c r="Q759" i="1"/>
  <c r="Q751" i="1"/>
  <c r="Q1061" i="1"/>
  <c r="R286" i="1"/>
  <c r="M326" i="1"/>
  <c r="M45" i="2" s="1"/>
  <c r="R325" i="1"/>
  <c r="M757" i="1"/>
  <c r="M96" i="2" s="1"/>
  <c r="N96" i="2" s="1"/>
  <c r="T758" i="1"/>
  <c r="T724" i="1"/>
  <c r="M723" i="1"/>
  <c r="T1044" i="1"/>
  <c r="M1043" i="1"/>
  <c r="Q1158" i="1"/>
  <c r="Q1033" i="1"/>
  <c r="Q1051" i="1"/>
  <c r="N22" i="2"/>
  <c r="N21" i="2" s="1"/>
  <c r="M21" i="2"/>
  <c r="M957" i="1"/>
  <c r="M123" i="2" s="1"/>
  <c r="N123" i="2" s="1"/>
  <c r="T958" i="1"/>
  <c r="M1059" i="1"/>
  <c r="M157" i="2" s="1"/>
  <c r="N157" i="2" s="1"/>
  <c r="T1060" i="1"/>
  <c r="T298" i="1"/>
  <c r="M297" i="1"/>
  <c r="M32" i="2" s="1"/>
  <c r="N32" i="2" s="1"/>
  <c r="T174" i="1"/>
  <c r="M173" i="1"/>
  <c r="M13" i="2" s="1"/>
  <c r="N13" i="2" s="1"/>
  <c r="Q1202" i="1"/>
  <c r="R1051" i="1"/>
  <c r="M307" i="1"/>
  <c r="T308" i="1"/>
  <c r="M169" i="1"/>
  <c r="M11" i="2" s="1"/>
  <c r="N11" i="2" s="1"/>
  <c r="T170" i="1"/>
  <c r="M1055" i="1"/>
  <c r="M155" i="2" s="1"/>
  <c r="N155" i="2" s="1"/>
  <c r="T1056" i="1"/>
  <c r="M1031" i="1"/>
  <c r="T1032" i="1"/>
  <c r="M399" i="1"/>
  <c r="M62" i="2" s="1"/>
  <c r="N62" i="2" s="1"/>
  <c r="T400" i="1"/>
  <c r="R1202" i="1"/>
  <c r="Q286" i="1"/>
  <c r="R370" i="1"/>
  <c r="T369" i="1"/>
  <c r="M368" i="1"/>
  <c r="M943" i="1"/>
  <c r="M120" i="2" s="1"/>
  <c r="N120" i="2" s="1"/>
  <c r="T944" i="1"/>
  <c r="T354" i="1"/>
  <c r="M353" i="1"/>
  <c r="M973" i="1"/>
  <c r="T974" i="1"/>
  <c r="R1061" i="1"/>
  <c r="M1062" i="1"/>
  <c r="T1063" i="1"/>
  <c r="M300" i="1"/>
  <c r="T301" i="1"/>
  <c r="M1039" i="1"/>
  <c r="M149" i="2" s="1"/>
  <c r="N149" i="2" s="1"/>
  <c r="T1040" i="1"/>
  <c r="T373" i="1"/>
  <c r="M371" i="1"/>
  <c r="M59" i="2" s="1"/>
  <c r="N59" i="2" s="1"/>
  <c r="T1035" i="1"/>
  <c r="M1034" i="1"/>
  <c r="M147" i="2" s="1"/>
  <c r="N147" i="2" s="1"/>
  <c r="T244" i="1"/>
  <c r="M243" i="1"/>
  <c r="M18" i="2" s="1"/>
  <c r="N18" i="2" s="1"/>
  <c r="T304" i="1"/>
  <c r="M303" i="1"/>
  <c r="T748" i="1"/>
  <c r="M747" i="1"/>
  <c r="T1013" i="1"/>
  <c r="M1012" i="1"/>
  <c r="M539" i="1"/>
  <c r="M68" i="2" s="1"/>
  <c r="N68" i="2" s="1"/>
  <c r="T540" i="1"/>
  <c r="T979" i="1"/>
  <c r="M978" i="1"/>
  <c r="T933" i="1"/>
  <c r="M117" i="2"/>
  <c r="N117" i="2" s="1"/>
  <c r="M1066" i="1"/>
  <c r="M160" i="2" s="1"/>
  <c r="N160" i="2" s="1"/>
  <c r="T1067" i="1"/>
  <c r="T1009" i="1"/>
  <c r="M1008" i="1"/>
  <c r="M124" i="2"/>
  <c r="N124" i="2" s="1"/>
  <c r="R1033" i="1"/>
  <c r="T1053" i="1"/>
  <c r="U1053" i="1" s="1"/>
  <c r="M1052" i="1"/>
  <c r="M284" i="1"/>
  <c r="T285" i="1"/>
  <c r="M295" i="1"/>
  <c r="M31" i="2" s="1"/>
  <c r="N31" i="2" s="1"/>
  <c r="T296" i="1"/>
  <c r="M1057" i="1"/>
  <c r="M156" i="2"/>
  <c r="N156" i="2" s="1"/>
  <c r="T1058" i="1"/>
  <c r="T935" i="1"/>
  <c r="M934" i="1"/>
  <c r="M118" i="2" s="1"/>
  <c r="N118" i="2" s="1"/>
  <c r="T761" i="1"/>
  <c r="M760" i="1"/>
  <c r="M176" i="2"/>
  <c r="M1168" i="1"/>
  <c r="M100" i="2"/>
  <c r="N100" i="2" s="1"/>
  <c r="T311" i="1"/>
  <c r="M310" i="1"/>
  <c r="N142" i="2"/>
  <c r="N140" i="2" s="1"/>
  <c r="M140" i="2"/>
  <c r="T805" i="1"/>
  <c r="M804" i="1"/>
  <c r="M105" i="2" s="1"/>
  <c r="N105" i="2" s="1"/>
  <c r="M80" i="2"/>
  <c r="M24" i="2"/>
  <c r="M254" i="1"/>
  <c r="T707" i="1"/>
  <c r="M706" i="1"/>
  <c r="T662" i="1"/>
  <c r="M661" i="1"/>
  <c r="M74" i="2" s="1"/>
  <c r="N74" i="2" s="1"/>
  <c r="M90" i="2"/>
  <c r="M543" i="1"/>
  <c r="M69" i="2" s="1"/>
  <c r="N69" i="2" s="1"/>
  <c r="T544" i="1"/>
  <c r="M720" i="1"/>
  <c r="M84" i="2" s="1"/>
  <c r="N84" i="2" s="1"/>
  <c r="T721" i="1"/>
  <c r="M921" i="1"/>
  <c r="M115" i="2" s="1"/>
  <c r="N115" i="2" s="1"/>
  <c r="T922" i="1"/>
  <c r="T15" i="1"/>
  <c r="M14" i="1"/>
  <c r="M316" i="1"/>
  <c r="T317" i="1"/>
  <c r="N188" i="2"/>
  <c r="N187" i="2" s="1"/>
  <c r="M187" i="2"/>
  <c r="T249" i="1"/>
  <c r="M248" i="1"/>
  <c r="M20" i="2" s="1"/>
  <c r="N20" i="2" s="1"/>
  <c r="M171" i="2"/>
  <c r="M1158" i="1"/>
  <c r="T795" i="1"/>
  <c r="M794" i="1"/>
  <c r="M103" i="2" s="1"/>
  <c r="N103" i="2" s="1"/>
  <c r="M65" i="2"/>
  <c r="T235" i="1"/>
  <c r="M234" i="1"/>
  <c r="M17" i="2" s="1"/>
  <c r="N17" i="2" s="1"/>
  <c r="M336" i="1"/>
  <c r="M46" i="2" s="1"/>
  <c r="N46" i="2" s="1"/>
  <c r="T337" i="1"/>
  <c r="M790" i="1"/>
  <c r="T791" i="1"/>
  <c r="M1198" i="1"/>
  <c r="M182" i="2"/>
  <c r="M167" i="2"/>
  <c r="T743" i="1"/>
  <c r="M742" i="1"/>
  <c r="M91" i="2" s="1"/>
  <c r="N91" i="2" s="1"/>
  <c r="M667" i="1"/>
  <c r="T668" i="1"/>
  <c r="T728" i="1"/>
  <c r="M10" i="2"/>
  <c r="N10" i="2" s="1"/>
  <c r="M114" i="2"/>
  <c r="N114" i="2" s="1"/>
  <c r="M184" i="2"/>
  <c r="M1202" i="1"/>
  <c r="Q705" i="1"/>
  <c r="T531" i="1"/>
  <c r="M530" i="1"/>
  <c r="M66" i="2" s="1"/>
  <c r="N66" i="2" s="1"/>
  <c r="T753" i="1"/>
  <c r="M752" i="1"/>
  <c r="M350" i="1"/>
  <c r="T351" i="1"/>
  <c r="M290" i="1"/>
  <c r="T291" i="1"/>
  <c r="T383" i="1"/>
  <c r="M382" i="1"/>
  <c r="M133" i="2"/>
  <c r="N134" i="2"/>
  <c r="N133" i="2" s="1"/>
  <c r="M338" i="1"/>
  <c r="M47" i="2" s="1"/>
  <c r="N47" i="2" s="1"/>
  <c r="T339" i="1"/>
  <c r="M174" i="2"/>
  <c r="M1164" i="1"/>
  <c r="M789" i="1" l="1"/>
  <c r="R833" i="1"/>
  <c r="Q833" i="1"/>
  <c r="R13" i="1"/>
  <c r="M669" i="1"/>
  <c r="Q13" i="1"/>
  <c r="R1073" i="1"/>
  <c r="M759" i="1"/>
  <c r="Q1073" i="1"/>
  <c r="R402" i="1"/>
  <c r="M86" i="2"/>
  <c r="M722" i="1"/>
  <c r="N146" i="2"/>
  <c r="M57" i="2"/>
  <c r="M356" i="1"/>
  <c r="M145" i="2"/>
  <c r="M1027" i="1"/>
  <c r="M1042" i="1"/>
  <c r="M151" i="2"/>
  <c r="M1033" i="1"/>
  <c r="M146" i="2"/>
  <c r="M38" i="2"/>
  <c r="M306" i="1"/>
  <c r="M1007" i="1"/>
  <c r="M137" i="2"/>
  <c r="M131" i="2"/>
  <c r="M977" i="1"/>
  <c r="M1011" i="1"/>
  <c r="M139" i="2"/>
  <c r="M34" i="2"/>
  <c r="M299" i="1"/>
  <c r="M302" i="1"/>
  <c r="M36" i="2"/>
  <c r="M972" i="1"/>
  <c r="M129" i="2"/>
  <c r="M283" i="1"/>
  <c r="M27" i="2"/>
  <c r="M93" i="2"/>
  <c r="M746" i="1"/>
  <c r="M1061" i="1"/>
  <c r="M159" i="2"/>
  <c r="M53" i="2"/>
  <c r="M352" i="1"/>
  <c r="Q402" i="1"/>
  <c r="M1073" i="1"/>
  <c r="M730" i="1"/>
  <c r="M154" i="2"/>
  <c r="M1051" i="1"/>
  <c r="M30" i="2"/>
  <c r="M286" i="1"/>
  <c r="M181" i="2"/>
  <c r="N182" i="2"/>
  <c r="N181" i="2" s="1"/>
  <c r="M88" i="2"/>
  <c r="M725" i="1"/>
  <c r="M42" i="2"/>
  <c r="M315" i="1"/>
  <c r="M82" i="2"/>
  <c r="M705" i="1"/>
  <c r="M44" i="2"/>
  <c r="N45" i="2"/>
  <c r="N44" i="2" s="1"/>
  <c r="M60" i="2"/>
  <c r="M370" i="1"/>
  <c r="M40" i="2"/>
  <c r="M309" i="1"/>
  <c r="M173" i="2"/>
  <c r="N174" i="2"/>
  <c r="N173" i="2" s="1"/>
  <c r="M51" i="2"/>
  <c r="M340" i="1"/>
  <c r="M77" i="2"/>
  <c r="M666" i="1"/>
  <c r="N65" i="2"/>
  <c r="N171" i="2"/>
  <c r="N170" i="2" s="1"/>
  <c r="M170" i="2"/>
  <c r="N90" i="2"/>
  <c r="N89" i="2" s="1"/>
  <c r="M89" i="2"/>
  <c r="N80" i="2"/>
  <c r="N78" i="2" s="1"/>
  <c r="M78" i="2"/>
  <c r="N176" i="2"/>
  <c r="N175" i="2" s="1"/>
  <c r="M175" i="2"/>
  <c r="M95" i="2"/>
  <c r="M751" i="1"/>
  <c r="N184" i="2"/>
  <c r="N183" i="2" s="1"/>
  <c r="M183" i="2"/>
  <c r="N167" i="2"/>
  <c r="M102" i="2"/>
  <c r="M101" i="2" s="1"/>
  <c r="M23" i="2"/>
  <c r="N24" i="2"/>
  <c r="N23" i="2" s="1"/>
  <c r="M325" i="1"/>
  <c r="M98" i="2"/>
  <c r="M97" i="2" s="1"/>
  <c r="M833" i="1" l="1"/>
  <c r="M13" i="1"/>
  <c r="M165" i="2"/>
  <c r="M85" i="2"/>
  <c r="N86" i="2"/>
  <c r="N85" i="2" s="1"/>
  <c r="N145" i="2"/>
  <c r="N143" i="2" s="1"/>
  <c r="M143" i="2"/>
  <c r="N38" i="2"/>
  <c r="N37" i="2" s="1"/>
  <c r="M37" i="2"/>
  <c r="N151" i="2"/>
  <c r="N150" i="2" s="1"/>
  <c r="M150" i="2"/>
  <c r="N57" i="2"/>
  <c r="N54" i="2" s="1"/>
  <c r="M54" i="2"/>
  <c r="M402" i="1"/>
  <c r="M153" i="2"/>
  <c r="N154" i="2"/>
  <c r="N153" i="2" s="1"/>
  <c r="N129" i="2"/>
  <c r="N128" i="2" s="1"/>
  <c r="M128" i="2"/>
  <c r="M52" i="2"/>
  <c r="N53" i="2"/>
  <c r="N52" i="2" s="1"/>
  <c r="M92" i="2"/>
  <c r="N93" i="2"/>
  <c r="N92" i="2" s="1"/>
  <c r="N34" i="2"/>
  <c r="N33" i="2" s="1"/>
  <c r="M33" i="2"/>
  <c r="N131" i="2"/>
  <c r="N130" i="2" s="1"/>
  <c r="M130" i="2"/>
  <c r="M158" i="2"/>
  <c r="N159" i="2"/>
  <c r="N158" i="2" s="1"/>
  <c r="N27" i="2"/>
  <c r="N26" i="2" s="1"/>
  <c r="M26" i="2"/>
  <c r="M35" i="2"/>
  <c r="N36" i="2"/>
  <c r="N35" i="2" s="1"/>
  <c r="N139" i="2"/>
  <c r="N138" i="2" s="1"/>
  <c r="M138" i="2"/>
  <c r="M136" i="2"/>
  <c r="N137" i="2"/>
  <c r="N136" i="2" s="1"/>
  <c r="N98" i="2"/>
  <c r="N97" i="2" s="1"/>
  <c r="N77" i="2"/>
  <c r="N76" i="2" s="1"/>
  <c r="M76" i="2"/>
  <c r="N42" i="2"/>
  <c r="N41" i="2" s="1"/>
  <c r="M41" i="2"/>
  <c r="N51" i="2"/>
  <c r="N48" i="2" s="1"/>
  <c r="M48" i="2"/>
  <c r="N102" i="2"/>
  <c r="N101" i="2" s="1"/>
  <c r="N165" i="2"/>
  <c r="M94" i="2"/>
  <c r="N95" i="2"/>
  <c r="N94" i="2" s="1"/>
  <c r="N40" i="2"/>
  <c r="N39" i="2" s="1"/>
  <c r="M39" i="2"/>
  <c r="N60" i="2"/>
  <c r="N58" i="2" s="1"/>
  <c r="M58" i="2"/>
  <c r="M81" i="2"/>
  <c r="N82" i="2"/>
  <c r="N81" i="2" s="1"/>
  <c r="M87" i="2"/>
  <c r="N88" i="2"/>
  <c r="N87" i="2" s="1"/>
  <c r="N30" i="2"/>
  <c r="N28" i="2" s="1"/>
  <c r="M28" i="2"/>
  <c r="N9" i="2" l="1"/>
  <c r="M9" i="2"/>
  <c r="N64" i="2"/>
  <c r="M113" i="2"/>
  <c r="N113" i="2"/>
  <c r="M64" i="2"/>
</calcChain>
</file>

<file path=xl/sharedStrings.xml><?xml version="1.0" encoding="utf-8"?>
<sst xmlns="http://schemas.openxmlformats.org/spreadsheetml/2006/main" count="8458" uniqueCount="1482">
  <si>
    <t xml:space="preserve">«УТВЕРЖДЕН                                                                                            </t>
  </si>
  <si>
    <t xml:space="preserve">постановлением Правительства Забайкальского края                                          от 11 августа 2022 года № 348 (в редакции постановления Правительства Забайкальского края от _____________ 2024 года № ______)                        </t>
  </si>
  <si>
    <t xml:space="preserve">Региональный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2023-2025 годов </t>
  </si>
  <si>
    <t>Таблица 1. Адресный перечень и характеристика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 в многоквартирных домах</t>
  </si>
  <si>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</si>
  <si>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</si>
  <si>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</si>
  <si>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</si>
  <si>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</si>
  <si>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</si>
  <si>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</si>
  <si>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</si>
  <si>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</si>
  <si>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</si>
  <si>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</si>
  <si>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</si>
  <si>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</si>
  <si>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</si>
  <si>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</si>
  <si>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</si>
  <si>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</si>
  <si>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</si>
  <si>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</si>
  <si>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</si>
  <si>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</si>
  <si>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</si>
  <si>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</si>
  <si>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</si>
  <si>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</si>
  <si>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</si>
  <si>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</si>
  <si>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</si>
  <si>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</si>
  <si>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2023 год</t>
  </si>
  <si>
    <t>Итого по Забайкальскому краю</t>
  </si>
  <si>
    <t>Х</t>
  </si>
  <si>
    <t>X</t>
  </si>
  <si>
    <t>Итого по городскому округу "Город Чита"</t>
  </si>
  <si>
    <t>г. Чита, б-р. Украинский, д. 13</t>
  </si>
  <si>
    <t>общий счет регионального оператора</t>
  </si>
  <si>
    <t>Каменные, кирпичные</t>
  </si>
  <si>
    <t>12.2023</t>
  </si>
  <si>
    <t>г. Чита, б-р. Украинский, д. 14</t>
  </si>
  <si>
    <t>г. Чита, б-р. Украинский, д. 5</t>
  </si>
  <si>
    <t>г. Чита, б-р. Украинский, д. 7</t>
  </si>
  <si>
    <t>1986</t>
  </si>
  <si>
    <t>Панельные</t>
  </si>
  <si>
    <t>г. Чита, мкр. 1-й, д. 13</t>
  </si>
  <si>
    <t>специальный счет регионального оператора</t>
  </si>
  <si>
    <t>г. Чита, мкр. 1-й, д. 14</t>
  </si>
  <si>
    <t xml:space="preserve">Панельные </t>
  </si>
  <si>
    <t>г. Чита, мкр. 6-й, д. 4</t>
  </si>
  <si>
    <t>г. Чита, мкр. Батарейный, д. 2</t>
  </si>
  <si>
    <t>1993</t>
  </si>
  <si>
    <t>г. Чита, мкр. Батарейный, д. 9</t>
  </si>
  <si>
    <t>г. Чита, мкр. Осетровка, д. 10</t>
  </si>
  <si>
    <t>г. Чита, мкр. Осетровка, д. 30</t>
  </si>
  <si>
    <t>1995</t>
  </si>
  <si>
    <t>г. Чита, мкр. Северный, д. 17</t>
  </si>
  <si>
    <t>г. Чита, мкр. Северный, д. 19</t>
  </si>
  <si>
    <t>1976</t>
  </si>
  <si>
    <t>Кирпичные, каменные</t>
  </si>
  <si>
    <t>г. Чита, мкр. Северный, д. 32</t>
  </si>
  <si>
    <t>г. Чита, мкр. Северный, д. 41</t>
  </si>
  <si>
    <t>г. Чита, мкр. Северный, д. 43</t>
  </si>
  <si>
    <t>1984</t>
  </si>
  <si>
    <t>г. Чита, мкр. ТУСМ-4, д. 6</t>
  </si>
  <si>
    <t>1990</t>
  </si>
  <si>
    <t>г. Чита, п. Каштак, мкр. Геофизический, д. 1</t>
  </si>
  <si>
    <t>1965</t>
  </si>
  <si>
    <t>г. Чита, пр-кт. Советов, д. 12</t>
  </si>
  <si>
    <t>г. Чита, пр-кт. Советов, д. 16</t>
  </si>
  <si>
    <t>Кирпичные</t>
  </si>
  <si>
    <t>г. Чита, пр-кт. Советов, д. 7</t>
  </si>
  <si>
    <t>г. Чита, тр-кт Агинский, д. 53</t>
  </si>
  <si>
    <t xml:space="preserve">г. Чита, пр-кт. Фадеева, д. 18 б </t>
  </si>
  <si>
    <t>г. Чита, проезд. Александра Булгакова, д. 50</t>
  </si>
  <si>
    <t>г. Чита, проезд. Александра Булгакова, д. 52</t>
  </si>
  <si>
    <t>1974</t>
  </si>
  <si>
    <t>г. Чита, проезд. Новодевичий, д. 14</t>
  </si>
  <si>
    <t>г. Чита, ул. 1-я Кооперативная, д. 31</t>
  </si>
  <si>
    <t>г. Чита, ул. 2-я Коммунальная, д. 41</t>
  </si>
  <si>
    <t>г. Чита, ул. 5-я Малая, д. 3 а</t>
  </si>
  <si>
    <t>г. Чита, ул. 9 Января, д. 55</t>
  </si>
  <si>
    <t>1975</t>
  </si>
  <si>
    <t>г. Чита, ул. 40 лет Октября, д. 1</t>
  </si>
  <si>
    <t>1963</t>
  </si>
  <si>
    <t>г. Чита, ул. Автогенная, д. 12</t>
  </si>
  <si>
    <t>г. Чита, ул. Автогенная, д. 17</t>
  </si>
  <si>
    <t>г. Чита, ул. Амурская, д. 23</t>
  </si>
  <si>
    <t>г. Чита, ул. Амурская, д. 57</t>
  </si>
  <si>
    <t>г. Чита, ул. Ангарская, д. 33</t>
  </si>
  <si>
    <t>1962</t>
  </si>
  <si>
    <t>г. Чита, ул. Анохина, д. 4</t>
  </si>
  <si>
    <t>г. Чита, ул. Анохина, д. 94</t>
  </si>
  <si>
    <t>1967</t>
  </si>
  <si>
    <t>г. Чита, ул. Бабушкина, д. 36</t>
  </si>
  <si>
    <t>г. Чита, ул. Бабушкина, д. 52</t>
  </si>
  <si>
    <t>г. Чита, ул. Байкальская, д. 14</t>
  </si>
  <si>
    <t>г. Чита, ул. Байкальская, д. 17</t>
  </si>
  <si>
    <t>1985</t>
  </si>
  <si>
    <t>г. Чита, ул. Балябина, д. 16</t>
  </si>
  <si>
    <t>г. Чита, ул. Баргузинская, д. 5</t>
  </si>
  <si>
    <t>г. Чита, ул. Бекетова, д. 23</t>
  </si>
  <si>
    <t>г. Чита, ул. Белорусская, д. 46</t>
  </si>
  <si>
    <t>г. Чита, ул. Белорусская, д. 48</t>
  </si>
  <si>
    <t>г. Чита, ул. Белорусская, д. 9а</t>
  </si>
  <si>
    <t>г. Чита, ул. Богомягкова, д. 49</t>
  </si>
  <si>
    <t>г. Чита, ул. Бутина, д. 107</t>
  </si>
  <si>
    <t>счет регионального оператора с 01.08.2023г.</t>
  </si>
  <si>
    <t>г. Чита, ул. Бутина, д. 59</t>
  </si>
  <si>
    <t>1949</t>
  </si>
  <si>
    <t>г. Чита, ул. Бутина, д. 69</t>
  </si>
  <si>
    <t>г. Чита, ул. Весенняя, д. 16</t>
  </si>
  <si>
    <t>г. Чита, ул. Верхнеудинская, д. 10</t>
  </si>
  <si>
    <t>1994</t>
  </si>
  <si>
    <t>г. Чита, ул. Геодезическая, д. 42в</t>
  </si>
  <si>
    <t>1981</t>
  </si>
  <si>
    <t>г. Чита, ул. Горького, д. 40</t>
  </si>
  <si>
    <t>г. Чита, ул. Горького, д. 65</t>
  </si>
  <si>
    <t>1968</t>
  </si>
  <si>
    <t>г. Чита, ул. Декабристов, д. 2б</t>
  </si>
  <si>
    <t>г. Чита, ул. Евгения Гаюсана, д. 44</t>
  </si>
  <si>
    <t>г. Чита, ул. Железобетонная, д. 20</t>
  </si>
  <si>
    <t>г. Чита, ул. Железобетонная, д. 6 а</t>
  </si>
  <si>
    <t>г. Чита, ул. Журавлева, д. 114</t>
  </si>
  <si>
    <t>1979</t>
  </si>
  <si>
    <t>г. Чита, ул. Журавлева, д. 61</t>
  </si>
  <si>
    <t>г. Чита, ул. Забайкальского Рабочего, д. 13</t>
  </si>
  <si>
    <t>г. Чита, ул. Забайкальского Рабочего, д. 34</t>
  </si>
  <si>
    <t>г. Чита, ул. Забайкальского Рабочего, д. 36</t>
  </si>
  <si>
    <t>г. Чита, ул. Забайкальского Рабочего, д. 6</t>
  </si>
  <si>
    <t>г. Чита, ул. Звездная, д. 12</t>
  </si>
  <si>
    <t>г. Чита, ул. Ингодинская, д. 15</t>
  </si>
  <si>
    <t>г. Чита, ул. Июньская, д. 14</t>
  </si>
  <si>
    <t>г. Чита, ул. Кайдаловская, д. 10</t>
  </si>
  <si>
    <t>г. Чита, ул. Карла Маркса, д. 10</t>
  </si>
  <si>
    <t>г. Чита, ул. Карла Маркса, д. 16</t>
  </si>
  <si>
    <t>г. Чита, ул. Кенонская, д. 27</t>
  </si>
  <si>
    <t>г. Чита, ул. Кирова, д. 16</t>
  </si>
  <si>
    <t>г. Чита, ул. Кирова, д. 8</t>
  </si>
  <si>
    <t>г. Чита, ул. Ковыльная, д. 20</t>
  </si>
  <si>
    <t>г. Чита, ул. Красноармейская, д. 67</t>
  </si>
  <si>
    <t>г. Чита, ул. Красноармейская, д. 70</t>
  </si>
  <si>
    <t>г. Чита, ул. Красной Звезды, д. 22</t>
  </si>
  <si>
    <t>г. Чита, ул. Красных Коммунаров, д. 23</t>
  </si>
  <si>
    <t>г. Чита, ул. Красноярская, д. 11</t>
  </si>
  <si>
    <t>г. Чита, ул. Красноярская, д. 37</t>
  </si>
  <si>
    <t>г. Чита, ул. Лазо, д. 28</t>
  </si>
  <si>
    <t>общий счет регионального оператора с 09.10.2023</t>
  </si>
  <si>
    <t>г. Чита, ул. Ленина, д. 105</t>
  </si>
  <si>
    <t>г. Чита, ул. Ленина, д. 41</t>
  </si>
  <si>
    <t>г. Чита, ул. Ленина, д. 54</t>
  </si>
  <si>
    <t>1948</t>
  </si>
  <si>
    <t>г. Чита, ул. Ленинградская, д. 27</t>
  </si>
  <si>
    <t>г. Чита, ул. Ленинградская, д. 45</t>
  </si>
  <si>
    <t>1936</t>
  </si>
  <si>
    <t>г. Чита, ул. Ленинградская, д. 54</t>
  </si>
  <si>
    <t>г. Чита, ул. Ленинградская, д. 56</t>
  </si>
  <si>
    <t>1959</t>
  </si>
  <si>
    <t>г. Чита, ул. Ленинградская, д. 75</t>
  </si>
  <si>
    <t>1957</t>
  </si>
  <si>
    <t>г. Чита, ул. Ленинградская, д. 77 а</t>
  </si>
  <si>
    <t>г. Чита, ул. Лермонтова, д. 14</t>
  </si>
  <si>
    <t>г. Чита, ул. Магистральная, д. 1</t>
  </si>
  <si>
    <t>г. Чита, ул. Майская, д. 32</t>
  </si>
  <si>
    <t>г. Чита, ул. Малая, д. 2 а</t>
  </si>
  <si>
    <t>г. Чита, ул. Малая, д. 2 в</t>
  </si>
  <si>
    <t>г. Чита, ул. Матвеева, д. 25</t>
  </si>
  <si>
    <t>г. Чита, ул. Мостовая, д. 7</t>
  </si>
  <si>
    <t>г. Чита, ул. Мысовская, д. 33</t>
  </si>
  <si>
    <t>г. Чита, ул. Назара Губина, д. 25</t>
  </si>
  <si>
    <t>1960</t>
  </si>
  <si>
    <t>г. Чита, ул. Назара Широких, д. 7</t>
  </si>
  <si>
    <t>г. Чита, ул. Недорезова, д. 10</t>
  </si>
  <si>
    <t>2</t>
  </si>
  <si>
    <t>г. Чита, ул. Недорезова, д. 30</t>
  </si>
  <si>
    <t>г. Чита, ул. Нечаева, д. 16</t>
  </si>
  <si>
    <t>1958</t>
  </si>
  <si>
    <t>г. Чита, ул. Нечаева, д. 26</t>
  </si>
  <si>
    <t>1989</t>
  </si>
  <si>
    <t>г. Чита, ул. Нечаева, д. 31</t>
  </si>
  <si>
    <t>г. Чита, ул. Новобульварная, д. 10</t>
  </si>
  <si>
    <t>г. Чита, ул. Новобульварная, д. 8</t>
  </si>
  <si>
    <t xml:space="preserve">г. Чита, ул. Новобульварная, д. 9 </t>
  </si>
  <si>
    <t>г. Чита, ул. Новобульварная, д. 90</t>
  </si>
  <si>
    <t>1991</t>
  </si>
  <si>
    <t>г. Чита, ул. Онискевича, д. 19</t>
  </si>
  <si>
    <t>г. Чита, ул. Онискевича, д. 21</t>
  </si>
  <si>
    <t>г. Чита, ул. Офицерская, д. 22</t>
  </si>
  <si>
    <t>г. Чита, ул. Петровско-Заводская, д. 48</t>
  </si>
  <si>
    <t>г. Чита, ул. Петровско-Заводская, д. 52</t>
  </si>
  <si>
    <t>1987</t>
  </si>
  <si>
    <t>г. Чита, ул. Петровско-Заводская, д. 54</t>
  </si>
  <si>
    <t>г. Чита, ул. Пехотная, д. 9</t>
  </si>
  <si>
    <t>г. Чита, ул. Подгорбунского, д. 100</t>
  </si>
  <si>
    <t>г. Чита, ул. Подгорбунского, д. 5</t>
  </si>
  <si>
    <t>г. Чита, ул. Ползунова, д. 29</t>
  </si>
  <si>
    <t>г. Чита, ул. Полины Осипенко, д. 38</t>
  </si>
  <si>
    <t>г. Чита, ул. Промышленная, д. 56</t>
  </si>
  <si>
    <t>г. Чита, ул. Славянская, д. 10 а</t>
  </si>
  <si>
    <t>г. Чита, ул. Смоленская, д. 90</t>
  </si>
  <si>
    <t>г. Чита, ул. Советская, д. 21</t>
  </si>
  <si>
    <t>г. Чита, ул. Столярова, д. 27 а</t>
  </si>
  <si>
    <t>г. Чита, ул. Столярова, д. 38</t>
  </si>
  <si>
    <t>г. Чита, ул. Таежная, д. 20</t>
  </si>
  <si>
    <t>г. Чита, ул. Токмакова, д. 25</t>
  </si>
  <si>
    <t>г. Чита, ул. Токмакова, д. 4</t>
  </si>
  <si>
    <t>г. Чита, ул. Труда, д. 3</t>
  </si>
  <si>
    <t>г. Чита, ул. Труда, д. 4</t>
  </si>
  <si>
    <t>г. Чита, ул. Угданская, д. 28</t>
  </si>
  <si>
    <t>1969</t>
  </si>
  <si>
    <t>г. Чита, ул. Угданская, д. 29</t>
  </si>
  <si>
    <t>г. Чита, ул. Угданская, д. 40</t>
  </si>
  <si>
    <t>г. Чита, ул. Угданская, д. 5</t>
  </si>
  <si>
    <t>г. Чита, ул. Фрунзе, д. 35</t>
  </si>
  <si>
    <t>г. Чита, ул. Центральная, д. 12</t>
  </si>
  <si>
    <t>г. Чита, ул. Чайковского, д. 2</t>
  </si>
  <si>
    <t>г. Чита, ул. Чайковского, д. 37</t>
  </si>
  <si>
    <t>г. Чита, ул. Чкалова, д. 126</t>
  </si>
  <si>
    <t>г. Чита, ул. Чкалова, д. 144</t>
  </si>
  <si>
    <t>г. Чита, ул. Чкалова, д. 18</t>
  </si>
  <si>
    <t>г. Чита, ул. Чкалова, д. 28</t>
  </si>
  <si>
    <t>г. Чита, ул. Чкалова, д. 31</t>
  </si>
  <si>
    <t>г. Чита, ул. Чкалова, д. 35</t>
  </si>
  <si>
    <t>г. Чита, ул. Чкалова, д. 46</t>
  </si>
  <si>
    <t>г. Чита, ул. Шилова, д. 16</t>
  </si>
  <si>
    <t>г. Чита, ул. Шилова, д. 91</t>
  </si>
  <si>
    <t>1988</t>
  </si>
  <si>
    <t>г. Чита, ул. Энтузиастов, д. 96</t>
  </si>
  <si>
    <t>1992</t>
  </si>
  <si>
    <t>г. Чита, ул. Юности, д. 21</t>
  </si>
  <si>
    <t>г. Чита, ул. Ярославского, д. 40</t>
  </si>
  <si>
    <t>Итого по городскому округу "Посёлок Агинское":</t>
  </si>
  <si>
    <t>пгт. Агинское, ул. Ленина, д. 73</t>
  </si>
  <si>
    <t>Итого по Балейскому муниципальному округу:</t>
  </si>
  <si>
    <t>г. Балей, ул. Больничная, д. 3</t>
  </si>
  <si>
    <t>1980</t>
  </si>
  <si>
    <t>Итого по Газимуро-Заводскому муниципальному округу:</t>
  </si>
  <si>
    <t>п. Новоширокинский, д. 13</t>
  </si>
  <si>
    <t>Итого по Забайкальскому муниципальному округу:</t>
  </si>
  <si>
    <t>пгт. Забайкальск, ул. Комсомольская, д. 2</t>
  </si>
  <si>
    <t>пгт. Забайкальск, ул. Комсомольская, д. 21</t>
  </si>
  <si>
    <t>пгт. Забайкальск, ул. Комсомольская, д. 7</t>
  </si>
  <si>
    <t>пгт. Забайкальск, ул. Нагорная, д. 1</t>
  </si>
  <si>
    <t>пгт. Забайкальск, ул. Нагорная, д. 7</t>
  </si>
  <si>
    <t>пгт. Забайкальск, ул. Пограничная, д. 1</t>
  </si>
  <si>
    <t>пгт. Забайкальск, ул. Пограничная, д. 2</t>
  </si>
  <si>
    <t>Итого по Краснокаменскому муниципальному округу:</t>
  </si>
  <si>
    <t>г. Краснокаменск, мкр. Центральный, д. 1 ц</t>
  </si>
  <si>
    <t>специальный счет управляющей организации</t>
  </si>
  <si>
    <t>г. Краснокаменск, мкр. 1-й, д. 107</t>
  </si>
  <si>
    <t>г. Краснокаменск, мкр. 1-й, д. 110</t>
  </si>
  <si>
    <t>г. Краснокаменск, мкр. 1-й, д. 117</t>
  </si>
  <si>
    <t>г. Краснокаменск, мкр. 1-й, д. 118</t>
  </si>
  <si>
    <t>г. Краснокаменск, мкр. 1-й, д. 123</t>
  </si>
  <si>
    <t>г. Краснокаменск, мкр. 1-й, д. 127</t>
  </si>
  <si>
    <t>г. Краснокаменск, пр-кт. Строителей, д. 15, корпус 1</t>
  </si>
  <si>
    <t>г. Краснокаменск, мкр. Центральный, д. 15 ц</t>
  </si>
  <si>
    <t>г. Краснокаменск, мкр. Центральный, д. 2 ц</t>
  </si>
  <si>
    <t>г. Краснокаменск, мкр. 2-й, д. 202</t>
  </si>
  <si>
    <t>г. Краснокаменск, мкр. 2-й, д. 203</t>
  </si>
  <si>
    <t>г. Краснокаменск, мкр. 2-й, д. 204</t>
  </si>
  <si>
    <t>г. Краснокаменск, мкр. 2-й, д. 251</t>
  </si>
  <si>
    <t>г. Краснокаменск, мкр. 2-й, д. 252</t>
  </si>
  <si>
    <t>г. Краснокаменск, мкр. 2-й, д. 253</t>
  </si>
  <si>
    <t>г. Краснокаменск, мкр. 2-й, д. 254</t>
  </si>
  <si>
    <t>г. Краснокаменск, мкр. 3-й, д. 313</t>
  </si>
  <si>
    <t>г. Краснокаменск, мкр. 3-й, д. 321</t>
  </si>
  <si>
    <t>г. Краснокаменск, мкр. 3-й, д. 322</t>
  </si>
  <si>
    <t>г. Краснокаменск, мкр. 3-й, д. 323</t>
  </si>
  <si>
    <t>г. Краснокаменск, мкр. Центральный, д. 35 ц</t>
  </si>
  <si>
    <t>г. Краснокаменск, мкр. 4-й, д. 402</t>
  </si>
  <si>
    <t>г. Краснокаменск, мкр. 4-й, д. 405</t>
  </si>
  <si>
    <t>г. Краснокаменск, мкр. 4-й, д. 437</t>
  </si>
  <si>
    <t>г. Краснокаменск, мкр. 4-й, д. 438</t>
  </si>
  <si>
    <t>г. Краснокаменск, мкр. 4-й, д. 442</t>
  </si>
  <si>
    <t>г. Краснокаменск, мкр. 4-й, д. 444</t>
  </si>
  <si>
    <t>г. Краснокаменск, мкр. 4-й, д. 470</t>
  </si>
  <si>
    <t>г. Краснокаменск, мкр. 5-й, д. 515</t>
  </si>
  <si>
    <t>г. Краснокаменск, мкр. 5-й, д. 525</t>
  </si>
  <si>
    <t>г. Краснокаменск, мкр. 6-й, д. 619</t>
  </si>
  <si>
    <t>г. Краснокаменск, мкр. Восточный, д. 7 в</t>
  </si>
  <si>
    <t>Блочные</t>
  </si>
  <si>
    <t>г. Краснокаменск, мкр. Центральный, д. 7 ц</t>
  </si>
  <si>
    <t>г. Краснокаменск, мкр. 7-й, д. 704</t>
  </si>
  <si>
    <t xml:space="preserve">г. Краснокаменск, мкр. 7-й, д. 706 </t>
  </si>
  <si>
    <t>г. Краснокаменск, мкр. 7-й, д. 711</t>
  </si>
  <si>
    <t>г. Краснокаменск, мкр. Центральный, д. 8 ц</t>
  </si>
  <si>
    <t>г. Краснокаменск, мкр. 8-й, д. 801</t>
  </si>
  <si>
    <t>г. Краснокаменск, мкр. 8-й, д. 803</t>
  </si>
  <si>
    <t>г. Краснокаменск, мкр. 8-й, д. 804</t>
  </si>
  <si>
    <t>г. Краснокаменск, мкр. 8-й, д. 805</t>
  </si>
  <si>
    <t>г. Краснокаменск, мкр. 8-й, д. 807</t>
  </si>
  <si>
    <t>г. Краснокаменск, мкр. 8-й, д. 820, п. 10 - 33</t>
  </si>
  <si>
    <t>г. Краснокаменск, мкр. Центральный, д. 9 ц</t>
  </si>
  <si>
    <t>Итого по Могочинскому муниципальному округу:</t>
  </si>
  <si>
    <t>г. Могоча, ул. Комсомольская, д. 3</t>
  </si>
  <si>
    <t>г. Могоча, ул. ТУСМ-4, д. 3</t>
  </si>
  <si>
    <t>п/ст. Семиозёрный, ул. Энергетиков, д. 1</t>
  </si>
  <si>
    <t>Итого по Петровск-Забайкальскому муниципальному округу:</t>
  </si>
  <si>
    <t>г. Петровск-Забайкальский, кв-л. Железнодорожный,  д. 5</t>
  </si>
  <si>
    <t>г. Петровск-Забайкальский, кв-л. Железнодорожный,  д. 7</t>
  </si>
  <si>
    <t>г. Петровск-Забайкальский, ул. Мысовая, д. 128</t>
  </si>
  <si>
    <t>г. Петровск-Забайкальский, ул. Мысовая, д. 5</t>
  </si>
  <si>
    <t>1955</t>
  </si>
  <si>
    <t>Брусовые, деревянные</t>
  </si>
  <si>
    <t>г. Петровск-Забайкальский, ул. Спортивная, д. 16</t>
  </si>
  <si>
    <t>1954</t>
  </si>
  <si>
    <t>г. Петровск-Забайкальский, ул. Спортивная, д. 24</t>
  </si>
  <si>
    <t>пгт. Баляга, ул. Шоссейная, д. 3б</t>
  </si>
  <si>
    <t>1983</t>
  </si>
  <si>
    <t>с. Тарбагатай, ул. 40 лет Победы, д. 1</t>
  </si>
  <si>
    <t>Итого по Приаргунскому муниципальному округу:</t>
  </si>
  <si>
    <t>пгт. Приаргунск, мкр. 1-й, д. 10</t>
  </si>
  <si>
    <t>Итого по Тунгокоченскому муниципальному округу:</t>
  </si>
  <si>
    <t>пгт. Вершино-Дарасунский, ул. Юбилейная, д. 3</t>
  </si>
  <si>
    <t>с. Верх-Усугли, ул. Пролетарская, д. 10</t>
  </si>
  <si>
    <t>Итого по Шелопугинскому муниципальному округу:</t>
  </si>
  <si>
    <t>с. Шелопугино, ул. Лазо, д. 3</t>
  </si>
  <si>
    <t>1977</t>
  </si>
  <si>
    <t>Итого по муниципальному району "Агинский район":</t>
  </si>
  <si>
    <t>в том числе по городскому поселению "Новоорловск":</t>
  </si>
  <si>
    <t>пгт. Новоорловск, д. 10</t>
  </si>
  <si>
    <t>1398,56</t>
  </si>
  <si>
    <t>пгт. Новоорловск, д. 11</t>
  </si>
  <si>
    <t>285,33</t>
  </si>
  <si>
    <t>Итого по муниципальному району "Борзинский район":</t>
  </si>
  <si>
    <t>в том числе по городскому поселению "Борзинское":</t>
  </si>
  <si>
    <t>г. Борзя, мкр. Борзя-2, д. 38</t>
  </si>
  <si>
    <t>г. Борзя, мкр. Борзя-3, д. 17</t>
  </si>
  <si>
    <t>г. Борзя, пер. Переездный, д. 1</t>
  </si>
  <si>
    <t>г. Борзя, ул. Богдана Хмельницкого, д. 2</t>
  </si>
  <si>
    <t>г. Борзя, ул. Гурьева 79 квартал, д. 3</t>
  </si>
  <si>
    <t>г. Борзя, ул. Гурьева 79 квартал, д. 5</t>
  </si>
  <si>
    <t>г. Борзя, ул. Дзержинского, д. 9</t>
  </si>
  <si>
    <t>г. Борзя, ул. Лазо, д. 7</t>
  </si>
  <si>
    <t>г. Борзя, ул. Ленина, д. 1</t>
  </si>
  <si>
    <t>г. Борзя, ул. Ленина, д. 12</t>
  </si>
  <si>
    <t>г. Борзя, ул. Ломоносова, д. 5</t>
  </si>
  <si>
    <t>г. Борзя, ул. Ломоносова, д. 7</t>
  </si>
  <si>
    <t>г. Борзя, ул. Ломоносова, д. 9</t>
  </si>
  <si>
    <t>г. Борзя, ул. Матросова, д. 25</t>
  </si>
  <si>
    <t>г. Борзя, ул. Победы, д. 38</t>
  </si>
  <si>
    <t>г. Борзя, ул. Промышленная, д. 37</t>
  </si>
  <si>
    <t>г. Борзя, ул. Савватеевская, д. 80</t>
  </si>
  <si>
    <t>г. Борзя, ул. Чайковского, д. 2</t>
  </si>
  <si>
    <t>г. Борзя, ул. Чехова, д. 1 а</t>
  </si>
  <si>
    <t>г. Борзя, ул. Чехова, д. 5 а</t>
  </si>
  <si>
    <t>г. Борзя, ул. Чехова, д. 5 в</t>
  </si>
  <si>
    <t>в том числе по городскому поселению "Шерловогорское":</t>
  </si>
  <si>
    <t>пгт. Шерловая Гора, ул. Горького, д. 29</t>
  </si>
  <si>
    <t>пгт. Шерловая Гора, ул. Матросова, д. 6</t>
  </si>
  <si>
    <t>пгт. Шерловая Гора, ул. Торговая, д. 11 а</t>
  </si>
  <si>
    <t>пгт. Шерловая Гора, ул. Торговая, д. 17</t>
  </si>
  <si>
    <t>пгт. Шерловая Гора, ул. Центральная, д. 7</t>
  </si>
  <si>
    <t>Итого по муниципальному району "Дульдургинский район":</t>
  </si>
  <si>
    <t>в том числе по сельскому поселению "Дульдурга":</t>
  </si>
  <si>
    <t>с. Дульдурга, ул. Комсомольская, д. 30</t>
  </si>
  <si>
    <t>Итого по муниципальному району "Карымский район":</t>
  </si>
  <si>
    <t>в том числе по городскому поселению "Дарасунское":</t>
  </si>
  <si>
    <t>пгт. Дарасун, ул. Советская, д. 2</t>
  </si>
  <si>
    <t>1952</t>
  </si>
  <si>
    <t>пгт. Дарасун, ул. Советская, д. 4</t>
  </si>
  <si>
    <t>в том числе по городскому поселению "Карымское":</t>
  </si>
  <si>
    <t>пгт. Карымское, ул. Верхняя, д. 14</t>
  </si>
  <si>
    <t>пгт. Карымское, ул. Красноармейская, д. 25</t>
  </si>
  <si>
    <t>1973</t>
  </si>
  <si>
    <t>пгт. Карымское, ул. Рабочая, д. 45</t>
  </si>
  <si>
    <t>пгт. Карымское, ул. Шемелина, д. 1</t>
  </si>
  <si>
    <t>в том числе по городскому поселению "Курорт-Дарасунское":</t>
  </si>
  <si>
    <t>пгт. Курорт Дарасун, ул. Верхняя, д. 9</t>
  </si>
  <si>
    <t>в том числе по сельскому поселению "Урульгинское":</t>
  </si>
  <si>
    <t>с. Урульга, ул. Нагорная, д. 42</t>
  </si>
  <si>
    <t>Итого по муниципальному району "Красночикойский район":</t>
  </si>
  <si>
    <t>в том числе по сельскому поселению "Красночикойское":</t>
  </si>
  <si>
    <t xml:space="preserve">с. Красный Чикой, ул. Первомайская, д. 76 д </t>
  </si>
  <si>
    <t>Итого по муниципальному району "Кыринский район":</t>
  </si>
  <si>
    <t>в том числе по сельскому поселению "Кыринское":</t>
  </si>
  <si>
    <t>с. Кыра, мкр. Северный, д. 5</t>
  </si>
  <si>
    <t>с. Кыра, ул. Пионерская, д. 32</t>
  </si>
  <si>
    <t>1978</t>
  </si>
  <si>
    <t>Итого по муниципальному району "Могойтуйский район":</t>
  </si>
  <si>
    <t>в том числе по городскому поселению "Могойтуй":</t>
  </si>
  <si>
    <t>пгт. Могойтуй, ул. Зугалайская, д. 16</t>
  </si>
  <si>
    <t>Итого по муниципальному району "Нерчинский район":</t>
  </si>
  <si>
    <t>в том числе по городскому поселению "Нерчинское":</t>
  </si>
  <si>
    <t>г. Нерчинск, ул. Красноармейская, д. 88</t>
  </si>
  <si>
    <t>г. Нерчинск, ул. Первомайская, д. 78</t>
  </si>
  <si>
    <t>г. Нерчинск, ул. Первомайская, д. 94</t>
  </si>
  <si>
    <t>г. Нерчинск, ул. Погодаева, д. 99</t>
  </si>
  <si>
    <t>Итого по муниципальному району "Оловяннинский район":</t>
  </si>
  <si>
    <t>в том числе по городскому поселению "Оловяннинское":</t>
  </si>
  <si>
    <t>пгт. Оловянная, ул. Машиностроительная, д. 3</t>
  </si>
  <si>
    <t>пгт. Оловянная, ул. Машиностроительная, д. 5</t>
  </si>
  <si>
    <t>пгт. Оловянная, ул. Машиностроительная, д. 7 а</t>
  </si>
  <si>
    <t>пгт. Оловянная, ул. Московская, д. 38</t>
  </si>
  <si>
    <t>в том числе по городскому поселению "Ясногорское":</t>
  </si>
  <si>
    <t>пгт. Ясногорск, мкр. Луговой, д. 10</t>
  </si>
  <si>
    <t>пгт. Ясногорск, ул. Строителей, д. 2</t>
  </si>
  <si>
    <t>пгт. Ясногорск, ул. Строителей, д. 3</t>
  </si>
  <si>
    <t>1982</t>
  </si>
  <si>
    <t>Итого по муниципальному району "Сретенский район":</t>
  </si>
  <si>
    <t xml:space="preserve"> в том числе по городскому поселению "Кокуйское":</t>
  </si>
  <si>
    <t>пгт. Кокуй, ул. Заводская, д. 11</t>
  </si>
  <si>
    <t>Шлакоблочные</t>
  </si>
  <si>
    <t>пгт. Кокуй, ул. Заводская д.15</t>
  </si>
  <si>
    <t>пгт. Кокуй, ул. Заводская д.16</t>
  </si>
  <si>
    <t>пгт. Кокуй, ул. Заводская, д. 9</t>
  </si>
  <si>
    <t>пгт. Кокуй, ул. Клубная, д. 26</t>
  </si>
  <si>
    <t>пгт. Кокуй, ул. Клубная, д. 5</t>
  </si>
  <si>
    <t>пгт. Кокуй, ул. Комсомольская, д. 5а</t>
  </si>
  <si>
    <t>пгт. Кокуй, ул. Комсомольская, д. 6</t>
  </si>
  <si>
    <t>пгт. Кокуй, ул. Набережная 1-я, д. 18</t>
  </si>
  <si>
    <t xml:space="preserve"> в том числе по городскому поселению "Сретенское":</t>
  </si>
  <si>
    <t>г. Сретенск, ул. Гагарина, д. 16</t>
  </si>
  <si>
    <t xml:space="preserve"> в том числе по сельскому поселению "Дунаевское":</t>
  </si>
  <si>
    <t>с. Дунаево, ул. Нагорная, д. 8</t>
  </si>
  <si>
    <t>Итого по муниципальному району "Хилокский район":</t>
  </si>
  <si>
    <t>в том числе по городскому поселению "Хилокское":</t>
  </si>
  <si>
    <t>г. Хилок, ул. Дзержинского, д. 4</t>
  </si>
  <si>
    <t>г. Хилок, ул. Ленина, д. 10</t>
  </si>
  <si>
    <t>г. Хилок, ул. Первомайская, д. 10</t>
  </si>
  <si>
    <t>1893</t>
  </si>
  <si>
    <t>г. Хилок, ул. Первомайская, д. 14</t>
  </si>
  <si>
    <t>в том числе по сельскому поселению "Бадинское":</t>
  </si>
  <si>
    <t>с. Бада, ул. 1-я Сенная, д. 3</t>
  </si>
  <si>
    <t>с. Бада, ул. Почтовая, д. 15</t>
  </si>
  <si>
    <t>Деревянные</t>
  </si>
  <si>
    <t>с. Бада, ул. Почтовая, д. 17</t>
  </si>
  <si>
    <t>1972</t>
  </si>
  <si>
    <t>в том числе по сельскому поселению "Жипхегенское":</t>
  </si>
  <si>
    <t>п/ст. Жипхеген, ул. Таежная, д. 12</t>
  </si>
  <si>
    <t>Итого по муниципальному району "Чернышевский район":</t>
  </si>
  <si>
    <t>в том числе по городскому поселению "Чернышевское":</t>
  </si>
  <si>
    <t>пгт. Чернышевск, ул. Комсомольская, д. 30</t>
  </si>
  <si>
    <t>пгт. Чернышевск, ул. Комсомольская, д. 31</t>
  </si>
  <si>
    <t>Итого по муниципальному району "Читинский район":</t>
  </si>
  <si>
    <t>в том числе по городскому поселению "Атамановское":</t>
  </si>
  <si>
    <t>пгт. Атамановка, ул. Матюгина, д. 129</t>
  </si>
  <si>
    <t>пгт. Атамановка, ул. Матюгина, д. 158</t>
  </si>
  <si>
    <t>пгт. Атамановка, ул. Матюгина, д. 158 а</t>
  </si>
  <si>
    <t>в том числе по городскому поселению "Новокручининское":</t>
  </si>
  <si>
    <t>пгт. Новокручининский, ул. Российская, д. 3</t>
  </si>
  <si>
    <t>пгт. Новокручининский, ул. Фабричная, д. 1</t>
  </si>
  <si>
    <t>пгт. Новокручининский, ул. Фабричная, д. 3</t>
  </si>
  <si>
    <t>пгт. Новокручининский, ул. Фабричная, д. 5</t>
  </si>
  <si>
    <t>пгт. Новокручининский, ул. Фабричная, д. 7</t>
  </si>
  <si>
    <t>пгт. Новокручининский, ул. Фабричная, д. 8</t>
  </si>
  <si>
    <t>1996</t>
  </si>
  <si>
    <t>в том числе по сельскому поселению "Новокукинское":</t>
  </si>
  <si>
    <t>с. Новая Кука, мкр. Забайкальская птицефабрика, д. 14</t>
  </si>
  <si>
    <t>Итого по муниципальному району "Шилкинский район":</t>
  </si>
  <si>
    <t>в том числе по городскому поселению "Первомайское":</t>
  </si>
  <si>
    <t>пгт. Первомайский, нп. Микрорайон, д. 11</t>
  </si>
  <si>
    <t>пгт. Первомайский, нп. Микрорайон, д. 18</t>
  </si>
  <si>
    <t>пгт. Первомайский, ул. Забайкальская, д. 26</t>
  </si>
  <si>
    <t>пгт. Первомайский, ул. Забайкальская, д. 3</t>
  </si>
  <si>
    <t>пгт. Первомайский, ул. Забайкальская, д. 38</t>
  </si>
  <si>
    <t>пгт. Первомайский, ул. Забайкальская, д. 5</t>
  </si>
  <si>
    <t>пгт. Первомайский, ул. Ленина, д. 27</t>
  </si>
  <si>
    <t>пгт. Первомайский, ул. Строительная, д. 22</t>
  </si>
  <si>
    <t>пгт. Первомайский, ул. Строительная, д. 8</t>
  </si>
  <si>
    <t>пгт. Первомайский, ул. Чернышевского, д. 23</t>
  </si>
  <si>
    <t>в том числе по городскому поселению "Холбонское":</t>
  </si>
  <si>
    <t>пгт. Холбон, ул. Островского д. 1</t>
  </si>
  <si>
    <t>пгт. Холбон, ул. Островского д. 3 а</t>
  </si>
  <si>
    <t>пгт. Холбон, ул. Партизанская, д. 14</t>
  </si>
  <si>
    <t>пгт. Холбон, ул. Просвещенская д. 15</t>
  </si>
  <si>
    <t>в том числе по городскому поселению "Шилкинское":</t>
  </si>
  <si>
    <t>г. Шилка, мкр. Аргунь, д. 1</t>
  </si>
  <si>
    <t>г. Шилка, ул. Балябина, д. 127</t>
  </si>
  <si>
    <t>г. Шилка, ул. Балябина, д. 133</t>
  </si>
  <si>
    <t>г. Шилка, ул. Балябина, д. 136</t>
  </si>
  <si>
    <t>г. Шилка, ул. Балябина, д. 148</t>
  </si>
  <si>
    <t>г. Шилка, ул. Балябина, д. 71</t>
  </si>
  <si>
    <t>2020, 2021</t>
  </si>
  <si>
    <t>г. Шилка, ул. Балябина, д. 77</t>
  </si>
  <si>
    <t>г. Шилка, ул. Ленина, д. 118</t>
  </si>
  <si>
    <t>г. Шилка, ул. Ленина, д. 54</t>
  </si>
  <si>
    <t>г. Шилка, ул. Партизанская, д. 41в</t>
  </si>
  <si>
    <t>г. Шилка, ул. Русская, д. 6</t>
  </si>
  <si>
    <t>в том числе по сельскому поселению "Размахнинское":</t>
  </si>
  <si>
    <t>с. Размахнино, ул. Луговая, д. 1</t>
  </si>
  <si>
    <t>1900</t>
  </si>
  <si>
    <t>2024 год</t>
  </si>
  <si>
    <t>Итого по Забайкальскому краю:</t>
  </si>
  <si>
    <t>Итого по городскому округу "Город Чита":</t>
  </si>
  <si>
    <t>г. Чита, б-р Украинский, д. 14</t>
  </si>
  <si>
    <t>12.2024</t>
  </si>
  <si>
    <t>г. Чита, б-р Украинский, д. 15</t>
  </si>
  <si>
    <t>г. Чита, б-р. Украинский, д. 26</t>
  </si>
  <si>
    <t>г. Чита, мкр. 1-й, д. 11</t>
  </si>
  <si>
    <t>г. Чита, мкр. 1-й, д. 36</t>
  </si>
  <si>
    <t>г. Чита, мкр. 1-й, д. 43</t>
  </si>
  <si>
    <t>г. Чита, мкр. 4-й, д. 36</t>
  </si>
  <si>
    <t>г. Чита, мкр. 6-й, д. 1</t>
  </si>
  <si>
    <t>г. Чита, мкр. Батарейный, д. 7</t>
  </si>
  <si>
    <t>г. Чита, мкр. Гвардейский, д. 8</t>
  </si>
  <si>
    <t>г. Чита, мкр. Девичья Сопка, д. 40</t>
  </si>
  <si>
    <t>г. Чита, мкр. Северный, д. 42</t>
  </si>
  <si>
    <t>г. Чита, мкр. Северный, д. 44</t>
  </si>
  <si>
    <t>г. Чита, пер. Железобетонный, д. 14</t>
  </si>
  <si>
    <t>г. Чита, пр-кт. Советов, д. 13</t>
  </si>
  <si>
    <t>г. Чита, пр-кт. Советов, д. 3</t>
  </si>
  <si>
    <t>г. Чита, тр-кт. Молоковский, д. 110</t>
  </si>
  <si>
    <t>г. Чита, ул. 2-я Коммунальная, д. 43</t>
  </si>
  <si>
    <t>г. Чита, ул. 2-я Шубзаводская, д. 33</t>
  </si>
  <si>
    <t>г. Чита, ул. 40 лет Октября, д. 13</t>
  </si>
  <si>
    <t>г. Чита, ул. Автогенная, д. 5</t>
  </si>
  <si>
    <t>г. Чита, ул. Анохина, д. 43</t>
  </si>
  <si>
    <t>г. Чита, ул. Аргунская, д. 46</t>
  </si>
  <si>
    <t>г. Чита, ул. Балябина, д. 17</t>
  </si>
  <si>
    <t>г. Чита, ул. Белорусская, д. 44</t>
  </si>
  <si>
    <t>г. Чита, ул. Бутина, д. 50</t>
  </si>
  <si>
    <t>г. Чита, ул. Гагарина, д. 7</t>
  </si>
  <si>
    <t>г. Чита, ул. Горького, д. 30</t>
  </si>
  <si>
    <t>г. Чита, ул. Горького, д. 53</t>
  </si>
  <si>
    <t>г. Чита, ул. Дивизионная, д. 4</t>
  </si>
  <si>
    <t>г. Чита, ул. Евгения Гаюсана, д. 42</t>
  </si>
  <si>
    <t>г. Чита, ул. Журавлева, д. 16</t>
  </si>
  <si>
    <t>г. Чита, ул. Журавлева, д. 47</t>
  </si>
  <si>
    <t>г. Чита, ул. Журавлева, д. 54</t>
  </si>
  <si>
    <t>г. Чита, ул. Журавлева, д. 91</t>
  </si>
  <si>
    <t>г. Чита, ул. Зоотехническая, д. 2 б</t>
  </si>
  <si>
    <t xml:space="preserve">г. Чита, ул. Инструментальная, д. 4 </t>
  </si>
  <si>
    <t>г. Чита, ул. Инструментальная, д. 6</t>
  </si>
  <si>
    <t>г. Чита, ул. Июньская, д. 4</t>
  </si>
  <si>
    <t xml:space="preserve">г. Чита, ул. Июньская, д. 6 </t>
  </si>
  <si>
    <t>г. Чита, ул. Казачья, д. 3 г</t>
  </si>
  <si>
    <t>г. Чита, ул. Карла Маркса, д. 12</t>
  </si>
  <si>
    <t xml:space="preserve">г. Чита, ул. Карла Маркса, д. 29 </t>
  </si>
  <si>
    <t>г. Чита, ул. Карла Маркса, д. 29 а</t>
  </si>
  <si>
    <t>г. Чита, ул. Красной Звезды, д. 12</t>
  </si>
  <si>
    <t>г. Чита, ул. Ленина, д. 24</t>
  </si>
  <si>
    <t>г. Чита, ул. Ленина, д. 42</t>
  </si>
  <si>
    <t>г. Чита, ул. Мостовая, д. 21</t>
  </si>
  <si>
    <t>г. Чита, ул. Набережная, д. 78</t>
  </si>
  <si>
    <t>общий счет регионального оператора с 2024 года</t>
  </si>
  <si>
    <t>г. Чита, ул. Нечаева, д. 58</t>
  </si>
  <si>
    <t>г. Чита, ул. Николая Островского, д. 61</t>
  </si>
  <si>
    <t>г. Чита, ул. Новобульварная, д. 123</t>
  </si>
  <si>
    <t>г. Чита, ул. Новобульварная, д. 88</t>
  </si>
  <si>
    <t>г. Чита, ул. Онискевича, д. 8</t>
  </si>
  <si>
    <t>г. Чита, ул. Петровская, д. 24</t>
  </si>
  <si>
    <t>г. Чита, ул. Подгорбунского, д. 3</t>
  </si>
  <si>
    <t>г. Чита, ул. Подгорбунского, д. 9</t>
  </si>
  <si>
    <t>г. Чита, ул. Ползунова, д. 27</t>
  </si>
  <si>
    <t>г. Чита, ул. Путейская, д. 49</t>
  </si>
  <si>
    <t>г. Чита, ул. Смоленская, д. 29</t>
  </si>
  <si>
    <t>г. Чита, ул. Таежная, д. 2</t>
  </si>
  <si>
    <t>г. Чита, ул. Текстильщиков, д. 12</t>
  </si>
  <si>
    <t>г. Чита, ул. Текстильщиков, д. 37</t>
  </si>
  <si>
    <t>г. Чита, ул. Тимирязева, д. 40</t>
  </si>
  <si>
    <t>г. Чита, ул. Токмакова, д. 17</t>
  </si>
  <si>
    <t>г. Чита, ул. Токмакова, д. 23 б</t>
  </si>
  <si>
    <t>г. Чита, ул. Токмакова, д. 3</t>
  </si>
  <si>
    <t>г. Чита, ул. Угданская, д. 10</t>
  </si>
  <si>
    <t>г. Чита, ул. Угданская, д. 8</t>
  </si>
  <si>
    <t>г. Чита, ул. Федора Гладкова, д. 8</t>
  </si>
  <si>
    <t xml:space="preserve">г. Чита, ул. Чайковского, д. 3 </t>
  </si>
  <si>
    <t>г. Чита, ул. Шевченко, д. 26</t>
  </si>
  <si>
    <t>г. Чита, ул. Шилова, д. 89</t>
  </si>
  <si>
    <t>г. Чита, ул. Шилова, д. 95 б</t>
  </si>
  <si>
    <t>пгт. Агинское, ул. Калинина, д. 7</t>
  </si>
  <si>
    <t>пгт. Агинское, ул. Клименко, д. 16</t>
  </si>
  <si>
    <t>г. Балей, ул. 8 Марта, д. 1</t>
  </si>
  <si>
    <t>г. Балей, ул. Октябрьская, д. 98</t>
  </si>
  <si>
    <t>г. Балей, ул. Советская, д. 46</t>
  </si>
  <si>
    <t>г. Балей, ул. Якимова, д. 1</t>
  </si>
  <si>
    <t>пгт. Забайкальск, ул. Комсомольская, д. 19</t>
  </si>
  <si>
    <t>Итого по Каларскому муниципальному округу:</t>
  </si>
  <si>
    <t>пгт. Новая Чара, ул. Магистральная, д. 28</t>
  </si>
  <si>
    <t>пгт. Новая Чара, ул. Магистральная, д. 28 б</t>
  </si>
  <si>
    <t>пгт. Новая Чара, ул. Молдованова, д. 2</t>
  </si>
  <si>
    <t>п/ст. Куанда, ул. 8 Марта, д. 10</t>
  </si>
  <si>
    <t xml:space="preserve">п/ст. Куанда, ул. 8 Марта, д. 5 </t>
  </si>
  <si>
    <t>п/ст. Куанда, ул. Советская, д. 10 а</t>
  </si>
  <si>
    <t>п/ст. Куанда, ул. Советская, д. 12 а</t>
  </si>
  <si>
    <t>с. Маргуцек, ул. Губина, д. 46</t>
  </si>
  <si>
    <t>г. Могоча, ул. Дроздова, д. 25</t>
  </si>
  <si>
    <t xml:space="preserve"> г. Могоча, ул. Интернациональная, д. 10</t>
  </si>
  <si>
    <t xml:space="preserve"> г. Могоча, ул. Интернациональная, д. 13</t>
  </si>
  <si>
    <t>г. Могоча, ул. Кирова, д. 23 а</t>
  </si>
  <si>
    <t>г. Могоча, ул. Клубная, д. 2</t>
  </si>
  <si>
    <t>г. Могоча, ул. Комсомольская, д. 6</t>
  </si>
  <si>
    <t xml:space="preserve">г. Могоча, ул. Малокрестьянская, д. 38 </t>
  </si>
  <si>
    <t>г. Могоча, ул. ТУСМ-4, д. 2</t>
  </si>
  <si>
    <t xml:space="preserve">г. Могоча, ул. Украинская, д. 36 </t>
  </si>
  <si>
    <t>г. Петровск-Забайкальский, ул. Лесная, д. 58 а</t>
  </si>
  <si>
    <t>специальный  счет регионального оператора</t>
  </si>
  <si>
    <t>г. Петровск-Забайкальский, ул. Островского, д. 32 б</t>
  </si>
  <si>
    <t>1947</t>
  </si>
  <si>
    <t>г. Петровск-Забайкальский, ул. Спортивная, д. 12</t>
  </si>
  <si>
    <t>1953</t>
  </si>
  <si>
    <t>г. Петровск-Забайкальский, ул. Спортивная, д. 26</t>
  </si>
  <si>
    <t>г. Петровск-Забайкальский, ул. Спортивная, д. 6</t>
  </si>
  <si>
    <t>1970</t>
  </si>
  <si>
    <t>г. Петровск-Забайкальский, ул. Спортивная, д. 6а</t>
  </si>
  <si>
    <t>г. Петровск-Забайкальский, ул. Спортивная, д. 7 а</t>
  </si>
  <si>
    <t>г. Петровск-Забайкальский, ул. Спортивная, д. 8 а</t>
  </si>
  <si>
    <t>г. Петровск-Забайкальский, ул. Таежная, д. 3</t>
  </si>
  <si>
    <t>пгт. Баляга, ул. Шоссейная, д. 6 б</t>
  </si>
  <si>
    <t>пгт. Приаргунск, мкр. 1-й, д. 11</t>
  </si>
  <si>
    <t>пгт. Приаргунск, ул. Воинов Интернационалистов, д. 4</t>
  </si>
  <si>
    <t>пгт. Приаргунск, ул. Ленина, д. 8</t>
  </si>
  <si>
    <t>пгт. Приаргунск, ул. Ленина, д. 10</t>
  </si>
  <si>
    <t>пгт. Приаргунск, ул. Ленина, д. 12</t>
  </si>
  <si>
    <t>пгт. Приаргунск, ул. Комсомольская, д. 10</t>
  </si>
  <si>
    <t>пгт. Приаргунск, ул. Комсомольская, д. 4</t>
  </si>
  <si>
    <t>Итого по Улётовскому муниципальному округу:</t>
  </si>
  <si>
    <t>пгт. Дровяная, мкр. 1-й, д. 2</t>
  </si>
  <si>
    <t>пгт. Дровяная, мкр. 1-й, д. 5</t>
  </si>
  <si>
    <t xml:space="preserve">пгт. Новоорловск, д. 31 </t>
  </si>
  <si>
    <t>г. Борзя, ул. Дзержинского, д. 7</t>
  </si>
  <si>
    <t>г. Борзя, ул. Лазо, д. 55</t>
  </si>
  <si>
    <t>г. Борзя, ул. Лазо, д. 63</t>
  </si>
  <si>
    <t>г. Борзя, ул. Ленина, д. 14</t>
  </si>
  <si>
    <t>г. Борзя, ул. Ленина, д. 51</t>
  </si>
  <si>
    <t>г. Борзя, ул. Матросова, д. 18</t>
  </si>
  <si>
    <t>г. Борзя, ул. Матросова, д. 23</t>
  </si>
  <si>
    <t>г. Борзя, ул. Савватеевская, д. 2</t>
  </si>
  <si>
    <t>г. Борзя, ул. Чайковского, д. 1 а</t>
  </si>
  <si>
    <t>г. Борзя, ул. Чайковского, д. 1 б</t>
  </si>
  <si>
    <t>г. Борзя, ул. Чайковского, д. 4</t>
  </si>
  <si>
    <t>пгт. Шерловая Гора, ул. Горького, д. 10</t>
  </si>
  <si>
    <t>пгт. Шерловая Гора, ул. Дзержинского, д. 5</t>
  </si>
  <si>
    <t>пгт. Шерловая Гора, ул. Матросова, д. 8</t>
  </si>
  <si>
    <t>пгт. Дарасун, ул. Калинина, д. 4</t>
  </si>
  <si>
    <t>12.2025</t>
  </si>
  <si>
    <t>пгт. Дарасун, ул. Станционная, д. 6</t>
  </si>
  <si>
    <t>пгт. Карымское, ул. Братьев Васильевых, д. 17</t>
  </si>
  <si>
    <t>пгт. Карымское, ул. Верхняя, д. 2</t>
  </si>
  <si>
    <t>пгт. Карымское, ул. Ленинградская, д. 46</t>
  </si>
  <si>
    <t>пгт. Карымское, ул. Красноармейская, д. 23</t>
  </si>
  <si>
    <t>пгт. Карымское, ул. Погодаева, д. 45</t>
  </si>
  <si>
    <t>пгт. Карымское, ул. Читинская, д. 11</t>
  </si>
  <si>
    <t>пгт. Карымское, ул. Читинская, д. 7</t>
  </si>
  <si>
    <t xml:space="preserve"> г. Нерчинск, ул. Красноармейская, д. 88</t>
  </si>
  <si>
    <t>пгт. Оловянная, ул. Гагарина, д. 19</t>
  </si>
  <si>
    <t>пгт. Оловянная, ул. Гагарина, д. 25</t>
  </si>
  <si>
    <t>пгт. Оловянная, ул. Известковая, д. 27</t>
  </si>
  <si>
    <t>пгт. Оловянная, ул. Машиностроительная, д. 4</t>
  </si>
  <si>
    <t>пгт. Оловянная, ул. Советская, д. 42</t>
  </si>
  <si>
    <t>пгт. Оловянная, ул. Советская, д. 44</t>
  </si>
  <si>
    <t xml:space="preserve"> в том числе по городскому поселению "Ясногорское":</t>
  </si>
  <si>
    <t>пгт. Ясногорск, мкр. Солнечный, д. 9</t>
  </si>
  <si>
    <t>пгт. Ясногорск, ул. Энергетиков, д. 7</t>
  </si>
  <si>
    <t>пгт. Ясногорск, ул. Энергетиков, д. 9</t>
  </si>
  <si>
    <t>пгт. Кокуй, пер. Школьный, д. 10</t>
  </si>
  <si>
    <t>пгт. Кокуй, ул. Набережная 2-я, д. 7</t>
  </si>
  <si>
    <t>г. Хилок, ул. Дзержинского, д. 13</t>
  </si>
  <si>
    <t>г. Хилок, ул. Октябрьская, д. 19</t>
  </si>
  <si>
    <t>1939</t>
  </si>
  <si>
    <t>г. Хилок, ул. Орджоникидзе, д. 7 а</t>
  </si>
  <si>
    <t>г. Хилок, ул. Советская, д. 6</t>
  </si>
  <si>
    <t>п/ст. Жипхеген, ул. Таежная, д. 15</t>
  </si>
  <si>
    <t>в том числе по городскому поселению "Аксёново-Зиловское":</t>
  </si>
  <si>
    <t>пгт. Аксёново-Зиловское, ул. Энергетиков, д. 3</t>
  </si>
  <si>
    <t>пгт. Чернышевск, ул. Комсомольская, д. 26</t>
  </si>
  <si>
    <t>пгт. Атамановка, ул. Гагарина, д. 8</t>
  </si>
  <si>
    <t>панельные</t>
  </si>
  <si>
    <t>пгт. Атамановка, ул. Связи, д. 42</t>
  </si>
  <si>
    <t>пгт. Атамановка, ул. Связи, д. 45</t>
  </si>
  <si>
    <t>пгт. Новокручининский, ул. Фабричная, д. 6</t>
  </si>
  <si>
    <t>в том числе по сельскому поселению "Ингодинское":</t>
  </si>
  <si>
    <t>п/ст. Ингода, ул. Нагорная, д. 14</t>
  </si>
  <si>
    <t>в том числе по сельскому поселению "Маккавеевское":</t>
  </si>
  <si>
    <t>с. Маккавеево, ул. Бутина, д. 49 а</t>
  </si>
  <si>
    <t>пгт. Первомайский, нп. Микрорайон, д. 14</t>
  </si>
  <si>
    <t>пгт. Первомайский, ул. Забайкальская д. 3</t>
  </si>
  <si>
    <t>пгт. Первомайский, ул. Мира, д. 23</t>
  </si>
  <si>
    <t>пгт. Первомайский, ул. Чернышевского д. 23</t>
  </si>
  <si>
    <t>пгт. Первомайский, ул. Чернышевского, д. 9</t>
  </si>
  <si>
    <t>г. Шилка, ул. Балябина, д. 138</t>
  </si>
  <si>
    <t>г. Шилка, ул. Балябина, д. 156</t>
  </si>
  <si>
    <t>г. Шилка, ул. Балябина, д. 65</t>
  </si>
  <si>
    <t>г. Шилка, ул. Балябина, д. 73</t>
  </si>
  <si>
    <t>г. Шилка, ул. Им. Пузырева, д. 4</t>
  </si>
  <si>
    <t>г. Шилка, ул. Партизанская, д. 7</t>
  </si>
  <si>
    <t>с. Размахнино, ул. Энергетиков, д. 4</t>
  </si>
  <si>
    <t>с. Размахнино, ул. Энергетиков, д. 6</t>
  </si>
  <si>
    <t>2025 год</t>
  </si>
  <si>
    <t>г. Чита, б-р. Украинский, д. 10</t>
  </si>
  <si>
    <t>г. Чита, б-р. Украинский, д. 17 а</t>
  </si>
  <si>
    <t>г. Чита, мкр. 1-й, д. 28</t>
  </si>
  <si>
    <t>г. Чита, мкр. 1-й, д. 7</t>
  </si>
  <si>
    <t>г. Чита, мкр. 6-й, д. 21</t>
  </si>
  <si>
    <t>г. Чита, мкр. Батарейный, д. 3</t>
  </si>
  <si>
    <t>г. Чита, мкр. Гвардейский, д. 7</t>
  </si>
  <si>
    <t>г. Чита, мкр. Северный, д. 35</t>
  </si>
  <si>
    <t>г. Чита, мкр. Северный, д. 59</t>
  </si>
  <si>
    <t>г. Чита, мкр. Северный, д. 60</t>
  </si>
  <si>
    <t>г. Чита, ул. 2-я Малая, д. 2</t>
  </si>
  <si>
    <t xml:space="preserve">г. Чита, ул. Амурская, д. 48 </t>
  </si>
  <si>
    <t>г. Чита, ул. Амурская, д. 82</t>
  </si>
  <si>
    <t>г. Чита, ул. Ангарская, д. 46</t>
  </si>
  <si>
    <t>г. Чита, ул. Ангарская, д. 70</t>
  </si>
  <si>
    <t>г. Чита, ул. Ангарская, д. 72</t>
  </si>
  <si>
    <t>г. Чита, ул. Балябина, д. 46</t>
  </si>
  <si>
    <t>г. Чита, ул. Баргузинская, д. 12</t>
  </si>
  <si>
    <t>г. Чита, ул. Бекетова, д. 38</t>
  </si>
  <si>
    <t>г. Чита, ул. Бориса Кларка, д. 12</t>
  </si>
  <si>
    <t>г. Чита, ул. Бутина, д. 44</t>
  </si>
  <si>
    <t>г. Чита, ул. Бутина, д. 73</t>
  </si>
  <si>
    <t>г. Чита, ул. Гагарина, д. 14</t>
  </si>
  <si>
    <t>г. Чита, ул. Гагарина, д. 17</t>
  </si>
  <si>
    <t>г. Чита, ул. Горького, д. 38</t>
  </si>
  <si>
    <t>г. Чита, ул. Дивизионная, д. 6 а</t>
  </si>
  <si>
    <t>г. Чита, ул. Кайдаловская, д. 3</t>
  </si>
  <si>
    <t>г. Чита, ул. Красной Звезды, д. 20</t>
  </si>
  <si>
    <t>г. Чита, ул. Красной Звезды, д. 24</t>
  </si>
  <si>
    <t>г. Чита, ул. Курнатовского, д. 72</t>
  </si>
  <si>
    <t>г. Чита, ул. Ленина, д. 125</t>
  </si>
  <si>
    <t>г. Чита, ул. Ленина, д. 97</t>
  </si>
  <si>
    <t>г. Чита, ул. Ленинградская, д. 58</t>
  </si>
  <si>
    <t>г. Чита, ул. Набережная, д. 66 а</t>
  </si>
  <si>
    <t>г. Чита, ул. Нагорная, д. 19</t>
  </si>
  <si>
    <t>г. Чита, ул. Нагорная, д. 85 а</t>
  </si>
  <si>
    <t>г. Чита, ул. Недорезова, д. 6</t>
  </si>
  <si>
    <t>г. Чита, ул. Подгорбунского, д. 1</t>
  </si>
  <si>
    <t>г. Чита, ул. Силикатная, д. 11</t>
  </si>
  <si>
    <t>г. Чита, ул. Столярова, д. 44</t>
  </si>
  <si>
    <t>г. Чита, ул. Строителей, д. 4</t>
  </si>
  <si>
    <t>г. Чита, ул. Хабаровская, д. 25</t>
  </si>
  <si>
    <t>г. Чита, ул. Шилова, д. 87</t>
  </si>
  <si>
    <t>г. Чита, ул. Юности, д. 23</t>
  </si>
  <si>
    <t>пгт. Агинское, ул. Калинина, д. 1</t>
  </si>
  <si>
    <t>2007</t>
  </si>
  <si>
    <t>пгт. Агинское, ул. Калинина, д. 3</t>
  </si>
  <si>
    <t>пгт. Агинское, ул. Комсомольская, д. 65</t>
  </si>
  <si>
    <t>пгт. Агинское, ул. Партизанская, д. 51</t>
  </si>
  <si>
    <t>г. Балей, ул. Больничная, д. 1</t>
  </si>
  <si>
    <t>1956</t>
  </si>
  <si>
    <t>с. Рудник Солонечный, ул. Мира, д. 34</t>
  </si>
  <si>
    <t>пгт. Забайкальск, ул. Комсомольская, д. 3</t>
  </si>
  <si>
    <t>пгт. Забайкальск, ул. Пограничная, д. 24 а</t>
  </si>
  <si>
    <t>пгт. Новая Чара, ул. Магистральная, д. 16</t>
  </si>
  <si>
    <t>пгт. Новая Чара, ул. Магистральная, д. 18</t>
  </si>
  <si>
    <t>пгт. Новая Чара, ул. Магистральная, д. 30</t>
  </si>
  <si>
    <t>Итого по Калганскому муниципальному округу:</t>
  </si>
  <si>
    <t>с. Калга, ул. 60 лет Октября, д. 47</t>
  </si>
  <si>
    <t>п. Целинный, ул. Железнодорожная, д. 8</t>
  </si>
  <si>
    <t xml:space="preserve"> г. Могоча, ул. Интернациональная, д. 11 </t>
  </si>
  <si>
    <t>г. Могоча, ул. Дроздова, д. 16</t>
  </si>
  <si>
    <t>г. Могоча, ул. Садовая, д. 22</t>
  </si>
  <si>
    <t>1966</t>
  </si>
  <si>
    <t>Итого по Ононскому муниципальному округу:</t>
  </si>
  <si>
    <t>с. Нижний Цасучей, ул. Комсомольская, д. 37</t>
  </si>
  <si>
    <t>г. Петровск-Забайкальский, ул. Ленина, д. 10</t>
  </si>
  <si>
    <t>г. Петровск-Забайкальский, ул. Ленина, д. 2</t>
  </si>
  <si>
    <t>пгт. Новопавловка, ул. Нагорная 2-я, д. 10 а</t>
  </si>
  <si>
    <t>пгт. Приаргунск, мкр. 2-й, д. 1</t>
  </si>
  <si>
    <t>пгт. Приаргунск, ул. Первомайская, д. 11</t>
  </si>
  <si>
    <t>с. Верх-Усугли, ул. Первомайская, д. 6</t>
  </si>
  <si>
    <t>пгт. Новоорловск, д. 16</t>
  </si>
  <si>
    <t>пгт. Новоорловск, д. 19</t>
  </si>
  <si>
    <t>пгт. Новоорловск,  д. 20</t>
  </si>
  <si>
    <t>г. Борзя, ул. Чехова, д. 3 в</t>
  </si>
  <si>
    <t>пгт. Шерловая Гора, мкр. 2, д. 4</t>
  </si>
  <si>
    <t>пгт. Шерловая Гора, ул. Торговая, д. 26</t>
  </si>
  <si>
    <t>пгт. Шерловая Гора, ул. Шахтерская, д. 2</t>
  </si>
  <si>
    <t>пгт. Дарасун, ул. Молодежная, д. 2</t>
  </si>
  <si>
    <t>пгт. Дарасун, ул. Почтовая, д. 4</t>
  </si>
  <si>
    <t>6</t>
  </si>
  <si>
    <t>пгт. Дарасун, ул. Почтовая, д. 8</t>
  </si>
  <si>
    <t>пгт. Дарасун, ул. Сосняк, д. 1</t>
  </si>
  <si>
    <t>с. Красный Чикой, ул. Советская, д. 71 а</t>
  </si>
  <si>
    <t xml:space="preserve"> г. Нерчинск, ул. Красноармейская, д. 82 а</t>
  </si>
  <si>
    <t xml:space="preserve"> г. Нерчинск, ул. Сибирская, д. 8</t>
  </si>
  <si>
    <t>пгт. Оловянная, ул. Гагарина, д. 15 а</t>
  </si>
  <si>
    <t>пгт. Оловянная, ул. Машиностроительная, д. 6</t>
  </si>
  <si>
    <t>пгт. Ясногорск, ул. Молодежная, д. 4</t>
  </si>
  <si>
    <t>пгт. Кокуй, пер. Школьный, д. 8</t>
  </si>
  <si>
    <t>г. Хилок, ул. Калинина, д. 27</t>
  </si>
  <si>
    <t>1938</t>
  </si>
  <si>
    <t>с. Бада, ул. Привокзальная, д. 26</t>
  </si>
  <si>
    <t>пгт. Чернышевск, ул. Карла Маркса, д. 18</t>
  </si>
  <si>
    <t>пгт. Чернышевск, ул. Комсомольская, д. 28</t>
  </si>
  <si>
    <t>пгт. Чернышевск, ул. Северная, д. 2 д</t>
  </si>
  <si>
    <t>пгт. Атамановка, ул. Матюгина, д. 131</t>
  </si>
  <si>
    <t>пгт. Атамановка, ул. Заводская, д. 9</t>
  </si>
  <si>
    <t>1971</t>
  </si>
  <si>
    <t>в том числе по сельскому поселению "Засопкинское":</t>
  </si>
  <si>
    <t>с. Засопка, ул. Пионерская, д. 3</t>
  </si>
  <si>
    <t>пгт. Первомайский, нп. Микрорайон, д. 2</t>
  </si>
  <si>
    <t>пгт. Первомайский, ул. Ленина д. 10</t>
  </si>
  <si>
    <t>СПРАВОЧНО:</t>
  </si>
  <si>
    <t>Перечень многоквартирных домов, сменивших способ формирования фонда капитального ремонта, в которых в период 2017-2022 годов выполнены работы по капитальному ремонту, и многоквартирных домов, в которых работы выполнены, но не учтены ранее</t>
  </si>
  <si>
    <t>г. Чита, мкр. 1-й, д. 39</t>
  </si>
  <si>
    <t>общий счет регионального оператора с 18.09.2021</t>
  </si>
  <si>
    <t>х</t>
  </si>
  <si>
    <t>г. Чита, мкр. 9-й, д. 2</t>
  </si>
  <si>
    <t>общий счет регионального оператора с 03.03.2021г.</t>
  </si>
  <si>
    <t>г. Чита, мкр. Осетровка, д. 4</t>
  </si>
  <si>
    <t>общий счет регионального опертаора с 03.06.2024г.</t>
  </si>
  <si>
    <t>г. Чита, мкр. Северный, д. 10</t>
  </si>
  <si>
    <t>2022</t>
  </si>
  <si>
    <t>г. Чита, мкр. Северный, д. 18</t>
  </si>
  <si>
    <t>2018</t>
  </si>
  <si>
    <t>г. Чита, мкр. Северный, д. 40</t>
  </si>
  <si>
    <t>2021</t>
  </si>
  <si>
    <t>счет регионального оператора с 03.03.2021г.</t>
  </si>
  <si>
    <t>2020, 2022</t>
  </si>
  <si>
    <t>г. Чита, мкр. Северный, д. 6</t>
  </si>
  <si>
    <t>г. Чита, ул. Автогенная, д. 8</t>
  </si>
  <si>
    <t>г. Чита, ул. Амурская, д. 107</t>
  </si>
  <si>
    <t>г. Чита, ул. Ангарская, д. 19</t>
  </si>
  <si>
    <t>2018, 2019, 2020</t>
  </si>
  <si>
    <t>г. Чита, ул. Анохина, д. 17</t>
  </si>
  <si>
    <t>г. Чита, ул. Бабушкина, д. 3</t>
  </si>
  <si>
    <t>специальный счет регионального оператора с 23.09.2021г.</t>
  </si>
  <si>
    <t>г. Чита, ул. Бабушкина, д. 32а</t>
  </si>
  <si>
    <t>г. Чита, ул. Бабушкина, д. 34</t>
  </si>
  <si>
    <t>2017-2019, 2020-2022</t>
  </si>
  <si>
    <t>г. Чита, ул. Байкальская, д. 15</t>
  </si>
  <si>
    <t>счет регионального оператора с 20.03.2023г.</t>
  </si>
  <si>
    <t>Каменные, Кирпичные</t>
  </si>
  <si>
    <t>г. Чита, ул. Ватутина, д. 18</t>
  </si>
  <si>
    <t>2019-2020</t>
  </si>
  <si>
    <t>г. Чита, ул. Верхоленская, д. 18</t>
  </si>
  <si>
    <t>г. Чита, ул. Гагарина, д. 12</t>
  </si>
  <si>
    <t>г. Чита, ул. Гагарина, д. 8 в</t>
  </si>
  <si>
    <t>г. Чита, ул. Дивизионная, д. 10</t>
  </si>
  <si>
    <t>2019-2022</t>
  </si>
  <si>
    <t>г. Чита, ул. Дивизионная, д. 2</t>
  </si>
  <si>
    <t>специальный счет регионального оператора с 16.02.2022</t>
  </si>
  <si>
    <t>г. Чита, ул. Дивизионная, д. 8 а</t>
  </si>
  <si>
    <t>г. Чита, ул. Журавлева, д. 100 б</t>
  </si>
  <si>
    <t>специальный счет регионального оператора до 2024 года</t>
  </si>
  <si>
    <t>2016, 2022</t>
  </si>
  <si>
    <t>г. Чита, ул. Журавлева, д. 106</t>
  </si>
  <si>
    <t>г. Чита, ул. Забайкальского рабочего, д. 38</t>
  </si>
  <si>
    <t>г. Чита, ул. Инструментальная, д. 2</t>
  </si>
  <si>
    <t>г. Чита, ул. Иркутская, д. 1</t>
  </si>
  <si>
    <t>г. Чита, ул. Июньская, д. 12</t>
  </si>
  <si>
    <t>2020</t>
  </si>
  <si>
    <t>г. Чита, ул. Кастринская, д. 2</t>
  </si>
  <si>
    <t>г. Чита, ул. Космонавтов, д. 12</t>
  </si>
  <si>
    <t>г. Чита, ул. Кочеткова, д. 2</t>
  </si>
  <si>
    <t>г. Чита, ул. Красной Звезды, д. 14</t>
  </si>
  <si>
    <t>г. Чита, ул. Курнатовского, д. 71, корп. 4</t>
  </si>
  <si>
    <t>г. Чита, ул. Ленина, д. 17</t>
  </si>
  <si>
    <t>г. Чита, ул. Ленина, д. 55</t>
  </si>
  <si>
    <t>г. Чита, ул. Малая, д. 10</t>
  </si>
  <si>
    <t>специальный счет УК/ТСЖ с 10.01.2022г.</t>
  </si>
  <si>
    <t>г. Чита, ул. Недорезова, д. 44</t>
  </si>
  <si>
    <t>г. Чита, ул. Нечаева, д. 17 в</t>
  </si>
  <si>
    <t>г. Чита, ул. Нечаева, д. 60</t>
  </si>
  <si>
    <t>2016, 2020</t>
  </si>
  <si>
    <t>г. Чита, ул. Николая Островского, д. 15</t>
  </si>
  <si>
    <t>г. Чита, ул. Новобульварная, д. 86</t>
  </si>
  <si>
    <t>г. Чита, ул. Онискевича, д. 2</t>
  </si>
  <si>
    <t>специальный счет регионального оператора с 27.12.2023г.</t>
  </si>
  <si>
    <t>2021, 2022</t>
  </si>
  <si>
    <t>г. Чита, ул. Ползунова, д. 28</t>
  </si>
  <si>
    <t>2017-2019</t>
  </si>
  <si>
    <t>2018-2020</t>
  </si>
  <si>
    <t>г. Чита, ул. Селенгинская, д. 11</t>
  </si>
  <si>
    <t>г. Чита, ул. Смоленская, д. 104</t>
  </si>
  <si>
    <t>г. Чита, ул. Столярова, д. 72</t>
  </si>
  <si>
    <t>2019</t>
  </si>
  <si>
    <t>г. Чита, ул. Шестиперова, д. 18</t>
  </si>
  <si>
    <t>общий счет регионального оператора с 03.08.2022 г.</t>
  </si>
  <si>
    <t>г. Чита, ул. Юности, д. 10</t>
  </si>
  <si>
    <t>общий счет регионального оператора с 02.09.2021г.</t>
  </si>
  <si>
    <t>общий счет регионального оператора с 06.09.2021г.</t>
  </si>
  <si>
    <t>г. Чита, ул. Яковлева, д. 41</t>
  </si>
  <si>
    <t>г. Балей, ул. Советская д. 30</t>
  </si>
  <si>
    <t>2017</t>
  </si>
  <si>
    <t xml:space="preserve"> г. Могоча, ул. Кирова, д. 23 а</t>
  </si>
  <si>
    <t xml:space="preserve"> г. Могоча, ул. Украинская, д. 38</t>
  </si>
  <si>
    <t>1999</t>
  </si>
  <si>
    <t>Итого по муниципальному району "Борзинский район"</t>
  </si>
  <si>
    <t>г. Борзя, ул. Гурьева 79 квартал, д. 4</t>
  </si>
  <si>
    <t>в том числе по городскому поселению "Шерловогорское"</t>
  </si>
  <si>
    <t>пгт. Шерловая Гора, мкр. 2-й, д. 13</t>
  </si>
  <si>
    <t>пгт. Ясногорск, ул. Ленина, д. 2</t>
  </si>
  <si>
    <t>пгт. Ясногорск, мкр. Солнечный, д. 1</t>
  </si>
  <si>
    <t>пгт. Ясногорск, мкр. Солнечный, д. 3</t>
  </si>
  <si>
    <t>пгт. Ясногорск, мкр. Солнечный, д. 4</t>
  </si>
  <si>
    <t>пгт. Ясногорск, мкр. Солнечный, д. 6</t>
  </si>
  <si>
    <t>пгт. Ясногорск, мкр. Луговой, д. 2</t>
  </si>
  <si>
    <t>пгт. Ясногорск, ул. Энергетиков, д. 11</t>
  </si>
  <si>
    <t>в том числе по городскому поселению "Кокуйское":</t>
  </si>
  <si>
    <t xml:space="preserve">пгт. Кокуй, ул. Клубная, д. 24 </t>
  </si>
  <si>
    <t>пгт. Кокуй, ул. Комсомольская, д. 15</t>
  </si>
  <si>
    <t xml:space="preserve">Шлакоблочные </t>
  </si>
  <si>
    <t>пгт. Кокуй, ул. Комсомольская, д. 16</t>
  </si>
  <si>
    <t>пгт. Кокуй, ул. Комсомольская, д. 4а</t>
  </si>
  <si>
    <t>пгт. Кокуй, ул. Ленина, д. 3</t>
  </si>
  <si>
    <t>пгт. Кокуй, ул. Луговая 1-я, д. 12</t>
  </si>
  <si>
    <t>пгт. Кокуй, ул. Луговая 1-я, д. 13</t>
  </si>
  <si>
    <t>пгт. Кокуй, ул. Набережная 1-я, д. 14</t>
  </si>
  <si>
    <t>2017, 2019</t>
  </si>
  <si>
    <t>пгт. Кокуй, ул. Набережная 2-я, д. 1</t>
  </si>
  <si>
    <t>пгт. Кокуй, ул. Набережная 2-я, д. 11</t>
  </si>
  <si>
    <t>г. Хилок, ул. Калинина, д. 1</t>
  </si>
  <si>
    <t>г. Хилок, ул. Калинина, д. 14 а</t>
  </si>
  <si>
    <t>г. Хилок, ул. Коммунальная, д. 19</t>
  </si>
  <si>
    <t>г. Хилок, ул. Комсомольская, д. 4</t>
  </si>
  <si>
    <t>г. Хилок, ул. Ленина, д. 23</t>
  </si>
  <si>
    <t>г. Хилок, ул. Советская, д. 8</t>
  </si>
  <si>
    <t>пгт. Чернышевск, ул. Журавлева, д. 61</t>
  </si>
  <si>
    <t>пгт. Чернышевск, ул. Первомайская, д. 50</t>
  </si>
  <si>
    <t>пгт. Атамановка, ул. Заводская, д. 3</t>
  </si>
  <si>
    <t>пгт. Новокручининский, ул. Площадка 2, д. 4</t>
  </si>
  <si>
    <t>в том числе по сельскому поселению "Угданское":</t>
  </si>
  <si>
    <t>с. Угдан, ул. 1-я Трактовая, д. 1 а</t>
  </si>
  <si>
    <t>специальный счет ТСЖ</t>
  </si>
  <si>
    <t>г. Шилка, ул. Балябина, д. 121</t>
  </si>
  <si>
    <t>г. Шилка, ул. Партизанская, д. 41 а</t>
  </si>
  <si>
    <t xml:space="preserve">Таблица 2. Планируемые показатели выполнения Регионального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2023-2025 годов 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</si>
  <si>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</si>
  <si>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</si>
  <si>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</si>
  <si>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</si>
  <si>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</si>
  <si>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</si>
  <si>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</si>
  <si>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</si>
  <si>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</si>
  <si>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</si>
  <si>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Городской округ "Город Чита"</t>
  </si>
  <si>
    <t>Городской округ "Посёлок Агинское"</t>
  </si>
  <si>
    <t>Балейский муниципальный округ</t>
  </si>
  <si>
    <t>Газимуро-Заводский муниципальный округ</t>
  </si>
  <si>
    <t>Забайкальский муниципальный округ</t>
  </si>
  <si>
    <t>Краснокаменский муниципальный округ</t>
  </si>
  <si>
    <t>Могочинский муниципальный округ</t>
  </si>
  <si>
    <t xml:space="preserve">Петровск-Забайкальский муниципальный округ </t>
  </si>
  <si>
    <t>Приаргунский муниципальный округ</t>
  </si>
  <si>
    <t>Тунгокоченский муниципальный округ</t>
  </si>
  <si>
    <t>Шелопугинский муниципальный округ</t>
  </si>
  <si>
    <t>Муниципальный район "Агинский район", в том числе:</t>
  </si>
  <si>
    <t>городское поселение "Новоорловск"</t>
  </si>
  <si>
    <t>Муниципальный район "Борзинский район", в том числе:</t>
  </si>
  <si>
    <t>городское поселение "Борзинское"</t>
  </si>
  <si>
    <t>городское поселение "Шерловогорское"</t>
  </si>
  <si>
    <t>Муниципальный район "Дульдургинский район", в том числе:</t>
  </si>
  <si>
    <t>сельское поселение "Дульдурга"</t>
  </si>
  <si>
    <t>Муниципальный район "Карымский район", в том числе:</t>
  </si>
  <si>
    <t>городское поселение "Дарасунское"</t>
  </si>
  <si>
    <t>городское поселение "Карымское"</t>
  </si>
  <si>
    <t>городское поселение "Курорт-Дарасунское"</t>
  </si>
  <si>
    <t>сельское поселение "Урульгинское"</t>
  </si>
  <si>
    <t>Муниципальный район "Красночикойский район", в том числе:</t>
  </si>
  <si>
    <t>сельское поселение "Красночикойское"</t>
  </si>
  <si>
    <t>Муниципальный район "Кыринский район", в том числе:</t>
  </si>
  <si>
    <t>сельское поселение "Кыринское"</t>
  </si>
  <si>
    <t>Муниципальный район "Могойтуйский район", в том числе:</t>
  </si>
  <si>
    <t>городское поселение "Могойтуй"</t>
  </si>
  <si>
    <t>Муниципальный район "Нерчинский район", в том числе:</t>
  </si>
  <si>
    <t>городское поселение "Нерчинское"</t>
  </si>
  <si>
    <t>Муниципальный район "Оловяннинский район", в том числе:</t>
  </si>
  <si>
    <t>городское поселение "Оловяннинское"</t>
  </si>
  <si>
    <t>городское поселение "Ясногорское"</t>
  </si>
  <si>
    <t>Муниципальный район "Сретенский район", в том числе:</t>
  </si>
  <si>
    <t>городское поселение "Кокуйское"</t>
  </si>
  <si>
    <t>городское поселение "Сретенское"</t>
  </si>
  <si>
    <t>сельское поселение "Дунаевское"</t>
  </si>
  <si>
    <t>Муниципальный район "Хилокский район", в том числе:</t>
  </si>
  <si>
    <t>городское поселение "Хилокское"</t>
  </si>
  <si>
    <t>сельское поселение "Бадинское"</t>
  </si>
  <si>
    <t>сельское поселение "Жипхегенское"</t>
  </si>
  <si>
    <t>Муниципальный район "Чернышевский район", в том числе:</t>
  </si>
  <si>
    <t>городское поселение "Чернышевское"</t>
  </si>
  <si>
    <t>Муниципальный район "Читинский район", в том числе:</t>
  </si>
  <si>
    <t>городское поселение "Атамановское"</t>
  </si>
  <si>
    <t>городское поселение "Новокручининское"</t>
  </si>
  <si>
    <t>сельское поселение "Новокукинское"</t>
  </si>
  <si>
    <t>Муниципальный район "Шилкинский район", в том числе:</t>
  </si>
  <si>
    <t>городское поселение "Первомайское"</t>
  </si>
  <si>
    <t>городское поселение "Холбонское"</t>
  </si>
  <si>
    <t>городское поселение "Шилкинское"</t>
  </si>
  <si>
    <t>сельское поселение "Размахнинское"</t>
  </si>
  <si>
    <t>Каларский муниципальный округ</t>
  </si>
  <si>
    <t>Улётовский муниципальный округ</t>
  </si>
  <si>
    <t>городское поселение "Аксёново-Зиловское"</t>
  </si>
  <si>
    <t>сельское поселение "Ингодинское"</t>
  </si>
  <si>
    <t>сельское поселение "Маккавеевское"</t>
  </si>
  <si>
    <t>Калганский муниципальный округ</t>
  </si>
  <si>
    <t>Ононский муниципальный округ</t>
  </si>
  <si>
    <t>сельское поселение "Засопкинское"</t>
  </si>
  <si>
    <t>Итого по муниципальному району "Чернышевский район", в том числе:</t>
  </si>
  <si>
    <t>сельское поселение "Угданское"</t>
  </si>
  <si>
    <t xml:space="preserve">Таблица 3. Адресный перечень многоквартирных домов, расположенных на территории Забайкальского края, в отношении которых на период 2023-2025 годов планируется проведение капитального ремонта общего имущества, по видам работ по капитальному ремонту 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</si>
  <si>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</si>
  <si>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</si>
  <si>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</si>
  <si>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</si>
  <si>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</si>
  <si>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</si>
  <si>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</si>
  <si>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</si>
  <si>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</si>
  <si>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</si>
  <si>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</si>
  <si>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</si>
  <si>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</si>
  <si>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</si>
  <si>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</si>
  <si>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</si>
  <si>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</si>
  <si>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</si>
  <si>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</si>
  <si>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t>г. Чита, ул. Железобетонная, д. 6а</t>
  </si>
  <si>
    <t>г. Чита, ул. Новобульварная, д. 9</t>
  </si>
  <si>
    <t>г. Чита, ул. Столярова, д. 27а</t>
  </si>
  <si>
    <t>пгт. Баляга, ул. Шоссейная, д. 3 б</t>
  </si>
  <si>
    <t>с. Верх-Усугли, ул. Пролетарская, д.10</t>
  </si>
  <si>
    <t>в том числе по городскому поселению "Новоорловск"</t>
  </si>
  <si>
    <t>г. Борзя, ул. Чехова, д. 1а</t>
  </si>
  <si>
    <t>Итого по муниципальному району "Дульдургинский  район":</t>
  </si>
  <si>
    <t>пгт. Кокуй, ул. Заводская, д. 15</t>
  </si>
  <si>
    <t>в том числе по городскому поселению "Сретенское":</t>
  </si>
  <si>
    <t>в том числе по  городскому поселению "Хилокское":</t>
  </si>
  <si>
    <t>с. Новая Кука, мкр. Забайкальская птицефабрика,  д. 14</t>
  </si>
  <si>
    <t>г. Шилка, мкр. Аргунь, д. 1*</t>
  </si>
  <si>
    <t>г. Шилка, ул. Балябина, д. 133*</t>
  </si>
  <si>
    <t>г. Шилка, ул. Балябина, д. 136*</t>
  </si>
  <si>
    <t>г. Шилка, ул. Балябина, д. 77*</t>
  </si>
  <si>
    <t>г. Шилка, ул. Партизанская, д. 41в*</t>
  </si>
  <si>
    <t>г. Чита, б-р. Украинский, д. 15</t>
  </si>
  <si>
    <t xml:space="preserve">г. Чита, ул. Карла Маркса, д. 12 </t>
  </si>
  <si>
    <t>г. Чита, ул. Чайковского, д. 3</t>
  </si>
  <si>
    <t xml:space="preserve">п/ст. Куанда, ул. Советская, д. 12 а </t>
  </si>
  <si>
    <t>г. Могоча, ул. Интернациональная, д. 10</t>
  </si>
  <si>
    <t>г. Могоча, ул. Украинская, д. 36</t>
  </si>
  <si>
    <t>г. Петровск-Забайкальский, ул. Спортивная, д. 7а</t>
  </si>
  <si>
    <t>пгт. Новоорловск, д. 31</t>
  </si>
  <si>
    <t>г. Борзя, ул. Чайковского, д. 1а</t>
  </si>
  <si>
    <t>г. Борзя, ул. Чехова, д. 5а</t>
  </si>
  <si>
    <t>г. Борзя, ул. Чехова, д. 5в</t>
  </si>
  <si>
    <r>
      <t>пгт. Оловянная, ул. Московская, д. 38</t>
    </r>
    <r>
      <rPr>
        <vertAlign val="superscript"/>
        <sz val="11"/>
        <rFont val="Times New Roman"/>
      </rPr>
      <t/>
    </r>
  </si>
  <si>
    <t>пгт. Кокуй, ул. Заводская, д. 16</t>
  </si>
  <si>
    <t>г. Шилка, ул. Балябина, д. 156*</t>
  </si>
  <si>
    <t>г. Шилка, ул. Балябина, д. 65*</t>
  </si>
  <si>
    <t>г. Шилка, ул. Им. Пузырева, д. 4*</t>
  </si>
  <si>
    <r>
      <t>г. Шилка, ул. Ленина, д. 118</t>
    </r>
    <r>
      <rPr>
        <vertAlign val="superscript"/>
        <sz val="11"/>
        <rFont val="Times New Roman"/>
      </rPr>
      <t/>
    </r>
  </si>
  <si>
    <t>г. Шилка, ул. Партизанская, д. 7*</t>
  </si>
  <si>
    <t>г. Чита, ул. Амурская, д. 48</t>
  </si>
  <si>
    <t>г. Чита, ул. Ленинградская, д. 77а</t>
  </si>
  <si>
    <r>
      <t>г. Чита, ул. Токмакова, д. 25</t>
    </r>
    <r>
      <rPr>
        <vertAlign val="superscript"/>
        <sz val="11"/>
        <rFont val="Times New Roman"/>
      </rPr>
      <t/>
    </r>
  </si>
  <si>
    <t>нп. Рудник Солонечный, ул. Мира, д. 34</t>
  </si>
  <si>
    <t>г. Могоча, ул. Интернациональная, д. 13</t>
  </si>
  <si>
    <t>г. Могоча, ул. Высотная, д. 14</t>
  </si>
  <si>
    <t>пгт. Новоорловск, д. 20</t>
  </si>
  <si>
    <t>г. Чита, ул. Бабушкина, д. 32 а</t>
  </si>
  <si>
    <t>г. Чита, ул. Дивизионная, д. 8а</t>
  </si>
  <si>
    <t>пгт. Дровяная, мкр. 1-й, д. 8</t>
  </si>
  <si>
    <t>Итого по муниципальному району "Оловяннинский район"</t>
  </si>
  <si>
    <t>в том числе по городскому поселению "Ясногорское"</t>
  </si>
  <si>
    <t>в том числе по  городскому поселению "Кокуйское":</t>
  </si>
  <si>
    <t>в том числе по  городскому поселению "Чернышевское":</t>
  </si>
  <si>
    <t>в том числе по городскому поселению "Атамановское"</t>
  </si>
  <si>
    <t>пгт. Новокручининский, ул. Площадка-2, д. 4</t>
  </si>
  <si>
    <t>г. Шилка, ул. Партизанская, д. 41а</t>
  </si>
  <si>
    <t>Примечание:</t>
  </si>
  <si>
    <t>(1) - разработка проектной документации на ремонт крыши</t>
  </si>
  <si>
    <t>(2) - разработка проектной документации на ремонт фасада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</si>
  <si>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</si>
  <si>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</si>
  <si>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</si>
  <si>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</si>
  <si>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</si>
  <si>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</si>
  <si>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</si>
  <si>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</si>
  <si>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".</t>
  </si>
  <si>
    <t>в том числе по городскому поселению "Жирекенское":</t>
  </si>
  <si>
    <t>пгт. Жирекен, д. 10</t>
  </si>
  <si>
    <t>пгт. Жирекен, д. 11</t>
  </si>
  <si>
    <t>пгт. Жирекен, д. 12</t>
  </si>
  <si>
    <t>пгт. Жирекен, д. 13</t>
  </si>
  <si>
    <t>пгт. Жирекен, д. 14</t>
  </si>
  <si>
    <t>пгт. Жирекен, д. 21</t>
  </si>
  <si>
    <t>пгт. Жирекен, д. 22</t>
  </si>
  <si>
    <t>пгт. Жирекен, д. 27</t>
  </si>
  <si>
    <t>пгт. Жирекен, д. 28</t>
  </si>
  <si>
    <t>пгт. Жирекен, д. 29</t>
  </si>
  <si>
    <t>пгт. Жирекен, д. 30</t>
  </si>
  <si>
    <t>пгт. Жирекен, д. 31</t>
  </si>
  <si>
    <t>пгт. Жирекен, д. 32</t>
  </si>
  <si>
    <t>пгт. Жирекен, д. 33</t>
  </si>
  <si>
    <t>пгт. Жирекен, д. 34</t>
  </si>
  <si>
    <t>пгт. Жирекен, д. 35</t>
  </si>
  <si>
    <t>пгт. Жирекен, д. 36</t>
  </si>
  <si>
    <t>пгт. Жирекен, д. 37</t>
  </si>
  <si>
    <t>пгт. Жирекен, д. 38</t>
  </si>
  <si>
    <t>пгт. Жирекен, д. 39</t>
  </si>
  <si>
    <t>пгт. Жирекен, д. 40</t>
  </si>
  <si>
    <t>пгт. Жирекен, д. 41</t>
  </si>
  <si>
    <t>пгт. Жирекен, д. 42</t>
  </si>
  <si>
    <t>пгт. Жирекен, д. 43</t>
  </si>
  <si>
    <t>городское поселение "Жирекенское"</t>
  </si>
  <si>
    <t>г. Борзя, мкр. Борзя-3, д. 9</t>
  </si>
  <si>
    <t>г. Борзя, мкр. Борзя-3, д. 12</t>
  </si>
  <si>
    <t>г. Борзя, мкр. Борзя-3, д. 4</t>
  </si>
  <si>
    <t>г. Борзя, мкр. Борзя-3, д. 5</t>
  </si>
  <si>
    <t>г. Борзя, мкр. Борзя-3, д. 8</t>
  </si>
  <si>
    <t>в том числе по сельскому поселению "Домнинское":</t>
  </si>
  <si>
    <t>с. Домна, ул. Южная, д. 1</t>
  </si>
  <si>
    <t>с. Домна, ул. Южная, д. 10</t>
  </si>
  <si>
    <t>с. Домна, ул. Южная, д. 18</t>
  </si>
  <si>
    <t>с. Домна, ул. Южная, д. 24</t>
  </si>
  <si>
    <t>с. Домна, ул. Южная, д. 27</t>
  </si>
  <si>
    <t>сельское поселение "Домнинское"</t>
  </si>
  <si>
    <t>г. Борзя, ул. Журавлева, д. 2 а*</t>
  </si>
  <si>
    <t>г. Борзя, ул. Лазо, д. 18*</t>
  </si>
  <si>
    <t>г. Борзя, ул. Лазо, д. 20*</t>
  </si>
  <si>
    <t>г. Борзя, ул. Лазо, д. 18</t>
  </si>
  <si>
    <t>г. Борзя, ул. Лазо, д. 20</t>
  </si>
  <si>
    <t>г. Борзя, ул. Журавлева, д. 2 а</t>
  </si>
  <si>
    <t>г. Краснокаменск, мкр. 1-й, д. 101</t>
  </si>
  <si>
    <t>г. Краснокаменск, мкр. 1-й, д. 102</t>
  </si>
  <si>
    <t>г. Краснокаменск, мкр. 1-й, д. 103</t>
  </si>
  <si>
    <t>г. Краснокаменск, мкр. 1-й, д. 126</t>
  </si>
  <si>
    <t>г. Краснокаменск, мкр. 1-й, д. 135</t>
  </si>
  <si>
    <t>г. Краснокаменск, мкр. 2-й, д. 201</t>
  </si>
  <si>
    <t>г. Краснокаменск, мкр. 2-й, д. 205</t>
  </si>
  <si>
    <t>г. Краснокаменск, мкр. 2-й, д. 206</t>
  </si>
  <si>
    <t>г. Краснокаменск, мкр. 2-й, д. 207</t>
  </si>
  <si>
    <t>г. Краснокаменск, мкр. 2-й, д. 209</t>
  </si>
  <si>
    <t>г. Краснокаменск, мкр. 2-й, д. 214</t>
  </si>
  <si>
    <t>г. Краснокаменск, мкр. 2-й, д. 239</t>
  </si>
  <si>
    <t>г. Краснокаменск, мкр. 3-й, д. 303</t>
  </si>
  <si>
    <t>г. Краснокаменск, мкр. 3-й, д. 304</t>
  </si>
  <si>
    <t>г. Краснокаменск, мкр. 3-й, д. 305</t>
  </si>
  <si>
    <t>г. Краснокаменск, мкр. 3-й, д. 314</t>
  </si>
  <si>
    <t>г. Краснокаменск, мкр. 3-й, д. 319</t>
  </si>
  <si>
    <t>г. Краснокаменск, мкр. 3-й, д. 320</t>
  </si>
  <si>
    <t>г. Краснокаменск, мкр. 3-й, д. 324</t>
  </si>
  <si>
    <t>г. Краснокаменск, мкр. 3-й, д. 325</t>
  </si>
  <si>
    <t>г. Краснокаменск, мкр. 4-й, д. 401</t>
  </si>
  <si>
    <t>г. Краснокаменск, мкр. 4-й, д. 403</t>
  </si>
  <si>
    <t>г. Краснокаменск, мкр. 4-й, д. 410</t>
  </si>
  <si>
    <t>г. Краснокаменск, мкр. 4-й, д. 430</t>
  </si>
  <si>
    <t>г. Краснокаменск, мкр. 4-й, д. 431</t>
  </si>
  <si>
    <t>г. Краснокаменск, мкр. 4-й, д. 440</t>
  </si>
  <si>
    <t>г. Краснокаменск, мкр. 4-й, д. 445</t>
  </si>
  <si>
    <t>г. Краснокаменск, мкр. 4-й, д. 449</t>
  </si>
  <si>
    <t>г. Краснокаменск, мкр. 4-й, д. 450</t>
  </si>
  <si>
    <t>г. Краснокаменск, мкр. 4-й, д. 471</t>
  </si>
  <si>
    <t>г. Краснокаменск, мкр. 4-й, д. 472</t>
  </si>
  <si>
    <t>г. Краснокаменск, мкр. 4-й, д. 473, подъезды 1-5</t>
  </si>
  <si>
    <t>г. Краснокаменск, мкр. 4-й, д. 474</t>
  </si>
  <si>
    <t>г. Краснокаменск, мкр. 5-й, д. 501</t>
  </si>
  <si>
    <t>г. Краснокаменск, мкр. 5-й, д. 502</t>
  </si>
  <si>
    <t>г. Краснокаменск, мкр. 5-й, д. 503</t>
  </si>
  <si>
    <t>г. Краснокаменск, мкр. 5-й, д. 508</t>
  </si>
  <si>
    <t>г. Краснокаменск, мкр. 5-й, д. 514</t>
  </si>
  <si>
    <t>г. Краснокаменск, мкр. 5-й, д. 516</t>
  </si>
  <si>
    <t>г. Краснокаменск, мкр. 5-й, д. 517</t>
  </si>
  <si>
    <t>г. Краснокаменск, мкр. 5-й, д. 523</t>
  </si>
  <si>
    <t>г. Краснокаменск, мкр. 6-й, д. 602</t>
  </si>
  <si>
    <t>г. Краснокаменск, мкр. 6-й, д. 603</t>
  </si>
  <si>
    <t>г. Краснокаменск, мкр. 6-й, д. 606</t>
  </si>
  <si>
    <t>г. Краснокаменск, мкр. 6-й, д. 607</t>
  </si>
  <si>
    <t>г. Краснокаменск, мкр. 6-й, д. 609</t>
  </si>
  <si>
    <t>г. Краснокаменск, мкр. 6-й, д. 627</t>
  </si>
  <si>
    <t>г. Краснокаменск, мкр. 6-й, д. 628</t>
  </si>
  <si>
    <t>г. Краснокаменск, мкр. 7-й, д. 706</t>
  </si>
  <si>
    <t>г. Краснокаменск, мкр. 8-й, д. 802</t>
  </si>
  <si>
    <t>г. Краснокаменск, мкр. 8-й, д. 806</t>
  </si>
  <si>
    <t>г. Краснокаменск, мкр. 8-й, д. 808</t>
  </si>
  <si>
    <t>г. Краснокаменск, мкр. 8-й, д. 820</t>
  </si>
  <si>
    <t>г. Краснокаменск, мкр. 8-й, д. 821</t>
  </si>
  <si>
    <t>г. Краснокаменск, мкр. 8-й, д. 823</t>
  </si>
  <si>
    <t>г. Краснокаменск, мкр. Восточный, д. 1 в</t>
  </si>
  <si>
    <t>г. Краснокаменск, мкр. Восточный, д. 3 в</t>
  </si>
  <si>
    <t>г. Краснокаменск, мкр. Восточный, д. 4 в</t>
  </si>
  <si>
    <t>г. Краснокаменск, мкр. Восточный, д. 6 в</t>
  </si>
  <si>
    <t>г. Краснокаменск, мкр. Центральный, д. 3 ц</t>
  </si>
  <si>
    <t>г. Краснокаменск, мкр. Центральный, д. 36 ц</t>
  </si>
  <si>
    <t>г. Краснокаменск, пр-кт. Строителей, д. 15, корп. 1</t>
  </si>
  <si>
    <t>г. Краснокаменск, пр-кт. Строителей, д. 17 корп. 1</t>
  </si>
  <si>
    <t>г. Краснокаменск, пр-кт. Строителей, д. 19 корп. 1</t>
  </si>
  <si>
    <t>г. Краснокаменск, пр-кт. Шахтеров, д. 2, корп. 1</t>
  </si>
  <si>
    <t>г. Краснокаменск, пр-кт. Шахтеров, д. 2, корп. 2</t>
  </si>
  <si>
    <t>(11) - разработка проектной документации на ремонт подвального помещения</t>
  </si>
  <si>
    <t>п/ст. Лесная, ул. Таежная, д. 8</t>
  </si>
  <si>
    <r>
      <t>г. Чита, б-р. Украинский, д. 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</si>
  <si>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мкр. 6-й, д. 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</si>
  <si>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мкр. Батарейный, д. 2</t>
    </r>
    <r>
      <rPr>
        <vertAlign val="superscript"/>
        <sz val="11"/>
        <color theme="1"/>
        <rFont val="Times New Roman"/>
        <family val="1"/>
        <charset val="204"/>
      </rPr>
      <t>(2,6)</t>
    </r>
  </si>
  <si>
    <r>
      <t>г. Чита, мкр. Осетровка, д. 30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</si>
  <si>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мкр. Северный, д. 19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</si>
  <si>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мкр. Северный, д. 43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</si>
  <si>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пр-кт. Фадеева, д. 18б</t>
    </r>
    <r>
      <rPr>
        <vertAlign val="superscript"/>
        <sz val="11"/>
        <color theme="1"/>
        <rFont val="Times New Roman"/>
        <family val="1"/>
        <charset val="204"/>
      </rPr>
      <t xml:space="preserve"> (7)</t>
    </r>
  </si>
  <si>
    <r>
      <t>г. Чита, проезд. Александра Булгакова, д. 50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</si>
  <si>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проезд. Новодевичий, д. 14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</si>
  <si>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5-я Малая, д. 3а</t>
    </r>
    <r>
      <rPr>
        <vertAlign val="superscript"/>
        <sz val="11"/>
        <color theme="1"/>
        <rFont val="Times New Roman"/>
        <family val="1"/>
        <charset val="204"/>
      </rPr>
      <t>(2,4)</t>
    </r>
  </si>
  <si>
    <r>
      <t>г. Чита, ул. 40 лет Октября, д. 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</si>
  <si>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Амурская, д. 23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</si>
  <si>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Ангарская, д. 33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</si>
  <si>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Анохина, д. 94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</si>
  <si>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Бабушкина, д. 36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</si>
  <si>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Байкальская, д. 17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</si>
  <si>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Баргузинская, д. 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</si>
  <si>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Бекетова, д. 23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</si>
  <si>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Бутина, д. 59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</si>
  <si>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Верхнеудинская, д. 10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</si>
  <si>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Горького, д. 40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</si>
  <si>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Горького, д. 65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</si>
  <si>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Железобетонная, д. 20</t>
    </r>
    <r>
      <rPr>
        <vertAlign val="superscript"/>
        <sz val="11"/>
        <color theme="1"/>
        <rFont val="Times New Roman"/>
        <family val="1"/>
        <charset val="204"/>
      </rPr>
      <t>(2,4)</t>
    </r>
  </si>
  <si>
    <r>
      <t>г. Чита, ул. Журавлева, д. 114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</si>
  <si>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Забайкальского Рабочего, д. 34</t>
    </r>
    <r>
      <rPr>
        <vertAlign val="superscript"/>
        <sz val="11"/>
        <color theme="1"/>
        <rFont val="Times New Roman"/>
        <family val="1"/>
        <charset val="204"/>
      </rPr>
      <t>(1,2,4)</t>
    </r>
  </si>
  <si>
    <r>
      <t>г. Чита, ул. Забайкальского Рабочего, д. 36</t>
    </r>
    <r>
      <rPr>
        <vertAlign val="superscript"/>
        <sz val="11"/>
        <color theme="1"/>
        <rFont val="Times New Roman"/>
        <family val="1"/>
        <charset val="204"/>
      </rPr>
      <t>(1,2,4)</t>
    </r>
  </si>
  <si>
    <r>
      <t>г. Чита, ул. Ингодинская, д. 15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</si>
  <si>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Кенонская, д. 27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</si>
  <si>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Красноармейская, д. 70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</si>
  <si>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Красной Звезды, д. 22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</si>
  <si>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Красноярская, д. 11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</si>
  <si>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Красноярская, д. 37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</si>
  <si>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Ленинградская, д. 45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</si>
  <si>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Ленинградская, д. 56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</si>
  <si>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Ленинградская, д. 75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</si>
  <si>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Ленинградская, д. 77а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</si>
  <si>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Лермонтова, д. 14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</si>
  <si>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Назара Губина, д. 25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</si>
  <si>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Нечаева, д. 16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</si>
  <si>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г. Чита, ул. Нечаева, д. 26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</si>
  <si>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Нечаева, д. 31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</si>
  <si>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Новобульварная, д. 90</t>
    </r>
    <r>
      <rPr>
        <vertAlign val="superscript"/>
        <sz val="11"/>
        <color theme="1"/>
        <rFont val="Times New Roman"/>
        <family val="1"/>
        <charset val="204"/>
      </rPr>
      <t>(2,8)</t>
    </r>
  </si>
  <si>
    <r>
      <t>г. Чита, ул. Петровско-Заводская, д. 52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</si>
  <si>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Петровско-Заводская, д. 54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</si>
  <si>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Полины Осипенко, д. 38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</si>
  <si>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Таежная, д. 20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</si>
  <si>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Токмакова, д. 25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</si>
  <si>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Угданская, д. 28</t>
    </r>
    <r>
      <rPr>
        <vertAlign val="superscript"/>
        <sz val="11"/>
        <color theme="1"/>
        <rFont val="Times New Roman"/>
        <family val="1"/>
        <charset val="204"/>
      </rPr>
      <t>(2,8)</t>
    </r>
  </si>
  <si>
    <r>
      <t>г. Чита, ул. Шилова, д. 16</t>
    </r>
    <r>
      <rPr>
        <vertAlign val="superscript"/>
        <sz val="11"/>
        <color theme="1"/>
        <rFont val="Times New Roman"/>
        <family val="1"/>
        <charset val="204"/>
      </rPr>
      <t>(1,4)</t>
    </r>
  </si>
  <si>
    <r>
      <t>г. Чита, ул. Шилова, д. 91</t>
    </r>
    <r>
      <rPr>
        <vertAlign val="superscript"/>
        <sz val="11"/>
        <color theme="1"/>
        <rFont val="Times New Roman"/>
        <family val="1"/>
        <charset val="204"/>
      </rPr>
      <t>(2,4)</t>
    </r>
  </si>
  <si>
    <r>
      <t>г. Чита, ул. Энтузиастов, д. 96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</si>
  <si>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Ярославского, д. 40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</si>
  <si>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Агинское, ул. Ленина, д. 73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</si>
  <si>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Балей, ул. Больничная, д. 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</si>
  <si>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Забайкальск, ул. Комсомольская, д. 2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</si>
  <si>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Забайкальск, ул. Комсомольская, д. 21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</si>
  <si>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Забайкальск, ул. Комсомольская, д. 7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</si>
  <si>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Забайкальск, ул. Нагорная, д. 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</si>
  <si>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Забайкальск, ул. Пограничная, д. 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</si>
  <si>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Забайкальск, ул. Пограничная, д. 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</si>
  <si>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Могоча, ул. Высотная, д</t>
    </r>
    <r>
      <rPr>
        <vertAlign val="superscript"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 xml:space="preserve">18 </t>
    </r>
  </si>
  <si>
    <r>
      <t>п/ст. Семиозёрный, ул. Энергетиков, д. 1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</si>
  <si>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Петровск-Забайкальский, кв-л. Железнодорожный, д. 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</si>
  <si>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Петровск-Забайкальский, кв-л. Железнодорожный, д. 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</si>
  <si>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Петровск-Забайкальский, ул. Мысовая, д. 128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</si>
  <si>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Петровск-Забайкальский, ул. Спортивная, д. 16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</si>
  <si>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Приаргунск, мкр. 1-й, д. 10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</si>
  <si>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пгт. Вершино-Дарасунский, ул. Юбилейная, д. 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</si>
  <si>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Борзя, мкр. Борзя-2, д. 38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</si>
  <si>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Борзя, ул. Богдана Хмельницкого, д. 2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</si>
  <si>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Борзя, ул. Дзержинского, д. 9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</si>
  <si>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Ломоносова, д. 5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</si>
  <si>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г. Борзя, ул. Ломоносова, д. 7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</si>
  <si>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Ломоносова, д. 9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</si>
  <si>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Победы, д. 38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</si>
  <si>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Промышленная, д. 37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</si>
  <si>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Савватеевская, д. 80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</si>
  <si>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Борзя, ул. Чайковского, д. 2</t>
    </r>
    <r>
      <rPr>
        <vertAlign val="superscript"/>
        <sz val="11"/>
        <color theme="1"/>
        <rFont val="Times New Roman"/>
        <family val="1"/>
        <charset val="204"/>
      </rPr>
      <t>(1,2,3,4)</t>
    </r>
  </si>
  <si>
    <r>
      <t>г. Борзя, ул. Чехова, д. 5а</t>
    </r>
    <r>
      <rPr>
        <vertAlign val="superscript"/>
        <sz val="11"/>
        <color theme="1"/>
        <rFont val="Times New Roman"/>
        <family val="1"/>
        <charset val="204"/>
      </rPr>
      <t>(3,4)</t>
    </r>
  </si>
  <si>
    <r>
      <t>г. Борзя, ул. Чехова, д. 5в</t>
    </r>
    <r>
      <rPr>
        <vertAlign val="superscript"/>
        <sz val="11"/>
        <color theme="1"/>
        <rFont val="Times New Roman"/>
        <family val="1"/>
        <charset val="204"/>
      </rPr>
      <t>(3,4)</t>
    </r>
  </si>
  <si>
    <r>
      <t>пгт. Шерловая Гора, ул. Горького, д. 29</t>
    </r>
    <r>
      <rPr>
        <vertAlign val="superscript"/>
        <sz val="11"/>
        <color theme="1"/>
        <rFont val="Times New Roman"/>
        <family val="1"/>
        <charset val="204"/>
      </rPr>
      <t>(1,6)</t>
    </r>
  </si>
  <si>
    <r>
      <t>пгт. Шерловая Гора, ул. Матросова, д. 6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</si>
  <si>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Шерловая Гора, ул. Торговая, д. 11 а</t>
    </r>
    <r>
      <rPr>
        <vertAlign val="superscript"/>
        <sz val="11"/>
        <color theme="1"/>
        <rFont val="Times New Roman"/>
        <family val="1"/>
        <charset val="204"/>
      </rPr>
      <t>(1,6)</t>
    </r>
  </si>
  <si>
    <r>
      <t>пгт. Шерловая Гора, ул. Торговая, д. 17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</si>
  <si>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с. Дульдурга, ул. Комсомольская, д. 30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</si>
  <si>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пгт. Дарасун, ул. Советская, д. 2</t>
    </r>
    <r>
      <rPr>
        <vertAlign val="superscript"/>
        <sz val="11"/>
        <color theme="1"/>
        <rFont val="Times New Roman"/>
        <family val="1"/>
        <charset val="204"/>
      </rPr>
      <t>(1,2,3)</t>
    </r>
  </si>
  <si>
    <r>
      <t>пгт. Дарасун, ул. Советская, д. 4</t>
    </r>
    <r>
      <rPr>
        <vertAlign val="superscript"/>
        <sz val="11"/>
        <color theme="1"/>
        <rFont val="Times New Roman"/>
        <family val="1"/>
        <charset val="204"/>
      </rPr>
      <t>(1,2,3)</t>
    </r>
  </si>
  <si>
    <r>
      <t>пгт. Карымское, ул. Верхняя, д. 14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</si>
  <si>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Карымское, ул. Шемелина, д. 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</si>
  <si>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Курорт Дарасун, ул. Верхняя, д. 9</t>
    </r>
    <r>
      <rPr>
        <vertAlign val="superscript"/>
        <sz val="11"/>
        <color theme="1"/>
        <rFont val="Times New Roman"/>
        <family val="1"/>
        <charset val="204"/>
      </rPr>
      <t>(6,9,10)</t>
    </r>
  </si>
  <si>
    <r>
      <t>с. Урульга, ул. Нагорная, д. 42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</si>
  <si>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Нерчинск, ул. Красноармейская, д. 88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</si>
  <si>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Оловянная, ул. Машиностроительная, д. 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</si>
  <si>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Оловянная, ул. Машиностроительная, д. 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</si>
  <si>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Оловянная, ул. Машиностроительная, д. 7а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</si>
  <si>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Оловянная, ул. Московская, д. 38</t>
    </r>
    <r>
      <rPr>
        <vertAlign val="superscript"/>
        <sz val="11"/>
        <color theme="1"/>
        <rFont val="Times New Roman"/>
        <family val="1"/>
        <charset val="204"/>
      </rPr>
      <t>(1,2,3)</t>
    </r>
  </si>
  <si>
    <r>
      <t>пгт. Ясногорск, ул. Строителей, д. 2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</si>
  <si>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Ясногорск, ул. Строителей, д. 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</si>
  <si>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Кокуй, ул. Заводская, д. 16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</si>
  <si>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Хилок, ул. Первомайская, д. 10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</si>
  <si>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Хилок, ул. Первомайская, д. 14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</si>
  <si>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с. Бада, ул. Почтовая, д. 17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</si>
  <si>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п/ст. Жипхеген, ул. Таежная, д. 12</t>
    </r>
    <r>
      <rPr>
        <vertAlign val="superscript"/>
        <sz val="11"/>
        <color theme="1"/>
        <rFont val="Times New Roman"/>
        <family val="1"/>
        <charset val="204"/>
      </rPr>
      <t>(1,3)</t>
    </r>
  </si>
  <si>
    <r>
      <t>пгт. Чернышевск, ул. Комсомольская, д. 30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</si>
  <si>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Чернышевск, ул. Комсомольская, д. 31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</si>
  <si>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Атамановка, ул. Матюгина, д. 158 а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</si>
  <si>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Новокручининский, ул. Российская, д. 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</si>
  <si>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Новокручининский, ул. Фабричная, д. 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</si>
  <si>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пгт. Новокручининский, ул. Фабричная, д.</t>
    </r>
    <r>
      <rPr>
        <vertAlign val="superscript"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8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</si>
  <si>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пгт. Первомайский, ул. Забайкальская, д. 26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</si>
  <si>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пгт. Первомайский, ул. Забайкальская, д. 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</si>
  <si>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Первомайский, ул. Забайкальская, д. 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</si>
  <si>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Первомайский, ул. Ленина, д. 27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</si>
  <si>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пгт. Первомайский, ул. Строительная, д. 22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</si>
  <si>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Первомайский, ул. Строительная, д. 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</si>
  <si>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Первомайский, ул. Чернышевского д. 23</t>
    </r>
    <r>
      <rPr>
        <vertAlign val="superscript"/>
        <sz val="11"/>
        <color theme="1"/>
        <rFont val="Times New Roman"/>
        <family val="1"/>
        <charset val="204"/>
      </rPr>
      <t>(1,3)</t>
    </r>
  </si>
  <si>
    <r>
      <t>пгт. Холбон, ул. Островского , д. 1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</si>
  <si>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пгт. Холбон, ул. Островского, д. 3 a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</si>
  <si>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Холбон, ул. Партизанская, д. 14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</si>
  <si>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Холбон, ул. Просвещенская, д. 15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</si>
  <si>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Шилка, ул. Балябина, д. 127</t>
    </r>
    <r>
      <rPr>
        <vertAlign val="superscript"/>
        <sz val="11"/>
        <color theme="1"/>
        <rFont val="Times New Roman"/>
        <family val="1"/>
        <charset val="204"/>
      </rPr>
      <t>(1,4)</t>
    </r>
  </si>
  <si>
    <r>
      <t>г. Шилка, ул. Балябина, д. 148</t>
    </r>
    <r>
      <rPr>
        <vertAlign val="superscript"/>
        <sz val="11"/>
        <color theme="1"/>
        <rFont val="Times New Roman"/>
        <family val="1"/>
        <charset val="204"/>
      </rPr>
      <t>(1,4)</t>
    </r>
  </si>
  <si>
    <r>
      <t>г. Шилка, ул. Ленина, д. 118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</si>
  <si>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г. Шилка, ул. Ленина, д. 54</t>
    </r>
    <r>
      <rPr>
        <vertAlign val="superscript"/>
        <sz val="11"/>
        <color theme="1"/>
        <rFont val="Times New Roman"/>
        <family val="1"/>
        <charset val="204"/>
      </rPr>
      <t>(1,3)</t>
    </r>
  </si>
  <si>
    <r>
      <t>г. Шилка, ул. Русская, д. 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</si>
  <si>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с. Размахнино, ул. Луговая, д. 1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</si>
  <si>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Чита, б-р Украинский, д. 14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</si>
  <si>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б-р. Украинский, д. 7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</si>
  <si>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Чита, мкр. 1-й, д. 11</t>
    </r>
    <r>
      <rPr>
        <vertAlign val="superscript"/>
        <sz val="11"/>
        <color theme="1"/>
        <rFont val="Times New Roman"/>
        <family val="1"/>
        <charset val="204"/>
      </rPr>
      <t>(2,8)</t>
    </r>
  </si>
  <si>
    <r>
      <t>г. Чита, мкр. 1-й, д. 43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</si>
  <si>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мкр. 6-й, д. 1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</si>
  <si>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мкр. Гвардейский, д. 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</si>
  <si>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пер. Железобетонный, д. 14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</si>
  <si>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пр-кт. Советов, д. 13</t>
    </r>
    <r>
      <rPr>
        <vertAlign val="superscript"/>
        <sz val="11"/>
        <color theme="1"/>
        <rFont val="Times New Roman"/>
        <family val="1"/>
        <charset val="204"/>
      </rPr>
      <t>(1,8)</t>
    </r>
  </si>
  <si>
    <r>
      <t>г. Чита, тр-кт. Молоковский, д. 110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</si>
  <si>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9 Января, д. 55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</si>
  <si>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40 лет Октября, д. 1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</si>
  <si>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40 лет Октября, д. 13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</si>
  <si>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Автогенная, д. 5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</si>
  <si>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Анохина, д. 43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</si>
  <si>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Аргунская, д. 46</t>
    </r>
    <r>
      <rPr>
        <vertAlign val="superscript"/>
        <sz val="11"/>
        <color theme="1"/>
        <rFont val="Times New Roman"/>
        <family val="1"/>
        <charset val="204"/>
      </rPr>
      <t>(1,2,6)</t>
    </r>
  </si>
  <si>
    <r>
      <t>г. Чита, ул. Балябина, д. 46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</si>
  <si>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Белорусская, д. 44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</si>
  <si>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Гагарина, д. 14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</si>
  <si>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Гагарина, д. 7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</si>
  <si>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Горького, д. 30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</si>
  <si>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Горького, д. 38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</si>
  <si>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Горького, д. 53</t>
    </r>
    <r>
      <rPr>
        <vertAlign val="superscript"/>
        <sz val="11"/>
        <color theme="1"/>
        <rFont val="Times New Roman"/>
        <family val="1"/>
        <charset val="204"/>
      </rPr>
      <t>(2,4)</t>
    </r>
  </si>
  <si>
    <r>
      <t>г. Чита, ул. Горького, д. 65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</si>
  <si>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Дивизионная, д. 4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</si>
  <si>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Журавлева, д. 16</t>
    </r>
    <r>
      <rPr>
        <vertAlign val="superscript"/>
        <sz val="11"/>
        <color theme="1"/>
        <rFont val="Times New Roman"/>
        <family val="1"/>
        <charset val="204"/>
      </rPr>
      <t>(2,6)</t>
    </r>
  </si>
  <si>
    <r>
      <t>г. Чита, ул. Журавлева, д. 47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</si>
  <si>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Журавлева, д. 54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</si>
  <si>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Журавлева, д. 91</t>
    </r>
    <r>
      <rPr>
        <vertAlign val="superscript"/>
        <sz val="11"/>
        <color theme="1"/>
        <rFont val="Times New Roman"/>
        <family val="1"/>
        <charset val="204"/>
      </rPr>
      <t>(1,8)</t>
    </r>
  </si>
  <si>
    <r>
      <t>г. Чита, ул. Забайкальского Рабочего, д. 13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</si>
  <si>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Забайкальского Рабочего, д. 34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</si>
  <si>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Забайкальского Рабочего, д. 36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</si>
  <si>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Казачья, д. 3 г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</si>
  <si>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Красной Звезды, д. 12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</si>
  <si>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Майская, д. 32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</si>
  <si>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Мостовая, д. 21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</si>
  <si>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Нагорная, д. 85 а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</si>
  <si>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Чита, ул. Нечаева, д. 58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</si>
  <si>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Николая Островского, д. 61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</si>
  <si>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Подгорбунского, д. 3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</si>
  <si>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Путейская, д. 49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</si>
  <si>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Столярова, д. 38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</si>
  <si>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Таежная, д. 2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</si>
  <si>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Токмакова, д. 17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</si>
  <si>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Токмакова, д. 3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</si>
  <si>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Угданская, д. 10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</si>
  <si>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Федора Гладкова, д. 8</t>
    </r>
    <r>
      <rPr>
        <vertAlign val="superscript"/>
        <sz val="11"/>
        <color theme="1"/>
        <rFont val="Times New Roman"/>
        <family val="1"/>
        <charset val="204"/>
      </rPr>
      <t>(9)</t>
    </r>
  </si>
  <si>
    <r>
      <t>г. Чита, ул. Чайковского, д. 37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</si>
  <si>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Чкалова, д. 18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</si>
  <si>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Чкалова, д. 35</t>
    </r>
    <r>
      <rPr>
        <vertAlign val="superscript"/>
        <sz val="11"/>
        <color theme="1"/>
        <rFont val="Times New Roman"/>
        <family val="1"/>
        <charset val="204"/>
      </rPr>
      <t>(2,4)</t>
    </r>
  </si>
  <si>
    <r>
      <t>г. Чита, ул. Чкалова, д. 46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</si>
  <si>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Шилова, д. 89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</si>
  <si>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пгт. Агинское, ул. Калинина, д. 7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</si>
  <si>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Балей, ул. 8 Марта, д. 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</si>
  <si>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Балей, ул. Больничная, д. 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</si>
  <si>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Балей, ул. Октябрьская, д. 98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</si>
  <si>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Балей, ул. Советская, д. 46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</si>
  <si>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Балей, ул. Якимова, д. 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</si>
  <si>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Забайкальск, ул. Комсомольская, д. 19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</si>
  <si>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 xml:space="preserve">пгт. Новая Чара, ул. Магистральная, д. 28 б 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</si>
  <si>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п/ст. Куанда, ул. Советская, д. 10 а</t>
    </r>
    <r>
      <rPr>
        <vertAlign val="superscript"/>
        <sz val="11"/>
        <color theme="1"/>
        <rFont val="Times New Roman"/>
        <family val="1"/>
        <charset val="204"/>
      </rPr>
      <t>(1,2,6)</t>
    </r>
  </si>
  <si>
    <r>
      <t>г. Могоча, ул. Высотная, д. 14</t>
    </r>
    <r>
      <rPr>
        <vertAlign val="superscript"/>
        <sz val="11"/>
        <color theme="1"/>
        <rFont val="Times New Roman"/>
        <family val="1"/>
        <charset val="204"/>
      </rPr>
      <t xml:space="preserve"> (2,3)</t>
    </r>
  </si>
  <si>
    <r>
      <t>г. Могоча, ул. Высотная, д. 18</t>
    </r>
    <r>
      <rPr>
        <vertAlign val="superscript"/>
        <sz val="11"/>
        <color theme="1"/>
        <rFont val="Times New Roman"/>
        <family val="1"/>
        <charset val="204"/>
      </rPr>
      <t xml:space="preserve"> (2,4)</t>
    </r>
  </si>
  <si>
    <r>
      <t>г. Могоча, ул. Дроздова, д</t>
    </r>
    <r>
      <rPr>
        <vertAlign val="superscript"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>25</t>
    </r>
  </si>
  <si>
    <r>
      <t>г. Могоча, ул. Интернациональная, д. 13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</si>
  <si>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Могоча, ул. Кирова, д. 23 а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</si>
  <si>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 xml:space="preserve">г. Могоча, ул. Малокрестьянская, д. 38 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</si>
  <si>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п/ст. Семиозёрный, ул. Энергетиков, д. 1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</si>
  <si>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Петровск-Забайкальский, ул. Ленина, д. 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</si>
  <si>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Петровск-Забайкальский, ул. Таежная, д. 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</si>
  <si>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Приаргунск, мкр. 1-й, д. 10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</si>
  <si>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Дровяная, мкр. 1-й, д. 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</si>
  <si>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Борзя, ул. Богдана Хмельницкого, д. 2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</si>
  <si>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Борзя, ул. Лазо, д. 55</t>
    </r>
    <r>
      <rPr>
        <vertAlign val="superscript"/>
        <sz val="11"/>
        <color theme="1"/>
        <rFont val="Times New Roman"/>
        <family val="1"/>
        <charset val="204"/>
      </rPr>
      <t>(4,2)</t>
    </r>
  </si>
  <si>
    <r>
      <t>г. Борзя, ул. Ленина, д. 14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</si>
  <si>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Промышленная, д. 37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</si>
  <si>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Борзя, ул. Савватеевская, д. 2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</si>
  <si>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Борзя, ул. Чайковского, д. 1 б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</si>
  <si>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Борзя, ул. Чайковского, д. 4</t>
    </r>
    <r>
      <rPr>
        <vertAlign val="superscript"/>
        <sz val="11"/>
        <color theme="1"/>
        <rFont val="Times New Roman"/>
        <family val="1"/>
        <charset val="204"/>
      </rPr>
      <t>(4,2,3)</t>
    </r>
  </si>
  <si>
    <r>
      <t>пгт. Шерловая Гора, ул. Матросова, д. 8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</si>
  <si>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пгт. Шерловая Гора, ул. Торговая, д. 26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</si>
  <si>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пгт. Дарасун, ул. Калинина, д. 4</t>
    </r>
    <r>
      <rPr>
        <vertAlign val="superscript"/>
        <sz val="11"/>
        <color theme="1"/>
        <rFont val="Times New Roman"/>
        <family val="1"/>
        <charset val="204"/>
      </rPr>
      <t>(2,3)</t>
    </r>
  </si>
  <si>
    <r>
      <t>пгт. Дарасун, ул. Станционная, д. 6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</si>
  <si>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Карымское, ул. Братьев Васильевых, д. 17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</si>
  <si>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Карымское, ул. Верхняя, д. 2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</si>
  <si>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Карымское, ул. Ленинградская, д. 46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</si>
  <si>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Карымское, ул. Красноармейская, д. 23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</si>
  <si>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Карымское, ул. Читинская, д. 11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</si>
  <si>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Карымское, ул. Читинская, д. 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</si>
  <si>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Могойтуй, ул. Зугалайская, д. 16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</si>
  <si>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 xml:space="preserve"> г. Нерчинск, ул. Красноармейская, д. 82 а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</si>
  <si>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 xml:space="preserve"> г. Нерчинск, ул. Сибирская, д. 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</si>
  <si>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Оловянная, ул. Гагарина, д. 19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</si>
  <si>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 xml:space="preserve">пгт. Оловянная, ул. Машиностроительная, д. 7а 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</si>
  <si>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Оловянная, ул. Советская, д. 42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</si>
  <si>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пгт. Оловянная, ул. Советская, д. 44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</si>
  <si>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Ясногорск, мкр. Солнечный, д. 9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</si>
  <si>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Ясногорск, ул. Энергетиков, д. 7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</si>
  <si>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Ясногорск, ул. Энергетиков, д. 9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</si>
  <si>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Кокуй, пер. Школьный, д. 10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</si>
  <si>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Хилок, ул. Октябрьская, д. 19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</si>
  <si>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Хилок, ул. Советская, д. 6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</si>
  <si>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п/ст. Жипхеген, ул. Таежная, д. 15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</si>
  <si>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Аксёново-Зиловское, ул. Энергетиков, д. 3</t>
    </r>
    <r>
      <rPr>
        <vertAlign val="superscript"/>
        <sz val="11"/>
        <color theme="1"/>
        <rFont val="Times New Roman"/>
        <family val="1"/>
        <charset val="204"/>
      </rPr>
      <t>(1,2,6)</t>
    </r>
  </si>
  <si>
    <r>
      <t>пгт. Атамановка, ул. Связи, д. 42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</si>
  <si>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Атамановка, ул. Связи, д. 45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</si>
  <si>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Новокручининский, ул. Фабричная, д. 6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</si>
  <si>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пгт. Новокручининский, ул. Фабричная, д.</t>
    </r>
    <r>
      <rPr>
        <vertAlign val="superscript"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8</t>
    </r>
  </si>
  <si>
    <r>
      <t>п/ст. Ингода, ул. Нагорная, д. 14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</si>
  <si>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п/ст. Лесная, ул. Таежная, д. 8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</si>
  <si>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Первомайский, нп. Микрорайон, д. 14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</si>
  <si>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Первомайский, ул. Ленина д. 10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</si>
  <si>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Первомайский, ул. Чернышевского, д. 9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</si>
  <si>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с. Размахнино, ул. Энергетиков, д. 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</si>
  <si>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с. Размахнино, ул. Энергетиков, д. 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</si>
  <si>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мкр. 1-й, д. 14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</si>
  <si>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мкр. 1-й, д. 28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</si>
  <si>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мкр. 1-й, д. 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</si>
  <si>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мкр. Батарейный, д. 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</si>
  <si>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мкр. Северный, д. 60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</si>
  <si>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5-я Малая, д. 3 а</t>
    </r>
    <r>
      <rPr>
        <vertAlign val="superscript"/>
        <sz val="11"/>
        <color theme="1"/>
        <rFont val="Times New Roman"/>
        <family val="1"/>
        <charset val="204"/>
      </rPr>
      <t>(3)</t>
    </r>
  </si>
  <si>
    <r>
      <t>г. Чита, ул. 40 лет Октября, д. 13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</si>
  <si>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 xml:space="preserve">г. Чита, ул. Амурская, д. 82 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</si>
  <si>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Чита, ул. Ангарская, д. 46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</si>
  <si>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Ангарская, д. 72</t>
    </r>
    <r>
      <rPr>
        <vertAlign val="superscript"/>
        <sz val="11"/>
        <color theme="1"/>
        <rFont val="Times New Roman"/>
        <family val="1"/>
        <charset val="204"/>
      </rPr>
      <t>(1,6)</t>
    </r>
  </si>
  <si>
    <r>
      <t>г. Чита, ул. Анохина, д. 65</t>
    </r>
    <r>
      <rPr>
        <vertAlign val="superscript"/>
        <sz val="11"/>
        <color theme="1"/>
        <rFont val="Times New Roman"/>
        <family val="1"/>
        <charset val="204"/>
      </rPr>
      <t>(1,3)</t>
    </r>
  </si>
  <si>
    <r>
      <t>г. Чита, ул. Баргузинская, д. 12</t>
    </r>
    <r>
      <rPr>
        <vertAlign val="superscript"/>
        <sz val="11"/>
        <color theme="1"/>
        <rFont val="Times New Roman"/>
        <family val="1"/>
        <charset val="204"/>
      </rPr>
      <t>(5)</t>
    </r>
  </si>
  <si>
    <r>
      <t>г. Чита, ул. Бекетова, д. 38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</si>
  <si>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Белорусская, д. 48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</si>
  <si>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Бориса Кларка, д. 12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</si>
  <si>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Бутина, д. 107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</si>
  <si>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Бутина, д. 73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</si>
  <si>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Чита, ул. Гагарина, д. 14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</si>
  <si>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Дивизионная, д. 6 а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</si>
  <si>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Евгения Гаюсана, д. 44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</si>
  <si>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Железобетонная, д. 6 а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</si>
  <si>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Чита, ул. Кайдаловская, д. 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</si>
  <si>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Красной Звезды, д. 24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</si>
  <si>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Курнатовского, д. 72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</si>
  <si>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Ленина, д. 125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</si>
  <si>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г. Чита, ул. Ленина, д. 97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</si>
  <si>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Нагорная, д. 19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</si>
  <si>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Смоленская, д. 29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</si>
  <si>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Столярова, д. 44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</si>
  <si>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г. Чита, ул. Строителей, д. 4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</si>
  <si>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Таежная, д. 2</t>
    </r>
    <r>
      <rPr>
        <vertAlign val="superscript"/>
        <sz val="11"/>
        <color theme="1"/>
        <rFont val="Times New Roman"/>
        <family val="1"/>
        <charset val="204"/>
      </rPr>
      <t>(1,2)</t>
    </r>
  </si>
  <si>
    <r>
      <t>г. Чита, ул. Хабаровская, д. 25</t>
    </r>
    <r>
      <rPr>
        <vertAlign val="superscript"/>
        <sz val="11"/>
        <color theme="1"/>
        <rFont val="Times New Roman"/>
        <family val="1"/>
        <charset val="204"/>
      </rPr>
      <t>(7)</t>
    </r>
  </si>
  <si>
    <r>
      <t>г. Чита, ул. Чайковского, д. 2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</si>
  <si>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Чита, ул. Шилова, д. 87</t>
    </r>
    <r>
      <rPr>
        <vertAlign val="superscript"/>
        <sz val="11"/>
        <color theme="1"/>
        <rFont val="Times New Roman"/>
        <family val="1"/>
        <charset val="204"/>
      </rPr>
      <t>(1,2,6)</t>
    </r>
  </si>
  <si>
    <r>
      <t>г. Чита, ул. Юности, д. 23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</si>
  <si>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Агинское, ул. Калинина, д. 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</si>
  <si>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Агинское, ул. Клименко, д. 16</t>
    </r>
    <r>
      <rPr>
        <vertAlign val="superscript"/>
        <sz val="11"/>
        <color theme="1"/>
        <rFont val="Times New Roman"/>
        <family val="1"/>
        <charset val="204"/>
      </rPr>
      <t>(11)</t>
    </r>
  </si>
  <si>
    <r>
      <t>пгт. Забайкальск, ул. Комсомольская, д. 3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</si>
  <si>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Новая Чара, ул. Магистральная, д. 16</t>
    </r>
    <r>
      <rPr>
        <vertAlign val="superscript"/>
        <sz val="11"/>
        <color theme="1"/>
        <rFont val="Times New Roman"/>
        <family val="1"/>
        <charset val="204"/>
      </rPr>
      <t>(2,8)</t>
    </r>
  </si>
  <si>
    <r>
      <t>пгт. Новая Чара, ул. Магистральная, д. 18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</si>
  <si>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 xml:space="preserve"> г. Могоча, ул. Интернациональная, д. 11 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</si>
  <si>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г. Могоча, ул. Интернациональная, д. 31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</si>
  <si>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г. Могоча, ул. Высотная, д. 18</t>
    </r>
    <r>
      <rPr>
        <vertAlign val="superscript"/>
        <sz val="11"/>
        <color theme="1"/>
        <rFont val="Times New Roman"/>
        <family val="1"/>
        <charset val="204"/>
      </rPr>
      <t xml:space="preserve"> </t>
    </r>
  </si>
  <si>
    <r>
      <t>г. Могоча, ул. Дроздова, д. 16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</si>
  <si>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Приаргунск, мкр. 2-й, д. 1</t>
    </r>
    <r>
      <rPr>
        <vertAlign val="superscript"/>
        <sz val="11"/>
        <color theme="1"/>
        <rFont val="Times New Roman"/>
        <family val="1"/>
        <charset val="204"/>
      </rPr>
      <t>(1,2,3,6)</t>
    </r>
  </si>
  <si>
    <r>
      <t>с. Верх-Усугли, ул. Первомайская, д. 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</si>
  <si>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Шерловая Гора, ул. Торговая, д. 26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</si>
  <si>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Шерловая Гора, ул. Шахтерская, д. 2</t>
    </r>
    <r>
      <rPr>
        <vertAlign val="superscript"/>
        <sz val="11"/>
        <color theme="1"/>
        <rFont val="Times New Roman"/>
        <family val="1"/>
        <charset val="204"/>
      </rPr>
      <t>(8)</t>
    </r>
  </si>
  <si>
    <r>
      <t>пгт. Дарасун, ул. Сосняк, д. 1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</si>
  <si>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пгт. Оловянная, ул. Гагарина, д. 15 а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</si>
  <si>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Оловянная, ул. Машиностроительная, д. 6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</si>
  <si>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Ясногорск, ул. Молодежная, д. 4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</si>
  <si>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Чернышевск, ул. Карла Маркса, д. 18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</si>
  <si>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Чернышевск, ул. Комсомольская, д. 28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</si>
  <si>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Чернышевск, ул. Северная, д. 2 д</t>
    </r>
    <r>
      <rPr>
        <vertAlign val="superscript"/>
        <sz val="11"/>
        <color theme="1"/>
        <rFont val="Times New Roman"/>
        <family val="1"/>
        <charset val="204"/>
      </rPr>
      <t>(1)</t>
    </r>
  </si>
  <si>
    <r>
      <t>пгт. Атамановка, ул. Матюгина, д. 131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</si>
  <si>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пгт. Атамановка, ул. Заводская, д. 9</t>
    </r>
    <r>
      <rPr>
        <vertAlign val="superscript"/>
        <sz val="11"/>
        <color theme="1"/>
        <rFont val="Times New Roman"/>
        <family val="1"/>
        <charset val="204"/>
      </rPr>
      <t>(4)</t>
    </r>
  </si>
  <si>
    <r>
      <t>с. Засопка, ул. Пионерская, д. 3</t>
    </r>
    <r>
      <rPr>
        <vertAlign val="superscript"/>
        <sz val="11"/>
        <color theme="1"/>
        <rFont val="Times New Roman"/>
        <family val="1"/>
        <charset val="204"/>
      </rPr>
      <t>(2)</t>
    </r>
  </si>
  <si>
    <r>
      <t>пгт. Первомайский, нп. Микрорайон, д. 2</t>
    </r>
    <r>
      <rPr>
        <vertAlign val="superscript"/>
        <sz val="11"/>
        <color theme="1"/>
        <rFont val="Times New Roman"/>
        <family val="1"/>
        <charset val="204"/>
      </rPr>
      <t>(6)</t>
    </r>
  </si>
  <si>
    <r>
      <t>г. Могоча, ул. Высотная, д. 14</t>
    </r>
    <r>
      <rPr>
        <vertAlign val="superscript"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</si>
</sst>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31" x14ac:knownFonts="1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1"/>
      <color rgb="FF0070C0"/>
      <name val="Calibri"/>
      <scheme val="minor"/>
    </font>
    <font>
      <sz val="11"/>
      <name val="Calibri"/>
      <scheme val="minor"/>
    </font>
    <font>
      <sz val="11"/>
      <color rgb="FF0070C0"/>
      <name val="Times New Roman"/>
    </font>
    <font>
      <b/>
      <sz val="11"/>
      <color rgb="FF0070C0"/>
      <name val="Calibri"/>
      <scheme val="minor"/>
    </font>
    <font>
      <b/>
      <sz val="14"/>
      <color theme="1"/>
      <name val="Calibri"/>
      <scheme val="minor"/>
    </font>
    <font>
      <sz val="12"/>
      <color theme="1"/>
      <name val="Calibri"/>
      <scheme val="minor"/>
    </font>
    <font>
      <sz val="11"/>
      <color theme="4" tint="-0.249977111117893"/>
      <name val="Times New Roman"/>
    </font>
    <font>
      <sz val="11"/>
      <color theme="1"/>
      <name val="Calibri"/>
      <scheme val="minor"/>
    </font>
    <font>
      <vertAlign val="superscript"/>
      <sz val="11"/>
      <name val="Times New Roman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6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6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6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202">
    <xf numFmtId="0" fontId="0" fillId="0" borderId="0" xfId="0"/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7" fillId="3" borderId="0" xfId="0" applyFont="1" applyFill="1"/>
    <xf numFmtId="0" fontId="0" fillId="3" borderId="0" xfId="0" applyFill="1"/>
    <xf numFmtId="0" fontId="9" fillId="3" borderId="0" xfId="0" applyFont="1" applyFill="1"/>
    <xf numFmtId="0" fontId="9" fillId="0" borderId="0" xfId="0" applyFont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0" borderId="0" xfId="0" applyFont="1"/>
    <xf numFmtId="0" fontId="0" fillId="0" borderId="0" xfId="0"/>
    <xf numFmtId="0" fontId="6" fillId="3" borderId="0" xfId="0" applyFont="1" applyFill="1"/>
    <xf numFmtId="0" fontId="12" fillId="0" borderId="0" xfId="0" applyFont="1"/>
    <xf numFmtId="0" fontId="0" fillId="2" borderId="0" xfId="0" applyFill="1"/>
    <xf numFmtId="0" fontId="13" fillId="0" borderId="0" xfId="0" applyFont="1"/>
    <xf numFmtId="0" fontId="14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 wrapText="1"/>
    </xf>
    <xf numFmtId="0" fontId="15" fillId="3" borderId="0" xfId="0" applyFont="1" applyFill="1"/>
    <xf numFmtId="0" fontId="20" fillId="0" borderId="0" xfId="0" applyFont="1"/>
    <xf numFmtId="0" fontId="18" fillId="6" borderId="0" xfId="33" applyFont="1" applyFill="1" applyBorder="1" applyAlignment="1"/>
    <xf numFmtId="0" fontId="19" fillId="6" borderId="0" xfId="33" applyFont="1" applyFill="1" applyBorder="1" applyAlignment="1"/>
    <xf numFmtId="0" fontId="19" fillId="6" borderId="0" xfId="0" applyFont="1" applyFill="1" applyAlignment="1"/>
    <xf numFmtId="0" fontId="18" fillId="6" borderId="0" xfId="0" applyFont="1" applyFill="1" applyAlignment="1"/>
    <xf numFmtId="0" fontId="19" fillId="6" borderId="0" xfId="0" applyFont="1" applyFill="1"/>
    <xf numFmtId="0" fontId="18" fillId="6" borderId="0" xfId="0" applyFont="1" applyFill="1"/>
    <xf numFmtId="0" fontId="19" fillId="7" borderId="0" xfId="0" applyFont="1" applyFill="1"/>
    <xf numFmtId="0" fontId="20" fillId="6" borderId="0" xfId="0" applyFont="1" applyFill="1"/>
    <xf numFmtId="0" fontId="20" fillId="3" borderId="0" xfId="0" applyFont="1" applyFill="1"/>
    <xf numFmtId="0" fontId="21" fillId="0" borderId="0" xfId="0" applyFont="1"/>
    <xf numFmtId="0" fontId="21" fillId="3" borderId="0" xfId="0" applyFont="1" applyFill="1"/>
    <xf numFmtId="0" fontId="0" fillId="0" borderId="0" xfId="0" applyFill="1"/>
    <xf numFmtId="0" fontId="20" fillId="0" borderId="0" xfId="0" applyFont="1" applyFill="1"/>
    <xf numFmtId="0" fontId="9" fillId="0" borderId="0" xfId="0" applyFont="1" applyFill="1"/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/>
    <xf numFmtId="0" fontId="25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4" fontId="26" fillId="0" borderId="1" xfId="0" applyNumberFormat="1" applyFont="1" applyBorder="1" applyAlignment="1">
      <alignment wrapText="1"/>
    </xf>
    <xf numFmtId="3" fontId="26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3" fontId="23" fillId="0" borderId="1" xfId="0" applyNumberFormat="1" applyFont="1" applyBorder="1" applyAlignment="1">
      <alignment wrapText="1"/>
    </xf>
    <xf numFmtId="0" fontId="25" fillId="2" borderId="1" xfId="0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wrapText="1"/>
    </xf>
    <xf numFmtId="3" fontId="25" fillId="2" borderId="1" xfId="0" applyNumberFormat="1" applyFont="1" applyFill="1" applyBorder="1" applyAlignment="1">
      <alignment wrapText="1"/>
    </xf>
    <xf numFmtId="0" fontId="26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4" fontId="23" fillId="0" borderId="1" xfId="0" applyNumberFormat="1" applyFont="1" applyFill="1" applyBorder="1" applyAlignment="1">
      <alignment wrapText="1"/>
    </xf>
    <xf numFmtId="3" fontId="23" fillId="0" borderId="1" xfId="0" applyNumberFormat="1" applyFont="1" applyFill="1" applyBorder="1" applyAlignment="1">
      <alignment wrapText="1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wrapText="1"/>
    </xf>
    <xf numFmtId="4" fontId="23" fillId="3" borderId="1" xfId="0" applyNumberFormat="1" applyFont="1" applyFill="1" applyBorder="1" applyAlignment="1">
      <alignment wrapText="1"/>
    </xf>
    <xf numFmtId="3" fontId="23" fillId="3" borderId="1" xfId="0" applyNumberFormat="1" applyFont="1" applyFill="1" applyBorder="1" applyAlignment="1">
      <alignment wrapText="1"/>
    </xf>
    <xf numFmtId="0" fontId="25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wrapText="1"/>
    </xf>
    <xf numFmtId="0" fontId="26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wrapText="1"/>
    </xf>
    <xf numFmtId="4" fontId="26" fillId="2" borderId="1" xfId="0" applyNumberFormat="1" applyFont="1" applyFill="1" applyBorder="1" applyAlignment="1">
      <alignment wrapText="1"/>
    </xf>
    <xf numFmtId="3" fontId="26" fillId="2" borderId="1" xfId="0" applyNumberFormat="1" applyFont="1" applyFill="1" applyBorder="1" applyAlignment="1">
      <alignment wrapText="1"/>
    </xf>
    <xf numFmtId="4" fontId="23" fillId="0" borderId="3" xfId="0" applyNumberFormat="1" applyFont="1" applyBorder="1" applyAlignment="1">
      <alignment wrapText="1"/>
    </xf>
    <xf numFmtId="4" fontId="23" fillId="0" borderId="4" xfId="0" applyNumberFormat="1" applyFont="1" applyBorder="1" applyAlignment="1">
      <alignment wrapText="1"/>
    </xf>
    <xf numFmtId="4" fontId="23" fillId="4" borderId="1" xfId="0" applyNumberFormat="1" applyFont="1" applyFill="1" applyBorder="1" applyAlignment="1">
      <alignment wrapText="1"/>
    </xf>
    <xf numFmtId="4" fontId="23" fillId="0" borderId="2" xfId="0" applyNumberFormat="1" applyFont="1" applyBorder="1" applyAlignment="1">
      <alignment wrapText="1"/>
    </xf>
    <xf numFmtId="4" fontId="23" fillId="0" borderId="5" xfId="0" applyNumberFormat="1" applyFont="1" applyBorder="1" applyAlignment="1">
      <alignment wrapText="1"/>
    </xf>
    <xf numFmtId="0" fontId="23" fillId="4" borderId="1" xfId="0" applyFont="1" applyFill="1" applyBorder="1" applyAlignment="1">
      <alignment wrapText="1"/>
    </xf>
    <xf numFmtId="3" fontId="23" fillId="4" borderId="1" xfId="0" applyNumberFormat="1" applyFont="1" applyFill="1" applyBorder="1" applyAlignment="1">
      <alignment wrapText="1"/>
    </xf>
    <xf numFmtId="0" fontId="23" fillId="0" borderId="3" xfId="0" applyFont="1" applyBorder="1" applyAlignment="1">
      <alignment wrapText="1"/>
    </xf>
    <xf numFmtId="3" fontId="23" fillId="0" borderId="3" xfId="0" applyNumberFormat="1" applyFont="1" applyBorder="1" applyAlignment="1">
      <alignment wrapText="1"/>
    </xf>
    <xf numFmtId="0" fontId="23" fillId="0" borderId="5" xfId="0" applyFont="1" applyBorder="1" applyAlignment="1">
      <alignment wrapText="1"/>
    </xf>
    <xf numFmtId="3" fontId="23" fillId="0" borderId="5" xfId="0" applyNumberFormat="1" applyFont="1" applyBorder="1" applyAlignment="1">
      <alignment wrapText="1"/>
    </xf>
    <xf numFmtId="4" fontId="23" fillId="0" borderId="6" xfId="0" applyNumberFormat="1" applyFont="1" applyBorder="1" applyAlignment="1">
      <alignment wrapText="1"/>
    </xf>
    <xf numFmtId="4" fontId="23" fillId="0" borderId="7" xfId="0" applyNumberFormat="1" applyFont="1" applyBorder="1" applyAlignment="1">
      <alignment wrapText="1"/>
    </xf>
    <xf numFmtId="0" fontId="23" fillId="3" borderId="1" xfId="0" applyFont="1" applyFill="1" applyBorder="1" applyAlignment="1">
      <alignment horizontal="center" wrapText="1"/>
    </xf>
    <xf numFmtId="4" fontId="23" fillId="3" borderId="1" xfId="0" applyNumberFormat="1" applyFont="1" applyFill="1" applyBorder="1" applyAlignment="1">
      <alignment horizontal="right"/>
    </xf>
    <xf numFmtId="0" fontId="26" fillId="6" borderId="1" xfId="0" applyFont="1" applyFill="1" applyBorder="1" applyAlignment="1">
      <alignment horizontal="left" wrapText="1"/>
    </xf>
    <xf numFmtId="4" fontId="26" fillId="6" borderId="1" xfId="0" applyNumberFormat="1" applyFont="1" applyFill="1" applyBorder="1" applyAlignment="1">
      <alignment horizontal="right"/>
    </xf>
    <xf numFmtId="3" fontId="26" fillId="6" borderId="1" xfId="0" applyNumberFormat="1" applyFont="1" applyFill="1" applyBorder="1" applyAlignment="1">
      <alignment horizontal="right"/>
    </xf>
    <xf numFmtId="0" fontId="23" fillId="6" borderId="1" xfId="0" applyFont="1" applyFill="1" applyBorder="1" applyAlignment="1">
      <alignment horizontal="center" wrapText="1"/>
    </xf>
    <xf numFmtId="0" fontId="23" fillId="6" borderId="1" xfId="31" applyNumberFormat="1" applyFont="1" applyFill="1" applyBorder="1" applyAlignment="1" applyProtection="1">
      <alignment horizontal="left" wrapText="1"/>
    </xf>
    <xf numFmtId="4" fontId="23" fillId="6" borderId="1" xfId="0" applyNumberFormat="1" applyFont="1" applyFill="1" applyBorder="1" applyAlignment="1">
      <alignment horizontal="right"/>
    </xf>
    <xf numFmtId="3" fontId="23" fillId="6" borderId="1" xfId="0" applyNumberFormat="1" applyFont="1" applyFill="1" applyBorder="1" applyAlignment="1" applyProtection="1">
      <alignment horizontal="right" wrapText="1"/>
    </xf>
    <xf numFmtId="4" fontId="23" fillId="6" borderId="1" xfId="0" applyNumberFormat="1" applyFont="1" applyFill="1" applyBorder="1" applyAlignment="1" applyProtection="1">
      <alignment horizontal="right" wrapText="1"/>
    </xf>
    <xf numFmtId="0" fontId="23" fillId="5" borderId="1" xfId="0" applyFont="1" applyFill="1" applyBorder="1" applyAlignment="1">
      <alignment wrapText="1"/>
    </xf>
    <xf numFmtId="4" fontId="23" fillId="8" borderId="1" xfId="0" applyNumberFormat="1" applyFont="1" applyFill="1" applyBorder="1" applyAlignment="1">
      <alignment wrapText="1"/>
    </xf>
    <xf numFmtId="0" fontId="26" fillId="3" borderId="1" xfId="0" applyFont="1" applyFill="1" applyBorder="1" applyAlignment="1">
      <alignment wrapText="1"/>
    </xf>
    <xf numFmtId="4" fontId="23" fillId="3" borderId="1" xfId="0" applyNumberFormat="1" applyFont="1" applyFill="1" applyBorder="1" applyAlignment="1">
      <alignment horizontal="right" wrapText="1"/>
    </xf>
    <xf numFmtId="3" fontId="23" fillId="3" borderId="1" xfId="0" applyNumberFormat="1" applyFont="1" applyFill="1" applyBorder="1" applyAlignment="1">
      <alignment horizontal="right" wrapText="1"/>
    </xf>
    <xf numFmtId="4" fontId="26" fillId="3" borderId="1" xfId="0" applyNumberFormat="1" applyFont="1" applyFill="1" applyBorder="1" applyAlignment="1">
      <alignment wrapText="1"/>
    </xf>
    <xf numFmtId="3" fontId="26" fillId="3" borderId="1" xfId="0" applyNumberFormat="1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wrapText="1"/>
    </xf>
    <xf numFmtId="4" fontId="23" fillId="3" borderId="1" xfId="0" applyNumberFormat="1" applyFont="1" applyFill="1" applyBorder="1" applyAlignment="1">
      <alignment horizontal="left"/>
    </xf>
    <xf numFmtId="4" fontId="23" fillId="3" borderId="1" xfId="234" applyNumberFormat="1" applyFont="1" applyFill="1" applyBorder="1" applyAlignment="1">
      <alignment horizontal="right" wrapText="1"/>
    </xf>
    <xf numFmtId="4" fontId="23" fillId="3" borderId="1" xfId="54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4" fontId="23" fillId="3" borderId="4" xfId="0" applyNumberFormat="1" applyFont="1" applyFill="1" applyBorder="1" applyAlignment="1">
      <alignment horizontal="right"/>
    </xf>
    <xf numFmtId="4" fontId="26" fillId="3" borderId="1" xfId="0" applyNumberFormat="1" applyFont="1" applyFill="1" applyBorder="1" applyAlignment="1">
      <alignment horizontal="right" wrapText="1"/>
    </xf>
    <xf numFmtId="3" fontId="26" fillId="3" borderId="1" xfId="0" applyNumberFormat="1" applyFont="1" applyFill="1" applyBorder="1" applyAlignment="1">
      <alignment horizontal="right" wrapText="1"/>
    </xf>
    <xf numFmtId="0" fontId="23" fillId="0" borderId="8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wrapText="1"/>
    </xf>
    <xf numFmtId="0" fontId="26" fillId="2" borderId="1" xfId="0" applyFont="1" applyFill="1" applyBorder="1"/>
    <xf numFmtId="0" fontId="26" fillId="0" borderId="1" xfId="0" applyFont="1" applyBorder="1" applyAlignment="1">
      <alignment horizontal="center" wrapText="1"/>
    </xf>
    <xf numFmtId="4" fontId="26" fillId="0" borderId="1" xfId="0" applyNumberFormat="1" applyFont="1" applyBorder="1"/>
    <xf numFmtId="3" fontId="26" fillId="0" borderId="1" xfId="0" applyNumberFormat="1" applyFont="1" applyBorder="1"/>
    <xf numFmtId="0" fontId="26" fillId="0" borderId="1" xfId="0" applyFont="1" applyBorder="1" applyAlignment="1">
      <alignment horizontal="right"/>
    </xf>
    <xf numFmtId="4" fontId="23" fillId="0" borderId="1" xfId="0" applyNumberFormat="1" applyFont="1" applyBorder="1"/>
    <xf numFmtId="3" fontId="23" fillId="0" borderId="1" xfId="0" applyNumberFormat="1" applyFont="1" applyBorder="1"/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" fontId="26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4" fontId="25" fillId="2" borderId="1" xfId="0" applyNumberFormat="1" applyFont="1" applyFill="1" applyBorder="1"/>
    <xf numFmtId="3" fontId="25" fillId="2" borderId="1" xfId="0" applyNumberFormat="1" applyFont="1" applyFill="1" applyBorder="1"/>
    <xf numFmtId="4" fontId="25" fillId="2" borderId="1" xfId="0" applyNumberFormat="1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26" fillId="3" borderId="1" xfId="0" applyFont="1" applyFill="1" applyBorder="1" applyAlignment="1">
      <alignment horizontal="center" wrapText="1"/>
    </xf>
    <xf numFmtId="0" fontId="26" fillId="3" borderId="1" xfId="0" applyFont="1" applyFill="1" applyBorder="1" applyAlignment="1">
      <alignment horizontal="center"/>
    </xf>
    <xf numFmtId="4" fontId="26" fillId="3" borderId="1" xfId="0" applyNumberFormat="1" applyFont="1" applyFill="1" applyBorder="1"/>
    <xf numFmtId="3" fontId="26" fillId="3" borderId="1" xfId="0" applyNumberFormat="1" applyFont="1" applyFill="1" applyBorder="1"/>
    <xf numFmtId="4" fontId="26" fillId="3" borderId="1" xfId="0" applyNumberFormat="1" applyFont="1" applyFill="1" applyBorder="1" applyAlignment="1">
      <alignment horizontal="right"/>
    </xf>
    <xf numFmtId="0" fontId="26" fillId="3" borderId="1" xfId="0" applyFont="1" applyFill="1" applyBorder="1" applyAlignment="1">
      <alignment horizontal="right"/>
    </xf>
    <xf numFmtId="4" fontId="23" fillId="3" borderId="1" xfId="0" applyNumberFormat="1" applyFont="1" applyFill="1" applyBorder="1"/>
    <xf numFmtId="3" fontId="23" fillId="3" borderId="1" xfId="0" applyNumberFormat="1" applyFont="1" applyFill="1" applyBorder="1"/>
    <xf numFmtId="4" fontId="23" fillId="3" borderId="0" xfId="0" applyNumberFormat="1" applyFont="1" applyFill="1" applyAlignment="1">
      <alignment horizontal="right"/>
    </xf>
    <xf numFmtId="0" fontId="23" fillId="3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 wrapText="1"/>
    </xf>
    <xf numFmtId="4" fontId="23" fillId="0" borderId="1" xfId="0" applyNumberFormat="1" applyFont="1" applyFill="1" applyBorder="1"/>
    <xf numFmtId="3" fontId="23" fillId="0" borderId="1" xfId="0" applyNumberFormat="1" applyFont="1" applyFill="1" applyBorder="1"/>
    <xf numFmtId="0" fontId="23" fillId="0" borderId="1" xfId="0" applyNumberFormat="1" applyFont="1" applyBorder="1" applyAlignment="1">
      <alignment horizontal="right"/>
    </xf>
    <xf numFmtId="3" fontId="23" fillId="5" borderId="1" xfId="0" applyNumberFormat="1" applyFont="1" applyFill="1" applyBorder="1"/>
    <xf numFmtId="4" fontId="23" fillId="5" borderId="1" xfId="0" applyNumberFormat="1" applyFont="1" applyFill="1" applyBorder="1"/>
    <xf numFmtId="0" fontId="26" fillId="6" borderId="1" xfId="0" applyFont="1" applyFill="1" applyBorder="1" applyAlignment="1">
      <alignment wrapText="1"/>
    </xf>
    <xf numFmtId="0" fontId="26" fillId="6" borderId="1" xfId="48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center"/>
    </xf>
    <xf numFmtId="0" fontId="26" fillId="6" borderId="1" xfId="0" applyNumberFormat="1" applyFont="1" applyFill="1" applyBorder="1" applyAlignment="1" applyProtection="1">
      <alignment horizontal="center"/>
    </xf>
    <xf numFmtId="4" fontId="26" fillId="6" borderId="1" xfId="0" applyNumberFormat="1" applyFont="1" applyFill="1" applyBorder="1" applyAlignment="1"/>
    <xf numFmtId="3" fontId="26" fillId="6" borderId="1" xfId="0" applyNumberFormat="1" applyFont="1" applyFill="1" applyBorder="1" applyAlignment="1"/>
    <xf numFmtId="1" fontId="26" fillId="6" borderId="1" xfId="0" applyNumberFormat="1" applyFont="1" applyFill="1" applyBorder="1" applyAlignment="1" applyProtection="1">
      <alignment horizontal="right" wrapText="1" readingOrder="1"/>
    </xf>
    <xf numFmtId="0" fontId="23" fillId="6" borderId="1" xfId="31" applyNumberFormat="1" applyFont="1" applyFill="1" applyBorder="1" applyAlignment="1" applyProtection="1">
      <alignment wrapText="1"/>
    </xf>
    <xf numFmtId="0" fontId="23" fillId="6" borderId="1" xfId="48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/>
    </xf>
    <xf numFmtId="1" fontId="23" fillId="6" borderId="1" xfId="0" applyNumberFormat="1" applyFont="1" applyFill="1" applyBorder="1" applyAlignment="1" applyProtection="1">
      <alignment horizontal="center" wrapText="1" readingOrder="1"/>
    </xf>
    <xf numFmtId="0" fontId="23" fillId="6" borderId="1" xfId="0" applyNumberFormat="1" applyFont="1" applyFill="1" applyBorder="1" applyAlignment="1">
      <alignment horizontal="center" wrapText="1"/>
    </xf>
    <xf numFmtId="4" fontId="23" fillId="6" borderId="1" xfId="0" applyNumberFormat="1" applyFont="1" applyFill="1" applyBorder="1" applyAlignment="1"/>
    <xf numFmtId="3" fontId="23" fillId="6" borderId="1" xfId="0" applyNumberFormat="1" applyFont="1" applyFill="1" applyBorder="1" applyAlignment="1"/>
    <xf numFmtId="4" fontId="23" fillId="6" borderId="1" xfId="0" applyNumberFormat="1" applyFont="1" applyFill="1" applyBorder="1" applyAlignment="1" applyProtection="1">
      <alignment horizontal="right"/>
    </xf>
    <xf numFmtId="4" fontId="23" fillId="6" borderId="1" xfId="39" applyNumberFormat="1" applyFont="1" applyFill="1" applyBorder="1" applyAlignment="1" applyProtection="1">
      <alignment horizontal="right" wrapText="1"/>
    </xf>
    <xf numFmtId="4" fontId="23" fillId="6" borderId="1" xfId="48" applyNumberFormat="1" applyFont="1" applyFill="1" applyBorder="1" applyAlignment="1">
      <alignment horizontal="right" wrapText="1"/>
    </xf>
    <xf numFmtId="49" fontId="23" fillId="6" borderId="1" xfId="48" applyNumberFormat="1" applyFont="1" applyFill="1" applyBorder="1" applyAlignment="1" applyProtection="1">
      <alignment horizontal="right" wrapText="1"/>
    </xf>
    <xf numFmtId="0" fontId="23" fillId="6" borderId="1" xfId="0" applyNumberFormat="1" applyFont="1" applyFill="1" applyBorder="1" applyAlignment="1" applyProtection="1">
      <alignment horizontal="center" readingOrder="1"/>
    </xf>
    <xf numFmtId="17" fontId="23" fillId="6" borderId="1" xfId="0" applyNumberFormat="1" applyFont="1" applyFill="1" applyBorder="1" applyAlignment="1" applyProtection="1">
      <alignment horizontal="right" wrapText="1"/>
    </xf>
    <xf numFmtId="2" fontId="23" fillId="6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right"/>
    </xf>
    <xf numFmtId="0" fontId="23" fillId="6" borderId="1" xfId="48" applyNumberFormat="1" applyFont="1" applyFill="1" applyBorder="1" applyAlignment="1" applyProtection="1">
      <alignment horizontal="center"/>
    </xf>
    <xf numFmtId="0" fontId="23" fillId="6" borderId="1" xfId="0" applyNumberFormat="1" applyFont="1" applyFill="1" applyBorder="1" applyAlignment="1" applyProtection="1">
      <alignment horizontal="center" wrapText="1"/>
    </xf>
    <xf numFmtId="0" fontId="23" fillId="6" borderId="1" xfId="0" applyNumberFormat="1" applyFont="1" applyFill="1" applyBorder="1" applyAlignment="1" applyProtection="1">
      <alignment horizontal="right" wrapText="1"/>
    </xf>
    <xf numFmtId="49" fontId="23" fillId="6" borderId="1" xfId="48" applyNumberFormat="1" applyFont="1" applyFill="1" applyBorder="1" applyAlignment="1" applyProtection="1">
      <alignment horizontal="right"/>
    </xf>
    <xf numFmtId="0" fontId="23" fillId="3" borderId="1" xfId="0" applyFont="1" applyFill="1" applyBorder="1"/>
    <xf numFmtId="0" fontId="23" fillId="5" borderId="1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right"/>
    </xf>
    <xf numFmtId="0" fontId="26" fillId="0" borderId="0" xfId="0" applyFont="1"/>
    <xf numFmtId="0" fontId="25" fillId="0" borderId="0" xfId="0" applyFont="1"/>
    <xf numFmtId="4" fontId="26" fillId="0" borderId="1" xfId="0" applyNumberFormat="1" applyFont="1" applyBorder="1" applyAlignment="1">
      <alignment horizontal="right" wrapText="1"/>
    </xf>
    <xf numFmtId="3" fontId="26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0" fontId="23" fillId="3" borderId="1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 wrapText="1"/>
    </xf>
    <xf numFmtId="4" fontId="23" fillId="3" borderId="1" xfId="0" applyNumberFormat="1" applyFont="1" applyFill="1" applyBorder="1" applyAlignment="1" applyProtection="1">
      <alignment horizontal="right"/>
    </xf>
    <xf numFmtId="3" fontId="23" fillId="3" borderId="1" xfId="0" applyNumberFormat="1" applyFont="1" applyFill="1" applyBorder="1" applyAlignment="1" applyProtection="1">
      <alignment horizontal="right"/>
    </xf>
    <xf numFmtId="0" fontId="23" fillId="0" borderId="0" xfId="0" applyFont="1" applyAlignment="1">
      <alignment horizontal="center" wrapText="1"/>
    </xf>
    <xf numFmtId="0" fontId="26" fillId="0" borderId="1" xfId="0" applyFont="1" applyBorder="1" applyAlignment="1">
      <alignment horizontal="right" wrapText="1"/>
    </xf>
    <xf numFmtId="0" fontId="23" fillId="3" borderId="2" xfId="48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3" fontId="23" fillId="3" borderId="1" xfId="0" applyNumberFormat="1" applyFont="1" applyFill="1" applyBorder="1" applyAlignment="1">
      <alignment horizontal="center" wrapText="1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5"/>
  <sheetViews>
    <sheetView tabSelected="1" view="pageBreakPreview" zoomScale="70" zoomScaleSheetLayoutView="70" workbookViewId="0">
      <selection sqref="A1:V1048576"/>
    </sheetView>
  </sheetViews>
  <sheetFormatPr defaultRowHeight="15" x14ac:dyDescent="0.25"/>
  <cols>
    <col min="1" max="1" width="7.140625" style="37" customWidth="1"/>
    <col min="2" max="2" width="52.42578125" style="37" customWidth="1"/>
    <col min="3" max="3" width="17.140625" style="37" customWidth="1"/>
    <col min="4" max="5" width="9.140625" style="37" customWidth="1"/>
    <col min="6" max="6" width="18.42578125" style="37" customWidth="1"/>
    <col min="7" max="7" width="9.28515625" style="36" customWidth="1"/>
    <col min="8" max="8" width="9.140625" style="36" customWidth="1"/>
    <col min="9" max="9" width="13.7109375" style="36" customWidth="1"/>
    <col min="10" max="10" width="14" style="36" customWidth="1"/>
    <col min="11" max="11" width="13" style="36" customWidth="1"/>
    <col min="12" max="12" width="10.85546875" style="36" customWidth="1"/>
    <col min="13" max="13" width="18.85546875" style="36" customWidth="1"/>
    <col min="14" max="14" width="13.5703125" style="36" customWidth="1"/>
    <col min="15" max="15" width="11.140625" style="36" customWidth="1"/>
    <col min="16" max="16" width="12.42578125" style="36" customWidth="1"/>
    <col min="17" max="17" width="17.42578125" style="36" customWidth="1"/>
    <col min="18" max="18" width="17" style="36" customWidth="1"/>
    <col min="19" max="19" width="10.28515625" style="36" customWidth="1"/>
    <col min="20" max="20" width="15" style="36" customWidth="1"/>
    <col min="21" max="21" width="14.140625" style="36" customWidth="1"/>
    <col min="22" max="22" width="12" style="36" customWidth="1"/>
  </cols>
  <sheetData>
    <row r="1" spans="1:22" ht="23.25" customHeight="1" x14ac:dyDescent="0.3">
      <c r="G1" s="37"/>
      <c r="H1" s="37"/>
      <c r="I1" s="37"/>
      <c r="J1" s="37"/>
      <c r="K1" s="37"/>
      <c r="L1" s="37"/>
      <c r="M1" s="37"/>
      <c r="N1" s="37"/>
      <c r="O1" s="37"/>
      <c r="P1" s="37"/>
      <c r="Q1" s="118" t="s">
        <v>0</v>
      </c>
      <c r="R1" s="118"/>
      <c r="S1" s="118"/>
      <c r="T1" s="118"/>
      <c r="U1" s="118"/>
      <c r="V1" s="118"/>
    </row>
    <row r="2" spans="1:22" ht="65.25" customHeight="1" x14ac:dyDescent="0.3">
      <c r="G2" s="37"/>
      <c r="H2" s="37"/>
      <c r="I2" s="37"/>
      <c r="J2" s="37"/>
      <c r="K2" s="37"/>
      <c r="L2" s="37"/>
      <c r="M2" s="37"/>
      <c r="N2" s="37"/>
      <c r="O2" s="37"/>
      <c r="P2" s="37"/>
      <c r="Q2" s="118" t="s">
        <v>1</v>
      </c>
      <c r="R2" s="118"/>
      <c r="S2" s="118"/>
      <c r="T2" s="118"/>
      <c r="U2" s="118"/>
      <c r="V2" s="118"/>
    </row>
    <row r="3" spans="1:22" ht="27" customHeight="1" x14ac:dyDescent="0.25"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2.25" customHeight="1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ht="6.75" customHeight="1" x14ac:dyDescent="0.25"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34.5" customHeight="1" x14ac:dyDescent="0.25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</row>
    <row r="7" spans="1:22" ht="36.75" customHeight="1" x14ac:dyDescent="0.25">
      <c r="A7" s="40" t="s">
        <v>4</v>
      </c>
      <c r="B7" s="40" t="s">
        <v>5</v>
      </c>
      <c r="C7" s="40" t="s">
        <v>6</v>
      </c>
      <c r="D7" s="40" t="s">
        <v>7</v>
      </c>
      <c r="E7" s="40"/>
      <c r="F7" s="120" t="s">
        <v>8</v>
      </c>
      <c r="G7" s="120" t="s">
        <v>9</v>
      </c>
      <c r="H7" s="120" t="s">
        <v>10</v>
      </c>
      <c r="I7" s="120" t="s">
        <v>11</v>
      </c>
      <c r="J7" s="40" t="s">
        <v>12</v>
      </c>
      <c r="K7" s="40"/>
      <c r="L7" s="120" t="s">
        <v>13</v>
      </c>
      <c r="M7" s="40" t="s">
        <v>14</v>
      </c>
      <c r="N7" s="40"/>
      <c r="O7" s="40"/>
      <c r="P7" s="40"/>
      <c r="Q7" s="40"/>
      <c r="R7" s="40"/>
      <c r="S7" s="40"/>
      <c r="T7" s="120" t="s">
        <v>15</v>
      </c>
      <c r="U7" s="120" t="s">
        <v>16</v>
      </c>
      <c r="V7" s="120" t="s">
        <v>17</v>
      </c>
    </row>
    <row r="8" spans="1:22" ht="15" customHeight="1" x14ac:dyDescent="0.25">
      <c r="A8" s="40"/>
      <c r="B8" s="40"/>
      <c r="C8" s="40"/>
      <c r="D8" s="120" t="s">
        <v>18</v>
      </c>
      <c r="E8" s="120" t="s">
        <v>19</v>
      </c>
      <c r="F8" s="120"/>
      <c r="G8" s="120"/>
      <c r="H8" s="120"/>
      <c r="I8" s="120"/>
      <c r="J8" s="120" t="s">
        <v>20</v>
      </c>
      <c r="K8" s="120" t="s">
        <v>21</v>
      </c>
      <c r="L8" s="120"/>
      <c r="M8" s="120" t="s">
        <v>20</v>
      </c>
      <c r="N8" s="40" t="s">
        <v>22</v>
      </c>
      <c r="O8" s="40"/>
      <c r="P8" s="40"/>
      <c r="Q8" s="40"/>
      <c r="R8" s="40"/>
      <c r="S8" s="40"/>
      <c r="T8" s="120"/>
      <c r="U8" s="120"/>
      <c r="V8" s="120"/>
    </row>
    <row r="9" spans="1:22" ht="237" customHeight="1" x14ac:dyDescent="0.25">
      <c r="A9" s="40"/>
      <c r="B9" s="40"/>
      <c r="C9" s="4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 t="s">
        <v>23</v>
      </c>
      <c r="O9" s="121" t="s">
        <v>24</v>
      </c>
      <c r="P9" s="121" t="s">
        <v>25</v>
      </c>
      <c r="Q9" s="121" t="s">
        <v>26</v>
      </c>
      <c r="R9" s="121" t="s">
        <v>27</v>
      </c>
      <c r="S9" s="121" t="s">
        <v>28</v>
      </c>
      <c r="T9" s="120"/>
      <c r="U9" s="120"/>
      <c r="V9" s="120"/>
    </row>
    <row r="10" spans="1:22" ht="24" customHeight="1" x14ac:dyDescent="0.25">
      <c r="A10" s="40"/>
      <c r="B10" s="40"/>
      <c r="C10" s="40"/>
      <c r="D10" s="120"/>
      <c r="E10" s="120"/>
      <c r="F10" s="120"/>
      <c r="G10" s="120"/>
      <c r="H10" s="120"/>
      <c r="I10" s="41" t="s">
        <v>29</v>
      </c>
      <c r="J10" s="41" t="s">
        <v>29</v>
      </c>
      <c r="K10" s="41" t="s">
        <v>29</v>
      </c>
      <c r="L10" s="41" t="s">
        <v>30</v>
      </c>
      <c r="M10" s="41" t="s">
        <v>31</v>
      </c>
      <c r="N10" s="41" t="s">
        <v>31</v>
      </c>
      <c r="O10" s="41" t="s">
        <v>31</v>
      </c>
      <c r="P10" s="41" t="s">
        <v>31</v>
      </c>
      <c r="Q10" s="41" t="s">
        <v>31</v>
      </c>
      <c r="R10" s="41" t="s">
        <v>31</v>
      </c>
      <c r="S10" s="41" t="s">
        <v>31</v>
      </c>
      <c r="T10" s="41" t="s">
        <v>32</v>
      </c>
      <c r="U10" s="41" t="s">
        <v>32</v>
      </c>
      <c r="V10" s="120"/>
    </row>
    <row r="11" spans="1:22" ht="26.25" customHeight="1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122">
        <v>7</v>
      </c>
      <c r="H11" s="122">
        <v>8</v>
      </c>
      <c r="I11" s="122">
        <v>9</v>
      </c>
      <c r="J11" s="122">
        <v>10</v>
      </c>
      <c r="K11" s="122">
        <v>11</v>
      </c>
      <c r="L11" s="122">
        <v>12</v>
      </c>
      <c r="M11" s="122">
        <v>13</v>
      </c>
      <c r="N11" s="122">
        <v>14</v>
      </c>
      <c r="O11" s="122">
        <v>15</v>
      </c>
      <c r="P11" s="122">
        <v>16</v>
      </c>
      <c r="Q11" s="122">
        <v>17</v>
      </c>
      <c r="R11" s="122">
        <v>18</v>
      </c>
      <c r="S11" s="122">
        <v>19</v>
      </c>
      <c r="T11" s="122">
        <v>20</v>
      </c>
      <c r="U11" s="122">
        <v>21</v>
      </c>
      <c r="V11" s="122">
        <v>22</v>
      </c>
    </row>
    <row r="12" spans="1:22" s="1" customFormat="1" ht="26.25" customHeight="1" x14ac:dyDescent="0.25">
      <c r="A12" s="71" t="s">
        <v>33</v>
      </c>
      <c r="B12" s="71"/>
      <c r="C12" s="123"/>
      <c r="D12" s="123"/>
      <c r="E12" s="123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</row>
    <row r="13" spans="1:22" s="2" customFormat="1" ht="30" customHeight="1" x14ac:dyDescent="0.25">
      <c r="A13" s="73" t="s">
        <v>34</v>
      </c>
      <c r="B13" s="73"/>
      <c r="C13" s="125" t="s">
        <v>35</v>
      </c>
      <c r="D13" s="125" t="s">
        <v>35</v>
      </c>
      <c r="E13" s="125" t="s">
        <v>35</v>
      </c>
      <c r="F13" s="125" t="s">
        <v>35</v>
      </c>
      <c r="G13" s="56" t="s">
        <v>35</v>
      </c>
      <c r="H13" s="56" t="s">
        <v>35</v>
      </c>
      <c r="I13" s="126">
        <f>I14+I169+I171+I173+I175+I183+I229+I234+I243+I245+I248+I250+I254+I283+I286+I299+I302+I306+I309+I315+I325+I340+I352+I356+I370</f>
        <v>1645157.0500000005</v>
      </c>
      <c r="J13" s="126">
        <f t="shared" ref="J13:S13" si="0">J14+J169+J171+J173+J175+J183+J229+J234+J243+J245+J248+J250+J254+J283+J286+J299+J302+J306+J309+J315+J325+J340+J352+J356+J370</f>
        <v>1217045.9900000002</v>
      </c>
      <c r="K13" s="126">
        <f t="shared" si="0"/>
        <v>1136908.9800000002</v>
      </c>
      <c r="L13" s="127">
        <f t="shared" si="0"/>
        <v>48821</v>
      </c>
      <c r="M13" s="126">
        <f t="shared" si="0"/>
        <v>935857818.36000013</v>
      </c>
      <c r="N13" s="126">
        <f t="shared" si="0"/>
        <v>0</v>
      </c>
      <c r="O13" s="126">
        <f t="shared" si="0"/>
        <v>0</v>
      </c>
      <c r="P13" s="126">
        <f t="shared" si="0"/>
        <v>0</v>
      </c>
      <c r="Q13" s="126">
        <f t="shared" si="0"/>
        <v>935857818.36000013</v>
      </c>
      <c r="R13" s="126">
        <f t="shared" si="0"/>
        <v>935857818.36000013</v>
      </c>
      <c r="S13" s="126">
        <f t="shared" si="0"/>
        <v>0</v>
      </c>
      <c r="T13" s="128" t="s">
        <v>36</v>
      </c>
      <c r="U13" s="128" t="s">
        <v>36</v>
      </c>
      <c r="V13" s="128" t="s">
        <v>36</v>
      </c>
    </row>
    <row r="14" spans="1:22" s="2" customFormat="1" ht="27.75" customHeight="1" x14ac:dyDescent="0.25">
      <c r="A14" s="73" t="s">
        <v>37</v>
      </c>
      <c r="B14" s="73"/>
      <c r="C14" s="125" t="s">
        <v>35</v>
      </c>
      <c r="D14" s="125" t="s">
        <v>35</v>
      </c>
      <c r="E14" s="125" t="s">
        <v>35</v>
      </c>
      <c r="F14" s="125" t="s">
        <v>35</v>
      </c>
      <c r="G14" s="56" t="s">
        <v>35</v>
      </c>
      <c r="H14" s="56" t="s">
        <v>35</v>
      </c>
      <c r="I14" s="126">
        <f>SUM(I15:I168)</f>
        <v>728799.21999999986</v>
      </c>
      <c r="J14" s="126">
        <f t="shared" ref="J14:S14" si="1">SUM(J15:J168)</f>
        <v>598552.41000000015</v>
      </c>
      <c r="K14" s="126">
        <f t="shared" si="1"/>
        <v>545397.51</v>
      </c>
      <c r="L14" s="127">
        <f t="shared" si="1"/>
        <v>22723</v>
      </c>
      <c r="M14" s="126">
        <f t="shared" si="1"/>
        <v>509893223.40000015</v>
      </c>
      <c r="N14" s="126">
        <f t="shared" si="1"/>
        <v>0</v>
      </c>
      <c r="O14" s="126">
        <f t="shared" si="1"/>
        <v>0</v>
      </c>
      <c r="P14" s="126">
        <f t="shared" si="1"/>
        <v>0</v>
      </c>
      <c r="Q14" s="126">
        <f t="shared" si="1"/>
        <v>509893223.40000015</v>
      </c>
      <c r="R14" s="126">
        <f t="shared" si="1"/>
        <v>509893223.40000015</v>
      </c>
      <c r="S14" s="126">
        <f t="shared" si="1"/>
        <v>0</v>
      </c>
      <c r="T14" s="128" t="s">
        <v>36</v>
      </c>
      <c r="U14" s="128" t="s">
        <v>36</v>
      </c>
      <c r="V14" s="128" t="s">
        <v>36</v>
      </c>
    </row>
    <row r="15" spans="1:22" ht="45" x14ac:dyDescent="0.25">
      <c r="A15" s="74">
        <v>1</v>
      </c>
      <c r="B15" s="50" t="s">
        <v>38</v>
      </c>
      <c r="C15" s="74" t="s">
        <v>39</v>
      </c>
      <c r="D15" s="74">
        <v>1974</v>
      </c>
      <c r="E15" s="74" t="s">
        <v>36</v>
      </c>
      <c r="F15" s="74" t="s">
        <v>40</v>
      </c>
      <c r="G15" s="49">
        <v>5</v>
      </c>
      <c r="H15" s="49">
        <v>4</v>
      </c>
      <c r="I15" s="129">
        <v>3397.6</v>
      </c>
      <c r="J15" s="129">
        <v>3312.7</v>
      </c>
      <c r="K15" s="129">
        <v>2830.8</v>
      </c>
      <c r="L15" s="130">
        <v>113</v>
      </c>
      <c r="M15" s="129">
        <f t="shared" ref="M15:M78" si="2">SUM(N15:Q15)</f>
        <v>3343362</v>
      </c>
      <c r="N15" s="129">
        <v>0</v>
      </c>
      <c r="O15" s="129">
        <v>0</v>
      </c>
      <c r="P15" s="129">
        <v>0</v>
      </c>
      <c r="Q15" s="129">
        <f>'Таблица 3 '!C12</f>
        <v>3343362</v>
      </c>
      <c r="R15" s="129">
        <f t="shared" ref="R15:R78" si="3">Q15</f>
        <v>3343362</v>
      </c>
      <c r="S15" s="129">
        <v>0</v>
      </c>
      <c r="T15" s="131">
        <f t="shared" ref="T15:T78" si="4">M15/J15</f>
        <v>1009.2558939837595</v>
      </c>
      <c r="U15" s="131">
        <v>1009.2558939837595</v>
      </c>
      <c r="V15" s="132" t="s">
        <v>41</v>
      </c>
    </row>
    <row r="16" spans="1:22" ht="45" x14ac:dyDescent="0.25">
      <c r="A16" s="74">
        <v>2</v>
      </c>
      <c r="B16" s="50" t="s">
        <v>42</v>
      </c>
      <c r="C16" s="74" t="s">
        <v>39</v>
      </c>
      <c r="D16" s="74">
        <v>1961</v>
      </c>
      <c r="E16" s="74" t="s">
        <v>36</v>
      </c>
      <c r="F16" s="74" t="s">
        <v>40</v>
      </c>
      <c r="G16" s="49">
        <v>2</v>
      </c>
      <c r="H16" s="49">
        <v>1</v>
      </c>
      <c r="I16" s="129">
        <v>293.60000000000002</v>
      </c>
      <c r="J16" s="129">
        <v>291.39999999999998</v>
      </c>
      <c r="K16" s="129">
        <v>291.39999999999998</v>
      </c>
      <c r="L16" s="130">
        <v>22</v>
      </c>
      <c r="M16" s="129">
        <f t="shared" si="2"/>
        <v>895117.25</v>
      </c>
      <c r="N16" s="129">
        <v>0</v>
      </c>
      <c r="O16" s="129">
        <v>0</v>
      </c>
      <c r="P16" s="129">
        <v>0</v>
      </c>
      <c r="Q16" s="129">
        <f>'Таблица 3 '!C13</f>
        <v>895117.25</v>
      </c>
      <c r="R16" s="129">
        <f t="shared" si="3"/>
        <v>895117.25</v>
      </c>
      <c r="S16" s="129">
        <v>0</v>
      </c>
      <c r="T16" s="131">
        <f t="shared" si="4"/>
        <v>3071.7819148936173</v>
      </c>
      <c r="U16" s="131">
        <v>3071.7819148936173</v>
      </c>
      <c r="V16" s="132" t="s">
        <v>41</v>
      </c>
    </row>
    <row r="17" spans="1:22" ht="45" x14ac:dyDescent="0.25">
      <c r="A17" s="74">
        <v>3</v>
      </c>
      <c r="B17" s="50" t="s">
        <v>43</v>
      </c>
      <c r="C17" s="74" t="s">
        <v>39</v>
      </c>
      <c r="D17" s="74">
        <v>1970</v>
      </c>
      <c r="E17" s="74" t="s">
        <v>36</v>
      </c>
      <c r="F17" s="74" t="s">
        <v>40</v>
      </c>
      <c r="G17" s="49">
        <v>5</v>
      </c>
      <c r="H17" s="49">
        <v>4</v>
      </c>
      <c r="I17" s="129">
        <v>4551.8999999999996</v>
      </c>
      <c r="J17" s="129">
        <v>3341.7</v>
      </c>
      <c r="K17" s="129">
        <v>3341.7</v>
      </c>
      <c r="L17" s="130">
        <v>157</v>
      </c>
      <c r="M17" s="129">
        <f t="shared" si="2"/>
        <v>5450061.5999999996</v>
      </c>
      <c r="N17" s="129">
        <v>0</v>
      </c>
      <c r="O17" s="129">
        <v>0</v>
      </c>
      <c r="P17" s="129">
        <v>0</v>
      </c>
      <c r="Q17" s="129">
        <f>'Таблица 3 '!C14</f>
        <v>5450061.5999999996</v>
      </c>
      <c r="R17" s="129">
        <f t="shared" si="3"/>
        <v>5450061.5999999996</v>
      </c>
      <c r="S17" s="129">
        <v>0</v>
      </c>
      <c r="T17" s="131">
        <f t="shared" si="4"/>
        <v>1630.9248586049016</v>
      </c>
      <c r="U17" s="131">
        <v>1630.9248586049016</v>
      </c>
      <c r="V17" s="132" t="s">
        <v>41</v>
      </c>
    </row>
    <row r="18" spans="1:22" ht="45" x14ac:dyDescent="0.25">
      <c r="A18" s="74">
        <v>4</v>
      </c>
      <c r="B18" s="50" t="s">
        <v>44</v>
      </c>
      <c r="C18" s="74" t="s">
        <v>39</v>
      </c>
      <c r="D18" s="74" t="s">
        <v>45</v>
      </c>
      <c r="E18" s="74">
        <v>2021</v>
      </c>
      <c r="F18" s="74" t="s">
        <v>46</v>
      </c>
      <c r="G18" s="49">
        <v>5</v>
      </c>
      <c r="H18" s="49">
        <v>4</v>
      </c>
      <c r="I18" s="129">
        <v>2959.4</v>
      </c>
      <c r="J18" s="129">
        <v>2951.9</v>
      </c>
      <c r="K18" s="129">
        <v>2821.7</v>
      </c>
      <c r="L18" s="130">
        <v>140</v>
      </c>
      <c r="M18" s="129">
        <f t="shared" si="2"/>
        <v>4340240.25</v>
      </c>
      <c r="N18" s="129">
        <v>0</v>
      </c>
      <c r="O18" s="129">
        <v>0</v>
      </c>
      <c r="P18" s="129">
        <v>0</v>
      </c>
      <c r="Q18" s="129">
        <f>'Таблица 3 '!C15</f>
        <v>4340240.25</v>
      </c>
      <c r="R18" s="129">
        <f t="shared" si="3"/>
        <v>4340240.25</v>
      </c>
      <c r="S18" s="129">
        <v>0</v>
      </c>
      <c r="T18" s="131">
        <f t="shared" si="4"/>
        <v>1470.3208950167689</v>
      </c>
      <c r="U18" s="131">
        <v>1470.3208950167689</v>
      </c>
      <c r="V18" s="132" t="s">
        <v>41</v>
      </c>
    </row>
    <row r="19" spans="1:22" ht="43.5" customHeight="1" x14ac:dyDescent="0.25">
      <c r="A19" s="74">
        <v>5</v>
      </c>
      <c r="B19" s="50" t="s">
        <v>47</v>
      </c>
      <c r="C19" s="74" t="s">
        <v>48</v>
      </c>
      <c r="D19" s="74">
        <v>1986</v>
      </c>
      <c r="E19" s="74" t="s">
        <v>35</v>
      </c>
      <c r="F19" s="74" t="s">
        <v>46</v>
      </c>
      <c r="G19" s="49">
        <v>5</v>
      </c>
      <c r="H19" s="49">
        <v>3</v>
      </c>
      <c r="I19" s="129">
        <v>2237.5</v>
      </c>
      <c r="J19" s="129">
        <v>2227.5</v>
      </c>
      <c r="K19" s="129">
        <v>2227.5</v>
      </c>
      <c r="L19" s="130">
        <v>93</v>
      </c>
      <c r="M19" s="129">
        <f t="shared" si="2"/>
        <v>1710215.12</v>
      </c>
      <c r="N19" s="129">
        <v>0</v>
      </c>
      <c r="O19" s="129">
        <v>0</v>
      </c>
      <c r="P19" s="129">
        <v>0</v>
      </c>
      <c r="Q19" s="129">
        <f>'Таблица 3 '!C16</f>
        <v>1710215.12</v>
      </c>
      <c r="R19" s="129">
        <f t="shared" si="3"/>
        <v>1710215.12</v>
      </c>
      <c r="S19" s="129">
        <v>0</v>
      </c>
      <c r="T19" s="131">
        <f t="shared" si="4"/>
        <v>767.77334231200905</v>
      </c>
      <c r="U19" s="131">
        <v>767.77334231200905</v>
      </c>
      <c r="V19" s="132" t="s">
        <v>41</v>
      </c>
    </row>
    <row r="20" spans="1:22" ht="45" x14ac:dyDescent="0.25">
      <c r="A20" s="74">
        <v>6</v>
      </c>
      <c r="B20" s="50" t="s">
        <v>49</v>
      </c>
      <c r="C20" s="74" t="s">
        <v>39</v>
      </c>
      <c r="D20" s="74">
        <v>1986</v>
      </c>
      <c r="E20" s="74" t="s">
        <v>36</v>
      </c>
      <c r="F20" s="74" t="s">
        <v>50</v>
      </c>
      <c r="G20" s="49">
        <v>5</v>
      </c>
      <c r="H20" s="49">
        <v>4</v>
      </c>
      <c r="I20" s="129">
        <v>2953.6</v>
      </c>
      <c r="J20" s="129">
        <v>2934.1</v>
      </c>
      <c r="K20" s="129">
        <v>2934.1</v>
      </c>
      <c r="L20" s="130">
        <v>107</v>
      </c>
      <c r="M20" s="129">
        <f t="shared" si="2"/>
        <v>1763458.8</v>
      </c>
      <c r="N20" s="129">
        <v>0</v>
      </c>
      <c r="O20" s="129">
        <v>0</v>
      </c>
      <c r="P20" s="129">
        <v>0</v>
      </c>
      <c r="Q20" s="129">
        <f>'Таблица 3 '!C17</f>
        <v>1763458.8</v>
      </c>
      <c r="R20" s="129">
        <f t="shared" si="3"/>
        <v>1763458.8</v>
      </c>
      <c r="S20" s="129">
        <v>0</v>
      </c>
      <c r="T20" s="131">
        <f t="shared" si="4"/>
        <v>601.02205105483802</v>
      </c>
      <c r="U20" s="131">
        <v>601.02205105483802</v>
      </c>
      <c r="V20" s="132" t="s">
        <v>41</v>
      </c>
    </row>
    <row r="21" spans="1:22" ht="45" x14ac:dyDescent="0.25">
      <c r="A21" s="74">
        <v>7</v>
      </c>
      <c r="B21" s="50" t="s">
        <v>51</v>
      </c>
      <c r="C21" s="74" t="s">
        <v>39</v>
      </c>
      <c r="D21" s="74" t="s">
        <v>45</v>
      </c>
      <c r="E21" s="74" t="s">
        <v>36</v>
      </c>
      <c r="F21" s="74" t="s">
        <v>46</v>
      </c>
      <c r="G21" s="49">
        <v>5</v>
      </c>
      <c r="H21" s="49">
        <v>8</v>
      </c>
      <c r="I21" s="129">
        <v>9638.2000000000007</v>
      </c>
      <c r="J21" s="129">
        <v>5921.9</v>
      </c>
      <c r="K21" s="129">
        <v>5769.2</v>
      </c>
      <c r="L21" s="130">
        <v>275</v>
      </c>
      <c r="M21" s="129">
        <f t="shared" si="2"/>
        <v>8127420.0199999996</v>
      </c>
      <c r="N21" s="129">
        <v>0</v>
      </c>
      <c r="O21" s="129">
        <v>0</v>
      </c>
      <c r="P21" s="129">
        <v>0</v>
      </c>
      <c r="Q21" s="129">
        <f>'Таблица 3 '!C18</f>
        <v>8127420.0199999996</v>
      </c>
      <c r="R21" s="129">
        <f t="shared" si="3"/>
        <v>8127420.0199999996</v>
      </c>
      <c r="S21" s="129">
        <v>0</v>
      </c>
      <c r="T21" s="131">
        <f t="shared" si="4"/>
        <v>1372.4345260811565</v>
      </c>
      <c r="U21" s="131">
        <v>1372.4345260811565</v>
      </c>
      <c r="V21" s="132" t="s">
        <v>41</v>
      </c>
    </row>
    <row r="22" spans="1:22" ht="45" x14ac:dyDescent="0.25">
      <c r="A22" s="74">
        <v>8</v>
      </c>
      <c r="B22" s="50" t="s">
        <v>52</v>
      </c>
      <c r="C22" s="74" t="s">
        <v>39</v>
      </c>
      <c r="D22" s="74" t="s">
        <v>53</v>
      </c>
      <c r="E22" s="74">
        <v>2021</v>
      </c>
      <c r="F22" s="74" t="s">
        <v>46</v>
      </c>
      <c r="G22" s="49">
        <v>5</v>
      </c>
      <c r="H22" s="49">
        <v>4</v>
      </c>
      <c r="I22" s="129">
        <v>6081.8</v>
      </c>
      <c r="J22" s="129">
        <v>4607.6000000000004</v>
      </c>
      <c r="K22" s="129">
        <v>4270.3</v>
      </c>
      <c r="L22" s="130">
        <v>165</v>
      </c>
      <c r="M22" s="129">
        <f t="shared" si="2"/>
        <v>8560079.0700000003</v>
      </c>
      <c r="N22" s="129">
        <v>0</v>
      </c>
      <c r="O22" s="129">
        <v>0</v>
      </c>
      <c r="P22" s="129">
        <v>0</v>
      </c>
      <c r="Q22" s="129">
        <f>'Таблица 3 '!C19</f>
        <v>8560079.0700000003</v>
      </c>
      <c r="R22" s="129">
        <f t="shared" si="3"/>
        <v>8560079.0700000003</v>
      </c>
      <c r="S22" s="129">
        <v>0</v>
      </c>
      <c r="T22" s="131">
        <f t="shared" si="4"/>
        <v>1857.8173170414098</v>
      </c>
      <c r="U22" s="131">
        <v>4749.4161667679482</v>
      </c>
      <c r="V22" s="132" t="s">
        <v>41</v>
      </c>
    </row>
    <row r="23" spans="1:22" ht="55.5" customHeight="1" x14ac:dyDescent="0.25">
      <c r="A23" s="74">
        <v>9</v>
      </c>
      <c r="B23" s="50" t="s">
        <v>54</v>
      </c>
      <c r="C23" s="74" t="s">
        <v>48</v>
      </c>
      <c r="D23" s="74">
        <v>2007</v>
      </c>
      <c r="E23" s="74">
        <v>2022</v>
      </c>
      <c r="F23" s="74" t="s">
        <v>40</v>
      </c>
      <c r="G23" s="49">
        <v>5</v>
      </c>
      <c r="H23" s="49">
        <v>4</v>
      </c>
      <c r="I23" s="129">
        <v>8403.2999999999993</v>
      </c>
      <c r="J23" s="129">
        <v>4917.3999999999996</v>
      </c>
      <c r="K23" s="129">
        <v>4917.3999999999996</v>
      </c>
      <c r="L23" s="130">
        <v>190</v>
      </c>
      <c r="M23" s="129">
        <f t="shared" si="2"/>
        <v>291190.34999999998</v>
      </c>
      <c r="N23" s="129">
        <v>0</v>
      </c>
      <c r="O23" s="129">
        <v>0</v>
      </c>
      <c r="P23" s="129">
        <v>0</v>
      </c>
      <c r="Q23" s="129">
        <f>'Таблица 3 '!C20</f>
        <v>291190.34999999998</v>
      </c>
      <c r="R23" s="129">
        <f t="shared" si="3"/>
        <v>291190.34999999998</v>
      </c>
      <c r="S23" s="129">
        <v>0</v>
      </c>
      <c r="T23" s="131">
        <f t="shared" si="4"/>
        <v>59.216323666978482</v>
      </c>
      <c r="U23" s="131">
        <v>59.216323666978482</v>
      </c>
      <c r="V23" s="132" t="s">
        <v>41</v>
      </c>
    </row>
    <row r="24" spans="1:22" ht="54" customHeight="1" x14ac:dyDescent="0.25">
      <c r="A24" s="74">
        <v>10</v>
      </c>
      <c r="B24" s="50" t="s">
        <v>55</v>
      </c>
      <c r="C24" s="74" t="s">
        <v>48</v>
      </c>
      <c r="D24" s="74">
        <v>1985</v>
      </c>
      <c r="E24" s="74">
        <v>2019</v>
      </c>
      <c r="F24" s="74" t="s">
        <v>46</v>
      </c>
      <c r="G24" s="49">
        <v>5</v>
      </c>
      <c r="H24" s="49">
        <v>4</v>
      </c>
      <c r="I24" s="129">
        <v>3967.2</v>
      </c>
      <c r="J24" s="129">
        <v>2876.9</v>
      </c>
      <c r="K24" s="129">
        <v>2876.9</v>
      </c>
      <c r="L24" s="130">
        <v>152</v>
      </c>
      <c r="M24" s="129">
        <f t="shared" si="2"/>
        <v>1943354.93</v>
      </c>
      <c r="N24" s="129">
        <v>0</v>
      </c>
      <c r="O24" s="129">
        <v>0</v>
      </c>
      <c r="P24" s="129">
        <v>0</v>
      </c>
      <c r="Q24" s="129">
        <f>'Таблица 3 '!C21</f>
        <v>1943354.93</v>
      </c>
      <c r="R24" s="129">
        <f t="shared" si="3"/>
        <v>1943354.93</v>
      </c>
      <c r="S24" s="129">
        <v>0</v>
      </c>
      <c r="T24" s="131">
        <f t="shared" si="4"/>
        <v>675.50312141541235</v>
      </c>
      <c r="U24" s="131">
        <v>675.50312141541235</v>
      </c>
      <c r="V24" s="132" t="s">
        <v>41</v>
      </c>
    </row>
    <row r="25" spans="1:22" ht="45" x14ac:dyDescent="0.25">
      <c r="A25" s="74">
        <v>11</v>
      </c>
      <c r="B25" s="50" t="s">
        <v>56</v>
      </c>
      <c r="C25" s="74" t="s">
        <v>39</v>
      </c>
      <c r="D25" s="74" t="s">
        <v>57</v>
      </c>
      <c r="E25" s="74" t="s">
        <v>36</v>
      </c>
      <c r="F25" s="74" t="s">
        <v>46</v>
      </c>
      <c r="G25" s="49">
        <v>5</v>
      </c>
      <c r="H25" s="49">
        <v>3</v>
      </c>
      <c r="I25" s="129">
        <v>4469.6000000000004</v>
      </c>
      <c r="J25" s="129">
        <v>3258.8</v>
      </c>
      <c r="K25" s="129">
        <v>2602.6999999999998</v>
      </c>
      <c r="L25" s="130">
        <v>175</v>
      </c>
      <c r="M25" s="129">
        <f t="shared" si="2"/>
        <v>8453282.9299999997</v>
      </c>
      <c r="N25" s="129">
        <v>0</v>
      </c>
      <c r="O25" s="129">
        <v>0</v>
      </c>
      <c r="P25" s="129">
        <v>0</v>
      </c>
      <c r="Q25" s="129">
        <f>'Таблица 3 '!C22</f>
        <v>8453282.9299999997</v>
      </c>
      <c r="R25" s="129">
        <f t="shared" si="3"/>
        <v>8453282.9299999997</v>
      </c>
      <c r="S25" s="129">
        <v>0</v>
      </c>
      <c r="T25" s="131">
        <f t="shared" si="4"/>
        <v>2593.9864152448754</v>
      </c>
      <c r="U25" s="131">
        <v>2593.9864152448754</v>
      </c>
      <c r="V25" s="132" t="s">
        <v>41</v>
      </c>
    </row>
    <row r="26" spans="1:22" ht="54.75" customHeight="1" x14ac:dyDescent="0.25">
      <c r="A26" s="74">
        <v>12</v>
      </c>
      <c r="B26" s="50" t="s">
        <v>58</v>
      </c>
      <c r="C26" s="74" t="s">
        <v>48</v>
      </c>
      <c r="D26" s="74">
        <v>1976</v>
      </c>
      <c r="E26" s="74" t="s">
        <v>35</v>
      </c>
      <c r="F26" s="74" t="s">
        <v>46</v>
      </c>
      <c r="G26" s="49">
        <v>9</v>
      </c>
      <c r="H26" s="49">
        <v>1</v>
      </c>
      <c r="I26" s="129">
        <v>2379.5</v>
      </c>
      <c r="J26" s="129">
        <v>2377.5</v>
      </c>
      <c r="K26" s="129">
        <v>2377.5</v>
      </c>
      <c r="L26" s="130">
        <v>113</v>
      </c>
      <c r="M26" s="129">
        <f t="shared" si="2"/>
        <v>1505187.69</v>
      </c>
      <c r="N26" s="129">
        <v>0</v>
      </c>
      <c r="O26" s="129">
        <v>0</v>
      </c>
      <c r="P26" s="129">
        <v>0</v>
      </c>
      <c r="Q26" s="129">
        <f>'Таблица 3 '!C23</f>
        <v>1505187.69</v>
      </c>
      <c r="R26" s="129">
        <f t="shared" si="3"/>
        <v>1505187.69</v>
      </c>
      <c r="S26" s="129">
        <v>0</v>
      </c>
      <c r="T26" s="131">
        <f t="shared" si="4"/>
        <v>633.09682018927447</v>
      </c>
      <c r="U26" s="131">
        <v>633.09682018927447</v>
      </c>
      <c r="V26" s="132" t="s">
        <v>41</v>
      </c>
    </row>
    <row r="27" spans="1:22" ht="45" x14ac:dyDescent="0.25">
      <c r="A27" s="74">
        <v>13</v>
      </c>
      <c r="B27" s="50" t="s">
        <v>59</v>
      </c>
      <c r="C27" s="74" t="s">
        <v>39</v>
      </c>
      <c r="D27" s="74" t="s">
        <v>60</v>
      </c>
      <c r="E27" s="74" t="s">
        <v>36</v>
      </c>
      <c r="F27" s="74" t="s">
        <v>61</v>
      </c>
      <c r="G27" s="49">
        <v>9</v>
      </c>
      <c r="H27" s="49">
        <v>1</v>
      </c>
      <c r="I27" s="129">
        <v>3123.5</v>
      </c>
      <c r="J27" s="129">
        <v>2382.9</v>
      </c>
      <c r="K27" s="129">
        <v>2237.9</v>
      </c>
      <c r="L27" s="130">
        <v>101</v>
      </c>
      <c r="M27" s="129">
        <f t="shared" si="2"/>
        <v>2406698.4900000002</v>
      </c>
      <c r="N27" s="129">
        <v>0</v>
      </c>
      <c r="O27" s="129">
        <v>0</v>
      </c>
      <c r="P27" s="129">
        <v>0</v>
      </c>
      <c r="Q27" s="129">
        <f>'Таблица 3 '!C24</f>
        <v>2406698.4900000002</v>
      </c>
      <c r="R27" s="129">
        <f t="shared" si="3"/>
        <v>2406698.4900000002</v>
      </c>
      <c r="S27" s="129">
        <v>0</v>
      </c>
      <c r="T27" s="131">
        <f t="shared" si="4"/>
        <v>1009.9871962734484</v>
      </c>
      <c r="U27" s="131">
        <v>1009.9871962734484</v>
      </c>
      <c r="V27" s="132" t="s">
        <v>41</v>
      </c>
    </row>
    <row r="28" spans="1:22" ht="55.5" customHeight="1" x14ac:dyDescent="0.25">
      <c r="A28" s="74">
        <v>14</v>
      </c>
      <c r="B28" s="50" t="s">
        <v>62</v>
      </c>
      <c r="C28" s="74" t="s">
        <v>48</v>
      </c>
      <c r="D28" s="74">
        <v>1982</v>
      </c>
      <c r="E28" s="74" t="s">
        <v>35</v>
      </c>
      <c r="F28" s="74" t="s">
        <v>46</v>
      </c>
      <c r="G28" s="49">
        <v>5</v>
      </c>
      <c r="H28" s="49">
        <v>5</v>
      </c>
      <c r="I28" s="129">
        <v>5056.8999999999996</v>
      </c>
      <c r="J28" s="129">
        <v>3651.1</v>
      </c>
      <c r="K28" s="129">
        <v>3606.7</v>
      </c>
      <c r="L28" s="130">
        <v>153</v>
      </c>
      <c r="M28" s="129">
        <f t="shared" si="2"/>
        <v>2225010.6</v>
      </c>
      <c r="N28" s="129">
        <v>0</v>
      </c>
      <c r="O28" s="129">
        <v>0</v>
      </c>
      <c r="P28" s="129">
        <v>0</v>
      </c>
      <c r="Q28" s="129">
        <f>'Таблица 3 '!C25</f>
        <v>2225010.6</v>
      </c>
      <c r="R28" s="129">
        <f t="shared" si="3"/>
        <v>2225010.6</v>
      </c>
      <c r="S28" s="129">
        <v>0</v>
      </c>
      <c r="T28" s="131">
        <f t="shared" si="4"/>
        <v>609.40828791323167</v>
      </c>
      <c r="U28" s="131">
        <v>609.40828791323167</v>
      </c>
      <c r="V28" s="132" t="s">
        <v>41</v>
      </c>
    </row>
    <row r="29" spans="1:22" ht="55.5" customHeight="1" x14ac:dyDescent="0.25">
      <c r="A29" s="74">
        <v>15</v>
      </c>
      <c r="B29" s="50" t="s">
        <v>63</v>
      </c>
      <c r="C29" s="74" t="s">
        <v>48</v>
      </c>
      <c r="D29" s="74">
        <v>1985</v>
      </c>
      <c r="E29" s="74" t="s">
        <v>35</v>
      </c>
      <c r="F29" s="74" t="s">
        <v>46</v>
      </c>
      <c r="G29" s="49">
        <v>5</v>
      </c>
      <c r="H29" s="49">
        <v>7</v>
      </c>
      <c r="I29" s="129">
        <v>6705.6</v>
      </c>
      <c r="J29" s="129">
        <v>5262.9</v>
      </c>
      <c r="K29" s="129">
        <v>5262.9</v>
      </c>
      <c r="L29" s="130">
        <v>217</v>
      </c>
      <c r="M29" s="129">
        <f t="shared" si="2"/>
        <v>3513649.83</v>
      </c>
      <c r="N29" s="129">
        <v>0</v>
      </c>
      <c r="O29" s="129">
        <v>0</v>
      </c>
      <c r="P29" s="129">
        <v>0</v>
      </c>
      <c r="Q29" s="129">
        <f>'Таблица 3 '!C26</f>
        <v>3513649.83</v>
      </c>
      <c r="R29" s="129">
        <f t="shared" si="3"/>
        <v>3513649.83</v>
      </c>
      <c r="S29" s="129">
        <v>0</v>
      </c>
      <c r="T29" s="131">
        <f t="shared" si="4"/>
        <v>667.62618138288781</v>
      </c>
      <c r="U29" s="131">
        <v>667.62618138288781</v>
      </c>
      <c r="V29" s="132" t="s">
        <v>41</v>
      </c>
    </row>
    <row r="30" spans="1:22" ht="45" x14ac:dyDescent="0.25">
      <c r="A30" s="74">
        <v>16</v>
      </c>
      <c r="B30" s="50" t="s">
        <v>64</v>
      </c>
      <c r="C30" s="74" t="s">
        <v>39</v>
      </c>
      <c r="D30" s="74" t="s">
        <v>65</v>
      </c>
      <c r="E30" s="74">
        <v>2021</v>
      </c>
      <c r="F30" s="74" t="s">
        <v>46</v>
      </c>
      <c r="G30" s="49">
        <v>5</v>
      </c>
      <c r="H30" s="49">
        <v>6</v>
      </c>
      <c r="I30" s="129">
        <v>6094.94</v>
      </c>
      <c r="J30" s="129">
        <v>4472.3999999999996</v>
      </c>
      <c r="K30" s="129">
        <v>4403.8999999999996</v>
      </c>
      <c r="L30" s="130">
        <v>201</v>
      </c>
      <c r="M30" s="129">
        <f t="shared" si="2"/>
        <v>5335695.7700000005</v>
      </c>
      <c r="N30" s="129">
        <v>0</v>
      </c>
      <c r="O30" s="129">
        <v>0</v>
      </c>
      <c r="P30" s="129">
        <v>0</v>
      </c>
      <c r="Q30" s="129">
        <f>'Таблица 3 '!C27</f>
        <v>5335695.7700000005</v>
      </c>
      <c r="R30" s="129">
        <f t="shared" si="3"/>
        <v>5335695.7700000005</v>
      </c>
      <c r="S30" s="129">
        <v>0</v>
      </c>
      <c r="T30" s="131">
        <f t="shared" si="4"/>
        <v>1193.0274058670961</v>
      </c>
      <c r="U30" s="131">
        <v>1193.0274058670961</v>
      </c>
      <c r="V30" s="132" t="s">
        <v>41</v>
      </c>
    </row>
    <row r="31" spans="1:22" ht="45" x14ac:dyDescent="0.25">
      <c r="A31" s="74">
        <v>17</v>
      </c>
      <c r="B31" s="50" t="s">
        <v>66</v>
      </c>
      <c r="C31" s="74" t="s">
        <v>39</v>
      </c>
      <c r="D31" s="74" t="s">
        <v>67</v>
      </c>
      <c r="E31" s="74">
        <v>2021</v>
      </c>
      <c r="F31" s="74" t="s">
        <v>61</v>
      </c>
      <c r="G31" s="49">
        <v>2</v>
      </c>
      <c r="H31" s="49">
        <v>1</v>
      </c>
      <c r="I31" s="129">
        <v>575.79999999999995</v>
      </c>
      <c r="J31" s="129">
        <v>516.4</v>
      </c>
      <c r="K31" s="129">
        <v>516.4</v>
      </c>
      <c r="L31" s="130">
        <v>25</v>
      </c>
      <c r="M31" s="129">
        <f t="shared" si="2"/>
        <v>399080.52</v>
      </c>
      <c r="N31" s="129">
        <v>0</v>
      </c>
      <c r="O31" s="129">
        <v>0</v>
      </c>
      <c r="P31" s="129">
        <v>0</v>
      </c>
      <c r="Q31" s="129">
        <f>'Таблица 3 '!C28</f>
        <v>399080.52</v>
      </c>
      <c r="R31" s="129">
        <f t="shared" si="3"/>
        <v>399080.52</v>
      </c>
      <c r="S31" s="129">
        <v>0</v>
      </c>
      <c r="T31" s="131">
        <f t="shared" si="4"/>
        <v>772.8127807900853</v>
      </c>
      <c r="U31" s="131">
        <v>772.8127807900853</v>
      </c>
      <c r="V31" s="132" t="s">
        <v>41</v>
      </c>
    </row>
    <row r="32" spans="1:22" ht="45" x14ac:dyDescent="0.25">
      <c r="A32" s="74">
        <v>18</v>
      </c>
      <c r="B32" s="50" t="s">
        <v>68</v>
      </c>
      <c r="C32" s="74" t="s">
        <v>39</v>
      </c>
      <c r="D32" s="74" t="s">
        <v>69</v>
      </c>
      <c r="E32" s="74">
        <v>2018</v>
      </c>
      <c r="F32" s="74" t="s">
        <v>61</v>
      </c>
      <c r="G32" s="49">
        <v>2</v>
      </c>
      <c r="H32" s="49">
        <v>2</v>
      </c>
      <c r="I32" s="129">
        <v>854.9</v>
      </c>
      <c r="J32" s="129">
        <v>637.1</v>
      </c>
      <c r="K32" s="129">
        <v>564</v>
      </c>
      <c r="L32" s="130">
        <v>35</v>
      </c>
      <c r="M32" s="129">
        <f t="shared" si="2"/>
        <v>5540872.7999999998</v>
      </c>
      <c r="N32" s="129">
        <v>0</v>
      </c>
      <c r="O32" s="129">
        <v>0</v>
      </c>
      <c r="P32" s="129">
        <v>0</v>
      </c>
      <c r="Q32" s="129">
        <f>'Таблица 3 '!C29</f>
        <v>5540872.7999999998</v>
      </c>
      <c r="R32" s="129">
        <f t="shared" si="3"/>
        <v>5540872.7999999998</v>
      </c>
      <c r="S32" s="129">
        <v>0</v>
      </c>
      <c r="T32" s="131">
        <f t="shared" si="4"/>
        <v>8697.0221315335111</v>
      </c>
      <c r="U32" s="131">
        <v>8697.0221315335111</v>
      </c>
      <c r="V32" s="132" t="s">
        <v>41</v>
      </c>
    </row>
    <row r="33" spans="1:22" ht="56.25" customHeight="1" x14ac:dyDescent="0.25">
      <c r="A33" s="74">
        <v>19</v>
      </c>
      <c r="B33" s="50" t="s">
        <v>70</v>
      </c>
      <c r="C33" s="74" t="s">
        <v>48</v>
      </c>
      <c r="D33" s="74">
        <v>1973</v>
      </c>
      <c r="E33" s="74">
        <v>2021</v>
      </c>
      <c r="F33" s="74" t="s">
        <v>46</v>
      </c>
      <c r="G33" s="49">
        <v>5</v>
      </c>
      <c r="H33" s="49">
        <v>4</v>
      </c>
      <c r="I33" s="129">
        <v>4279.6000000000004</v>
      </c>
      <c r="J33" s="129">
        <v>3172.8</v>
      </c>
      <c r="K33" s="129">
        <v>2961.3</v>
      </c>
      <c r="L33" s="130">
        <v>140</v>
      </c>
      <c r="M33" s="129">
        <f t="shared" si="2"/>
        <v>481510.08</v>
      </c>
      <c r="N33" s="129">
        <v>0</v>
      </c>
      <c r="O33" s="129">
        <v>0</v>
      </c>
      <c r="P33" s="129">
        <v>0</v>
      </c>
      <c r="Q33" s="129">
        <f>'Таблица 3 '!C30</f>
        <v>481510.08</v>
      </c>
      <c r="R33" s="129">
        <f t="shared" si="3"/>
        <v>481510.08</v>
      </c>
      <c r="S33" s="129">
        <v>0</v>
      </c>
      <c r="T33" s="131">
        <f t="shared" si="4"/>
        <v>151.76187594553707</v>
      </c>
      <c r="U33" s="131">
        <v>151.76187594553707</v>
      </c>
      <c r="V33" s="132" t="s">
        <v>41</v>
      </c>
    </row>
    <row r="34" spans="1:22" ht="56.25" customHeight="1" x14ac:dyDescent="0.25">
      <c r="A34" s="74">
        <v>20</v>
      </c>
      <c r="B34" s="50" t="s">
        <v>71</v>
      </c>
      <c r="C34" s="74" t="s">
        <v>48</v>
      </c>
      <c r="D34" s="74">
        <v>1974</v>
      </c>
      <c r="E34" s="74">
        <v>2022</v>
      </c>
      <c r="F34" s="74" t="s">
        <v>72</v>
      </c>
      <c r="G34" s="49">
        <v>5</v>
      </c>
      <c r="H34" s="49">
        <v>4</v>
      </c>
      <c r="I34" s="129">
        <v>3715.9</v>
      </c>
      <c r="J34" s="129">
        <v>3529.5</v>
      </c>
      <c r="K34" s="129">
        <v>3105.4</v>
      </c>
      <c r="L34" s="130">
        <v>118</v>
      </c>
      <c r="M34" s="129">
        <f t="shared" si="2"/>
        <v>489640.28</v>
      </c>
      <c r="N34" s="129">
        <v>0</v>
      </c>
      <c r="O34" s="129">
        <v>0</v>
      </c>
      <c r="P34" s="129">
        <v>0</v>
      </c>
      <c r="Q34" s="129">
        <f>'Таблица 3 '!C31</f>
        <v>489640.28</v>
      </c>
      <c r="R34" s="129">
        <f t="shared" si="3"/>
        <v>489640.28</v>
      </c>
      <c r="S34" s="129">
        <v>0</v>
      </c>
      <c r="T34" s="131">
        <f t="shared" si="4"/>
        <v>138.72794446805497</v>
      </c>
      <c r="U34" s="131">
        <v>138.72794446805497</v>
      </c>
      <c r="V34" s="132" t="s">
        <v>41</v>
      </c>
    </row>
    <row r="35" spans="1:22" ht="56.25" customHeight="1" x14ac:dyDescent="0.25">
      <c r="A35" s="74">
        <v>21</v>
      </c>
      <c r="B35" s="50" t="s">
        <v>73</v>
      </c>
      <c r="C35" s="74" t="s">
        <v>48</v>
      </c>
      <c r="D35" s="74">
        <v>1988</v>
      </c>
      <c r="E35" s="74" t="s">
        <v>35</v>
      </c>
      <c r="F35" s="74" t="s">
        <v>46</v>
      </c>
      <c r="G35" s="49">
        <v>9</v>
      </c>
      <c r="H35" s="49">
        <v>1</v>
      </c>
      <c r="I35" s="129">
        <v>5862.3</v>
      </c>
      <c r="J35" s="129">
        <v>4924.2</v>
      </c>
      <c r="K35" s="129">
        <v>4836.7</v>
      </c>
      <c r="L35" s="130">
        <v>128</v>
      </c>
      <c r="M35" s="129">
        <f t="shared" si="2"/>
        <v>1437993.73</v>
      </c>
      <c r="N35" s="129">
        <v>0</v>
      </c>
      <c r="O35" s="129">
        <v>0</v>
      </c>
      <c r="P35" s="129">
        <v>0</v>
      </c>
      <c r="Q35" s="129">
        <f>'Таблица 3 '!C32</f>
        <v>1437993.73</v>
      </c>
      <c r="R35" s="129">
        <f t="shared" si="3"/>
        <v>1437993.73</v>
      </c>
      <c r="S35" s="129">
        <v>0</v>
      </c>
      <c r="T35" s="131">
        <f t="shared" si="4"/>
        <v>292.02585800739206</v>
      </c>
      <c r="U35" s="131">
        <v>292.02585800739206</v>
      </c>
      <c r="V35" s="132" t="s">
        <v>41</v>
      </c>
    </row>
    <row r="36" spans="1:22" ht="56.25" customHeight="1" x14ac:dyDescent="0.25">
      <c r="A36" s="74">
        <v>22</v>
      </c>
      <c r="B36" s="50" t="s">
        <v>74</v>
      </c>
      <c r="C36" s="74" t="s">
        <v>48</v>
      </c>
      <c r="D36" s="74">
        <v>1971</v>
      </c>
      <c r="E36" s="74">
        <v>2021</v>
      </c>
      <c r="F36" s="74" t="s">
        <v>46</v>
      </c>
      <c r="G36" s="49">
        <v>5</v>
      </c>
      <c r="H36" s="49">
        <v>4</v>
      </c>
      <c r="I36" s="129">
        <v>4253.1000000000004</v>
      </c>
      <c r="J36" s="129">
        <v>3282.1</v>
      </c>
      <c r="K36" s="129">
        <v>2703.8</v>
      </c>
      <c r="L36" s="130">
        <v>154</v>
      </c>
      <c r="M36" s="129">
        <f t="shared" si="2"/>
        <v>1090157.18</v>
      </c>
      <c r="N36" s="129">
        <v>0</v>
      </c>
      <c r="O36" s="129">
        <v>0</v>
      </c>
      <c r="P36" s="129">
        <v>0</v>
      </c>
      <c r="Q36" s="129">
        <f>'Таблица 3 '!C33</f>
        <v>1090157.18</v>
      </c>
      <c r="R36" s="129">
        <f t="shared" si="3"/>
        <v>1090157.18</v>
      </c>
      <c r="S36" s="129">
        <v>0</v>
      </c>
      <c r="T36" s="131">
        <f t="shared" si="4"/>
        <v>332.15233539502145</v>
      </c>
      <c r="U36" s="131">
        <v>332.15233539502145</v>
      </c>
      <c r="V36" s="132" t="s">
        <v>41</v>
      </c>
    </row>
    <row r="37" spans="1:22" ht="45" x14ac:dyDescent="0.25">
      <c r="A37" s="74">
        <v>23</v>
      </c>
      <c r="B37" s="50" t="s">
        <v>75</v>
      </c>
      <c r="C37" s="74" t="s">
        <v>39</v>
      </c>
      <c r="D37" s="74">
        <v>2009</v>
      </c>
      <c r="E37" s="74" t="s">
        <v>36</v>
      </c>
      <c r="F37" s="74" t="s">
        <v>46</v>
      </c>
      <c r="G37" s="49">
        <v>9</v>
      </c>
      <c r="H37" s="49">
        <v>2</v>
      </c>
      <c r="I37" s="129">
        <v>4785.7</v>
      </c>
      <c r="J37" s="129">
        <v>4707.8</v>
      </c>
      <c r="K37" s="129">
        <v>3470.3</v>
      </c>
      <c r="L37" s="130">
        <v>124</v>
      </c>
      <c r="M37" s="129">
        <f t="shared" si="2"/>
        <v>6048601.8400000008</v>
      </c>
      <c r="N37" s="129">
        <v>0</v>
      </c>
      <c r="O37" s="129">
        <v>0</v>
      </c>
      <c r="P37" s="129">
        <v>0</v>
      </c>
      <c r="Q37" s="129">
        <f>'Таблица 3 '!C34</f>
        <v>6048601.8400000008</v>
      </c>
      <c r="R37" s="129">
        <f t="shared" si="3"/>
        <v>6048601.8400000008</v>
      </c>
      <c r="S37" s="129">
        <v>0</v>
      </c>
      <c r="T37" s="131">
        <f t="shared" si="4"/>
        <v>1284.8043332342072</v>
      </c>
      <c r="U37" s="131">
        <v>1284.8043332342072</v>
      </c>
      <c r="V37" s="132" t="s">
        <v>41</v>
      </c>
    </row>
    <row r="38" spans="1:22" ht="45" x14ac:dyDescent="0.25">
      <c r="A38" s="74">
        <v>24</v>
      </c>
      <c r="B38" s="50" t="s">
        <v>76</v>
      </c>
      <c r="C38" s="74" t="s">
        <v>39</v>
      </c>
      <c r="D38" s="74">
        <v>1973</v>
      </c>
      <c r="E38" s="74">
        <v>2021</v>
      </c>
      <c r="F38" s="74" t="s">
        <v>61</v>
      </c>
      <c r="G38" s="49">
        <v>2</v>
      </c>
      <c r="H38" s="49">
        <v>2</v>
      </c>
      <c r="I38" s="129">
        <v>736</v>
      </c>
      <c r="J38" s="129">
        <v>732</v>
      </c>
      <c r="K38" s="129">
        <v>700.5</v>
      </c>
      <c r="L38" s="130">
        <v>37</v>
      </c>
      <c r="M38" s="129">
        <f t="shared" si="2"/>
        <v>1164526.83</v>
      </c>
      <c r="N38" s="129">
        <v>0</v>
      </c>
      <c r="O38" s="129">
        <v>0</v>
      </c>
      <c r="P38" s="129">
        <v>0</v>
      </c>
      <c r="Q38" s="129">
        <f>'Таблица 3 '!C35</f>
        <v>1164526.83</v>
      </c>
      <c r="R38" s="129">
        <f t="shared" si="3"/>
        <v>1164526.83</v>
      </c>
      <c r="S38" s="129">
        <v>0</v>
      </c>
      <c r="T38" s="131">
        <f t="shared" si="4"/>
        <v>1590.8836475409837</v>
      </c>
      <c r="U38" s="131">
        <v>1590.8836475409837</v>
      </c>
      <c r="V38" s="132" t="s">
        <v>41</v>
      </c>
    </row>
    <row r="39" spans="1:22" ht="45" x14ac:dyDescent="0.25">
      <c r="A39" s="74">
        <v>25</v>
      </c>
      <c r="B39" s="50" t="s">
        <v>77</v>
      </c>
      <c r="C39" s="74" t="s">
        <v>39</v>
      </c>
      <c r="D39" s="74" t="s">
        <v>78</v>
      </c>
      <c r="E39" s="74">
        <v>2022</v>
      </c>
      <c r="F39" s="74" t="s">
        <v>61</v>
      </c>
      <c r="G39" s="49">
        <v>2</v>
      </c>
      <c r="H39" s="49">
        <v>2</v>
      </c>
      <c r="I39" s="129">
        <v>726.9</v>
      </c>
      <c r="J39" s="129">
        <v>725.3</v>
      </c>
      <c r="K39" s="129">
        <v>561.1</v>
      </c>
      <c r="L39" s="130">
        <v>33</v>
      </c>
      <c r="M39" s="129">
        <f t="shared" si="2"/>
        <v>910520.4</v>
      </c>
      <c r="N39" s="129">
        <v>0</v>
      </c>
      <c r="O39" s="129">
        <v>0</v>
      </c>
      <c r="P39" s="129">
        <v>0</v>
      </c>
      <c r="Q39" s="129">
        <f>'Таблица 3 '!C36</f>
        <v>910520.4</v>
      </c>
      <c r="R39" s="129">
        <f t="shared" si="3"/>
        <v>910520.4</v>
      </c>
      <c r="S39" s="129">
        <v>0</v>
      </c>
      <c r="T39" s="131">
        <f t="shared" si="4"/>
        <v>1255.3707431407695</v>
      </c>
      <c r="U39" s="131">
        <v>1255.3707431407695</v>
      </c>
      <c r="V39" s="132" t="s">
        <v>41</v>
      </c>
    </row>
    <row r="40" spans="1:22" ht="45" x14ac:dyDescent="0.25">
      <c r="A40" s="74">
        <v>26</v>
      </c>
      <c r="B40" s="50" t="s">
        <v>79</v>
      </c>
      <c r="C40" s="74" t="s">
        <v>39</v>
      </c>
      <c r="D40" s="74">
        <v>1996</v>
      </c>
      <c r="E40" s="74" t="s">
        <v>36</v>
      </c>
      <c r="F40" s="74" t="s">
        <v>46</v>
      </c>
      <c r="G40" s="49">
        <v>0</v>
      </c>
      <c r="H40" s="49">
        <v>0</v>
      </c>
      <c r="I40" s="129">
        <v>1000</v>
      </c>
      <c r="J40" s="129">
        <v>568.1</v>
      </c>
      <c r="K40" s="129">
        <v>0</v>
      </c>
      <c r="L40" s="130">
        <v>12</v>
      </c>
      <c r="M40" s="129">
        <f t="shared" si="2"/>
        <v>523116.39</v>
      </c>
      <c r="N40" s="129">
        <v>0</v>
      </c>
      <c r="O40" s="129">
        <v>0</v>
      </c>
      <c r="P40" s="129">
        <v>0</v>
      </c>
      <c r="Q40" s="129">
        <f>'Таблица 3 '!C37</f>
        <v>523116.39</v>
      </c>
      <c r="R40" s="129">
        <f t="shared" si="3"/>
        <v>523116.39</v>
      </c>
      <c r="S40" s="129">
        <v>0</v>
      </c>
      <c r="T40" s="131">
        <f t="shared" si="4"/>
        <v>920.81744411195211</v>
      </c>
      <c r="U40" s="131">
        <v>920.81744411195211</v>
      </c>
      <c r="V40" s="132" t="s">
        <v>41</v>
      </c>
    </row>
    <row r="41" spans="1:22" ht="46.5" customHeight="1" x14ac:dyDescent="0.25">
      <c r="A41" s="74">
        <v>27</v>
      </c>
      <c r="B41" s="50" t="s">
        <v>80</v>
      </c>
      <c r="C41" s="74" t="s">
        <v>48</v>
      </c>
      <c r="D41" s="74">
        <v>1965</v>
      </c>
      <c r="E41" s="74" t="s">
        <v>35</v>
      </c>
      <c r="F41" s="74" t="s">
        <v>72</v>
      </c>
      <c r="G41" s="49">
        <v>3</v>
      </c>
      <c r="H41" s="49">
        <v>1</v>
      </c>
      <c r="I41" s="129">
        <v>1859.1</v>
      </c>
      <c r="J41" s="129">
        <v>1098.5999999999999</v>
      </c>
      <c r="K41" s="129">
        <v>717</v>
      </c>
      <c r="L41" s="130">
        <v>86</v>
      </c>
      <c r="M41" s="129">
        <f t="shared" si="2"/>
        <v>498200</v>
      </c>
      <c r="N41" s="129">
        <v>0</v>
      </c>
      <c r="O41" s="129">
        <v>0</v>
      </c>
      <c r="P41" s="129">
        <v>0</v>
      </c>
      <c r="Q41" s="129">
        <f>'Таблица 3 '!C38</f>
        <v>498200</v>
      </c>
      <c r="R41" s="129">
        <f t="shared" si="3"/>
        <v>498200</v>
      </c>
      <c r="S41" s="129">
        <v>0</v>
      </c>
      <c r="T41" s="131">
        <f t="shared" si="4"/>
        <v>453.48625523393412</v>
      </c>
      <c r="U41" s="131">
        <v>453.48625523393412</v>
      </c>
      <c r="V41" s="132" t="s">
        <v>41</v>
      </c>
    </row>
    <row r="42" spans="1:22" ht="57" customHeight="1" x14ac:dyDescent="0.25">
      <c r="A42" s="74">
        <v>28</v>
      </c>
      <c r="B42" s="50" t="s">
        <v>81</v>
      </c>
      <c r="C42" s="74" t="s">
        <v>48</v>
      </c>
      <c r="D42" s="74">
        <v>1962</v>
      </c>
      <c r="E42" s="74" t="s">
        <v>35</v>
      </c>
      <c r="F42" s="74" t="s">
        <v>72</v>
      </c>
      <c r="G42" s="49">
        <v>4</v>
      </c>
      <c r="H42" s="49">
        <v>1</v>
      </c>
      <c r="I42" s="129">
        <v>2623.1</v>
      </c>
      <c r="J42" s="129">
        <v>1954.8</v>
      </c>
      <c r="K42" s="129">
        <v>1750.3</v>
      </c>
      <c r="L42" s="130">
        <v>93</v>
      </c>
      <c r="M42" s="129">
        <f t="shared" si="2"/>
        <v>950265.92</v>
      </c>
      <c r="N42" s="129">
        <v>0</v>
      </c>
      <c r="O42" s="129">
        <v>0</v>
      </c>
      <c r="P42" s="129">
        <v>0</v>
      </c>
      <c r="Q42" s="129">
        <f>'Таблица 3 '!C39</f>
        <v>950265.92</v>
      </c>
      <c r="R42" s="129">
        <f t="shared" si="3"/>
        <v>950265.92</v>
      </c>
      <c r="S42" s="129">
        <v>0</v>
      </c>
      <c r="T42" s="131">
        <f t="shared" si="4"/>
        <v>486.11925516676899</v>
      </c>
      <c r="U42" s="131">
        <v>486.11925516676899</v>
      </c>
      <c r="V42" s="132" t="s">
        <v>41</v>
      </c>
    </row>
    <row r="43" spans="1:22" ht="45" x14ac:dyDescent="0.25">
      <c r="A43" s="74">
        <v>29</v>
      </c>
      <c r="B43" s="50" t="s">
        <v>82</v>
      </c>
      <c r="C43" s="74" t="s">
        <v>39</v>
      </c>
      <c r="D43" s="74">
        <v>1958</v>
      </c>
      <c r="E43" s="74" t="s">
        <v>36</v>
      </c>
      <c r="F43" s="74" t="s">
        <v>61</v>
      </c>
      <c r="G43" s="49">
        <v>2</v>
      </c>
      <c r="H43" s="49">
        <v>1</v>
      </c>
      <c r="I43" s="129">
        <v>279.39999999999998</v>
      </c>
      <c r="J43" s="129">
        <v>279.39999999999998</v>
      </c>
      <c r="K43" s="129">
        <v>172.4</v>
      </c>
      <c r="L43" s="130">
        <v>18</v>
      </c>
      <c r="M43" s="129">
        <f t="shared" si="2"/>
        <v>104605.04</v>
      </c>
      <c r="N43" s="129">
        <v>0</v>
      </c>
      <c r="O43" s="129">
        <v>0</v>
      </c>
      <c r="P43" s="129">
        <v>0</v>
      </c>
      <c r="Q43" s="129">
        <f>'Таблица 3 '!C40</f>
        <v>104605.04</v>
      </c>
      <c r="R43" s="129">
        <f t="shared" si="3"/>
        <v>104605.04</v>
      </c>
      <c r="S43" s="129">
        <v>0</v>
      </c>
      <c r="T43" s="131">
        <f t="shared" si="4"/>
        <v>374.3916964924839</v>
      </c>
      <c r="U43" s="131">
        <v>374.3916964924839</v>
      </c>
      <c r="V43" s="132" t="s">
        <v>41</v>
      </c>
    </row>
    <row r="44" spans="1:22" ht="45" x14ac:dyDescent="0.25">
      <c r="A44" s="74">
        <v>30</v>
      </c>
      <c r="B44" s="50" t="s">
        <v>83</v>
      </c>
      <c r="C44" s="74" t="s">
        <v>39</v>
      </c>
      <c r="D44" s="74" t="s">
        <v>84</v>
      </c>
      <c r="E44" s="74">
        <v>2021</v>
      </c>
      <c r="F44" s="74" t="s">
        <v>61</v>
      </c>
      <c r="G44" s="49">
        <v>5</v>
      </c>
      <c r="H44" s="49">
        <v>3</v>
      </c>
      <c r="I44" s="129">
        <v>3734.6</v>
      </c>
      <c r="J44" s="129">
        <v>2713.8</v>
      </c>
      <c r="K44" s="129">
        <v>2713.8</v>
      </c>
      <c r="L44" s="130">
        <v>72</v>
      </c>
      <c r="M44" s="129">
        <f t="shared" si="2"/>
        <v>5258368.28</v>
      </c>
      <c r="N44" s="129">
        <v>0</v>
      </c>
      <c r="O44" s="129">
        <v>0</v>
      </c>
      <c r="P44" s="129">
        <v>0</v>
      </c>
      <c r="Q44" s="129">
        <f>'Таблица 3 '!C41</f>
        <v>5258368.28</v>
      </c>
      <c r="R44" s="129">
        <f t="shared" si="3"/>
        <v>5258368.28</v>
      </c>
      <c r="S44" s="129">
        <v>0</v>
      </c>
      <c r="T44" s="131">
        <f t="shared" si="4"/>
        <v>1937.6403124769695</v>
      </c>
      <c r="U44" s="131">
        <v>1937.6403124769695</v>
      </c>
      <c r="V44" s="132" t="s">
        <v>41</v>
      </c>
    </row>
    <row r="45" spans="1:22" ht="45" x14ac:dyDescent="0.25">
      <c r="A45" s="74">
        <v>31</v>
      </c>
      <c r="B45" s="50" t="s">
        <v>85</v>
      </c>
      <c r="C45" s="74" t="s">
        <v>39</v>
      </c>
      <c r="D45" s="74" t="s">
        <v>86</v>
      </c>
      <c r="E45" s="74">
        <v>2019</v>
      </c>
      <c r="F45" s="74" t="s">
        <v>61</v>
      </c>
      <c r="G45" s="49">
        <v>3</v>
      </c>
      <c r="H45" s="49">
        <v>2</v>
      </c>
      <c r="I45" s="129">
        <v>682</v>
      </c>
      <c r="J45" s="129">
        <v>619.9</v>
      </c>
      <c r="K45" s="129">
        <v>619.9</v>
      </c>
      <c r="L45" s="130">
        <v>22</v>
      </c>
      <c r="M45" s="129">
        <f t="shared" si="2"/>
        <v>63048.61</v>
      </c>
      <c r="N45" s="129">
        <v>0</v>
      </c>
      <c r="O45" s="129">
        <v>0</v>
      </c>
      <c r="P45" s="129">
        <v>0</v>
      </c>
      <c r="Q45" s="129">
        <f>'Таблица 3 '!C42</f>
        <v>63048.61</v>
      </c>
      <c r="R45" s="129">
        <f t="shared" si="3"/>
        <v>63048.61</v>
      </c>
      <c r="S45" s="129">
        <v>0</v>
      </c>
      <c r="T45" s="131">
        <f t="shared" si="4"/>
        <v>101.70771092111632</v>
      </c>
      <c r="U45" s="131">
        <v>101.70771092111632</v>
      </c>
      <c r="V45" s="132" t="s">
        <v>41</v>
      </c>
    </row>
    <row r="46" spans="1:22" ht="57" customHeight="1" x14ac:dyDescent="0.25">
      <c r="A46" s="74">
        <v>32</v>
      </c>
      <c r="B46" s="50" t="s">
        <v>87</v>
      </c>
      <c r="C46" s="74" t="s">
        <v>48</v>
      </c>
      <c r="D46" s="74">
        <v>1991</v>
      </c>
      <c r="E46" s="74">
        <v>2021</v>
      </c>
      <c r="F46" s="74" t="s">
        <v>46</v>
      </c>
      <c r="G46" s="49">
        <v>5</v>
      </c>
      <c r="H46" s="49">
        <v>2</v>
      </c>
      <c r="I46" s="129">
        <v>3236.5</v>
      </c>
      <c r="J46" s="129">
        <v>2401.8000000000002</v>
      </c>
      <c r="K46" s="129">
        <v>2297.8000000000002</v>
      </c>
      <c r="L46" s="130">
        <v>83</v>
      </c>
      <c r="M46" s="129">
        <f t="shared" si="2"/>
        <v>1465343.89</v>
      </c>
      <c r="N46" s="129">
        <v>0</v>
      </c>
      <c r="O46" s="129">
        <v>0</v>
      </c>
      <c r="P46" s="129">
        <v>0</v>
      </c>
      <c r="Q46" s="129">
        <f>'Таблица 3 '!C43</f>
        <v>1465343.89</v>
      </c>
      <c r="R46" s="129">
        <f t="shared" si="3"/>
        <v>1465343.89</v>
      </c>
      <c r="S46" s="129">
        <v>0</v>
      </c>
      <c r="T46" s="131">
        <f t="shared" si="4"/>
        <v>610.10237738362889</v>
      </c>
      <c r="U46" s="131">
        <v>610.10237738362889</v>
      </c>
      <c r="V46" s="132" t="s">
        <v>41</v>
      </c>
    </row>
    <row r="47" spans="1:22" ht="57" customHeight="1" x14ac:dyDescent="0.25">
      <c r="A47" s="74">
        <v>33</v>
      </c>
      <c r="B47" s="50" t="s">
        <v>88</v>
      </c>
      <c r="C47" s="74" t="s">
        <v>48</v>
      </c>
      <c r="D47" s="74">
        <v>1988</v>
      </c>
      <c r="E47" s="74" t="s">
        <v>35</v>
      </c>
      <c r="F47" s="74" t="s">
        <v>46</v>
      </c>
      <c r="G47" s="49">
        <v>5</v>
      </c>
      <c r="H47" s="49">
        <v>6</v>
      </c>
      <c r="I47" s="129">
        <v>4252.6000000000004</v>
      </c>
      <c r="J47" s="129">
        <v>4228.8</v>
      </c>
      <c r="K47" s="129">
        <v>3761.1</v>
      </c>
      <c r="L47" s="130">
        <v>113</v>
      </c>
      <c r="M47" s="129">
        <f t="shared" si="2"/>
        <v>3987833.17</v>
      </c>
      <c r="N47" s="129">
        <v>0</v>
      </c>
      <c r="O47" s="129">
        <v>0</v>
      </c>
      <c r="P47" s="129">
        <v>0</v>
      </c>
      <c r="Q47" s="129">
        <f>'Таблица 3 '!C44</f>
        <v>3987833.17</v>
      </c>
      <c r="R47" s="129">
        <f t="shared" si="3"/>
        <v>3987833.17</v>
      </c>
      <c r="S47" s="129">
        <v>0</v>
      </c>
      <c r="T47" s="131">
        <f t="shared" si="4"/>
        <v>943.01768113885726</v>
      </c>
      <c r="U47" s="131">
        <v>943.01768113885726</v>
      </c>
      <c r="V47" s="132" t="s">
        <v>41</v>
      </c>
    </row>
    <row r="48" spans="1:22" ht="45" x14ac:dyDescent="0.25">
      <c r="A48" s="74">
        <v>34</v>
      </c>
      <c r="B48" s="50" t="s">
        <v>89</v>
      </c>
      <c r="C48" s="74" t="s">
        <v>39</v>
      </c>
      <c r="D48" s="74">
        <v>1964</v>
      </c>
      <c r="E48" s="74" t="s">
        <v>36</v>
      </c>
      <c r="F48" s="74" t="s">
        <v>61</v>
      </c>
      <c r="G48" s="49">
        <v>4</v>
      </c>
      <c r="H48" s="49">
        <v>3</v>
      </c>
      <c r="I48" s="129">
        <v>2901.24</v>
      </c>
      <c r="J48" s="129">
        <v>2082</v>
      </c>
      <c r="K48" s="129">
        <v>2037.5</v>
      </c>
      <c r="L48" s="130">
        <v>76</v>
      </c>
      <c r="M48" s="129">
        <f t="shared" si="2"/>
        <v>5437179</v>
      </c>
      <c r="N48" s="129">
        <v>0</v>
      </c>
      <c r="O48" s="129">
        <v>0</v>
      </c>
      <c r="P48" s="129">
        <v>0</v>
      </c>
      <c r="Q48" s="129">
        <f>'Таблица 3 '!C45</f>
        <v>5437179</v>
      </c>
      <c r="R48" s="129">
        <f t="shared" si="3"/>
        <v>5437179</v>
      </c>
      <c r="S48" s="129">
        <v>0</v>
      </c>
      <c r="T48" s="131">
        <f t="shared" si="4"/>
        <v>2611.5172910662823</v>
      </c>
      <c r="U48" s="131">
        <v>2611.5172910662823</v>
      </c>
      <c r="V48" s="132" t="s">
        <v>41</v>
      </c>
    </row>
    <row r="49" spans="1:22" ht="45" x14ac:dyDescent="0.25">
      <c r="A49" s="74">
        <v>35</v>
      </c>
      <c r="B49" s="50" t="s">
        <v>90</v>
      </c>
      <c r="C49" s="74" t="s">
        <v>39</v>
      </c>
      <c r="D49" s="74">
        <v>1938</v>
      </c>
      <c r="E49" s="74" t="s">
        <v>36</v>
      </c>
      <c r="F49" s="74" t="s">
        <v>40</v>
      </c>
      <c r="G49" s="49">
        <v>4</v>
      </c>
      <c r="H49" s="49">
        <v>3</v>
      </c>
      <c r="I49" s="129">
        <v>2984.3</v>
      </c>
      <c r="J49" s="129">
        <v>2172.6</v>
      </c>
      <c r="K49" s="129">
        <v>2172.6</v>
      </c>
      <c r="L49" s="130">
        <v>72</v>
      </c>
      <c r="M49" s="129">
        <f t="shared" si="2"/>
        <v>5190075.1100000003</v>
      </c>
      <c r="N49" s="129">
        <v>0</v>
      </c>
      <c r="O49" s="129">
        <v>0</v>
      </c>
      <c r="P49" s="129">
        <v>0</v>
      </c>
      <c r="Q49" s="129">
        <f>'Таблица 3 '!C46</f>
        <v>5190075.1100000003</v>
      </c>
      <c r="R49" s="129">
        <f t="shared" si="3"/>
        <v>5190075.1100000003</v>
      </c>
      <c r="S49" s="129">
        <v>0</v>
      </c>
      <c r="T49" s="131">
        <f t="shared" si="4"/>
        <v>2388.8774325692721</v>
      </c>
      <c r="U49" s="131">
        <v>2388.8774325692721</v>
      </c>
      <c r="V49" s="132" t="s">
        <v>41</v>
      </c>
    </row>
    <row r="50" spans="1:22" ht="45" x14ac:dyDescent="0.25">
      <c r="A50" s="74">
        <v>36</v>
      </c>
      <c r="B50" s="50" t="s">
        <v>91</v>
      </c>
      <c r="C50" s="74" t="s">
        <v>39</v>
      </c>
      <c r="D50" s="74" t="s">
        <v>92</v>
      </c>
      <c r="E50" s="74">
        <v>2021</v>
      </c>
      <c r="F50" s="74" t="s">
        <v>61</v>
      </c>
      <c r="G50" s="49">
        <v>5</v>
      </c>
      <c r="H50" s="49">
        <v>4</v>
      </c>
      <c r="I50" s="129">
        <v>4415.2</v>
      </c>
      <c r="J50" s="129">
        <v>3767.9</v>
      </c>
      <c r="K50" s="129">
        <v>3460.4</v>
      </c>
      <c r="L50" s="130">
        <v>137</v>
      </c>
      <c r="M50" s="129">
        <f t="shared" si="2"/>
        <v>2893035.3</v>
      </c>
      <c r="N50" s="129">
        <v>0</v>
      </c>
      <c r="O50" s="129">
        <v>0</v>
      </c>
      <c r="P50" s="129">
        <v>0</v>
      </c>
      <c r="Q50" s="129">
        <f>'Таблица 3 '!C47</f>
        <v>2893035.3</v>
      </c>
      <c r="R50" s="129">
        <f t="shared" si="3"/>
        <v>2893035.3</v>
      </c>
      <c r="S50" s="129">
        <v>0</v>
      </c>
      <c r="T50" s="131">
        <f t="shared" si="4"/>
        <v>767.81106186469913</v>
      </c>
      <c r="U50" s="131">
        <v>767.81106186469913</v>
      </c>
      <c r="V50" s="132" t="s">
        <v>41</v>
      </c>
    </row>
    <row r="51" spans="1:22" ht="45" x14ac:dyDescent="0.25">
      <c r="A51" s="74">
        <v>37</v>
      </c>
      <c r="B51" s="50" t="s">
        <v>93</v>
      </c>
      <c r="C51" s="74" t="s">
        <v>39</v>
      </c>
      <c r="D51" s="74">
        <v>1988</v>
      </c>
      <c r="E51" s="74">
        <v>2021</v>
      </c>
      <c r="F51" s="74" t="s">
        <v>61</v>
      </c>
      <c r="G51" s="49">
        <v>5</v>
      </c>
      <c r="H51" s="49">
        <v>8</v>
      </c>
      <c r="I51" s="129">
        <v>7256.8</v>
      </c>
      <c r="J51" s="129">
        <v>5241.6000000000004</v>
      </c>
      <c r="K51" s="129">
        <v>4987.8</v>
      </c>
      <c r="L51" s="130">
        <v>235</v>
      </c>
      <c r="M51" s="129">
        <f t="shared" si="2"/>
        <v>2970008.04</v>
      </c>
      <c r="N51" s="129">
        <v>0</v>
      </c>
      <c r="O51" s="129">
        <v>0</v>
      </c>
      <c r="P51" s="129">
        <v>0</v>
      </c>
      <c r="Q51" s="129">
        <f>'Таблица 3 '!C48</f>
        <v>2970008.04</v>
      </c>
      <c r="R51" s="129">
        <f t="shared" si="3"/>
        <v>2970008.04</v>
      </c>
      <c r="S51" s="129">
        <v>0</v>
      </c>
      <c r="T51" s="131">
        <f t="shared" si="4"/>
        <v>566.62241300366293</v>
      </c>
      <c r="U51" s="131">
        <v>566.62241300366293</v>
      </c>
      <c r="V51" s="132" t="s">
        <v>41</v>
      </c>
    </row>
    <row r="52" spans="1:22" ht="45" x14ac:dyDescent="0.25">
      <c r="A52" s="74">
        <v>38</v>
      </c>
      <c r="B52" s="50" t="s">
        <v>94</v>
      </c>
      <c r="C52" s="74" t="s">
        <v>39</v>
      </c>
      <c r="D52" s="74" t="s">
        <v>95</v>
      </c>
      <c r="E52" s="74">
        <v>2018</v>
      </c>
      <c r="F52" s="74" t="s">
        <v>61</v>
      </c>
      <c r="G52" s="49">
        <v>5</v>
      </c>
      <c r="H52" s="49">
        <v>4</v>
      </c>
      <c r="I52" s="129">
        <v>4506.8999999999996</v>
      </c>
      <c r="J52" s="129">
        <v>4026.8</v>
      </c>
      <c r="K52" s="129">
        <v>3073.8</v>
      </c>
      <c r="L52" s="130">
        <v>123</v>
      </c>
      <c r="M52" s="129">
        <f t="shared" si="2"/>
        <v>6150096.3900000006</v>
      </c>
      <c r="N52" s="129">
        <v>0</v>
      </c>
      <c r="O52" s="129">
        <v>0</v>
      </c>
      <c r="P52" s="129">
        <v>0</v>
      </c>
      <c r="Q52" s="129">
        <f>'Таблица 3 '!C49</f>
        <v>6150096.3900000006</v>
      </c>
      <c r="R52" s="129">
        <f t="shared" si="3"/>
        <v>6150096.3900000006</v>
      </c>
      <c r="S52" s="129">
        <v>0</v>
      </c>
      <c r="T52" s="131">
        <f t="shared" si="4"/>
        <v>1527.2912461507897</v>
      </c>
      <c r="U52" s="131">
        <v>1527.2912461507897</v>
      </c>
      <c r="V52" s="132" t="s">
        <v>41</v>
      </c>
    </row>
    <row r="53" spans="1:22" ht="45" x14ac:dyDescent="0.25">
      <c r="A53" s="74">
        <v>39</v>
      </c>
      <c r="B53" s="50" t="s">
        <v>96</v>
      </c>
      <c r="C53" s="74" t="s">
        <v>39</v>
      </c>
      <c r="D53" s="74">
        <v>1991</v>
      </c>
      <c r="E53" s="74" t="s">
        <v>36</v>
      </c>
      <c r="F53" s="74" t="s">
        <v>61</v>
      </c>
      <c r="G53" s="49">
        <v>5</v>
      </c>
      <c r="H53" s="49">
        <v>4</v>
      </c>
      <c r="I53" s="129">
        <v>4046.2</v>
      </c>
      <c r="J53" s="129">
        <v>2839.6</v>
      </c>
      <c r="K53" s="129">
        <v>2839.6</v>
      </c>
      <c r="L53" s="130">
        <v>113</v>
      </c>
      <c r="M53" s="129">
        <f t="shared" si="2"/>
        <v>251803.16</v>
      </c>
      <c r="N53" s="129">
        <v>0</v>
      </c>
      <c r="O53" s="129">
        <v>0</v>
      </c>
      <c r="P53" s="129">
        <v>0</v>
      </c>
      <c r="Q53" s="129">
        <f>'Таблица 3 '!C50</f>
        <v>251803.16</v>
      </c>
      <c r="R53" s="129">
        <f t="shared" si="3"/>
        <v>251803.16</v>
      </c>
      <c r="S53" s="129">
        <v>0</v>
      </c>
      <c r="T53" s="131">
        <f t="shared" si="4"/>
        <v>88.675574024510496</v>
      </c>
      <c r="U53" s="131">
        <v>88.675574024510496</v>
      </c>
      <c r="V53" s="132" t="s">
        <v>41</v>
      </c>
    </row>
    <row r="54" spans="1:22" ht="58.5" customHeight="1" x14ac:dyDescent="0.25">
      <c r="A54" s="74">
        <v>40</v>
      </c>
      <c r="B54" s="50" t="s">
        <v>97</v>
      </c>
      <c r="C54" s="74" t="s">
        <v>48</v>
      </c>
      <c r="D54" s="74">
        <v>2003</v>
      </c>
      <c r="E54" s="74" t="s">
        <v>35</v>
      </c>
      <c r="F54" s="74" t="s">
        <v>72</v>
      </c>
      <c r="G54" s="49">
        <v>5</v>
      </c>
      <c r="H54" s="49">
        <v>3</v>
      </c>
      <c r="I54" s="129">
        <v>5189.8999999999996</v>
      </c>
      <c r="J54" s="129">
        <v>3546.3</v>
      </c>
      <c r="K54" s="129">
        <v>3168.4</v>
      </c>
      <c r="L54" s="130">
        <v>138</v>
      </c>
      <c r="M54" s="129">
        <f t="shared" si="2"/>
        <v>1972515.61</v>
      </c>
      <c r="N54" s="129">
        <v>0</v>
      </c>
      <c r="O54" s="129">
        <v>0</v>
      </c>
      <c r="P54" s="129">
        <v>0</v>
      </c>
      <c r="Q54" s="129">
        <f>'Таблица 3 '!C51</f>
        <v>1972515.61</v>
      </c>
      <c r="R54" s="129">
        <f t="shared" si="3"/>
        <v>1972515.61</v>
      </c>
      <c r="S54" s="129">
        <v>0</v>
      </c>
      <c r="T54" s="131">
        <f t="shared" si="4"/>
        <v>556.21792008572311</v>
      </c>
      <c r="U54" s="131">
        <v>556.21792008572311</v>
      </c>
      <c r="V54" s="132" t="s">
        <v>41</v>
      </c>
    </row>
    <row r="55" spans="1:22" ht="58.5" customHeight="1" x14ac:dyDescent="0.25">
      <c r="A55" s="74">
        <v>41</v>
      </c>
      <c r="B55" s="50" t="s">
        <v>98</v>
      </c>
      <c r="C55" s="74" t="s">
        <v>48</v>
      </c>
      <c r="D55" s="74">
        <v>1981</v>
      </c>
      <c r="E55" s="74" t="s">
        <v>35</v>
      </c>
      <c r="F55" s="74" t="s">
        <v>72</v>
      </c>
      <c r="G55" s="49">
        <v>5</v>
      </c>
      <c r="H55" s="49">
        <v>5</v>
      </c>
      <c r="I55" s="129">
        <v>4454.6000000000004</v>
      </c>
      <c r="J55" s="129">
        <v>3491.8</v>
      </c>
      <c r="K55" s="129">
        <v>3182.9</v>
      </c>
      <c r="L55" s="130">
        <v>151</v>
      </c>
      <c r="M55" s="129">
        <f t="shared" si="2"/>
        <v>1928143.7499999998</v>
      </c>
      <c r="N55" s="129">
        <v>0</v>
      </c>
      <c r="O55" s="129">
        <v>0</v>
      </c>
      <c r="P55" s="129">
        <v>0</v>
      </c>
      <c r="Q55" s="129">
        <f>'Таблица 3 '!C52</f>
        <v>1928143.7499999998</v>
      </c>
      <c r="R55" s="129">
        <f t="shared" si="3"/>
        <v>1928143.7499999998</v>
      </c>
      <c r="S55" s="129">
        <v>0</v>
      </c>
      <c r="T55" s="131">
        <f t="shared" si="4"/>
        <v>552.19192107222625</v>
      </c>
      <c r="U55" s="131">
        <v>552.19192107222625</v>
      </c>
      <c r="V55" s="132" t="s">
        <v>41</v>
      </c>
    </row>
    <row r="56" spans="1:22" ht="45" x14ac:dyDescent="0.25">
      <c r="A56" s="74">
        <v>42</v>
      </c>
      <c r="B56" s="50" t="s">
        <v>99</v>
      </c>
      <c r="C56" s="74" t="s">
        <v>39</v>
      </c>
      <c r="D56" s="74" t="s">
        <v>100</v>
      </c>
      <c r="E56" s="74" t="s">
        <v>36</v>
      </c>
      <c r="F56" s="74" t="s">
        <v>61</v>
      </c>
      <c r="G56" s="49">
        <v>5</v>
      </c>
      <c r="H56" s="49">
        <v>4</v>
      </c>
      <c r="I56" s="129">
        <v>3051.2</v>
      </c>
      <c r="J56" s="129">
        <v>2762.3</v>
      </c>
      <c r="K56" s="129">
        <v>2550.6</v>
      </c>
      <c r="L56" s="130">
        <v>111</v>
      </c>
      <c r="M56" s="129">
        <f t="shared" si="2"/>
        <v>4075378.14</v>
      </c>
      <c r="N56" s="129">
        <v>0</v>
      </c>
      <c r="O56" s="129">
        <v>0</v>
      </c>
      <c r="P56" s="129">
        <v>0</v>
      </c>
      <c r="Q56" s="129">
        <f>'Таблица 3 '!C53</f>
        <v>4075378.14</v>
      </c>
      <c r="R56" s="129">
        <f t="shared" si="3"/>
        <v>4075378.14</v>
      </c>
      <c r="S56" s="129">
        <v>0</v>
      </c>
      <c r="T56" s="131">
        <f t="shared" si="4"/>
        <v>1475.3568185932013</v>
      </c>
      <c r="U56" s="131">
        <v>1475.3568185932013</v>
      </c>
      <c r="V56" s="132" t="s">
        <v>41</v>
      </c>
    </row>
    <row r="57" spans="1:22" ht="57" customHeight="1" x14ac:dyDescent="0.25">
      <c r="A57" s="74">
        <v>43</v>
      </c>
      <c r="B57" s="50" t="s">
        <v>101</v>
      </c>
      <c r="C57" s="74" t="s">
        <v>48</v>
      </c>
      <c r="D57" s="74">
        <v>2002</v>
      </c>
      <c r="E57" s="74" t="s">
        <v>35</v>
      </c>
      <c r="F57" s="74" t="s">
        <v>72</v>
      </c>
      <c r="G57" s="49">
        <v>9</v>
      </c>
      <c r="H57" s="49">
        <v>5</v>
      </c>
      <c r="I57" s="129">
        <v>14793</v>
      </c>
      <c r="J57" s="129">
        <v>12696.6</v>
      </c>
      <c r="K57" s="129">
        <v>11822.4</v>
      </c>
      <c r="L57" s="130">
        <v>228</v>
      </c>
      <c r="M57" s="129">
        <f t="shared" si="2"/>
        <v>650000</v>
      </c>
      <c r="N57" s="129">
        <v>0</v>
      </c>
      <c r="O57" s="129">
        <v>0</v>
      </c>
      <c r="P57" s="129">
        <v>0</v>
      </c>
      <c r="Q57" s="129">
        <f>'Таблица 3 '!C54</f>
        <v>650000</v>
      </c>
      <c r="R57" s="129">
        <f t="shared" si="3"/>
        <v>650000</v>
      </c>
      <c r="S57" s="129">
        <v>0</v>
      </c>
      <c r="T57" s="131">
        <f t="shared" si="4"/>
        <v>51.194808058850398</v>
      </c>
      <c r="U57" s="131">
        <v>51.194808058850398</v>
      </c>
      <c r="V57" s="132" t="s">
        <v>41</v>
      </c>
    </row>
    <row r="58" spans="1:22" ht="45" x14ac:dyDescent="0.25">
      <c r="A58" s="74">
        <v>44</v>
      </c>
      <c r="B58" s="50" t="s">
        <v>102</v>
      </c>
      <c r="C58" s="74" t="s">
        <v>39</v>
      </c>
      <c r="D58" s="74" t="s">
        <v>69</v>
      </c>
      <c r="E58" s="74">
        <v>2018</v>
      </c>
      <c r="F58" s="74" t="s">
        <v>61</v>
      </c>
      <c r="G58" s="49">
        <v>5</v>
      </c>
      <c r="H58" s="49">
        <v>4</v>
      </c>
      <c r="I58" s="129">
        <v>4377.8999999999996</v>
      </c>
      <c r="J58" s="129">
        <v>3150.6</v>
      </c>
      <c r="K58" s="129">
        <v>3120.2</v>
      </c>
      <c r="L58" s="130">
        <v>109</v>
      </c>
      <c r="M58" s="129">
        <f t="shared" si="2"/>
        <v>8705682.040000001</v>
      </c>
      <c r="N58" s="129">
        <v>0</v>
      </c>
      <c r="O58" s="129">
        <v>0</v>
      </c>
      <c r="P58" s="129">
        <v>0</v>
      </c>
      <c r="Q58" s="129">
        <f>'Таблица 3 '!C55</f>
        <v>8705682.040000001</v>
      </c>
      <c r="R58" s="129">
        <f t="shared" si="3"/>
        <v>8705682.040000001</v>
      </c>
      <c r="S58" s="129">
        <v>0</v>
      </c>
      <c r="T58" s="131">
        <f t="shared" si="4"/>
        <v>2763.1822636958045</v>
      </c>
      <c r="U58" s="131">
        <v>2763.1822636958045</v>
      </c>
      <c r="V58" s="132" t="s">
        <v>41</v>
      </c>
    </row>
    <row r="59" spans="1:22" ht="45" x14ac:dyDescent="0.25">
      <c r="A59" s="74">
        <v>45</v>
      </c>
      <c r="B59" s="50" t="s">
        <v>103</v>
      </c>
      <c r="C59" s="74" t="s">
        <v>39</v>
      </c>
      <c r="D59" s="74" t="s">
        <v>53</v>
      </c>
      <c r="E59" s="74">
        <v>2019</v>
      </c>
      <c r="F59" s="74" t="s">
        <v>61</v>
      </c>
      <c r="G59" s="49">
        <v>5</v>
      </c>
      <c r="H59" s="49">
        <v>3</v>
      </c>
      <c r="I59" s="129">
        <v>3303.6</v>
      </c>
      <c r="J59" s="129">
        <v>3303.6</v>
      </c>
      <c r="K59" s="129">
        <v>2921.7</v>
      </c>
      <c r="L59" s="130">
        <v>61</v>
      </c>
      <c r="M59" s="129">
        <f t="shared" si="2"/>
        <v>2747023.35</v>
      </c>
      <c r="N59" s="129">
        <v>0</v>
      </c>
      <c r="O59" s="129">
        <v>0</v>
      </c>
      <c r="P59" s="129">
        <v>0</v>
      </c>
      <c r="Q59" s="129">
        <f>'Таблица 3 '!C56</f>
        <v>2747023.35</v>
      </c>
      <c r="R59" s="129">
        <f t="shared" si="3"/>
        <v>2747023.35</v>
      </c>
      <c r="S59" s="129">
        <v>0</v>
      </c>
      <c r="T59" s="131">
        <f t="shared" si="4"/>
        <v>831.52420087177632</v>
      </c>
      <c r="U59" s="131">
        <v>831.52420087177632</v>
      </c>
      <c r="V59" s="132" t="s">
        <v>41</v>
      </c>
    </row>
    <row r="60" spans="1:22" ht="45" x14ac:dyDescent="0.25">
      <c r="A60" s="74">
        <v>46</v>
      </c>
      <c r="B60" s="50" t="s">
        <v>104</v>
      </c>
      <c r="C60" s="74" t="s">
        <v>39</v>
      </c>
      <c r="D60" s="74">
        <v>1972</v>
      </c>
      <c r="E60" s="74" t="s">
        <v>36</v>
      </c>
      <c r="F60" s="74" t="s">
        <v>46</v>
      </c>
      <c r="G60" s="49">
        <v>5</v>
      </c>
      <c r="H60" s="49">
        <v>4</v>
      </c>
      <c r="I60" s="129">
        <v>3869.3</v>
      </c>
      <c r="J60" s="129">
        <v>3872.6</v>
      </c>
      <c r="K60" s="129">
        <v>3774.4</v>
      </c>
      <c r="L60" s="130">
        <v>175</v>
      </c>
      <c r="M60" s="129">
        <f t="shared" si="2"/>
        <v>1260481.46</v>
      </c>
      <c r="N60" s="129">
        <v>0</v>
      </c>
      <c r="O60" s="129">
        <v>0</v>
      </c>
      <c r="P60" s="129">
        <v>0</v>
      </c>
      <c r="Q60" s="129">
        <f>'Таблица 3 '!C57</f>
        <v>1260481.46</v>
      </c>
      <c r="R60" s="129">
        <f t="shared" si="3"/>
        <v>1260481.46</v>
      </c>
      <c r="S60" s="129">
        <v>0</v>
      </c>
      <c r="T60" s="131">
        <f t="shared" si="4"/>
        <v>325.48713009347728</v>
      </c>
      <c r="U60" s="131">
        <v>325.48713009347728</v>
      </c>
      <c r="V60" s="132" t="s">
        <v>41</v>
      </c>
    </row>
    <row r="61" spans="1:22" ht="45" x14ac:dyDescent="0.25">
      <c r="A61" s="74">
        <v>47</v>
      </c>
      <c r="B61" s="50" t="s">
        <v>105</v>
      </c>
      <c r="C61" s="74" t="s">
        <v>39</v>
      </c>
      <c r="D61" s="74">
        <v>1979</v>
      </c>
      <c r="E61" s="74" t="s">
        <v>36</v>
      </c>
      <c r="F61" s="74" t="s">
        <v>50</v>
      </c>
      <c r="G61" s="49">
        <v>5</v>
      </c>
      <c r="H61" s="49">
        <v>5</v>
      </c>
      <c r="I61" s="129">
        <v>5140.6000000000004</v>
      </c>
      <c r="J61" s="129">
        <v>4626.6000000000004</v>
      </c>
      <c r="K61" s="129">
        <v>4626.6000000000004</v>
      </c>
      <c r="L61" s="130">
        <v>205</v>
      </c>
      <c r="M61" s="129">
        <f t="shared" si="2"/>
        <v>6317203.2000000002</v>
      </c>
      <c r="N61" s="129">
        <v>0</v>
      </c>
      <c r="O61" s="129">
        <v>0</v>
      </c>
      <c r="P61" s="129">
        <v>0</v>
      </c>
      <c r="Q61" s="129">
        <f>'Таблица 3 '!C58</f>
        <v>6317203.2000000002</v>
      </c>
      <c r="R61" s="129">
        <f t="shared" si="3"/>
        <v>6317203.2000000002</v>
      </c>
      <c r="S61" s="129">
        <v>0</v>
      </c>
      <c r="T61" s="131">
        <f t="shared" si="4"/>
        <v>1365.4094151212553</v>
      </c>
      <c r="U61" s="131">
        <v>1365.4094151212553</v>
      </c>
      <c r="V61" s="132" t="s">
        <v>41</v>
      </c>
    </row>
    <row r="62" spans="1:22" ht="57.75" customHeight="1" x14ac:dyDescent="0.25">
      <c r="A62" s="74">
        <v>48</v>
      </c>
      <c r="B62" s="50" t="s">
        <v>106</v>
      </c>
      <c r="C62" s="74" t="s">
        <v>48</v>
      </c>
      <c r="D62" s="74">
        <v>1966</v>
      </c>
      <c r="E62" s="74">
        <v>2021</v>
      </c>
      <c r="F62" s="74" t="s">
        <v>46</v>
      </c>
      <c r="G62" s="49">
        <v>5</v>
      </c>
      <c r="H62" s="49">
        <v>6</v>
      </c>
      <c r="I62" s="129">
        <v>5723.4</v>
      </c>
      <c r="J62" s="129">
        <v>5722.5</v>
      </c>
      <c r="K62" s="129">
        <v>5306.8</v>
      </c>
      <c r="L62" s="130">
        <v>264</v>
      </c>
      <c r="M62" s="129">
        <f t="shared" si="2"/>
        <v>2279826.65</v>
      </c>
      <c r="N62" s="129">
        <v>0</v>
      </c>
      <c r="O62" s="129">
        <v>0</v>
      </c>
      <c r="P62" s="129">
        <v>0</v>
      </c>
      <c r="Q62" s="129">
        <f>'Таблица 3 '!C59</f>
        <v>2279826.65</v>
      </c>
      <c r="R62" s="129">
        <f t="shared" si="3"/>
        <v>2279826.65</v>
      </c>
      <c r="S62" s="129">
        <v>0</v>
      </c>
      <c r="T62" s="131">
        <f t="shared" si="4"/>
        <v>398.39696810834425</v>
      </c>
      <c r="U62" s="131">
        <v>398.39696810834425</v>
      </c>
      <c r="V62" s="132" t="s">
        <v>41</v>
      </c>
    </row>
    <row r="63" spans="1:22" ht="45" x14ac:dyDescent="0.25">
      <c r="A63" s="74">
        <v>49</v>
      </c>
      <c r="B63" s="50" t="s">
        <v>107</v>
      </c>
      <c r="C63" s="74" t="s">
        <v>39</v>
      </c>
      <c r="D63" s="74" t="s">
        <v>69</v>
      </c>
      <c r="E63" s="74">
        <v>2020</v>
      </c>
      <c r="F63" s="74" t="s">
        <v>61</v>
      </c>
      <c r="G63" s="49">
        <v>5</v>
      </c>
      <c r="H63" s="49">
        <v>6</v>
      </c>
      <c r="I63" s="129">
        <v>6826.3</v>
      </c>
      <c r="J63" s="129">
        <v>5080.8999999999996</v>
      </c>
      <c r="K63" s="129">
        <v>4919.3999999999996</v>
      </c>
      <c r="L63" s="130">
        <v>167</v>
      </c>
      <c r="M63" s="129">
        <f t="shared" si="2"/>
        <v>2506024.7999999998</v>
      </c>
      <c r="N63" s="129">
        <v>0</v>
      </c>
      <c r="O63" s="129">
        <v>0</v>
      </c>
      <c r="P63" s="129">
        <v>0</v>
      </c>
      <c r="Q63" s="129">
        <f>'Таблица 3 '!C60</f>
        <v>2506024.7999999998</v>
      </c>
      <c r="R63" s="129">
        <f t="shared" si="3"/>
        <v>2506024.7999999998</v>
      </c>
      <c r="S63" s="129">
        <v>0</v>
      </c>
      <c r="T63" s="131">
        <f t="shared" si="4"/>
        <v>493.22458619535911</v>
      </c>
      <c r="U63" s="131">
        <v>493.22458619535911</v>
      </c>
      <c r="V63" s="132" t="s">
        <v>41</v>
      </c>
    </row>
    <row r="64" spans="1:22" ht="56.25" customHeight="1" x14ac:dyDescent="0.25">
      <c r="A64" s="74">
        <v>50</v>
      </c>
      <c r="B64" s="50" t="s">
        <v>108</v>
      </c>
      <c r="C64" s="74" t="s">
        <v>109</v>
      </c>
      <c r="D64" s="74">
        <v>1992</v>
      </c>
      <c r="E64" s="74">
        <v>2022</v>
      </c>
      <c r="F64" s="74" t="s">
        <v>72</v>
      </c>
      <c r="G64" s="49">
        <v>9</v>
      </c>
      <c r="H64" s="49">
        <v>4</v>
      </c>
      <c r="I64" s="129">
        <v>11358.9</v>
      </c>
      <c r="J64" s="129">
        <v>10098.200000000001</v>
      </c>
      <c r="K64" s="129">
        <v>8068</v>
      </c>
      <c r="L64" s="130">
        <v>274</v>
      </c>
      <c r="M64" s="129">
        <f t="shared" si="2"/>
        <v>906148</v>
      </c>
      <c r="N64" s="129">
        <v>0</v>
      </c>
      <c r="O64" s="129">
        <v>0</v>
      </c>
      <c r="P64" s="129">
        <v>0</v>
      </c>
      <c r="Q64" s="129">
        <f>'Таблица 3 '!C61</f>
        <v>906148</v>
      </c>
      <c r="R64" s="129">
        <f t="shared" si="3"/>
        <v>906148</v>
      </c>
      <c r="S64" s="129">
        <v>0</v>
      </c>
      <c r="T64" s="131">
        <f t="shared" si="4"/>
        <v>89.733615891941128</v>
      </c>
      <c r="U64" s="131">
        <v>89.733615891941128</v>
      </c>
      <c r="V64" s="132" t="s">
        <v>41</v>
      </c>
    </row>
    <row r="65" spans="1:22" ht="45" x14ac:dyDescent="0.25">
      <c r="A65" s="74">
        <v>51</v>
      </c>
      <c r="B65" s="50" t="s">
        <v>110</v>
      </c>
      <c r="C65" s="74" t="s">
        <v>39</v>
      </c>
      <c r="D65" s="74" t="s">
        <v>111</v>
      </c>
      <c r="E65" s="74">
        <v>2021</v>
      </c>
      <c r="F65" s="74" t="s">
        <v>61</v>
      </c>
      <c r="G65" s="49">
        <v>2</v>
      </c>
      <c r="H65" s="49">
        <v>2</v>
      </c>
      <c r="I65" s="129">
        <v>899.3</v>
      </c>
      <c r="J65" s="129">
        <v>861.7</v>
      </c>
      <c r="K65" s="129">
        <v>805.8</v>
      </c>
      <c r="L65" s="130">
        <v>24</v>
      </c>
      <c r="M65" s="129">
        <f t="shared" si="2"/>
        <v>126683.84</v>
      </c>
      <c r="N65" s="129">
        <v>0</v>
      </c>
      <c r="O65" s="129">
        <v>0</v>
      </c>
      <c r="P65" s="129">
        <v>0</v>
      </c>
      <c r="Q65" s="129">
        <f>'Таблица 3 '!C62</f>
        <v>126683.84</v>
      </c>
      <c r="R65" s="129">
        <f t="shared" si="3"/>
        <v>126683.84</v>
      </c>
      <c r="S65" s="129">
        <v>0</v>
      </c>
      <c r="T65" s="131">
        <f t="shared" si="4"/>
        <v>147.01617732389462</v>
      </c>
      <c r="U65" s="131">
        <v>147.01617732389462</v>
      </c>
      <c r="V65" s="132" t="s">
        <v>41</v>
      </c>
    </row>
    <row r="66" spans="1:22" ht="45" x14ac:dyDescent="0.25">
      <c r="A66" s="74">
        <v>52</v>
      </c>
      <c r="B66" s="50" t="s">
        <v>112</v>
      </c>
      <c r="C66" s="74" t="s">
        <v>39</v>
      </c>
      <c r="D66" s="74">
        <v>1965</v>
      </c>
      <c r="E66" s="74" t="s">
        <v>36</v>
      </c>
      <c r="F66" s="74" t="s">
        <v>40</v>
      </c>
      <c r="G66" s="49">
        <v>5</v>
      </c>
      <c r="H66" s="49">
        <v>4</v>
      </c>
      <c r="I66" s="129">
        <v>2865.9</v>
      </c>
      <c r="J66" s="129">
        <v>1555</v>
      </c>
      <c r="K66" s="129">
        <v>975.5</v>
      </c>
      <c r="L66" s="130">
        <v>59</v>
      </c>
      <c r="M66" s="129">
        <f t="shared" si="2"/>
        <v>4138117.15</v>
      </c>
      <c r="N66" s="129">
        <v>0</v>
      </c>
      <c r="O66" s="129">
        <v>0</v>
      </c>
      <c r="P66" s="129">
        <v>0</v>
      </c>
      <c r="Q66" s="129">
        <f>'Таблица 3 '!C63</f>
        <v>4138117.15</v>
      </c>
      <c r="R66" s="129">
        <f t="shared" si="3"/>
        <v>4138117.15</v>
      </c>
      <c r="S66" s="129">
        <v>0</v>
      </c>
      <c r="T66" s="131">
        <f t="shared" si="4"/>
        <v>2661.1685852090031</v>
      </c>
      <c r="U66" s="131">
        <v>2661.1685852090031</v>
      </c>
      <c r="V66" s="132" t="s">
        <v>41</v>
      </c>
    </row>
    <row r="67" spans="1:22" ht="57" customHeight="1" x14ac:dyDescent="0.25">
      <c r="A67" s="74">
        <v>53</v>
      </c>
      <c r="B67" s="50" t="s">
        <v>113</v>
      </c>
      <c r="C67" s="74" t="s">
        <v>48</v>
      </c>
      <c r="D67" s="74">
        <v>1980</v>
      </c>
      <c r="E67" s="74" t="s">
        <v>35</v>
      </c>
      <c r="F67" s="74" t="s">
        <v>72</v>
      </c>
      <c r="G67" s="49">
        <v>5</v>
      </c>
      <c r="H67" s="49">
        <v>19</v>
      </c>
      <c r="I67" s="129">
        <v>18344.5</v>
      </c>
      <c r="J67" s="129">
        <v>12822.3</v>
      </c>
      <c r="K67" s="129">
        <v>11361.5</v>
      </c>
      <c r="L67" s="130">
        <v>598</v>
      </c>
      <c r="M67" s="129">
        <f t="shared" si="2"/>
        <v>10845795.110000001</v>
      </c>
      <c r="N67" s="129">
        <v>0</v>
      </c>
      <c r="O67" s="129">
        <v>0</v>
      </c>
      <c r="P67" s="129">
        <v>0</v>
      </c>
      <c r="Q67" s="129">
        <f>'Таблица 3 '!C64</f>
        <v>10845795.110000001</v>
      </c>
      <c r="R67" s="129">
        <f t="shared" si="3"/>
        <v>10845795.110000001</v>
      </c>
      <c r="S67" s="129">
        <v>0</v>
      </c>
      <c r="T67" s="131">
        <f t="shared" si="4"/>
        <v>845.8541065175516</v>
      </c>
      <c r="U67" s="131">
        <v>845.8541065175516</v>
      </c>
      <c r="V67" s="132" t="s">
        <v>41</v>
      </c>
    </row>
    <row r="68" spans="1:22" ht="45" x14ac:dyDescent="0.25">
      <c r="A68" s="74">
        <v>54</v>
      </c>
      <c r="B68" s="50" t="s">
        <v>114</v>
      </c>
      <c r="C68" s="74" t="s">
        <v>39</v>
      </c>
      <c r="D68" s="74" t="s">
        <v>115</v>
      </c>
      <c r="E68" s="74" t="s">
        <v>36</v>
      </c>
      <c r="F68" s="74" t="s">
        <v>46</v>
      </c>
      <c r="G68" s="49">
        <v>10</v>
      </c>
      <c r="H68" s="49">
        <v>4</v>
      </c>
      <c r="I68" s="129">
        <v>11683.6</v>
      </c>
      <c r="J68" s="129">
        <v>9475.5</v>
      </c>
      <c r="K68" s="129">
        <v>9279.7000000000007</v>
      </c>
      <c r="L68" s="130">
        <v>311</v>
      </c>
      <c r="M68" s="129">
        <f t="shared" si="2"/>
        <v>8182817</v>
      </c>
      <c r="N68" s="129">
        <v>0</v>
      </c>
      <c r="O68" s="129">
        <v>0</v>
      </c>
      <c r="P68" s="129">
        <v>0</v>
      </c>
      <c r="Q68" s="129">
        <f>'Таблица 3 '!C65</f>
        <v>8182817</v>
      </c>
      <c r="R68" s="129">
        <f t="shared" si="3"/>
        <v>8182817</v>
      </c>
      <c r="S68" s="129">
        <v>0</v>
      </c>
      <c r="T68" s="131">
        <f t="shared" si="4"/>
        <v>863.57627565827659</v>
      </c>
      <c r="U68" s="131">
        <v>863.57627565827659</v>
      </c>
      <c r="V68" s="132" t="s">
        <v>41</v>
      </c>
    </row>
    <row r="69" spans="1:22" ht="45" x14ac:dyDescent="0.25">
      <c r="A69" s="74">
        <v>55</v>
      </c>
      <c r="B69" s="50" t="s">
        <v>116</v>
      </c>
      <c r="C69" s="74" t="s">
        <v>39</v>
      </c>
      <c r="D69" s="74" t="s">
        <v>117</v>
      </c>
      <c r="E69" s="74">
        <v>2021</v>
      </c>
      <c r="F69" s="74" t="s">
        <v>61</v>
      </c>
      <c r="G69" s="49">
        <v>5</v>
      </c>
      <c r="H69" s="49">
        <v>2</v>
      </c>
      <c r="I69" s="129">
        <v>3676.7</v>
      </c>
      <c r="J69" s="129">
        <v>3255</v>
      </c>
      <c r="K69" s="129">
        <v>2246.3000000000002</v>
      </c>
      <c r="L69" s="130">
        <v>132</v>
      </c>
      <c r="M69" s="129">
        <f t="shared" si="2"/>
        <v>4291105.75</v>
      </c>
      <c r="N69" s="129">
        <v>0</v>
      </c>
      <c r="O69" s="129">
        <v>0</v>
      </c>
      <c r="P69" s="129">
        <v>0</v>
      </c>
      <c r="Q69" s="129">
        <f>'Таблица 3 '!C66</f>
        <v>4291105.75</v>
      </c>
      <c r="R69" s="129">
        <f t="shared" si="3"/>
        <v>4291105.75</v>
      </c>
      <c r="S69" s="129">
        <v>0</v>
      </c>
      <c r="T69" s="131">
        <f t="shared" si="4"/>
        <v>1318.3120583717357</v>
      </c>
      <c r="U69" s="131">
        <v>1318.3120583717357</v>
      </c>
      <c r="V69" s="132" t="s">
        <v>41</v>
      </c>
    </row>
    <row r="70" spans="1:22" ht="45" x14ac:dyDescent="0.25">
      <c r="A70" s="74">
        <v>56</v>
      </c>
      <c r="B70" s="50" t="s">
        <v>118</v>
      </c>
      <c r="C70" s="74" t="s">
        <v>39</v>
      </c>
      <c r="D70" s="74">
        <v>1980</v>
      </c>
      <c r="E70" s="74" t="s">
        <v>36</v>
      </c>
      <c r="F70" s="74" t="s">
        <v>46</v>
      </c>
      <c r="G70" s="49">
        <v>5</v>
      </c>
      <c r="H70" s="49">
        <v>6</v>
      </c>
      <c r="I70" s="129">
        <v>5911.46</v>
      </c>
      <c r="J70" s="129">
        <v>4240.6000000000004</v>
      </c>
      <c r="K70" s="129">
        <v>3826.6</v>
      </c>
      <c r="L70" s="130">
        <v>120</v>
      </c>
      <c r="M70" s="129">
        <f t="shared" si="2"/>
        <v>7348472.1699999999</v>
      </c>
      <c r="N70" s="129">
        <v>0</v>
      </c>
      <c r="O70" s="129">
        <v>0</v>
      </c>
      <c r="P70" s="129">
        <v>0</v>
      </c>
      <c r="Q70" s="129">
        <f>'Таблица 3 '!C67</f>
        <v>7348472.1699999999</v>
      </c>
      <c r="R70" s="129">
        <f t="shared" si="3"/>
        <v>7348472.1699999999</v>
      </c>
      <c r="S70" s="129">
        <v>0</v>
      </c>
      <c r="T70" s="131">
        <f t="shared" si="4"/>
        <v>1732.8850091968116</v>
      </c>
      <c r="U70" s="131">
        <v>1732.8850091968116</v>
      </c>
      <c r="V70" s="132" t="s">
        <v>41</v>
      </c>
    </row>
    <row r="71" spans="1:22" ht="45" x14ac:dyDescent="0.25">
      <c r="A71" s="74">
        <v>57</v>
      </c>
      <c r="B71" s="50" t="s">
        <v>119</v>
      </c>
      <c r="C71" s="74" t="s">
        <v>39</v>
      </c>
      <c r="D71" s="74" t="s">
        <v>120</v>
      </c>
      <c r="E71" s="74">
        <v>2018</v>
      </c>
      <c r="F71" s="74" t="s">
        <v>46</v>
      </c>
      <c r="G71" s="49">
        <v>5</v>
      </c>
      <c r="H71" s="49">
        <v>2</v>
      </c>
      <c r="I71" s="129">
        <v>2219.4</v>
      </c>
      <c r="J71" s="129">
        <v>1662.8</v>
      </c>
      <c r="K71" s="129">
        <v>1620.5</v>
      </c>
      <c r="L71" s="130">
        <v>67</v>
      </c>
      <c r="M71" s="129">
        <f t="shared" si="2"/>
        <v>58137.91</v>
      </c>
      <c r="N71" s="129">
        <v>0</v>
      </c>
      <c r="O71" s="129">
        <v>0</v>
      </c>
      <c r="P71" s="129">
        <v>0</v>
      </c>
      <c r="Q71" s="129">
        <f>'Таблица 3 '!C68</f>
        <v>58137.91</v>
      </c>
      <c r="R71" s="129">
        <f t="shared" si="3"/>
        <v>58137.91</v>
      </c>
      <c r="S71" s="129">
        <v>0</v>
      </c>
      <c r="T71" s="131">
        <f t="shared" si="4"/>
        <v>34.963862160211697</v>
      </c>
      <c r="U71" s="131">
        <v>34.963862160211697</v>
      </c>
      <c r="V71" s="132" t="s">
        <v>41</v>
      </c>
    </row>
    <row r="72" spans="1:22" ht="55.5" customHeight="1" x14ac:dyDescent="0.25">
      <c r="A72" s="74">
        <v>58</v>
      </c>
      <c r="B72" s="50" t="s">
        <v>121</v>
      </c>
      <c r="C72" s="74" t="s">
        <v>48</v>
      </c>
      <c r="D72" s="74">
        <v>1972</v>
      </c>
      <c r="E72" s="74">
        <v>2021</v>
      </c>
      <c r="F72" s="74" t="s">
        <v>72</v>
      </c>
      <c r="G72" s="49">
        <v>5</v>
      </c>
      <c r="H72" s="49">
        <v>4</v>
      </c>
      <c r="I72" s="129">
        <v>3366.3</v>
      </c>
      <c r="J72" s="129">
        <v>3361.1</v>
      </c>
      <c r="K72" s="129">
        <v>3238.2</v>
      </c>
      <c r="L72" s="130">
        <v>143</v>
      </c>
      <c r="M72" s="129">
        <f t="shared" si="2"/>
        <v>1949598.78</v>
      </c>
      <c r="N72" s="129">
        <v>0</v>
      </c>
      <c r="O72" s="129">
        <v>0</v>
      </c>
      <c r="P72" s="129">
        <v>0</v>
      </c>
      <c r="Q72" s="129">
        <f>'Таблица 3 '!C69</f>
        <v>1949598.78</v>
      </c>
      <c r="R72" s="129">
        <f t="shared" si="3"/>
        <v>1949598.78</v>
      </c>
      <c r="S72" s="129">
        <v>0</v>
      </c>
      <c r="T72" s="131">
        <f t="shared" si="4"/>
        <v>580.04783553003483</v>
      </c>
      <c r="U72" s="131">
        <v>580.04783553003483</v>
      </c>
      <c r="V72" s="132" t="s">
        <v>41</v>
      </c>
    </row>
    <row r="73" spans="1:22" ht="45" x14ac:dyDescent="0.25">
      <c r="A73" s="74">
        <v>59</v>
      </c>
      <c r="B73" s="50" t="s">
        <v>122</v>
      </c>
      <c r="C73" s="74" t="s">
        <v>39</v>
      </c>
      <c r="D73" s="74">
        <v>1990</v>
      </c>
      <c r="E73" s="74" t="s">
        <v>36</v>
      </c>
      <c r="F73" s="74" t="s">
        <v>50</v>
      </c>
      <c r="G73" s="49">
        <v>5</v>
      </c>
      <c r="H73" s="49">
        <v>3</v>
      </c>
      <c r="I73" s="129">
        <v>3034.2</v>
      </c>
      <c r="J73" s="129">
        <v>2199.4</v>
      </c>
      <c r="K73" s="129">
        <v>2199.4</v>
      </c>
      <c r="L73" s="130">
        <v>73</v>
      </c>
      <c r="M73" s="129">
        <f t="shared" si="2"/>
        <v>1843159.2</v>
      </c>
      <c r="N73" s="129">
        <v>0</v>
      </c>
      <c r="O73" s="129">
        <v>0</v>
      </c>
      <c r="P73" s="129">
        <v>0</v>
      </c>
      <c r="Q73" s="129">
        <f>'Таблица 3 '!C70</f>
        <v>1843159.2</v>
      </c>
      <c r="R73" s="129">
        <f t="shared" si="3"/>
        <v>1843159.2</v>
      </c>
      <c r="S73" s="129">
        <v>0</v>
      </c>
      <c r="T73" s="131">
        <f t="shared" si="4"/>
        <v>838.02818950622895</v>
      </c>
      <c r="U73" s="131">
        <v>838.02818950622895</v>
      </c>
      <c r="V73" s="132" t="s">
        <v>41</v>
      </c>
    </row>
    <row r="74" spans="1:22" ht="45" x14ac:dyDescent="0.25">
      <c r="A74" s="74">
        <v>60</v>
      </c>
      <c r="B74" s="50" t="s">
        <v>123</v>
      </c>
      <c r="C74" s="74" t="s">
        <v>39</v>
      </c>
      <c r="D74" s="74" t="s">
        <v>53</v>
      </c>
      <c r="E74" s="74">
        <v>2021</v>
      </c>
      <c r="F74" s="74" t="s">
        <v>46</v>
      </c>
      <c r="G74" s="49">
        <v>5</v>
      </c>
      <c r="H74" s="49">
        <v>2</v>
      </c>
      <c r="I74" s="129">
        <v>2738.2</v>
      </c>
      <c r="J74" s="129">
        <v>2401.6999999999998</v>
      </c>
      <c r="K74" s="129">
        <v>2035.7</v>
      </c>
      <c r="L74" s="130">
        <v>101</v>
      </c>
      <c r="M74" s="129">
        <f t="shared" si="2"/>
        <v>1543732.4400000002</v>
      </c>
      <c r="N74" s="129">
        <v>0</v>
      </c>
      <c r="O74" s="129">
        <v>0</v>
      </c>
      <c r="P74" s="129">
        <v>0</v>
      </c>
      <c r="Q74" s="129">
        <f>'Таблица 3 '!C71</f>
        <v>1543732.4400000002</v>
      </c>
      <c r="R74" s="129">
        <f t="shared" si="3"/>
        <v>1543732.4400000002</v>
      </c>
      <c r="S74" s="129">
        <v>0</v>
      </c>
      <c r="T74" s="131">
        <f t="shared" si="4"/>
        <v>642.76655702210951</v>
      </c>
      <c r="U74" s="131">
        <v>642.76655702210951</v>
      </c>
      <c r="V74" s="132" t="s">
        <v>41</v>
      </c>
    </row>
    <row r="75" spans="1:22" ht="45" x14ac:dyDescent="0.25">
      <c r="A75" s="74">
        <v>61</v>
      </c>
      <c r="B75" s="50" t="s">
        <v>124</v>
      </c>
      <c r="C75" s="74" t="s">
        <v>39</v>
      </c>
      <c r="D75" s="74">
        <v>1971</v>
      </c>
      <c r="E75" s="74" t="s">
        <v>36</v>
      </c>
      <c r="F75" s="74" t="s">
        <v>50</v>
      </c>
      <c r="G75" s="49">
        <v>5</v>
      </c>
      <c r="H75" s="49">
        <v>4</v>
      </c>
      <c r="I75" s="129">
        <v>3553.1</v>
      </c>
      <c r="J75" s="129">
        <v>3286.1</v>
      </c>
      <c r="K75" s="129">
        <v>3286.1</v>
      </c>
      <c r="L75" s="130">
        <v>155</v>
      </c>
      <c r="M75" s="129">
        <f t="shared" si="2"/>
        <v>1947291.79</v>
      </c>
      <c r="N75" s="129">
        <v>0</v>
      </c>
      <c r="O75" s="129">
        <v>0</v>
      </c>
      <c r="P75" s="129">
        <v>0</v>
      </c>
      <c r="Q75" s="129">
        <f>'Таблица 3 '!C72</f>
        <v>1947291.79</v>
      </c>
      <c r="R75" s="129">
        <f t="shared" si="3"/>
        <v>1947291.79</v>
      </c>
      <c r="S75" s="129">
        <v>0</v>
      </c>
      <c r="T75" s="131">
        <f t="shared" si="4"/>
        <v>592.58445878092573</v>
      </c>
      <c r="U75" s="131">
        <v>592.58445878092573</v>
      </c>
      <c r="V75" s="132" t="s">
        <v>41</v>
      </c>
    </row>
    <row r="76" spans="1:22" ht="45" x14ac:dyDescent="0.25">
      <c r="A76" s="74">
        <v>62</v>
      </c>
      <c r="B76" s="50" t="s">
        <v>125</v>
      </c>
      <c r="C76" s="74" t="s">
        <v>39</v>
      </c>
      <c r="D76" s="74" t="s">
        <v>126</v>
      </c>
      <c r="E76" s="74" t="s">
        <v>36</v>
      </c>
      <c r="F76" s="74" t="s">
        <v>61</v>
      </c>
      <c r="G76" s="49">
        <v>6</v>
      </c>
      <c r="H76" s="49">
        <v>6</v>
      </c>
      <c r="I76" s="129">
        <v>6691.6</v>
      </c>
      <c r="J76" s="129">
        <v>4461.3</v>
      </c>
      <c r="K76" s="129">
        <v>3710.5</v>
      </c>
      <c r="L76" s="130">
        <v>150</v>
      </c>
      <c r="M76" s="129">
        <f t="shared" si="2"/>
        <v>4362697.26</v>
      </c>
      <c r="N76" s="129">
        <v>0</v>
      </c>
      <c r="O76" s="129">
        <v>0</v>
      </c>
      <c r="P76" s="129">
        <v>0</v>
      </c>
      <c r="Q76" s="129">
        <f>'Таблица 3 '!C73</f>
        <v>4362697.26</v>
      </c>
      <c r="R76" s="129">
        <f t="shared" si="3"/>
        <v>4362697.26</v>
      </c>
      <c r="S76" s="129">
        <v>0</v>
      </c>
      <c r="T76" s="131">
        <f t="shared" si="4"/>
        <v>977.89820455920915</v>
      </c>
      <c r="U76" s="131">
        <v>977.89820455920915</v>
      </c>
      <c r="V76" s="132" t="s">
        <v>41</v>
      </c>
    </row>
    <row r="77" spans="1:22" ht="45" x14ac:dyDescent="0.25">
      <c r="A77" s="74">
        <v>63</v>
      </c>
      <c r="B77" s="50" t="s">
        <v>127</v>
      </c>
      <c r="C77" s="74" t="s">
        <v>39</v>
      </c>
      <c r="D77" s="74">
        <v>1960</v>
      </c>
      <c r="E77" s="74" t="s">
        <v>36</v>
      </c>
      <c r="F77" s="74" t="s">
        <v>61</v>
      </c>
      <c r="G77" s="49">
        <v>4</v>
      </c>
      <c r="H77" s="49">
        <v>2</v>
      </c>
      <c r="I77" s="129">
        <v>1896.7</v>
      </c>
      <c r="J77" s="129">
        <v>1371.9</v>
      </c>
      <c r="K77" s="129">
        <v>1308.3</v>
      </c>
      <c r="L77" s="130">
        <v>43</v>
      </c>
      <c r="M77" s="129">
        <f t="shared" si="2"/>
        <v>2751196.8</v>
      </c>
      <c r="N77" s="129">
        <v>0</v>
      </c>
      <c r="O77" s="129">
        <v>0</v>
      </c>
      <c r="P77" s="129">
        <v>0</v>
      </c>
      <c r="Q77" s="129">
        <f>'Таблица 3 '!C74</f>
        <v>2751196.8</v>
      </c>
      <c r="R77" s="129">
        <f t="shared" si="3"/>
        <v>2751196.8</v>
      </c>
      <c r="S77" s="129">
        <v>0</v>
      </c>
      <c r="T77" s="131">
        <f t="shared" si="4"/>
        <v>2005.3916466214737</v>
      </c>
      <c r="U77" s="131">
        <v>2005.3916466214737</v>
      </c>
      <c r="V77" s="132" t="s">
        <v>41</v>
      </c>
    </row>
    <row r="78" spans="1:22" ht="45" x14ac:dyDescent="0.25">
      <c r="A78" s="74">
        <v>64</v>
      </c>
      <c r="B78" s="50" t="s">
        <v>128</v>
      </c>
      <c r="C78" s="74" t="s">
        <v>39</v>
      </c>
      <c r="D78" s="74">
        <v>1990</v>
      </c>
      <c r="E78" s="74" t="s">
        <v>36</v>
      </c>
      <c r="F78" s="74" t="s">
        <v>40</v>
      </c>
      <c r="G78" s="49">
        <v>5</v>
      </c>
      <c r="H78" s="49">
        <v>6</v>
      </c>
      <c r="I78" s="129">
        <v>6403.3</v>
      </c>
      <c r="J78" s="129">
        <v>4930.8999999999996</v>
      </c>
      <c r="K78" s="129">
        <v>4071.1</v>
      </c>
      <c r="L78" s="130">
        <v>213</v>
      </c>
      <c r="M78" s="129">
        <f t="shared" si="2"/>
        <v>4969404.12</v>
      </c>
      <c r="N78" s="129">
        <v>0</v>
      </c>
      <c r="O78" s="129">
        <v>0</v>
      </c>
      <c r="P78" s="129">
        <v>0</v>
      </c>
      <c r="Q78" s="129">
        <f>'Таблица 3 '!C75</f>
        <v>4969404.12</v>
      </c>
      <c r="R78" s="129">
        <f t="shared" si="3"/>
        <v>4969404.12</v>
      </c>
      <c r="S78" s="129">
        <v>0</v>
      </c>
      <c r="T78" s="131">
        <f t="shared" si="4"/>
        <v>1007.8087407978261</v>
      </c>
      <c r="U78" s="131">
        <v>1007.8087407978261</v>
      </c>
      <c r="V78" s="132" t="s">
        <v>41</v>
      </c>
    </row>
    <row r="79" spans="1:22" ht="45" x14ac:dyDescent="0.25">
      <c r="A79" s="74">
        <v>65</v>
      </c>
      <c r="B79" s="50" t="s">
        <v>129</v>
      </c>
      <c r="C79" s="74" t="s">
        <v>39</v>
      </c>
      <c r="D79" s="74" t="s">
        <v>53</v>
      </c>
      <c r="E79" s="74" t="s">
        <v>36</v>
      </c>
      <c r="F79" s="74" t="s">
        <v>46</v>
      </c>
      <c r="G79" s="49">
        <v>7</v>
      </c>
      <c r="H79" s="49">
        <v>2</v>
      </c>
      <c r="I79" s="129">
        <v>3265.3</v>
      </c>
      <c r="J79" s="129">
        <v>2601.6999999999998</v>
      </c>
      <c r="K79" s="129">
        <v>2543.6999999999998</v>
      </c>
      <c r="L79" s="130">
        <v>68</v>
      </c>
      <c r="M79" s="129">
        <f t="shared" ref="M79:M142" si="5">SUM(N79:Q79)</f>
        <v>3581463.81</v>
      </c>
      <c r="N79" s="129">
        <v>0</v>
      </c>
      <c r="O79" s="129">
        <v>0</v>
      </c>
      <c r="P79" s="129">
        <v>0</v>
      </c>
      <c r="Q79" s="129">
        <f>'Таблица 3 '!C76</f>
        <v>3581463.81</v>
      </c>
      <c r="R79" s="129">
        <f t="shared" ref="R79:R142" si="6">Q79</f>
        <v>3581463.81</v>
      </c>
      <c r="S79" s="129">
        <v>0</v>
      </c>
      <c r="T79" s="131">
        <f t="shared" ref="T79:T103" si="7">M79/J79</f>
        <v>1376.5860053042243</v>
      </c>
      <c r="U79" s="131">
        <v>1376.5860053042243</v>
      </c>
      <c r="V79" s="132" t="s">
        <v>41</v>
      </c>
    </row>
    <row r="80" spans="1:22" ht="45" x14ac:dyDescent="0.25">
      <c r="A80" s="74">
        <v>66</v>
      </c>
      <c r="B80" s="50" t="s">
        <v>130</v>
      </c>
      <c r="C80" s="74" t="s">
        <v>39</v>
      </c>
      <c r="D80" s="74" t="s">
        <v>115</v>
      </c>
      <c r="E80" s="74">
        <v>2019</v>
      </c>
      <c r="F80" s="74" t="s">
        <v>46</v>
      </c>
      <c r="G80" s="49">
        <v>10</v>
      </c>
      <c r="H80" s="49">
        <v>1</v>
      </c>
      <c r="I80" s="129">
        <v>2419</v>
      </c>
      <c r="J80" s="129">
        <v>2361.8000000000002</v>
      </c>
      <c r="K80" s="129">
        <v>2361.8000000000002</v>
      </c>
      <c r="L80" s="130">
        <v>95</v>
      </c>
      <c r="M80" s="129">
        <f t="shared" si="5"/>
        <v>1903847.02</v>
      </c>
      <c r="N80" s="129">
        <v>0</v>
      </c>
      <c r="O80" s="129">
        <v>0</v>
      </c>
      <c r="P80" s="129">
        <v>0</v>
      </c>
      <c r="Q80" s="129">
        <f>'Таблица 3 '!C77</f>
        <v>1903847.02</v>
      </c>
      <c r="R80" s="129">
        <f t="shared" si="6"/>
        <v>1903847.02</v>
      </c>
      <c r="S80" s="129">
        <v>0</v>
      </c>
      <c r="T80" s="131">
        <f t="shared" si="7"/>
        <v>806.10001693623497</v>
      </c>
      <c r="U80" s="131">
        <v>806.10001693623497</v>
      </c>
      <c r="V80" s="132" t="s">
        <v>41</v>
      </c>
    </row>
    <row r="81" spans="1:22" ht="45" x14ac:dyDescent="0.25">
      <c r="A81" s="74">
        <v>67</v>
      </c>
      <c r="B81" s="50" t="s">
        <v>131</v>
      </c>
      <c r="C81" s="74" t="s">
        <v>39</v>
      </c>
      <c r="D81" s="74">
        <v>1984</v>
      </c>
      <c r="E81" s="74" t="s">
        <v>36</v>
      </c>
      <c r="F81" s="74" t="s">
        <v>61</v>
      </c>
      <c r="G81" s="49">
        <v>5</v>
      </c>
      <c r="H81" s="49">
        <v>6</v>
      </c>
      <c r="I81" s="129">
        <v>4791.3</v>
      </c>
      <c r="J81" s="129">
        <v>3748.7</v>
      </c>
      <c r="K81" s="129">
        <v>3748.7</v>
      </c>
      <c r="L81" s="130">
        <v>205</v>
      </c>
      <c r="M81" s="129">
        <f t="shared" si="5"/>
        <v>4168381.2</v>
      </c>
      <c r="N81" s="129">
        <v>0</v>
      </c>
      <c r="O81" s="129">
        <v>0</v>
      </c>
      <c r="P81" s="129">
        <v>0</v>
      </c>
      <c r="Q81" s="129">
        <f>'Таблица 3 '!C78</f>
        <v>4168381.2</v>
      </c>
      <c r="R81" s="129">
        <f t="shared" si="6"/>
        <v>4168381.2</v>
      </c>
      <c r="S81" s="129">
        <v>0</v>
      </c>
      <c r="T81" s="131">
        <f t="shared" si="7"/>
        <v>1111.9537973164031</v>
      </c>
      <c r="U81" s="131">
        <v>1111.9537973164031</v>
      </c>
      <c r="V81" s="132" t="s">
        <v>41</v>
      </c>
    </row>
    <row r="82" spans="1:22" ht="55.5" customHeight="1" x14ac:dyDescent="0.25">
      <c r="A82" s="74">
        <v>68</v>
      </c>
      <c r="B82" s="50" t="s">
        <v>132</v>
      </c>
      <c r="C82" s="74" t="s">
        <v>48</v>
      </c>
      <c r="D82" s="74">
        <v>1980</v>
      </c>
      <c r="E82" s="74" t="s">
        <v>35</v>
      </c>
      <c r="F82" s="74" t="s">
        <v>72</v>
      </c>
      <c r="G82" s="49">
        <v>5</v>
      </c>
      <c r="H82" s="49">
        <v>7</v>
      </c>
      <c r="I82" s="129">
        <v>6535.25</v>
      </c>
      <c r="J82" s="129">
        <v>5213.8</v>
      </c>
      <c r="K82" s="129">
        <v>4889.3</v>
      </c>
      <c r="L82" s="130">
        <v>174</v>
      </c>
      <c r="M82" s="129">
        <f t="shared" si="5"/>
        <v>2929460</v>
      </c>
      <c r="N82" s="129">
        <v>0</v>
      </c>
      <c r="O82" s="129">
        <v>0</v>
      </c>
      <c r="P82" s="129">
        <v>0</v>
      </c>
      <c r="Q82" s="129">
        <f>'Таблица 3 '!C79</f>
        <v>2929460</v>
      </c>
      <c r="R82" s="129">
        <f t="shared" si="6"/>
        <v>2929460</v>
      </c>
      <c r="S82" s="129">
        <v>0</v>
      </c>
      <c r="T82" s="131">
        <f t="shared" si="7"/>
        <v>561.86658483255974</v>
      </c>
      <c r="U82" s="131">
        <v>561.86658483255974</v>
      </c>
      <c r="V82" s="132" t="s">
        <v>41</v>
      </c>
    </row>
    <row r="83" spans="1:22" ht="45" x14ac:dyDescent="0.25">
      <c r="A83" s="74">
        <v>69</v>
      </c>
      <c r="B83" s="50" t="s">
        <v>133</v>
      </c>
      <c r="C83" s="74" t="s">
        <v>39</v>
      </c>
      <c r="D83" s="74" t="s">
        <v>100</v>
      </c>
      <c r="E83" s="74">
        <v>2020</v>
      </c>
      <c r="F83" s="74" t="s">
        <v>61</v>
      </c>
      <c r="G83" s="49">
        <v>5</v>
      </c>
      <c r="H83" s="49">
        <v>3</v>
      </c>
      <c r="I83" s="129">
        <v>1949.4</v>
      </c>
      <c r="J83" s="129">
        <v>1755</v>
      </c>
      <c r="K83" s="129">
        <v>1755</v>
      </c>
      <c r="L83" s="130">
        <v>92</v>
      </c>
      <c r="M83" s="129">
        <f t="shared" si="5"/>
        <v>2502535.08</v>
      </c>
      <c r="N83" s="129">
        <v>0</v>
      </c>
      <c r="O83" s="129">
        <v>0</v>
      </c>
      <c r="P83" s="129">
        <v>0</v>
      </c>
      <c r="Q83" s="129">
        <f>'Таблица 3 '!C80</f>
        <v>2502535.08</v>
      </c>
      <c r="R83" s="129">
        <f t="shared" si="6"/>
        <v>2502535.08</v>
      </c>
      <c r="S83" s="129">
        <v>0</v>
      </c>
      <c r="T83" s="131">
        <f t="shared" si="7"/>
        <v>1425.9459145299145</v>
      </c>
      <c r="U83" s="131">
        <v>1425.9459145299145</v>
      </c>
      <c r="V83" s="132" t="s">
        <v>41</v>
      </c>
    </row>
    <row r="84" spans="1:22" ht="58.5" customHeight="1" x14ac:dyDescent="0.25">
      <c r="A84" s="74">
        <v>70</v>
      </c>
      <c r="B84" s="50" t="s">
        <v>134</v>
      </c>
      <c r="C84" s="74" t="s">
        <v>48</v>
      </c>
      <c r="D84" s="74">
        <v>1982</v>
      </c>
      <c r="E84" s="74" t="s">
        <v>35</v>
      </c>
      <c r="F84" s="74" t="s">
        <v>46</v>
      </c>
      <c r="G84" s="49">
        <v>5</v>
      </c>
      <c r="H84" s="49">
        <v>2</v>
      </c>
      <c r="I84" s="129">
        <v>6580</v>
      </c>
      <c r="J84" s="129">
        <v>4322.7</v>
      </c>
      <c r="K84" s="129">
        <v>4253.8999999999996</v>
      </c>
      <c r="L84" s="130">
        <v>190</v>
      </c>
      <c r="M84" s="129">
        <f t="shared" si="5"/>
        <v>1940858.6800000002</v>
      </c>
      <c r="N84" s="129">
        <v>0</v>
      </c>
      <c r="O84" s="129">
        <v>0</v>
      </c>
      <c r="P84" s="129">
        <v>0</v>
      </c>
      <c r="Q84" s="129">
        <f>'Таблица 3 '!C81</f>
        <v>1940858.6800000002</v>
      </c>
      <c r="R84" s="129">
        <f t="shared" si="6"/>
        <v>1940858.6800000002</v>
      </c>
      <c r="S84" s="129">
        <v>0</v>
      </c>
      <c r="T84" s="131">
        <f t="shared" si="7"/>
        <v>448.99222245355918</v>
      </c>
      <c r="U84" s="131">
        <v>448.99222245355918</v>
      </c>
      <c r="V84" s="132" t="s">
        <v>41</v>
      </c>
    </row>
    <row r="85" spans="1:22" ht="45" x14ac:dyDescent="0.25">
      <c r="A85" s="74">
        <v>71</v>
      </c>
      <c r="B85" s="50" t="s">
        <v>135</v>
      </c>
      <c r="C85" s="74" t="s">
        <v>39</v>
      </c>
      <c r="D85" s="74">
        <v>1966</v>
      </c>
      <c r="E85" s="74" t="s">
        <v>36</v>
      </c>
      <c r="F85" s="74" t="s">
        <v>40</v>
      </c>
      <c r="G85" s="49">
        <v>5</v>
      </c>
      <c r="H85" s="49">
        <v>6</v>
      </c>
      <c r="I85" s="129">
        <v>6587.8</v>
      </c>
      <c r="J85" s="129">
        <v>4866.8</v>
      </c>
      <c r="K85" s="129">
        <v>4866.8</v>
      </c>
      <c r="L85" s="130">
        <v>208</v>
      </c>
      <c r="M85" s="129">
        <f t="shared" si="5"/>
        <v>9795746.4000000004</v>
      </c>
      <c r="N85" s="129">
        <v>0</v>
      </c>
      <c r="O85" s="129">
        <v>0</v>
      </c>
      <c r="P85" s="129">
        <v>0</v>
      </c>
      <c r="Q85" s="129">
        <f>'Таблица 3 '!C82</f>
        <v>9795746.4000000004</v>
      </c>
      <c r="R85" s="129">
        <f t="shared" si="6"/>
        <v>9795746.4000000004</v>
      </c>
      <c r="S85" s="129">
        <v>0</v>
      </c>
      <c r="T85" s="131">
        <f t="shared" si="7"/>
        <v>2012.7694583710036</v>
      </c>
      <c r="U85" s="131">
        <v>2012.7694583710036</v>
      </c>
      <c r="V85" s="132" t="s">
        <v>41</v>
      </c>
    </row>
    <row r="86" spans="1:22" ht="57" customHeight="1" x14ac:dyDescent="0.25">
      <c r="A86" s="74">
        <v>72</v>
      </c>
      <c r="B86" s="50" t="s">
        <v>136</v>
      </c>
      <c r="C86" s="74" t="s">
        <v>48</v>
      </c>
      <c r="D86" s="74">
        <v>1984</v>
      </c>
      <c r="E86" s="74">
        <v>2022</v>
      </c>
      <c r="F86" s="74" t="s">
        <v>72</v>
      </c>
      <c r="G86" s="49">
        <v>5</v>
      </c>
      <c r="H86" s="49">
        <v>3</v>
      </c>
      <c r="I86" s="129">
        <v>5668.9</v>
      </c>
      <c r="J86" s="129">
        <v>3358.5</v>
      </c>
      <c r="K86" s="129">
        <v>2758.9</v>
      </c>
      <c r="L86" s="130">
        <v>314</v>
      </c>
      <c r="M86" s="129">
        <f t="shared" si="5"/>
        <v>1751259</v>
      </c>
      <c r="N86" s="129">
        <v>0</v>
      </c>
      <c r="O86" s="129">
        <v>0</v>
      </c>
      <c r="P86" s="129">
        <v>0</v>
      </c>
      <c r="Q86" s="129">
        <f>'Таблица 3 '!C83</f>
        <v>1751259</v>
      </c>
      <c r="R86" s="129">
        <f t="shared" si="6"/>
        <v>1751259</v>
      </c>
      <c r="S86" s="129">
        <v>0</v>
      </c>
      <c r="T86" s="131">
        <f t="shared" si="7"/>
        <v>521.44082179544444</v>
      </c>
      <c r="U86" s="131">
        <v>521.44082179544444</v>
      </c>
      <c r="V86" s="132" t="s">
        <v>41</v>
      </c>
    </row>
    <row r="87" spans="1:22" ht="57" customHeight="1" x14ac:dyDescent="0.25">
      <c r="A87" s="74">
        <v>73</v>
      </c>
      <c r="B87" s="50" t="s">
        <v>137</v>
      </c>
      <c r="C87" s="74" t="s">
        <v>48</v>
      </c>
      <c r="D87" s="74">
        <v>1970</v>
      </c>
      <c r="E87" s="74" t="s">
        <v>35</v>
      </c>
      <c r="F87" s="74" t="s">
        <v>72</v>
      </c>
      <c r="G87" s="49">
        <v>5</v>
      </c>
      <c r="H87" s="49">
        <v>4</v>
      </c>
      <c r="I87" s="129">
        <v>4130.7</v>
      </c>
      <c r="J87" s="129">
        <v>3400.4</v>
      </c>
      <c r="K87" s="129">
        <v>2956.4</v>
      </c>
      <c r="L87" s="130">
        <v>134</v>
      </c>
      <c r="M87" s="129">
        <f t="shared" si="5"/>
        <v>1750610.26</v>
      </c>
      <c r="N87" s="129">
        <v>0</v>
      </c>
      <c r="O87" s="129">
        <v>0</v>
      </c>
      <c r="P87" s="129">
        <v>0</v>
      </c>
      <c r="Q87" s="129">
        <f>'Таблица 3 '!C84</f>
        <v>1750610.26</v>
      </c>
      <c r="R87" s="129">
        <f t="shared" si="6"/>
        <v>1750610.26</v>
      </c>
      <c r="S87" s="129">
        <v>0</v>
      </c>
      <c r="T87" s="131">
        <f t="shared" si="7"/>
        <v>514.8248029643571</v>
      </c>
      <c r="U87" s="131">
        <v>514.8248029643571</v>
      </c>
      <c r="V87" s="132" t="s">
        <v>41</v>
      </c>
    </row>
    <row r="88" spans="1:22" ht="45" x14ac:dyDescent="0.25">
      <c r="A88" s="74">
        <v>74</v>
      </c>
      <c r="B88" s="50" t="s">
        <v>138</v>
      </c>
      <c r="C88" s="74" t="s">
        <v>39</v>
      </c>
      <c r="D88" s="74" t="s">
        <v>53</v>
      </c>
      <c r="E88" s="74" t="s">
        <v>36</v>
      </c>
      <c r="F88" s="74" t="s">
        <v>61</v>
      </c>
      <c r="G88" s="49">
        <v>5</v>
      </c>
      <c r="H88" s="49">
        <v>8</v>
      </c>
      <c r="I88" s="129">
        <v>6302.4</v>
      </c>
      <c r="J88" s="129">
        <v>5596.6</v>
      </c>
      <c r="K88" s="129">
        <v>4409.2</v>
      </c>
      <c r="L88" s="130">
        <v>243</v>
      </c>
      <c r="M88" s="129">
        <f t="shared" si="5"/>
        <v>6334670.9800000004</v>
      </c>
      <c r="N88" s="129">
        <v>0</v>
      </c>
      <c r="O88" s="129">
        <v>0</v>
      </c>
      <c r="P88" s="129">
        <v>0</v>
      </c>
      <c r="Q88" s="129">
        <f>'Таблица 3 '!C85</f>
        <v>6334670.9800000004</v>
      </c>
      <c r="R88" s="129">
        <f t="shared" si="6"/>
        <v>6334670.9800000004</v>
      </c>
      <c r="S88" s="129">
        <v>0</v>
      </c>
      <c r="T88" s="131">
        <f t="shared" si="7"/>
        <v>1131.8784583497122</v>
      </c>
      <c r="U88" s="131">
        <v>1131.8784583497122</v>
      </c>
      <c r="V88" s="132" t="s">
        <v>41</v>
      </c>
    </row>
    <row r="89" spans="1:22" ht="54" customHeight="1" x14ac:dyDescent="0.25">
      <c r="A89" s="74">
        <v>75</v>
      </c>
      <c r="B89" s="50" t="s">
        <v>139</v>
      </c>
      <c r="C89" s="74" t="s">
        <v>48</v>
      </c>
      <c r="D89" s="74">
        <v>2012</v>
      </c>
      <c r="E89" s="74" t="s">
        <v>35</v>
      </c>
      <c r="F89" s="74" t="s">
        <v>72</v>
      </c>
      <c r="G89" s="49">
        <v>12</v>
      </c>
      <c r="H89" s="49">
        <v>4</v>
      </c>
      <c r="I89" s="129">
        <v>13313.2</v>
      </c>
      <c r="J89" s="129">
        <v>12705.3</v>
      </c>
      <c r="K89" s="129">
        <v>12705.3</v>
      </c>
      <c r="L89" s="130">
        <v>419</v>
      </c>
      <c r="M89" s="129">
        <f t="shared" si="5"/>
        <v>5413586.5099999998</v>
      </c>
      <c r="N89" s="129">
        <v>0</v>
      </c>
      <c r="O89" s="129">
        <v>0</v>
      </c>
      <c r="P89" s="129">
        <v>0</v>
      </c>
      <c r="Q89" s="129">
        <f>'Таблица 3 '!C86</f>
        <v>5413586.5099999998</v>
      </c>
      <c r="R89" s="129">
        <f t="shared" si="6"/>
        <v>5413586.5099999998</v>
      </c>
      <c r="S89" s="129">
        <v>0</v>
      </c>
      <c r="T89" s="131">
        <f t="shared" si="7"/>
        <v>426.08883772913669</v>
      </c>
      <c r="U89" s="131">
        <v>426.08883772913669</v>
      </c>
      <c r="V89" s="132" t="s">
        <v>41</v>
      </c>
    </row>
    <row r="90" spans="1:22" ht="54" customHeight="1" x14ac:dyDescent="0.25">
      <c r="A90" s="74">
        <v>76</v>
      </c>
      <c r="B90" s="50" t="s">
        <v>140</v>
      </c>
      <c r="C90" s="74" t="s">
        <v>48</v>
      </c>
      <c r="D90" s="74">
        <v>1968</v>
      </c>
      <c r="E90" s="74">
        <v>2021</v>
      </c>
      <c r="F90" s="74" t="s">
        <v>72</v>
      </c>
      <c r="G90" s="49">
        <v>5</v>
      </c>
      <c r="H90" s="49">
        <v>5</v>
      </c>
      <c r="I90" s="129">
        <v>3727.2</v>
      </c>
      <c r="J90" s="129">
        <v>2735.3</v>
      </c>
      <c r="K90" s="129">
        <v>2437</v>
      </c>
      <c r="L90" s="130">
        <v>135</v>
      </c>
      <c r="M90" s="129">
        <f t="shared" si="5"/>
        <v>824387.71</v>
      </c>
      <c r="N90" s="129">
        <v>0</v>
      </c>
      <c r="O90" s="129">
        <v>0</v>
      </c>
      <c r="P90" s="129">
        <v>0</v>
      </c>
      <c r="Q90" s="129">
        <f>'Таблица 3 '!C87</f>
        <v>824387.71</v>
      </c>
      <c r="R90" s="129">
        <f t="shared" si="6"/>
        <v>824387.71</v>
      </c>
      <c r="S90" s="129">
        <v>0</v>
      </c>
      <c r="T90" s="131">
        <f t="shared" si="7"/>
        <v>301.38840712170509</v>
      </c>
      <c r="U90" s="131">
        <v>301.38840712170509</v>
      </c>
      <c r="V90" s="132" t="s">
        <v>41</v>
      </c>
    </row>
    <row r="91" spans="1:22" ht="54" customHeight="1" x14ac:dyDescent="0.25">
      <c r="A91" s="74">
        <v>77</v>
      </c>
      <c r="B91" s="50" t="s">
        <v>141</v>
      </c>
      <c r="C91" s="74" t="s">
        <v>48</v>
      </c>
      <c r="D91" s="74">
        <v>1983</v>
      </c>
      <c r="E91" s="74">
        <v>2020</v>
      </c>
      <c r="F91" s="74" t="s">
        <v>46</v>
      </c>
      <c r="G91" s="49">
        <v>5</v>
      </c>
      <c r="H91" s="49">
        <v>6</v>
      </c>
      <c r="I91" s="129">
        <v>4722</v>
      </c>
      <c r="J91" s="129">
        <v>4590.1000000000004</v>
      </c>
      <c r="K91" s="129">
        <v>4432.6000000000004</v>
      </c>
      <c r="L91" s="130">
        <v>191</v>
      </c>
      <c r="M91" s="129">
        <f t="shared" si="5"/>
        <v>2377661.3200000003</v>
      </c>
      <c r="N91" s="129">
        <v>0</v>
      </c>
      <c r="O91" s="129">
        <v>0</v>
      </c>
      <c r="P91" s="129">
        <v>0</v>
      </c>
      <c r="Q91" s="129">
        <f>'Таблица 3 '!C88</f>
        <v>2377661.3200000003</v>
      </c>
      <c r="R91" s="129">
        <f t="shared" si="6"/>
        <v>2377661.3200000003</v>
      </c>
      <c r="S91" s="129">
        <v>0</v>
      </c>
      <c r="T91" s="131">
        <f t="shared" si="7"/>
        <v>517.99771682534151</v>
      </c>
      <c r="U91" s="131">
        <v>517.99771682534151</v>
      </c>
      <c r="V91" s="132" t="s">
        <v>41</v>
      </c>
    </row>
    <row r="92" spans="1:22" ht="54" customHeight="1" x14ac:dyDescent="0.25">
      <c r="A92" s="74">
        <v>78</v>
      </c>
      <c r="B92" s="50" t="s">
        <v>142</v>
      </c>
      <c r="C92" s="74" t="s">
        <v>48</v>
      </c>
      <c r="D92" s="74">
        <v>1969</v>
      </c>
      <c r="E92" s="74" t="s">
        <v>35</v>
      </c>
      <c r="F92" s="74" t="s">
        <v>72</v>
      </c>
      <c r="G92" s="49">
        <v>5</v>
      </c>
      <c r="H92" s="49">
        <v>6</v>
      </c>
      <c r="I92" s="129">
        <v>6169.7</v>
      </c>
      <c r="J92" s="129">
        <v>4506.8999999999996</v>
      </c>
      <c r="K92" s="129">
        <v>4309.7</v>
      </c>
      <c r="L92" s="130">
        <v>195</v>
      </c>
      <c r="M92" s="129">
        <f t="shared" si="5"/>
        <v>2956534.8600000003</v>
      </c>
      <c r="N92" s="129">
        <v>0</v>
      </c>
      <c r="O92" s="129">
        <v>0</v>
      </c>
      <c r="P92" s="129">
        <v>0</v>
      </c>
      <c r="Q92" s="129">
        <f>'Таблица 3 '!C89</f>
        <v>2956534.8600000003</v>
      </c>
      <c r="R92" s="129">
        <f t="shared" si="6"/>
        <v>2956534.8600000003</v>
      </c>
      <c r="S92" s="129">
        <v>0</v>
      </c>
      <c r="T92" s="131">
        <f t="shared" si="7"/>
        <v>656.00187712174682</v>
      </c>
      <c r="U92" s="131">
        <v>656.00187712174682</v>
      </c>
      <c r="V92" s="132" t="s">
        <v>41</v>
      </c>
    </row>
    <row r="93" spans="1:22" ht="45" x14ac:dyDescent="0.25">
      <c r="A93" s="74">
        <v>79</v>
      </c>
      <c r="B93" s="50" t="s">
        <v>143</v>
      </c>
      <c r="C93" s="74" t="s">
        <v>39</v>
      </c>
      <c r="D93" s="74" t="s">
        <v>57</v>
      </c>
      <c r="E93" s="74" t="s">
        <v>36</v>
      </c>
      <c r="F93" s="74" t="s">
        <v>46</v>
      </c>
      <c r="G93" s="49">
        <v>10</v>
      </c>
      <c r="H93" s="49">
        <v>1</v>
      </c>
      <c r="I93" s="129">
        <v>3610.4</v>
      </c>
      <c r="J93" s="129">
        <v>2866.9</v>
      </c>
      <c r="K93" s="129">
        <v>2678.5</v>
      </c>
      <c r="L93" s="130">
        <v>101</v>
      </c>
      <c r="M93" s="129">
        <f t="shared" si="5"/>
        <v>2787387.33</v>
      </c>
      <c r="N93" s="129">
        <v>0</v>
      </c>
      <c r="O93" s="129">
        <v>0</v>
      </c>
      <c r="P93" s="129">
        <v>0</v>
      </c>
      <c r="Q93" s="129">
        <f>'Таблица 3 '!C90</f>
        <v>2787387.33</v>
      </c>
      <c r="R93" s="129">
        <f t="shared" si="6"/>
        <v>2787387.33</v>
      </c>
      <c r="S93" s="129">
        <v>0</v>
      </c>
      <c r="T93" s="131">
        <f t="shared" si="7"/>
        <v>972.26527957026758</v>
      </c>
      <c r="U93" s="131">
        <v>972.26527957026758</v>
      </c>
      <c r="V93" s="132" t="s">
        <v>41</v>
      </c>
    </row>
    <row r="94" spans="1:22" ht="45" x14ac:dyDescent="0.25">
      <c r="A94" s="74">
        <v>80</v>
      </c>
      <c r="B94" s="50" t="s">
        <v>144</v>
      </c>
      <c r="C94" s="74" t="s">
        <v>39</v>
      </c>
      <c r="D94" s="74" t="s">
        <v>84</v>
      </c>
      <c r="E94" s="74" t="s">
        <v>36</v>
      </c>
      <c r="F94" s="74" t="s">
        <v>61</v>
      </c>
      <c r="G94" s="49">
        <v>9</v>
      </c>
      <c r="H94" s="49">
        <v>1</v>
      </c>
      <c r="I94" s="129">
        <v>2577.9</v>
      </c>
      <c r="J94" s="129">
        <v>2577.9</v>
      </c>
      <c r="K94" s="129">
        <v>1962.7</v>
      </c>
      <c r="L94" s="130">
        <v>90</v>
      </c>
      <c r="M94" s="129">
        <f t="shared" si="5"/>
        <v>199585.87</v>
      </c>
      <c r="N94" s="129">
        <v>0</v>
      </c>
      <c r="O94" s="129">
        <v>0</v>
      </c>
      <c r="P94" s="129">
        <v>0</v>
      </c>
      <c r="Q94" s="129">
        <f>'Таблица 3 '!C91</f>
        <v>199585.87</v>
      </c>
      <c r="R94" s="129">
        <f t="shared" si="6"/>
        <v>199585.87</v>
      </c>
      <c r="S94" s="129">
        <v>0</v>
      </c>
      <c r="T94" s="131">
        <f t="shared" si="7"/>
        <v>77.421882152139332</v>
      </c>
      <c r="U94" s="131">
        <v>77.421882152139332</v>
      </c>
      <c r="V94" s="132" t="s">
        <v>41</v>
      </c>
    </row>
    <row r="95" spans="1:22" ht="57" customHeight="1" x14ac:dyDescent="0.25">
      <c r="A95" s="74">
        <v>81</v>
      </c>
      <c r="B95" s="50" t="s">
        <v>145</v>
      </c>
      <c r="C95" s="74" t="s">
        <v>48</v>
      </c>
      <c r="D95" s="74">
        <v>1979</v>
      </c>
      <c r="E95" s="74" t="s">
        <v>35</v>
      </c>
      <c r="F95" s="74" t="s">
        <v>46</v>
      </c>
      <c r="G95" s="49">
        <v>5</v>
      </c>
      <c r="H95" s="49">
        <v>5</v>
      </c>
      <c r="I95" s="129">
        <v>3804</v>
      </c>
      <c r="J95" s="129">
        <v>3800.99</v>
      </c>
      <c r="K95" s="129">
        <v>3746.39</v>
      </c>
      <c r="L95" s="130">
        <v>138</v>
      </c>
      <c r="M95" s="129">
        <f t="shared" si="5"/>
        <v>2848299.78</v>
      </c>
      <c r="N95" s="129">
        <v>0</v>
      </c>
      <c r="O95" s="129">
        <v>0</v>
      </c>
      <c r="P95" s="129">
        <v>0</v>
      </c>
      <c r="Q95" s="129">
        <f>'Таблица 3 '!C92</f>
        <v>2848299.78</v>
      </c>
      <c r="R95" s="129">
        <f t="shared" si="6"/>
        <v>2848299.78</v>
      </c>
      <c r="S95" s="129">
        <v>0</v>
      </c>
      <c r="T95" s="131">
        <f t="shared" si="7"/>
        <v>749.35734637554947</v>
      </c>
      <c r="U95" s="131">
        <v>749.35734637554947</v>
      </c>
      <c r="V95" s="132" t="s">
        <v>41</v>
      </c>
    </row>
    <row r="96" spans="1:22" ht="45" x14ac:dyDescent="0.25">
      <c r="A96" s="74">
        <v>82</v>
      </c>
      <c r="B96" s="50" t="s">
        <v>146</v>
      </c>
      <c r="C96" s="74" t="s">
        <v>39</v>
      </c>
      <c r="D96" s="74">
        <v>1978</v>
      </c>
      <c r="E96" s="74">
        <v>2019</v>
      </c>
      <c r="F96" s="74" t="s">
        <v>61</v>
      </c>
      <c r="G96" s="49">
        <v>5</v>
      </c>
      <c r="H96" s="49">
        <v>6</v>
      </c>
      <c r="I96" s="129">
        <v>5770.5</v>
      </c>
      <c r="J96" s="129">
        <v>4274.8999999999996</v>
      </c>
      <c r="K96" s="129">
        <v>4187.6000000000004</v>
      </c>
      <c r="L96" s="130">
        <v>238</v>
      </c>
      <c r="M96" s="129">
        <f t="shared" si="5"/>
        <v>236824.57</v>
      </c>
      <c r="N96" s="129">
        <v>0</v>
      </c>
      <c r="O96" s="129">
        <v>0</v>
      </c>
      <c r="P96" s="129">
        <v>0</v>
      </c>
      <c r="Q96" s="129">
        <f>'Таблица 3 '!C93</f>
        <v>236824.57</v>
      </c>
      <c r="R96" s="129">
        <f t="shared" si="6"/>
        <v>236824.57</v>
      </c>
      <c r="S96" s="129">
        <v>0</v>
      </c>
      <c r="T96" s="131">
        <f t="shared" si="7"/>
        <v>55.398856113593304</v>
      </c>
      <c r="U96" s="131">
        <v>55.398856113593304</v>
      </c>
      <c r="V96" s="132" t="s">
        <v>41</v>
      </c>
    </row>
    <row r="97" spans="1:22" ht="45" x14ac:dyDescent="0.25">
      <c r="A97" s="74">
        <v>83</v>
      </c>
      <c r="B97" s="50" t="s">
        <v>147</v>
      </c>
      <c r="C97" s="74" t="s">
        <v>39</v>
      </c>
      <c r="D97" s="74" t="s">
        <v>117</v>
      </c>
      <c r="E97" s="74" t="s">
        <v>36</v>
      </c>
      <c r="F97" s="74" t="s">
        <v>46</v>
      </c>
      <c r="G97" s="49">
        <v>5</v>
      </c>
      <c r="H97" s="49">
        <v>5</v>
      </c>
      <c r="I97" s="129">
        <v>3701.1</v>
      </c>
      <c r="J97" s="129">
        <v>3686.5</v>
      </c>
      <c r="K97" s="129">
        <v>3686.5</v>
      </c>
      <c r="L97" s="130">
        <v>153</v>
      </c>
      <c r="M97" s="129">
        <f t="shared" si="5"/>
        <v>12958955.9</v>
      </c>
      <c r="N97" s="129">
        <v>0</v>
      </c>
      <c r="O97" s="129">
        <v>0</v>
      </c>
      <c r="P97" s="129">
        <v>0</v>
      </c>
      <c r="Q97" s="129">
        <f>'Таблица 3 '!C94</f>
        <v>12958955.9</v>
      </c>
      <c r="R97" s="129">
        <f t="shared" si="6"/>
        <v>12958955.9</v>
      </c>
      <c r="S97" s="129">
        <v>0</v>
      </c>
      <c r="T97" s="131">
        <f t="shared" si="7"/>
        <v>3515.2464125864644</v>
      </c>
      <c r="U97" s="131">
        <v>3515.2464125864644</v>
      </c>
      <c r="V97" s="132" t="s">
        <v>41</v>
      </c>
    </row>
    <row r="98" spans="1:22" ht="60" x14ac:dyDescent="0.25">
      <c r="A98" s="74">
        <v>84</v>
      </c>
      <c r="B98" s="50" t="s">
        <v>148</v>
      </c>
      <c r="C98" s="74" t="s">
        <v>149</v>
      </c>
      <c r="D98" s="74">
        <v>1973</v>
      </c>
      <c r="E98" s="74">
        <v>2020</v>
      </c>
      <c r="F98" s="74" t="s">
        <v>72</v>
      </c>
      <c r="G98" s="49">
        <v>5</v>
      </c>
      <c r="H98" s="49">
        <v>6</v>
      </c>
      <c r="I98" s="129">
        <v>4799.2</v>
      </c>
      <c r="J98" s="129">
        <v>4434.7</v>
      </c>
      <c r="K98" s="129">
        <v>3504.8</v>
      </c>
      <c r="L98" s="130">
        <v>178</v>
      </c>
      <c r="M98" s="129">
        <f t="shared" si="5"/>
        <v>1872420.43</v>
      </c>
      <c r="N98" s="129">
        <v>0</v>
      </c>
      <c r="O98" s="129">
        <v>0</v>
      </c>
      <c r="P98" s="129">
        <v>0</v>
      </c>
      <c r="Q98" s="129">
        <f>'Таблица 3 '!C95</f>
        <v>1872420.43</v>
      </c>
      <c r="R98" s="129">
        <f t="shared" si="6"/>
        <v>1872420.43</v>
      </c>
      <c r="S98" s="129">
        <v>0</v>
      </c>
      <c r="T98" s="131">
        <f t="shared" si="7"/>
        <v>422.22031479017744</v>
      </c>
      <c r="U98" s="131">
        <v>422.22031479017744</v>
      </c>
      <c r="V98" s="132" t="s">
        <v>41</v>
      </c>
    </row>
    <row r="99" spans="1:22" ht="45" x14ac:dyDescent="0.25">
      <c r="A99" s="74">
        <v>85</v>
      </c>
      <c r="B99" s="50" t="s">
        <v>150</v>
      </c>
      <c r="C99" s="74" t="s">
        <v>39</v>
      </c>
      <c r="D99" s="74">
        <v>1952</v>
      </c>
      <c r="E99" s="74" t="s">
        <v>36</v>
      </c>
      <c r="F99" s="74" t="s">
        <v>61</v>
      </c>
      <c r="G99" s="49">
        <v>4</v>
      </c>
      <c r="H99" s="49">
        <v>3</v>
      </c>
      <c r="I99" s="129">
        <v>2633.74</v>
      </c>
      <c r="J99" s="129">
        <v>1935.4</v>
      </c>
      <c r="K99" s="129">
        <v>1349.3</v>
      </c>
      <c r="L99" s="130">
        <v>37</v>
      </c>
      <c r="M99" s="129">
        <f t="shared" si="5"/>
        <v>5473917.5999999996</v>
      </c>
      <c r="N99" s="129">
        <v>0</v>
      </c>
      <c r="O99" s="129">
        <v>0</v>
      </c>
      <c r="P99" s="129">
        <v>0</v>
      </c>
      <c r="Q99" s="129">
        <f>'Таблица 3 '!C96</f>
        <v>5473917.5999999996</v>
      </c>
      <c r="R99" s="129">
        <f t="shared" si="6"/>
        <v>5473917.5999999996</v>
      </c>
      <c r="S99" s="129">
        <v>0</v>
      </c>
      <c r="T99" s="131">
        <f t="shared" si="7"/>
        <v>2828.3133202438771</v>
      </c>
      <c r="U99" s="131">
        <v>2828.3133202438771</v>
      </c>
      <c r="V99" s="132" t="s">
        <v>41</v>
      </c>
    </row>
    <row r="100" spans="1:22" ht="45" x14ac:dyDescent="0.25">
      <c r="A100" s="74">
        <v>86</v>
      </c>
      <c r="B100" s="50" t="s">
        <v>151</v>
      </c>
      <c r="C100" s="74" t="s">
        <v>39</v>
      </c>
      <c r="D100" s="74">
        <v>1964</v>
      </c>
      <c r="E100" s="74" t="s">
        <v>36</v>
      </c>
      <c r="F100" s="74" t="s">
        <v>40</v>
      </c>
      <c r="G100" s="49">
        <v>4</v>
      </c>
      <c r="H100" s="49">
        <v>4</v>
      </c>
      <c r="I100" s="129">
        <v>4118.5</v>
      </c>
      <c r="J100" s="129">
        <v>3066.8</v>
      </c>
      <c r="K100" s="129">
        <v>2429</v>
      </c>
      <c r="L100" s="130">
        <v>76</v>
      </c>
      <c r="M100" s="129">
        <f t="shared" si="5"/>
        <v>1046097.6</v>
      </c>
      <c r="N100" s="129">
        <v>0</v>
      </c>
      <c r="O100" s="129">
        <v>0</v>
      </c>
      <c r="P100" s="129">
        <v>0</v>
      </c>
      <c r="Q100" s="129">
        <f>'Таблица 3 '!C97</f>
        <v>1046097.6</v>
      </c>
      <c r="R100" s="129">
        <f t="shared" si="6"/>
        <v>1046097.6</v>
      </c>
      <c r="S100" s="129">
        <v>0</v>
      </c>
      <c r="T100" s="131">
        <f t="shared" si="7"/>
        <v>341.10395200208683</v>
      </c>
      <c r="U100" s="131">
        <v>341.10395200208683</v>
      </c>
      <c r="V100" s="132" t="s">
        <v>41</v>
      </c>
    </row>
    <row r="101" spans="1:22" ht="45" x14ac:dyDescent="0.25">
      <c r="A101" s="74">
        <v>87</v>
      </c>
      <c r="B101" s="50" t="s">
        <v>152</v>
      </c>
      <c r="C101" s="74" t="s">
        <v>39</v>
      </c>
      <c r="D101" s="74" t="s">
        <v>153</v>
      </c>
      <c r="E101" s="74" t="s">
        <v>36</v>
      </c>
      <c r="F101" s="74" t="s">
        <v>61</v>
      </c>
      <c r="G101" s="49">
        <v>4</v>
      </c>
      <c r="H101" s="49">
        <v>9</v>
      </c>
      <c r="I101" s="129">
        <v>7379.8</v>
      </c>
      <c r="J101" s="129">
        <v>7379.8</v>
      </c>
      <c r="K101" s="129">
        <v>4293.2</v>
      </c>
      <c r="L101" s="130">
        <v>124</v>
      </c>
      <c r="M101" s="129">
        <f t="shared" si="5"/>
        <v>14219807.6</v>
      </c>
      <c r="N101" s="129">
        <v>0</v>
      </c>
      <c r="O101" s="129">
        <v>0</v>
      </c>
      <c r="P101" s="129">
        <v>0</v>
      </c>
      <c r="Q101" s="129">
        <f>'Таблица 3 '!C98</f>
        <v>14219807.6</v>
      </c>
      <c r="R101" s="129">
        <f t="shared" si="6"/>
        <v>14219807.6</v>
      </c>
      <c r="S101" s="129">
        <v>0</v>
      </c>
      <c r="T101" s="131">
        <f t="shared" si="7"/>
        <v>1926.8554161359386</v>
      </c>
      <c r="U101" s="131">
        <v>1926.8554161359386</v>
      </c>
      <c r="V101" s="132" t="s">
        <v>41</v>
      </c>
    </row>
    <row r="102" spans="1:22" ht="45" x14ac:dyDescent="0.25">
      <c r="A102" s="74">
        <v>88</v>
      </c>
      <c r="B102" s="50" t="s">
        <v>154</v>
      </c>
      <c r="C102" s="74" t="s">
        <v>39</v>
      </c>
      <c r="D102" s="74">
        <v>1968</v>
      </c>
      <c r="E102" s="74" t="s">
        <v>36</v>
      </c>
      <c r="F102" s="74" t="s">
        <v>61</v>
      </c>
      <c r="G102" s="49">
        <v>5</v>
      </c>
      <c r="H102" s="49">
        <v>2</v>
      </c>
      <c r="I102" s="129">
        <v>2370.8000000000002</v>
      </c>
      <c r="J102" s="129">
        <v>1961.4</v>
      </c>
      <c r="K102" s="129">
        <v>1482.3</v>
      </c>
      <c r="L102" s="130">
        <v>67</v>
      </c>
      <c r="M102" s="129">
        <f t="shared" si="5"/>
        <v>4205890.8</v>
      </c>
      <c r="N102" s="129">
        <v>0</v>
      </c>
      <c r="O102" s="129">
        <v>0</v>
      </c>
      <c r="P102" s="129">
        <v>0</v>
      </c>
      <c r="Q102" s="129">
        <f>'Таблица 3 '!C99</f>
        <v>4205890.8</v>
      </c>
      <c r="R102" s="129">
        <f t="shared" si="6"/>
        <v>4205890.8</v>
      </c>
      <c r="S102" s="129">
        <v>0</v>
      </c>
      <c r="T102" s="131">
        <f t="shared" si="7"/>
        <v>2144.3309880697461</v>
      </c>
      <c r="U102" s="131">
        <v>2144.3309880697461</v>
      </c>
      <c r="V102" s="132" t="s">
        <v>41</v>
      </c>
    </row>
    <row r="103" spans="1:22" ht="45" x14ac:dyDescent="0.25">
      <c r="A103" s="74">
        <v>89</v>
      </c>
      <c r="B103" s="50" t="s">
        <v>155</v>
      </c>
      <c r="C103" s="74" t="s">
        <v>39</v>
      </c>
      <c r="D103" s="74" t="s">
        <v>156</v>
      </c>
      <c r="E103" s="74">
        <v>2015</v>
      </c>
      <c r="F103" s="74" t="s">
        <v>61</v>
      </c>
      <c r="G103" s="49">
        <v>3</v>
      </c>
      <c r="H103" s="49">
        <v>6</v>
      </c>
      <c r="I103" s="129">
        <v>2973.9</v>
      </c>
      <c r="J103" s="129">
        <v>2639.9</v>
      </c>
      <c r="K103" s="129">
        <v>2639.9</v>
      </c>
      <c r="L103" s="130">
        <v>78</v>
      </c>
      <c r="M103" s="129">
        <f t="shared" si="5"/>
        <v>567552.67000000004</v>
      </c>
      <c r="N103" s="129">
        <v>0</v>
      </c>
      <c r="O103" s="129">
        <v>0</v>
      </c>
      <c r="P103" s="129">
        <v>0</v>
      </c>
      <c r="Q103" s="129">
        <f>'Таблица 3 '!C100</f>
        <v>567552.67000000004</v>
      </c>
      <c r="R103" s="129">
        <f t="shared" si="6"/>
        <v>567552.67000000004</v>
      </c>
      <c r="S103" s="129">
        <v>0</v>
      </c>
      <c r="T103" s="131">
        <f t="shared" si="7"/>
        <v>214.99021553846737</v>
      </c>
      <c r="U103" s="131">
        <v>214.99021553846737</v>
      </c>
      <c r="V103" s="132" t="s">
        <v>41</v>
      </c>
    </row>
    <row r="104" spans="1:22" ht="45" x14ac:dyDescent="0.25">
      <c r="A104" s="74">
        <v>90</v>
      </c>
      <c r="B104" s="50" t="s">
        <v>157</v>
      </c>
      <c r="C104" s="74" t="s">
        <v>39</v>
      </c>
      <c r="D104" s="74">
        <v>1968</v>
      </c>
      <c r="E104" s="74" t="s">
        <v>36</v>
      </c>
      <c r="F104" s="74" t="s">
        <v>40</v>
      </c>
      <c r="G104" s="49">
        <v>5</v>
      </c>
      <c r="H104" s="49">
        <v>3</v>
      </c>
      <c r="I104" s="129">
        <v>2089.8000000000002</v>
      </c>
      <c r="J104" s="129">
        <v>2089.8000000000002</v>
      </c>
      <c r="K104" s="129">
        <v>1831.6</v>
      </c>
      <c r="L104" s="130">
        <v>72</v>
      </c>
      <c r="M104" s="129">
        <f t="shared" si="5"/>
        <v>1482117.28</v>
      </c>
      <c r="N104" s="129">
        <v>0</v>
      </c>
      <c r="O104" s="129">
        <v>0</v>
      </c>
      <c r="P104" s="129">
        <v>0</v>
      </c>
      <c r="Q104" s="129">
        <f>'Таблица 3 '!C101</f>
        <v>1482117.28</v>
      </c>
      <c r="R104" s="129">
        <f t="shared" si="6"/>
        <v>1482117.28</v>
      </c>
      <c r="S104" s="129">
        <v>0</v>
      </c>
      <c r="T104" s="131">
        <f t="shared" ref="T104:T167" si="8">M104/J104</f>
        <v>709.21489137716526</v>
      </c>
      <c r="U104" s="131">
        <v>709.21489137716526</v>
      </c>
      <c r="V104" s="132" t="s">
        <v>41</v>
      </c>
    </row>
    <row r="105" spans="1:22" ht="45" x14ac:dyDescent="0.25">
      <c r="A105" s="74">
        <v>91</v>
      </c>
      <c r="B105" s="50" t="s">
        <v>158</v>
      </c>
      <c r="C105" s="74" t="s">
        <v>39</v>
      </c>
      <c r="D105" s="74" t="s">
        <v>159</v>
      </c>
      <c r="E105" s="74">
        <v>2018</v>
      </c>
      <c r="F105" s="74" t="s">
        <v>61</v>
      </c>
      <c r="G105" s="49">
        <v>5</v>
      </c>
      <c r="H105" s="49">
        <v>4</v>
      </c>
      <c r="I105" s="129">
        <v>4498.3999999999996</v>
      </c>
      <c r="J105" s="129">
        <v>3274.5</v>
      </c>
      <c r="K105" s="129">
        <v>3274.5</v>
      </c>
      <c r="L105" s="130">
        <v>115</v>
      </c>
      <c r="M105" s="129">
        <f t="shared" si="5"/>
        <v>275587.90999999997</v>
      </c>
      <c r="N105" s="129">
        <v>0</v>
      </c>
      <c r="O105" s="129">
        <v>0</v>
      </c>
      <c r="P105" s="129">
        <v>0</v>
      </c>
      <c r="Q105" s="129">
        <f>'Таблица 3 '!C102</f>
        <v>275587.90999999997</v>
      </c>
      <c r="R105" s="129">
        <f t="shared" si="6"/>
        <v>275587.90999999997</v>
      </c>
      <c r="S105" s="129">
        <v>0</v>
      </c>
      <c r="T105" s="131">
        <f t="shared" si="8"/>
        <v>84.161829286914028</v>
      </c>
      <c r="U105" s="131">
        <v>84.161829286914028</v>
      </c>
      <c r="V105" s="132" t="s">
        <v>41</v>
      </c>
    </row>
    <row r="106" spans="1:22" ht="45" x14ac:dyDescent="0.25">
      <c r="A106" s="74">
        <v>92</v>
      </c>
      <c r="B106" s="50" t="s">
        <v>160</v>
      </c>
      <c r="C106" s="74" t="s">
        <v>39</v>
      </c>
      <c r="D106" s="74" t="s">
        <v>161</v>
      </c>
      <c r="E106" s="74">
        <v>2019</v>
      </c>
      <c r="F106" s="74" t="s">
        <v>61</v>
      </c>
      <c r="G106" s="49">
        <v>3</v>
      </c>
      <c r="H106" s="49">
        <v>3</v>
      </c>
      <c r="I106" s="129">
        <v>1484.3</v>
      </c>
      <c r="J106" s="129">
        <v>1089</v>
      </c>
      <c r="K106" s="129">
        <v>1089</v>
      </c>
      <c r="L106" s="130">
        <v>36</v>
      </c>
      <c r="M106" s="129">
        <f t="shared" si="5"/>
        <v>3919730.47</v>
      </c>
      <c r="N106" s="129">
        <v>0</v>
      </c>
      <c r="O106" s="129">
        <v>0</v>
      </c>
      <c r="P106" s="129">
        <v>0</v>
      </c>
      <c r="Q106" s="129">
        <f>'Таблица 3 '!C103</f>
        <v>3919730.47</v>
      </c>
      <c r="R106" s="129">
        <f t="shared" si="6"/>
        <v>3919730.47</v>
      </c>
      <c r="S106" s="129">
        <v>0</v>
      </c>
      <c r="T106" s="131">
        <f t="shared" si="8"/>
        <v>3599.3851882460976</v>
      </c>
      <c r="U106" s="131">
        <v>3599.3851882460976</v>
      </c>
      <c r="V106" s="132" t="s">
        <v>41</v>
      </c>
    </row>
    <row r="107" spans="1:22" ht="45" x14ac:dyDescent="0.25">
      <c r="A107" s="74">
        <v>93</v>
      </c>
      <c r="B107" s="50" t="s">
        <v>162</v>
      </c>
      <c r="C107" s="74" t="s">
        <v>39</v>
      </c>
      <c r="D107" s="74" t="s">
        <v>159</v>
      </c>
      <c r="E107" s="74" t="s">
        <v>36</v>
      </c>
      <c r="F107" s="74" t="s">
        <v>61</v>
      </c>
      <c r="G107" s="49">
        <v>2</v>
      </c>
      <c r="H107" s="49">
        <v>1</v>
      </c>
      <c r="I107" s="129">
        <v>476.95</v>
      </c>
      <c r="J107" s="129">
        <v>260.39999999999998</v>
      </c>
      <c r="K107" s="129">
        <v>224.9</v>
      </c>
      <c r="L107" s="130">
        <v>8</v>
      </c>
      <c r="M107" s="129">
        <f t="shared" si="5"/>
        <v>269385.92</v>
      </c>
      <c r="N107" s="129">
        <v>0</v>
      </c>
      <c r="O107" s="129">
        <v>0</v>
      </c>
      <c r="P107" s="129">
        <v>0</v>
      </c>
      <c r="Q107" s="129">
        <f>'Таблица 3 '!C104</f>
        <v>269385.92</v>
      </c>
      <c r="R107" s="129">
        <f t="shared" si="6"/>
        <v>269385.92</v>
      </c>
      <c r="S107" s="129">
        <v>0</v>
      </c>
      <c r="T107" s="131">
        <f t="shared" si="8"/>
        <v>1034.5081413210446</v>
      </c>
      <c r="U107" s="131">
        <v>1034.5081413210446</v>
      </c>
      <c r="V107" s="132" t="s">
        <v>41</v>
      </c>
    </row>
    <row r="108" spans="1:22" ht="45" x14ac:dyDescent="0.25">
      <c r="A108" s="74">
        <v>94</v>
      </c>
      <c r="B108" s="50" t="s">
        <v>163</v>
      </c>
      <c r="C108" s="74" t="s">
        <v>39</v>
      </c>
      <c r="D108" s="74" t="s">
        <v>159</v>
      </c>
      <c r="E108" s="74">
        <v>2021</v>
      </c>
      <c r="F108" s="74" t="s">
        <v>61</v>
      </c>
      <c r="G108" s="49">
        <v>4</v>
      </c>
      <c r="H108" s="49">
        <v>1</v>
      </c>
      <c r="I108" s="129">
        <v>2195.9</v>
      </c>
      <c r="J108" s="129">
        <v>1554.8</v>
      </c>
      <c r="K108" s="129">
        <v>651.9</v>
      </c>
      <c r="L108" s="130">
        <v>24</v>
      </c>
      <c r="M108" s="129">
        <f t="shared" si="5"/>
        <v>661879.47</v>
      </c>
      <c r="N108" s="129">
        <v>0</v>
      </c>
      <c r="O108" s="129">
        <v>0</v>
      </c>
      <c r="P108" s="129">
        <v>0</v>
      </c>
      <c r="Q108" s="129">
        <f>'Таблица 3 '!C105</f>
        <v>661879.47</v>
      </c>
      <c r="R108" s="129">
        <f t="shared" si="6"/>
        <v>661879.47</v>
      </c>
      <c r="S108" s="129">
        <v>0</v>
      </c>
      <c r="T108" s="131">
        <f t="shared" si="8"/>
        <v>425.70071391818885</v>
      </c>
      <c r="U108" s="131">
        <v>425.70071391818885</v>
      </c>
      <c r="V108" s="132" t="s">
        <v>41</v>
      </c>
    </row>
    <row r="109" spans="1:22" ht="45" x14ac:dyDescent="0.25">
      <c r="A109" s="74">
        <v>95</v>
      </c>
      <c r="B109" s="50" t="s">
        <v>164</v>
      </c>
      <c r="C109" s="74" t="s">
        <v>39</v>
      </c>
      <c r="D109" s="74">
        <v>1977</v>
      </c>
      <c r="E109" s="74" t="s">
        <v>36</v>
      </c>
      <c r="F109" s="74" t="s">
        <v>40</v>
      </c>
      <c r="G109" s="49">
        <v>5</v>
      </c>
      <c r="H109" s="49">
        <v>6</v>
      </c>
      <c r="I109" s="129">
        <v>4325.1000000000004</v>
      </c>
      <c r="J109" s="129">
        <v>3913.2</v>
      </c>
      <c r="K109" s="129">
        <v>3913.2</v>
      </c>
      <c r="L109" s="130">
        <v>96</v>
      </c>
      <c r="M109" s="129">
        <f t="shared" si="5"/>
        <v>3707041.36</v>
      </c>
      <c r="N109" s="129">
        <v>0</v>
      </c>
      <c r="O109" s="129">
        <v>0</v>
      </c>
      <c r="P109" s="129">
        <v>0</v>
      </c>
      <c r="Q109" s="129">
        <f>'Таблица 3 '!C106</f>
        <v>3707041.36</v>
      </c>
      <c r="R109" s="129">
        <f t="shared" si="6"/>
        <v>3707041.36</v>
      </c>
      <c r="S109" s="129">
        <v>0</v>
      </c>
      <c r="T109" s="131">
        <f t="shared" si="8"/>
        <v>947.31712153736078</v>
      </c>
      <c r="U109" s="131">
        <v>947.31712153736078</v>
      </c>
      <c r="V109" s="132" t="s">
        <v>41</v>
      </c>
    </row>
    <row r="110" spans="1:22" ht="45" x14ac:dyDescent="0.25">
      <c r="A110" s="74">
        <v>96</v>
      </c>
      <c r="B110" s="50" t="s">
        <v>165</v>
      </c>
      <c r="C110" s="74" t="s">
        <v>39</v>
      </c>
      <c r="D110" s="74">
        <v>1958</v>
      </c>
      <c r="E110" s="74" t="s">
        <v>36</v>
      </c>
      <c r="F110" s="74" t="s">
        <v>40</v>
      </c>
      <c r="G110" s="49">
        <v>2</v>
      </c>
      <c r="H110" s="49">
        <v>2</v>
      </c>
      <c r="I110" s="129">
        <v>761</v>
      </c>
      <c r="J110" s="129">
        <v>634</v>
      </c>
      <c r="K110" s="129">
        <v>634</v>
      </c>
      <c r="L110" s="130">
        <v>32</v>
      </c>
      <c r="M110" s="129">
        <f t="shared" si="5"/>
        <v>96839.37</v>
      </c>
      <c r="N110" s="129">
        <v>0</v>
      </c>
      <c r="O110" s="129">
        <v>0</v>
      </c>
      <c r="P110" s="129">
        <v>0</v>
      </c>
      <c r="Q110" s="129">
        <f>'Таблица 3 '!C107</f>
        <v>96839.37</v>
      </c>
      <c r="R110" s="129">
        <f t="shared" si="6"/>
        <v>96839.37</v>
      </c>
      <c r="S110" s="129">
        <v>0</v>
      </c>
      <c r="T110" s="131">
        <f t="shared" si="8"/>
        <v>152.74348580441639</v>
      </c>
      <c r="U110" s="131">
        <v>152.74348580441639</v>
      </c>
      <c r="V110" s="132" t="s">
        <v>41</v>
      </c>
    </row>
    <row r="111" spans="1:22" ht="45" x14ac:dyDescent="0.25">
      <c r="A111" s="74">
        <v>97</v>
      </c>
      <c r="B111" s="50" t="s">
        <v>166</v>
      </c>
      <c r="C111" s="74" t="s">
        <v>39</v>
      </c>
      <c r="D111" s="74">
        <v>1986</v>
      </c>
      <c r="E111" s="74" t="s">
        <v>36</v>
      </c>
      <c r="F111" s="74" t="s">
        <v>50</v>
      </c>
      <c r="G111" s="49">
        <v>5</v>
      </c>
      <c r="H111" s="49">
        <v>5</v>
      </c>
      <c r="I111" s="129">
        <v>3545</v>
      </c>
      <c r="J111" s="129">
        <v>3090.2</v>
      </c>
      <c r="K111" s="129">
        <v>3090.2</v>
      </c>
      <c r="L111" s="130">
        <v>148</v>
      </c>
      <c r="M111" s="129">
        <f t="shared" si="5"/>
        <v>5802392.0900000008</v>
      </c>
      <c r="N111" s="129">
        <v>0</v>
      </c>
      <c r="O111" s="129">
        <v>0</v>
      </c>
      <c r="P111" s="129">
        <v>0</v>
      </c>
      <c r="Q111" s="129">
        <f>'Таблица 3 '!C108</f>
        <v>5802392.0900000008</v>
      </c>
      <c r="R111" s="129">
        <f t="shared" si="6"/>
        <v>5802392.0900000008</v>
      </c>
      <c r="S111" s="129">
        <v>0</v>
      </c>
      <c r="T111" s="131">
        <f t="shared" si="8"/>
        <v>1877.6752605009387</v>
      </c>
      <c r="U111" s="131">
        <v>1877.6752605009387</v>
      </c>
      <c r="V111" s="132" t="s">
        <v>41</v>
      </c>
    </row>
    <row r="112" spans="1:22" ht="45" x14ac:dyDescent="0.25">
      <c r="A112" s="74">
        <v>98</v>
      </c>
      <c r="B112" s="50" t="s">
        <v>167</v>
      </c>
      <c r="C112" s="74" t="s">
        <v>39</v>
      </c>
      <c r="D112" s="74">
        <v>1985</v>
      </c>
      <c r="E112" s="74" t="s">
        <v>36</v>
      </c>
      <c r="F112" s="74" t="s">
        <v>50</v>
      </c>
      <c r="G112" s="49">
        <v>5</v>
      </c>
      <c r="H112" s="49">
        <v>5</v>
      </c>
      <c r="I112" s="129">
        <v>3590.4</v>
      </c>
      <c r="J112" s="129">
        <v>3029.4</v>
      </c>
      <c r="K112" s="129">
        <v>3029.4</v>
      </c>
      <c r="L112" s="130">
        <v>177</v>
      </c>
      <c r="M112" s="129">
        <f t="shared" si="5"/>
        <v>5567218.2400000002</v>
      </c>
      <c r="N112" s="129">
        <v>0</v>
      </c>
      <c r="O112" s="129">
        <v>0</v>
      </c>
      <c r="P112" s="129">
        <v>0</v>
      </c>
      <c r="Q112" s="129">
        <f>'Таблица 3 '!C109</f>
        <v>5567218.2400000002</v>
      </c>
      <c r="R112" s="129">
        <f t="shared" si="6"/>
        <v>5567218.2400000002</v>
      </c>
      <c r="S112" s="129">
        <v>0</v>
      </c>
      <c r="T112" s="131">
        <f t="shared" si="8"/>
        <v>1837.7296626394666</v>
      </c>
      <c r="U112" s="131">
        <v>1837.7296626394666</v>
      </c>
      <c r="V112" s="132" t="s">
        <v>41</v>
      </c>
    </row>
    <row r="113" spans="1:22" ht="54.75" customHeight="1" x14ac:dyDescent="0.25">
      <c r="A113" s="74">
        <v>99</v>
      </c>
      <c r="B113" s="50" t="s">
        <v>168</v>
      </c>
      <c r="C113" s="74" t="s">
        <v>48</v>
      </c>
      <c r="D113" s="74">
        <v>1972</v>
      </c>
      <c r="E113" s="74">
        <v>2015</v>
      </c>
      <c r="F113" s="74" t="s">
        <v>72</v>
      </c>
      <c r="G113" s="49">
        <v>5</v>
      </c>
      <c r="H113" s="49">
        <v>4</v>
      </c>
      <c r="I113" s="129">
        <v>4793.3</v>
      </c>
      <c r="J113" s="129">
        <v>3666.9</v>
      </c>
      <c r="K113" s="129">
        <v>3326.7</v>
      </c>
      <c r="L113" s="130">
        <v>143</v>
      </c>
      <c r="M113" s="129">
        <f t="shared" si="5"/>
        <v>2685005.41</v>
      </c>
      <c r="N113" s="129">
        <v>0</v>
      </c>
      <c r="O113" s="129">
        <v>0</v>
      </c>
      <c r="P113" s="129">
        <v>0</v>
      </c>
      <c r="Q113" s="129">
        <f>'Таблица 3 '!C110</f>
        <v>2685005.41</v>
      </c>
      <c r="R113" s="129">
        <f t="shared" si="6"/>
        <v>2685005.41</v>
      </c>
      <c r="S113" s="129">
        <v>0</v>
      </c>
      <c r="T113" s="131">
        <f t="shared" si="8"/>
        <v>732.22760642504568</v>
      </c>
      <c r="U113" s="131">
        <v>732.22760642504568</v>
      </c>
      <c r="V113" s="132" t="s">
        <v>41</v>
      </c>
    </row>
    <row r="114" spans="1:22" ht="45" x14ac:dyDescent="0.25">
      <c r="A114" s="74">
        <v>100</v>
      </c>
      <c r="B114" s="50" t="s">
        <v>169</v>
      </c>
      <c r="C114" s="74" t="s">
        <v>39</v>
      </c>
      <c r="D114" s="74" t="s">
        <v>161</v>
      </c>
      <c r="E114" s="74">
        <v>2021</v>
      </c>
      <c r="F114" s="74" t="s">
        <v>61</v>
      </c>
      <c r="G114" s="49">
        <v>2</v>
      </c>
      <c r="H114" s="49">
        <v>1</v>
      </c>
      <c r="I114" s="129">
        <v>937.6</v>
      </c>
      <c r="J114" s="129">
        <v>520</v>
      </c>
      <c r="K114" s="129">
        <v>459.2</v>
      </c>
      <c r="L114" s="130">
        <v>22</v>
      </c>
      <c r="M114" s="129">
        <f t="shared" si="5"/>
        <v>57200.4</v>
      </c>
      <c r="N114" s="129">
        <v>0</v>
      </c>
      <c r="O114" s="129">
        <v>0</v>
      </c>
      <c r="P114" s="129">
        <v>0</v>
      </c>
      <c r="Q114" s="129">
        <f>'Таблица 3 '!C111</f>
        <v>57200.4</v>
      </c>
      <c r="R114" s="129">
        <f t="shared" si="6"/>
        <v>57200.4</v>
      </c>
      <c r="S114" s="129">
        <v>0</v>
      </c>
      <c r="T114" s="131">
        <f t="shared" si="8"/>
        <v>110.00076923076924</v>
      </c>
      <c r="U114" s="131">
        <v>110.00076923076924</v>
      </c>
      <c r="V114" s="132" t="s">
        <v>41</v>
      </c>
    </row>
    <row r="115" spans="1:22" ht="56.25" customHeight="1" x14ac:dyDescent="0.25">
      <c r="A115" s="74">
        <v>101</v>
      </c>
      <c r="B115" s="50" t="s">
        <v>170</v>
      </c>
      <c r="C115" s="74" t="s">
        <v>48</v>
      </c>
      <c r="D115" s="74">
        <v>1976</v>
      </c>
      <c r="E115" s="74">
        <v>2022</v>
      </c>
      <c r="F115" s="74" t="s">
        <v>46</v>
      </c>
      <c r="G115" s="49">
        <v>5</v>
      </c>
      <c r="H115" s="49">
        <v>5</v>
      </c>
      <c r="I115" s="129">
        <v>5151.1000000000004</v>
      </c>
      <c r="J115" s="129">
        <v>4557.1000000000004</v>
      </c>
      <c r="K115" s="129">
        <v>4314.3</v>
      </c>
      <c r="L115" s="130">
        <v>183</v>
      </c>
      <c r="M115" s="129">
        <f t="shared" si="5"/>
        <v>854944</v>
      </c>
      <c r="N115" s="129">
        <v>0</v>
      </c>
      <c r="O115" s="129">
        <v>0</v>
      </c>
      <c r="P115" s="129">
        <v>0</v>
      </c>
      <c r="Q115" s="129">
        <f>'Таблица 3 '!C112</f>
        <v>854944</v>
      </c>
      <c r="R115" s="129">
        <f t="shared" si="6"/>
        <v>854944</v>
      </c>
      <c r="S115" s="129">
        <v>0</v>
      </c>
      <c r="T115" s="131">
        <f t="shared" si="8"/>
        <v>187.60703078712336</v>
      </c>
      <c r="U115" s="131">
        <v>187.60703078712336</v>
      </c>
      <c r="V115" s="132" t="s">
        <v>41</v>
      </c>
    </row>
    <row r="116" spans="1:22" ht="45" x14ac:dyDescent="0.25">
      <c r="A116" s="74">
        <v>102</v>
      </c>
      <c r="B116" s="50" t="s">
        <v>171</v>
      </c>
      <c r="C116" s="74" t="s">
        <v>39</v>
      </c>
      <c r="D116" s="74" t="s">
        <v>172</v>
      </c>
      <c r="E116" s="74">
        <v>2017</v>
      </c>
      <c r="F116" s="74" t="s">
        <v>61</v>
      </c>
      <c r="G116" s="49">
        <v>2</v>
      </c>
      <c r="H116" s="49">
        <v>1</v>
      </c>
      <c r="I116" s="129">
        <v>357.1</v>
      </c>
      <c r="J116" s="129">
        <v>307.10000000000002</v>
      </c>
      <c r="K116" s="129">
        <v>262.39999999999998</v>
      </c>
      <c r="L116" s="130">
        <v>12</v>
      </c>
      <c r="M116" s="129">
        <f t="shared" si="5"/>
        <v>100510.76</v>
      </c>
      <c r="N116" s="129">
        <v>0</v>
      </c>
      <c r="O116" s="129">
        <v>0</v>
      </c>
      <c r="P116" s="129">
        <v>0</v>
      </c>
      <c r="Q116" s="129">
        <f>'Таблица 3 '!C113</f>
        <v>100510.76</v>
      </c>
      <c r="R116" s="129">
        <f t="shared" si="6"/>
        <v>100510.76</v>
      </c>
      <c r="S116" s="129">
        <v>0</v>
      </c>
      <c r="T116" s="131">
        <f t="shared" si="8"/>
        <v>327.29000325626828</v>
      </c>
      <c r="U116" s="131">
        <v>327.29000325626828</v>
      </c>
      <c r="V116" s="132" t="s">
        <v>41</v>
      </c>
    </row>
    <row r="117" spans="1:22" ht="43.5" customHeight="1" x14ac:dyDescent="0.25">
      <c r="A117" s="74">
        <v>103</v>
      </c>
      <c r="B117" s="50" t="s">
        <v>173</v>
      </c>
      <c r="C117" s="74" t="s">
        <v>48</v>
      </c>
      <c r="D117" s="74">
        <v>1978</v>
      </c>
      <c r="E117" s="74">
        <v>2020</v>
      </c>
      <c r="F117" s="74" t="s">
        <v>72</v>
      </c>
      <c r="G117" s="49">
        <v>5</v>
      </c>
      <c r="H117" s="49">
        <v>8</v>
      </c>
      <c r="I117" s="129">
        <v>6561.3</v>
      </c>
      <c r="J117" s="129">
        <v>6561.3</v>
      </c>
      <c r="K117" s="129">
        <v>6230.8</v>
      </c>
      <c r="L117" s="130">
        <v>305</v>
      </c>
      <c r="M117" s="129">
        <f t="shared" si="5"/>
        <v>1590000</v>
      </c>
      <c r="N117" s="129">
        <v>0</v>
      </c>
      <c r="O117" s="129">
        <v>0</v>
      </c>
      <c r="P117" s="129">
        <v>0</v>
      </c>
      <c r="Q117" s="129">
        <f>'Таблица 3 '!C114</f>
        <v>1590000</v>
      </c>
      <c r="R117" s="129">
        <f t="shared" si="6"/>
        <v>1590000</v>
      </c>
      <c r="S117" s="129">
        <v>0</v>
      </c>
      <c r="T117" s="131">
        <f t="shared" si="8"/>
        <v>242.33002606190846</v>
      </c>
      <c r="U117" s="131">
        <v>242.33002606190846</v>
      </c>
      <c r="V117" s="132" t="s">
        <v>41</v>
      </c>
    </row>
    <row r="118" spans="1:22" ht="45" x14ac:dyDescent="0.25">
      <c r="A118" s="74">
        <v>104</v>
      </c>
      <c r="B118" s="50" t="s">
        <v>174</v>
      </c>
      <c r="C118" s="74" t="s">
        <v>39</v>
      </c>
      <c r="D118" s="74">
        <v>1957</v>
      </c>
      <c r="E118" s="74" t="s">
        <v>35</v>
      </c>
      <c r="F118" s="74" t="s">
        <v>61</v>
      </c>
      <c r="G118" s="49" t="s">
        <v>175</v>
      </c>
      <c r="H118" s="49" t="s">
        <v>175</v>
      </c>
      <c r="I118" s="129">
        <v>857.1</v>
      </c>
      <c r="J118" s="129">
        <v>767.9</v>
      </c>
      <c r="K118" s="129">
        <v>767.9</v>
      </c>
      <c r="L118" s="130">
        <v>35</v>
      </c>
      <c r="M118" s="129">
        <f t="shared" si="5"/>
        <v>1381798.8</v>
      </c>
      <c r="N118" s="129">
        <v>0</v>
      </c>
      <c r="O118" s="129">
        <v>0</v>
      </c>
      <c r="P118" s="129">
        <v>0</v>
      </c>
      <c r="Q118" s="129">
        <f>'Таблица 3 '!C115</f>
        <v>1381798.8</v>
      </c>
      <c r="R118" s="129">
        <f t="shared" si="6"/>
        <v>1381798.8</v>
      </c>
      <c r="S118" s="129">
        <v>0</v>
      </c>
      <c r="T118" s="131">
        <f t="shared" si="8"/>
        <v>1799.4514910795679</v>
      </c>
      <c r="U118" s="131">
        <v>1799.4514910795679</v>
      </c>
      <c r="V118" s="132" t="s">
        <v>41</v>
      </c>
    </row>
    <row r="119" spans="1:22" ht="43.5" customHeight="1" x14ac:dyDescent="0.25">
      <c r="A119" s="74">
        <v>105</v>
      </c>
      <c r="B119" s="50" t="s">
        <v>176</v>
      </c>
      <c r="C119" s="74" t="s">
        <v>48</v>
      </c>
      <c r="D119" s="74">
        <v>1978</v>
      </c>
      <c r="E119" s="74" t="s">
        <v>35</v>
      </c>
      <c r="F119" s="74" t="s">
        <v>72</v>
      </c>
      <c r="G119" s="49">
        <v>5</v>
      </c>
      <c r="H119" s="49">
        <v>6</v>
      </c>
      <c r="I119" s="129">
        <v>5160</v>
      </c>
      <c r="J119" s="129">
        <v>4537.3</v>
      </c>
      <c r="K119" s="129">
        <v>3531.9</v>
      </c>
      <c r="L119" s="130">
        <v>158</v>
      </c>
      <c r="M119" s="129">
        <f t="shared" si="5"/>
        <v>2580769.2800000003</v>
      </c>
      <c r="N119" s="129">
        <v>0</v>
      </c>
      <c r="O119" s="129">
        <v>0</v>
      </c>
      <c r="P119" s="129">
        <v>0</v>
      </c>
      <c r="Q119" s="129">
        <f>'Таблица 3 '!C116</f>
        <v>2580769.2800000003</v>
      </c>
      <c r="R119" s="129">
        <f t="shared" si="6"/>
        <v>2580769.2800000003</v>
      </c>
      <c r="S119" s="129">
        <v>0</v>
      </c>
      <c r="T119" s="131">
        <f t="shared" si="8"/>
        <v>568.78965023251715</v>
      </c>
      <c r="U119" s="131">
        <v>568.78965023251715</v>
      </c>
      <c r="V119" s="132" t="s">
        <v>41</v>
      </c>
    </row>
    <row r="120" spans="1:22" ht="45" x14ac:dyDescent="0.25">
      <c r="A120" s="74">
        <v>106</v>
      </c>
      <c r="B120" s="50" t="s">
        <v>177</v>
      </c>
      <c r="C120" s="74" t="s">
        <v>39</v>
      </c>
      <c r="D120" s="74" t="s">
        <v>178</v>
      </c>
      <c r="E120" s="74" t="s">
        <v>36</v>
      </c>
      <c r="F120" s="74" t="s">
        <v>61</v>
      </c>
      <c r="G120" s="49">
        <v>3</v>
      </c>
      <c r="H120" s="49">
        <v>2</v>
      </c>
      <c r="I120" s="129">
        <v>1252</v>
      </c>
      <c r="J120" s="129">
        <v>921.8</v>
      </c>
      <c r="K120" s="129">
        <v>882.8</v>
      </c>
      <c r="L120" s="130">
        <v>32</v>
      </c>
      <c r="M120" s="129">
        <f t="shared" si="5"/>
        <v>3364687.96</v>
      </c>
      <c r="N120" s="129">
        <v>0</v>
      </c>
      <c r="O120" s="129">
        <v>0</v>
      </c>
      <c r="P120" s="129">
        <v>0</v>
      </c>
      <c r="Q120" s="129">
        <f>'Таблица 3 '!C117</f>
        <v>3364687.96</v>
      </c>
      <c r="R120" s="129">
        <f t="shared" si="6"/>
        <v>3364687.96</v>
      </c>
      <c r="S120" s="129">
        <v>0</v>
      </c>
      <c r="T120" s="131">
        <f t="shared" si="8"/>
        <v>3650.1279670210461</v>
      </c>
      <c r="U120" s="131">
        <v>3650.1279670210461</v>
      </c>
      <c r="V120" s="132" t="s">
        <v>41</v>
      </c>
    </row>
    <row r="121" spans="1:22" ht="45" x14ac:dyDescent="0.25">
      <c r="A121" s="74">
        <v>107</v>
      </c>
      <c r="B121" s="50" t="s">
        <v>179</v>
      </c>
      <c r="C121" s="74" t="s">
        <v>39</v>
      </c>
      <c r="D121" s="74" t="s">
        <v>180</v>
      </c>
      <c r="E121" s="74" t="s">
        <v>36</v>
      </c>
      <c r="F121" s="74" t="s">
        <v>46</v>
      </c>
      <c r="G121" s="49">
        <v>5</v>
      </c>
      <c r="H121" s="49">
        <v>4</v>
      </c>
      <c r="I121" s="129">
        <v>5068.6000000000004</v>
      </c>
      <c r="J121" s="129">
        <v>3071.2</v>
      </c>
      <c r="K121" s="129">
        <v>2900.3</v>
      </c>
      <c r="L121" s="130">
        <v>142</v>
      </c>
      <c r="M121" s="129">
        <f t="shared" si="5"/>
        <v>5976181.0099999998</v>
      </c>
      <c r="N121" s="129">
        <v>0</v>
      </c>
      <c r="O121" s="129">
        <v>0</v>
      </c>
      <c r="P121" s="129">
        <v>0</v>
      </c>
      <c r="Q121" s="129">
        <f>'Таблица 3 '!C118</f>
        <v>5976181.0099999998</v>
      </c>
      <c r="R121" s="129">
        <f t="shared" si="6"/>
        <v>5976181.0099999998</v>
      </c>
      <c r="S121" s="129">
        <v>0</v>
      </c>
      <c r="T121" s="131">
        <f t="shared" si="8"/>
        <v>1945.878161630633</v>
      </c>
      <c r="U121" s="131">
        <v>1945.878161630633</v>
      </c>
      <c r="V121" s="132" t="s">
        <v>41</v>
      </c>
    </row>
    <row r="122" spans="1:22" ht="45" x14ac:dyDescent="0.25">
      <c r="A122" s="74">
        <v>108</v>
      </c>
      <c r="B122" s="50" t="s">
        <v>181</v>
      </c>
      <c r="C122" s="74" t="s">
        <v>39</v>
      </c>
      <c r="D122" s="74" t="s">
        <v>69</v>
      </c>
      <c r="E122" s="74" t="s">
        <v>36</v>
      </c>
      <c r="F122" s="74" t="s">
        <v>46</v>
      </c>
      <c r="G122" s="49">
        <v>4</v>
      </c>
      <c r="H122" s="49">
        <v>2</v>
      </c>
      <c r="I122" s="129">
        <v>1403.3</v>
      </c>
      <c r="J122" s="129">
        <v>1330.7</v>
      </c>
      <c r="K122" s="129">
        <v>1330.7</v>
      </c>
      <c r="L122" s="130">
        <v>72</v>
      </c>
      <c r="M122" s="129">
        <f t="shared" si="5"/>
        <v>100963.26</v>
      </c>
      <c r="N122" s="129">
        <v>0</v>
      </c>
      <c r="O122" s="129">
        <v>0</v>
      </c>
      <c r="P122" s="129">
        <v>0</v>
      </c>
      <c r="Q122" s="129">
        <f>'Таблица 3 '!C119</f>
        <v>100963.26</v>
      </c>
      <c r="R122" s="129">
        <f t="shared" si="6"/>
        <v>100963.26</v>
      </c>
      <c r="S122" s="129">
        <v>0</v>
      </c>
      <c r="T122" s="131">
        <f t="shared" si="8"/>
        <v>75.872292778237011</v>
      </c>
      <c r="U122" s="131">
        <v>75.872292778237011</v>
      </c>
      <c r="V122" s="132" t="s">
        <v>41</v>
      </c>
    </row>
    <row r="123" spans="1:22" ht="46.5" customHeight="1" x14ac:dyDescent="0.25">
      <c r="A123" s="74">
        <v>109</v>
      </c>
      <c r="B123" s="50" t="s">
        <v>182</v>
      </c>
      <c r="C123" s="74" t="s">
        <v>48</v>
      </c>
      <c r="D123" s="74">
        <v>1963</v>
      </c>
      <c r="E123" s="74">
        <v>2017</v>
      </c>
      <c r="F123" s="74" t="s">
        <v>72</v>
      </c>
      <c r="G123" s="49">
        <v>5</v>
      </c>
      <c r="H123" s="49">
        <v>4</v>
      </c>
      <c r="I123" s="129">
        <v>5291.25</v>
      </c>
      <c r="J123" s="129">
        <v>3256.1</v>
      </c>
      <c r="K123" s="129">
        <v>2556.1</v>
      </c>
      <c r="L123" s="130">
        <v>185</v>
      </c>
      <c r="M123" s="129">
        <f t="shared" si="5"/>
        <v>2685005.41</v>
      </c>
      <c r="N123" s="129">
        <v>0</v>
      </c>
      <c r="O123" s="129">
        <v>0</v>
      </c>
      <c r="P123" s="129">
        <v>0</v>
      </c>
      <c r="Q123" s="129">
        <f>'Таблица 3 '!C120</f>
        <v>2685005.41</v>
      </c>
      <c r="R123" s="129">
        <f t="shared" si="6"/>
        <v>2685005.41</v>
      </c>
      <c r="S123" s="129">
        <v>0</v>
      </c>
      <c r="T123" s="131">
        <f t="shared" si="8"/>
        <v>824.6077853874267</v>
      </c>
      <c r="U123" s="131">
        <v>824.6077853874267</v>
      </c>
      <c r="V123" s="132" t="s">
        <v>41</v>
      </c>
    </row>
    <row r="124" spans="1:22" ht="44.25" customHeight="1" x14ac:dyDescent="0.25">
      <c r="A124" s="74">
        <v>110</v>
      </c>
      <c r="B124" s="50" t="s">
        <v>183</v>
      </c>
      <c r="C124" s="74" t="s">
        <v>48</v>
      </c>
      <c r="D124" s="74">
        <v>1962</v>
      </c>
      <c r="E124" s="74" t="s">
        <v>35</v>
      </c>
      <c r="F124" s="74" t="s">
        <v>72</v>
      </c>
      <c r="G124" s="49">
        <v>4</v>
      </c>
      <c r="H124" s="49">
        <v>4</v>
      </c>
      <c r="I124" s="129">
        <v>3314.4</v>
      </c>
      <c r="J124" s="129">
        <v>2625.5</v>
      </c>
      <c r="K124" s="129">
        <v>2580.5</v>
      </c>
      <c r="L124" s="130">
        <v>113</v>
      </c>
      <c r="M124" s="129">
        <f t="shared" si="5"/>
        <v>1564928.96</v>
      </c>
      <c r="N124" s="129">
        <v>0</v>
      </c>
      <c r="O124" s="129">
        <v>0</v>
      </c>
      <c r="P124" s="129">
        <v>0</v>
      </c>
      <c r="Q124" s="129">
        <f>'Таблица 3 '!C121</f>
        <v>1564928.96</v>
      </c>
      <c r="R124" s="129">
        <f t="shared" si="6"/>
        <v>1564928.96</v>
      </c>
      <c r="S124" s="129">
        <v>0</v>
      </c>
      <c r="T124" s="131">
        <f t="shared" si="8"/>
        <v>596.04988002285279</v>
      </c>
      <c r="U124" s="131">
        <v>596.04988002285279</v>
      </c>
      <c r="V124" s="132" t="s">
        <v>41</v>
      </c>
    </row>
    <row r="125" spans="1:22" ht="43.5" customHeight="1" x14ac:dyDescent="0.25">
      <c r="A125" s="74">
        <v>111</v>
      </c>
      <c r="B125" s="50" t="s">
        <v>184</v>
      </c>
      <c r="C125" s="74" t="s">
        <v>39</v>
      </c>
      <c r="D125" s="74">
        <v>1963</v>
      </c>
      <c r="E125" s="74" t="s">
        <v>36</v>
      </c>
      <c r="F125" s="74" t="s">
        <v>61</v>
      </c>
      <c r="G125" s="49">
        <v>4</v>
      </c>
      <c r="H125" s="49">
        <v>7</v>
      </c>
      <c r="I125" s="129">
        <v>6440.86</v>
      </c>
      <c r="J125" s="129">
        <v>4225.8999999999996</v>
      </c>
      <c r="K125" s="129">
        <v>4173.3999999999996</v>
      </c>
      <c r="L125" s="130">
        <v>164</v>
      </c>
      <c r="M125" s="129">
        <f t="shared" si="5"/>
        <v>3791240.85</v>
      </c>
      <c r="N125" s="129">
        <v>0</v>
      </c>
      <c r="O125" s="129">
        <v>0</v>
      </c>
      <c r="P125" s="129">
        <v>0</v>
      </c>
      <c r="Q125" s="129">
        <f>'Таблица 3 '!C122</f>
        <v>3791240.85</v>
      </c>
      <c r="R125" s="129">
        <f t="shared" si="6"/>
        <v>3791240.85</v>
      </c>
      <c r="S125" s="129">
        <v>0</v>
      </c>
      <c r="T125" s="131">
        <f t="shared" si="8"/>
        <v>897.14400482737415</v>
      </c>
      <c r="U125" s="131">
        <v>897.14400482737415</v>
      </c>
      <c r="V125" s="132" t="s">
        <v>41</v>
      </c>
    </row>
    <row r="126" spans="1:22" ht="45" x14ac:dyDescent="0.25">
      <c r="A126" s="74">
        <v>112</v>
      </c>
      <c r="B126" s="50" t="s">
        <v>185</v>
      </c>
      <c r="C126" s="74" t="s">
        <v>39</v>
      </c>
      <c r="D126" s="74" t="s">
        <v>186</v>
      </c>
      <c r="E126" s="74">
        <v>2021</v>
      </c>
      <c r="F126" s="74" t="s">
        <v>46</v>
      </c>
      <c r="G126" s="49">
        <v>10</v>
      </c>
      <c r="H126" s="49">
        <v>3</v>
      </c>
      <c r="I126" s="129">
        <v>7546.5</v>
      </c>
      <c r="J126" s="129">
        <v>7180.4</v>
      </c>
      <c r="K126" s="129">
        <v>7097.4</v>
      </c>
      <c r="L126" s="130">
        <v>283</v>
      </c>
      <c r="M126" s="129">
        <f t="shared" si="5"/>
        <v>981848.31</v>
      </c>
      <c r="N126" s="129">
        <v>0</v>
      </c>
      <c r="O126" s="129">
        <v>0</v>
      </c>
      <c r="P126" s="129">
        <v>0</v>
      </c>
      <c r="Q126" s="129">
        <f>'Таблица 3 '!C123</f>
        <v>981848.31</v>
      </c>
      <c r="R126" s="129">
        <f t="shared" si="6"/>
        <v>981848.31</v>
      </c>
      <c r="S126" s="129">
        <v>0</v>
      </c>
      <c r="T126" s="131">
        <f t="shared" si="8"/>
        <v>136.74005765695506</v>
      </c>
      <c r="U126" s="131">
        <v>136.74005765695506</v>
      </c>
      <c r="V126" s="132" t="s">
        <v>41</v>
      </c>
    </row>
    <row r="127" spans="1:22" ht="45" customHeight="1" x14ac:dyDescent="0.25">
      <c r="A127" s="74">
        <v>113</v>
      </c>
      <c r="B127" s="50" t="s">
        <v>187</v>
      </c>
      <c r="C127" s="74" t="s">
        <v>48</v>
      </c>
      <c r="D127" s="74">
        <v>1968</v>
      </c>
      <c r="E127" s="74" t="s">
        <v>35</v>
      </c>
      <c r="F127" s="74" t="s">
        <v>72</v>
      </c>
      <c r="G127" s="49">
        <v>5</v>
      </c>
      <c r="H127" s="49">
        <v>4</v>
      </c>
      <c r="I127" s="129">
        <v>3415</v>
      </c>
      <c r="J127" s="129">
        <v>3201.7</v>
      </c>
      <c r="K127" s="129">
        <v>2956.5</v>
      </c>
      <c r="L127" s="130">
        <v>152</v>
      </c>
      <c r="M127" s="129">
        <f t="shared" si="5"/>
        <v>1876430</v>
      </c>
      <c r="N127" s="129">
        <v>0</v>
      </c>
      <c r="O127" s="129">
        <v>0</v>
      </c>
      <c r="P127" s="129">
        <v>0</v>
      </c>
      <c r="Q127" s="129">
        <f>'Таблица 3 '!C124</f>
        <v>1876430</v>
      </c>
      <c r="R127" s="129">
        <f t="shared" si="6"/>
        <v>1876430</v>
      </c>
      <c r="S127" s="129">
        <v>0</v>
      </c>
      <c r="T127" s="131">
        <f t="shared" si="8"/>
        <v>586.07302370615616</v>
      </c>
      <c r="U127" s="131">
        <v>586.07302370615616</v>
      </c>
      <c r="V127" s="132" t="s">
        <v>41</v>
      </c>
    </row>
    <row r="128" spans="1:22" ht="45" customHeight="1" x14ac:dyDescent="0.25">
      <c r="A128" s="74">
        <v>114</v>
      </c>
      <c r="B128" s="50" t="s">
        <v>188</v>
      </c>
      <c r="C128" s="74" t="s">
        <v>48</v>
      </c>
      <c r="D128" s="74">
        <v>1971</v>
      </c>
      <c r="E128" s="74">
        <v>2022</v>
      </c>
      <c r="F128" s="74" t="s">
        <v>72</v>
      </c>
      <c r="G128" s="49">
        <v>5</v>
      </c>
      <c r="H128" s="49">
        <v>5</v>
      </c>
      <c r="I128" s="129">
        <v>3967.6</v>
      </c>
      <c r="J128" s="129">
        <v>3179.1</v>
      </c>
      <c r="K128" s="129">
        <v>2927.8</v>
      </c>
      <c r="L128" s="130">
        <v>130</v>
      </c>
      <c r="M128" s="129">
        <f t="shared" si="5"/>
        <v>485520</v>
      </c>
      <c r="N128" s="129">
        <v>0</v>
      </c>
      <c r="O128" s="129">
        <v>0</v>
      </c>
      <c r="P128" s="129">
        <v>0</v>
      </c>
      <c r="Q128" s="129">
        <f>'Таблица 3 '!C125</f>
        <v>485520</v>
      </c>
      <c r="R128" s="129">
        <f t="shared" si="6"/>
        <v>485520</v>
      </c>
      <c r="S128" s="129">
        <v>0</v>
      </c>
      <c r="T128" s="131">
        <f t="shared" si="8"/>
        <v>152.72246862319525</v>
      </c>
      <c r="U128" s="131">
        <v>152.72246862319525</v>
      </c>
      <c r="V128" s="132" t="s">
        <v>41</v>
      </c>
    </row>
    <row r="129" spans="1:22" ht="45" x14ac:dyDescent="0.25">
      <c r="A129" s="74">
        <v>115</v>
      </c>
      <c r="B129" s="50" t="s">
        <v>189</v>
      </c>
      <c r="C129" s="74" t="s">
        <v>39</v>
      </c>
      <c r="D129" s="74">
        <v>1971</v>
      </c>
      <c r="E129" s="74" t="s">
        <v>36</v>
      </c>
      <c r="F129" s="74" t="s">
        <v>61</v>
      </c>
      <c r="G129" s="49">
        <v>5</v>
      </c>
      <c r="H129" s="49">
        <v>4</v>
      </c>
      <c r="I129" s="129">
        <v>2352</v>
      </c>
      <c r="J129" s="129">
        <v>2352</v>
      </c>
      <c r="K129" s="129">
        <v>1853.6</v>
      </c>
      <c r="L129" s="130">
        <v>80</v>
      </c>
      <c r="M129" s="129">
        <f t="shared" si="5"/>
        <v>1256269.2</v>
      </c>
      <c r="N129" s="129">
        <v>0</v>
      </c>
      <c r="O129" s="129">
        <v>0</v>
      </c>
      <c r="P129" s="129">
        <v>0</v>
      </c>
      <c r="Q129" s="129">
        <f>'Таблица 3 '!C126</f>
        <v>1256269.2</v>
      </c>
      <c r="R129" s="129">
        <f t="shared" si="6"/>
        <v>1256269.2</v>
      </c>
      <c r="S129" s="129">
        <v>0</v>
      </c>
      <c r="T129" s="131">
        <f t="shared" si="8"/>
        <v>534.12806122448978</v>
      </c>
      <c r="U129" s="131">
        <v>534.12806122448978</v>
      </c>
      <c r="V129" s="132" t="s">
        <v>41</v>
      </c>
    </row>
    <row r="130" spans="1:22" ht="45" customHeight="1" x14ac:dyDescent="0.25">
      <c r="A130" s="74">
        <v>116</v>
      </c>
      <c r="B130" s="50" t="s">
        <v>190</v>
      </c>
      <c r="C130" s="74" t="s">
        <v>48</v>
      </c>
      <c r="D130" s="74">
        <v>1981</v>
      </c>
      <c r="E130" s="74" t="s">
        <v>35</v>
      </c>
      <c r="F130" s="74" t="s">
        <v>72</v>
      </c>
      <c r="G130" s="49">
        <v>5</v>
      </c>
      <c r="H130" s="49">
        <v>10</v>
      </c>
      <c r="I130" s="129">
        <v>9767.86</v>
      </c>
      <c r="J130" s="129">
        <v>9467.86</v>
      </c>
      <c r="K130" s="129">
        <v>8577.06</v>
      </c>
      <c r="L130" s="130">
        <v>235</v>
      </c>
      <c r="M130" s="129">
        <f t="shared" si="5"/>
        <v>1525666</v>
      </c>
      <c r="N130" s="129">
        <v>0</v>
      </c>
      <c r="O130" s="129">
        <v>0</v>
      </c>
      <c r="P130" s="129">
        <v>0</v>
      </c>
      <c r="Q130" s="129">
        <f>'Таблица 3 '!C127</f>
        <v>1525666</v>
      </c>
      <c r="R130" s="129">
        <f t="shared" si="6"/>
        <v>1525666</v>
      </c>
      <c r="S130" s="129">
        <v>0</v>
      </c>
      <c r="T130" s="131">
        <f t="shared" si="8"/>
        <v>161.14158848990161</v>
      </c>
      <c r="U130" s="131">
        <v>161.13999999999999</v>
      </c>
      <c r="V130" s="132" t="s">
        <v>41</v>
      </c>
    </row>
    <row r="131" spans="1:22" ht="47.25" customHeight="1" x14ac:dyDescent="0.25">
      <c r="A131" s="74">
        <v>117</v>
      </c>
      <c r="B131" s="50" t="s">
        <v>191</v>
      </c>
      <c r="C131" s="74" t="s">
        <v>39</v>
      </c>
      <c r="D131" s="74" t="s">
        <v>192</v>
      </c>
      <c r="E131" s="74" t="s">
        <v>36</v>
      </c>
      <c r="F131" s="74" t="s">
        <v>46</v>
      </c>
      <c r="G131" s="49">
        <v>9</v>
      </c>
      <c r="H131" s="49">
        <v>3</v>
      </c>
      <c r="I131" s="129">
        <v>7868</v>
      </c>
      <c r="J131" s="129">
        <v>7786</v>
      </c>
      <c r="K131" s="129">
        <v>7371</v>
      </c>
      <c r="L131" s="130">
        <v>362</v>
      </c>
      <c r="M131" s="129">
        <f t="shared" si="5"/>
        <v>6575094.3899999997</v>
      </c>
      <c r="N131" s="129">
        <v>0</v>
      </c>
      <c r="O131" s="129">
        <v>0</v>
      </c>
      <c r="P131" s="129">
        <v>0</v>
      </c>
      <c r="Q131" s="129">
        <f>'Таблица 3 '!C128</f>
        <v>6575094.3899999997</v>
      </c>
      <c r="R131" s="129">
        <f t="shared" si="6"/>
        <v>6575094.3899999997</v>
      </c>
      <c r="S131" s="129">
        <v>0</v>
      </c>
      <c r="T131" s="131">
        <f t="shared" si="8"/>
        <v>844.47654636527091</v>
      </c>
      <c r="U131" s="131">
        <v>844.47654636527091</v>
      </c>
      <c r="V131" s="132" t="s">
        <v>41</v>
      </c>
    </row>
    <row r="132" spans="1:22" ht="47.25" customHeight="1" x14ac:dyDescent="0.25">
      <c r="A132" s="74">
        <v>118</v>
      </c>
      <c r="B132" s="50" t="s">
        <v>193</v>
      </c>
      <c r="C132" s="74" t="s">
        <v>39</v>
      </c>
      <c r="D132" s="74">
        <v>1996</v>
      </c>
      <c r="E132" s="74" t="s">
        <v>36</v>
      </c>
      <c r="F132" s="74" t="s">
        <v>46</v>
      </c>
      <c r="G132" s="49">
        <v>9</v>
      </c>
      <c r="H132" s="49">
        <v>9</v>
      </c>
      <c r="I132" s="129">
        <v>9061</v>
      </c>
      <c r="J132" s="129">
        <v>9061.1</v>
      </c>
      <c r="K132" s="129">
        <v>9061.1</v>
      </c>
      <c r="L132" s="130">
        <v>325</v>
      </c>
      <c r="M132" s="129">
        <f t="shared" si="5"/>
        <v>195021.44</v>
      </c>
      <c r="N132" s="129">
        <v>0</v>
      </c>
      <c r="O132" s="129">
        <v>0</v>
      </c>
      <c r="P132" s="129">
        <v>0</v>
      </c>
      <c r="Q132" s="129">
        <f>'Таблица 3 '!C129</f>
        <v>195021.44</v>
      </c>
      <c r="R132" s="129">
        <f t="shared" si="6"/>
        <v>195021.44</v>
      </c>
      <c r="S132" s="129">
        <v>0</v>
      </c>
      <c r="T132" s="131">
        <f t="shared" si="8"/>
        <v>21.522932094337332</v>
      </c>
      <c r="U132" s="131">
        <v>21.522932094337332</v>
      </c>
      <c r="V132" s="132" t="s">
        <v>41</v>
      </c>
    </row>
    <row r="133" spans="1:22" ht="46.5" customHeight="1" x14ac:dyDescent="0.25">
      <c r="A133" s="74">
        <v>119</v>
      </c>
      <c r="B133" s="50" t="s">
        <v>194</v>
      </c>
      <c r="C133" s="74" t="s">
        <v>48</v>
      </c>
      <c r="D133" s="74">
        <v>1982</v>
      </c>
      <c r="E133" s="74">
        <v>2021</v>
      </c>
      <c r="F133" s="74" t="s">
        <v>46</v>
      </c>
      <c r="G133" s="49">
        <v>5</v>
      </c>
      <c r="H133" s="49">
        <v>4</v>
      </c>
      <c r="I133" s="129">
        <v>3174.1</v>
      </c>
      <c r="J133" s="129">
        <v>2821.7</v>
      </c>
      <c r="K133" s="129">
        <v>2465.6999999999998</v>
      </c>
      <c r="L133" s="130">
        <v>131</v>
      </c>
      <c r="M133" s="129">
        <f t="shared" si="5"/>
        <v>548612.81000000006</v>
      </c>
      <c r="N133" s="129">
        <v>0</v>
      </c>
      <c r="O133" s="129">
        <v>0</v>
      </c>
      <c r="P133" s="129">
        <v>0</v>
      </c>
      <c r="Q133" s="129">
        <f>'Таблица 3 '!C130</f>
        <v>548612.81000000006</v>
      </c>
      <c r="R133" s="129">
        <f t="shared" si="6"/>
        <v>548612.81000000006</v>
      </c>
      <c r="S133" s="129">
        <v>0</v>
      </c>
      <c r="T133" s="131">
        <f t="shared" si="8"/>
        <v>194.42634227593297</v>
      </c>
      <c r="U133" s="131">
        <v>194.42634227593297</v>
      </c>
      <c r="V133" s="132" t="s">
        <v>41</v>
      </c>
    </row>
    <row r="134" spans="1:22" ht="45" x14ac:dyDescent="0.25">
      <c r="A134" s="74">
        <v>120</v>
      </c>
      <c r="B134" s="50" t="s">
        <v>195</v>
      </c>
      <c r="C134" s="74" t="s">
        <v>39</v>
      </c>
      <c r="D134" s="74">
        <v>1971</v>
      </c>
      <c r="E134" s="74" t="s">
        <v>36</v>
      </c>
      <c r="F134" s="74" t="s">
        <v>50</v>
      </c>
      <c r="G134" s="49">
        <v>5</v>
      </c>
      <c r="H134" s="49">
        <v>5</v>
      </c>
      <c r="I134" s="129">
        <v>5943.4</v>
      </c>
      <c r="J134" s="129">
        <v>4453.8</v>
      </c>
      <c r="K134" s="129">
        <v>4408</v>
      </c>
      <c r="L134" s="130">
        <v>185</v>
      </c>
      <c r="M134" s="129">
        <f t="shared" si="5"/>
        <v>7401997.2000000002</v>
      </c>
      <c r="N134" s="129">
        <v>0</v>
      </c>
      <c r="O134" s="129">
        <v>0</v>
      </c>
      <c r="P134" s="129">
        <v>0</v>
      </c>
      <c r="Q134" s="129">
        <f>'Таблица 3 '!C131</f>
        <v>7401997.2000000002</v>
      </c>
      <c r="R134" s="129">
        <f t="shared" si="6"/>
        <v>7401997.2000000002</v>
      </c>
      <c r="S134" s="129">
        <v>0</v>
      </c>
      <c r="T134" s="131">
        <f t="shared" si="8"/>
        <v>1661.9509632224167</v>
      </c>
      <c r="U134" s="131">
        <v>1661.9509632224167</v>
      </c>
      <c r="V134" s="132" t="s">
        <v>41</v>
      </c>
    </row>
    <row r="135" spans="1:22" ht="45" x14ac:dyDescent="0.25">
      <c r="A135" s="74">
        <v>121</v>
      </c>
      <c r="B135" s="50" t="s">
        <v>196</v>
      </c>
      <c r="C135" s="74" t="s">
        <v>39</v>
      </c>
      <c r="D135" s="74">
        <v>1991</v>
      </c>
      <c r="E135" s="74" t="s">
        <v>36</v>
      </c>
      <c r="F135" s="74" t="s">
        <v>50</v>
      </c>
      <c r="G135" s="49">
        <v>10</v>
      </c>
      <c r="H135" s="49">
        <v>4</v>
      </c>
      <c r="I135" s="129">
        <v>10545.06</v>
      </c>
      <c r="J135" s="129">
        <v>8316.35</v>
      </c>
      <c r="K135" s="129">
        <v>8316.35</v>
      </c>
      <c r="L135" s="130">
        <v>305</v>
      </c>
      <c r="M135" s="129">
        <f t="shared" si="5"/>
        <v>10371668.4</v>
      </c>
      <c r="N135" s="129">
        <v>0</v>
      </c>
      <c r="O135" s="129">
        <v>0</v>
      </c>
      <c r="P135" s="129">
        <v>0</v>
      </c>
      <c r="Q135" s="129">
        <f>'Таблица 3 '!C132</f>
        <v>10371668.4</v>
      </c>
      <c r="R135" s="129">
        <f t="shared" si="6"/>
        <v>10371668.4</v>
      </c>
      <c r="S135" s="129">
        <v>0</v>
      </c>
      <c r="T135" s="131">
        <f t="shared" si="8"/>
        <v>1247.1418831578758</v>
      </c>
      <c r="U135" s="131">
        <v>1247.1418831578758</v>
      </c>
      <c r="V135" s="132" t="s">
        <v>41</v>
      </c>
    </row>
    <row r="136" spans="1:22" ht="43.5" customHeight="1" x14ac:dyDescent="0.25">
      <c r="A136" s="74">
        <v>122</v>
      </c>
      <c r="B136" s="50" t="s">
        <v>197</v>
      </c>
      <c r="C136" s="74" t="s">
        <v>48</v>
      </c>
      <c r="D136" s="74">
        <v>1975</v>
      </c>
      <c r="E136" s="74" t="s">
        <v>35</v>
      </c>
      <c r="F136" s="74" t="s">
        <v>72</v>
      </c>
      <c r="G136" s="49">
        <v>5</v>
      </c>
      <c r="H136" s="49">
        <v>6</v>
      </c>
      <c r="I136" s="129">
        <v>5848.5</v>
      </c>
      <c r="J136" s="129">
        <v>4848.2</v>
      </c>
      <c r="K136" s="129">
        <v>3931.8</v>
      </c>
      <c r="L136" s="130">
        <v>210</v>
      </c>
      <c r="M136" s="129">
        <f t="shared" si="5"/>
        <v>2903566</v>
      </c>
      <c r="N136" s="129">
        <v>0</v>
      </c>
      <c r="O136" s="129">
        <v>0</v>
      </c>
      <c r="P136" s="129">
        <v>0</v>
      </c>
      <c r="Q136" s="129">
        <f>'Таблица 3 '!C133</f>
        <v>2903566</v>
      </c>
      <c r="R136" s="129">
        <f t="shared" si="6"/>
        <v>2903566</v>
      </c>
      <c r="S136" s="129">
        <v>0</v>
      </c>
      <c r="T136" s="131">
        <f t="shared" si="8"/>
        <v>598.8956726207665</v>
      </c>
      <c r="U136" s="131">
        <v>598.8956726207665</v>
      </c>
      <c r="V136" s="132" t="s">
        <v>41</v>
      </c>
    </row>
    <row r="137" spans="1:22" ht="45" x14ac:dyDescent="0.25">
      <c r="A137" s="74">
        <v>123</v>
      </c>
      <c r="B137" s="50" t="s">
        <v>198</v>
      </c>
      <c r="C137" s="74" t="s">
        <v>39</v>
      </c>
      <c r="D137" s="74">
        <v>1945</v>
      </c>
      <c r="E137" s="74" t="s">
        <v>36</v>
      </c>
      <c r="F137" s="74" t="s">
        <v>40</v>
      </c>
      <c r="G137" s="49">
        <v>4</v>
      </c>
      <c r="H137" s="49">
        <v>4</v>
      </c>
      <c r="I137" s="129">
        <v>3103.1</v>
      </c>
      <c r="J137" s="129">
        <v>2708.7</v>
      </c>
      <c r="K137" s="129">
        <v>2708.7</v>
      </c>
      <c r="L137" s="130">
        <v>62</v>
      </c>
      <c r="M137" s="129">
        <f t="shared" si="5"/>
        <v>854170.67</v>
      </c>
      <c r="N137" s="129">
        <v>0</v>
      </c>
      <c r="O137" s="129">
        <v>0</v>
      </c>
      <c r="P137" s="129">
        <v>0</v>
      </c>
      <c r="Q137" s="129">
        <f>'Таблица 3 '!C134</f>
        <v>854170.67</v>
      </c>
      <c r="R137" s="129">
        <f t="shared" si="6"/>
        <v>854170.67</v>
      </c>
      <c r="S137" s="129">
        <v>0</v>
      </c>
      <c r="T137" s="131">
        <f t="shared" si="8"/>
        <v>315.34340089341754</v>
      </c>
      <c r="U137" s="131">
        <v>315.34340089341754</v>
      </c>
      <c r="V137" s="132" t="s">
        <v>41</v>
      </c>
    </row>
    <row r="138" spans="1:22" ht="43.5" customHeight="1" x14ac:dyDescent="0.25">
      <c r="A138" s="74">
        <v>124</v>
      </c>
      <c r="B138" s="50" t="s">
        <v>199</v>
      </c>
      <c r="C138" s="74" t="s">
        <v>48</v>
      </c>
      <c r="D138" s="74">
        <v>1992</v>
      </c>
      <c r="E138" s="74">
        <v>2018</v>
      </c>
      <c r="F138" s="74" t="s">
        <v>46</v>
      </c>
      <c r="G138" s="49">
        <v>10</v>
      </c>
      <c r="H138" s="49">
        <v>6</v>
      </c>
      <c r="I138" s="129">
        <v>12951.1</v>
      </c>
      <c r="J138" s="129">
        <v>12946.9</v>
      </c>
      <c r="K138" s="129">
        <v>12057.3</v>
      </c>
      <c r="L138" s="130">
        <v>471</v>
      </c>
      <c r="M138" s="129">
        <f t="shared" si="5"/>
        <v>549206.63</v>
      </c>
      <c r="N138" s="129">
        <v>0</v>
      </c>
      <c r="O138" s="129">
        <v>0</v>
      </c>
      <c r="P138" s="129">
        <v>0</v>
      </c>
      <c r="Q138" s="129">
        <f>'Таблица 3 '!C135</f>
        <v>549206.63</v>
      </c>
      <c r="R138" s="129">
        <f t="shared" si="6"/>
        <v>549206.63</v>
      </c>
      <c r="S138" s="129">
        <v>0</v>
      </c>
      <c r="T138" s="131">
        <f t="shared" si="8"/>
        <v>42.41993295692405</v>
      </c>
      <c r="U138" s="131">
        <v>42.41993295692405</v>
      </c>
      <c r="V138" s="132" t="s">
        <v>41</v>
      </c>
    </row>
    <row r="139" spans="1:22" ht="43.5" customHeight="1" x14ac:dyDescent="0.25">
      <c r="A139" s="74">
        <v>125</v>
      </c>
      <c r="B139" s="50" t="s">
        <v>200</v>
      </c>
      <c r="C139" s="74" t="s">
        <v>48</v>
      </c>
      <c r="D139" s="74">
        <v>2011</v>
      </c>
      <c r="E139" s="74" t="s">
        <v>35</v>
      </c>
      <c r="F139" s="74" t="s">
        <v>72</v>
      </c>
      <c r="G139" s="49">
        <v>9</v>
      </c>
      <c r="H139" s="49">
        <v>4</v>
      </c>
      <c r="I139" s="129">
        <v>10276.200000000001</v>
      </c>
      <c r="J139" s="129">
        <v>7490.3</v>
      </c>
      <c r="K139" s="129">
        <v>2323.6</v>
      </c>
      <c r="L139" s="130">
        <v>346</v>
      </c>
      <c r="M139" s="129">
        <f t="shared" si="5"/>
        <v>4100708.0300000003</v>
      </c>
      <c r="N139" s="129">
        <v>0</v>
      </c>
      <c r="O139" s="129">
        <v>0</v>
      </c>
      <c r="P139" s="129">
        <v>0</v>
      </c>
      <c r="Q139" s="129">
        <f>'Таблица 3 '!C136</f>
        <v>4100708.0300000003</v>
      </c>
      <c r="R139" s="129">
        <f t="shared" si="6"/>
        <v>4100708.0300000003</v>
      </c>
      <c r="S139" s="129">
        <v>0</v>
      </c>
      <c r="T139" s="131">
        <f t="shared" si="8"/>
        <v>547.46913074242684</v>
      </c>
      <c r="U139" s="131">
        <v>547.46913074242684</v>
      </c>
      <c r="V139" s="132" t="s">
        <v>41</v>
      </c>
    </row>
    <row r="140" spans="1:22" ht="43.5" customHeight="1" x14ac:dyDescent="0.25">
      <c r="A140" s="74">
        <v>126</v>
      </c>
      <c r="B140" s="50" t="s">
        <v>201</v>
      </c>
      <c r="C140" s="74" t="s">
        <v>48</v>
      </c>
      <c r="D140" s="74">
        <v>1972</v>
      </c>
      <c r="E140" s="74" t="s">
        <v>35</v>
      </c>
      <c r="F140" s="74" t="s">
        <v>72</v>
      </c>
      <c r="G140" s="49">
        <v>6</v>
      </c>
      <c r="H140" s="49">
        <v>6</v>
      </c>
      <c r="I140" s="129">
        <v>7394.8</v>
      </c>
      <c r="J140" s="129">
        <v>5427.1</v>
      </c>
      <c r="K140" s="129">
        <v>5290.7</v>
      </c>
      <c r="L140" s="130">
        <v>231</v>
      </c>
      <c r="M140" s="129">
        <f t="shared" si="5"/>
        <v>1882864.8</v>
      </c>
      <c r="N140" s="129">
        <v>0</v>
      </c>
      <c r="O140" s="129">
        <v>0</v>
      </c>
      <c r="P140" s="129">
        <v>0</v>
      </c>
      <c r="Q140" s="129">
        <f>'Таблица 3 '!C137</f>
        <v>1882864.8</v>
      </c>
      <c r="R140" s="129">
        <f t="shared" si="6"/>
        <v>1882864.8</v>
      </c>
      <c r="S140" s="129">
        <v>0</v>
      </c>
      <c r="T140" s="131">
        <f t="shared" si="8"/>
        <v>346.93755412651325</v>
      </c>
      <c r="U140" s="131">
        <v>346.93755412651325</v>
      </c>
      <c r="V140" s="132" t="s">
        <v>41</v>
      </c>
    </row>
    <row r="141" spans="1:22" ht="43.5" customHeight="1" x14ac:dyDescent="0.25">
      <c r="A141" s="74">
        <v>127</v>
      </c>
      <c r="B141" s="50" t="s">
        <v>202</v>
      </c>
      <c r="C141" s="74" t="s">
        <v>48</v>
      </c>
      <c r="D141" s="74">
        <v>1980</v>
      </c>
      <c r="E141" s="74" t="s">
        <v>35</v>
      </c>
      <c r="F141" s="74" t="s">
        <v>72</v>
      </c>
      <c r="G141" s="49">
        <v>5</v>
      </c>
      <c r="H141" s="49">
        <v>8</v>
      </c>
      <c r="I141" s="129">
        <v>5545.8</v>
      </c>
      <c r="J141" s="129">
        <v>4972.6000000000004</v>
      </c>
      <c r="K141" s="129">
        <v>3942.3</v>
      </c>
      <c r="L141" s="130">
        <v>176</v>
      </c>
      <c r="M141" s="129">
        <f t="shared" si="5"/>
        <v>2945897.4</v>
      </c>
      <c r="N141" s="129">
        <v>0</v>
      </c>
      <c r="O141" s="129">
        <v>0</v>
      </c>
      <c r="P141" s="129">
        <v>0</v>
      </c>
      <c r="Q141" s="129">
        <f>'Таблица 3 '!C138</f>
        <v>2945897.4</v>
      </c>
      <c r="R141" s="129">
        <f t="shared" si="6"/>
        <v>2945897.4</v>
      </c>
      <c r="S141" s="129">
        <v>0</v>
      </c>
      <c r="T141" s="131">
        <f t="shared" si="8"/>
        <v>592.42597433937976</v>
      </c>
      <c r="U141" s="131">
        <v>592.42597433937976</v>
      </c>
      <c r="V141" s="132" t="s">
        <v>41</v>
      </c>
    </row>
    <row r="142" spans="1:22" ht="45" x14ac:dyDescent="0.25">
      <c r="A142" s="74">
        <v>128</v>
      </c>
      <c r="B142" s="50" t="s">
        <v>203</v>
      </c>
      <c r="C142" s="74" t="s">
        <v>39</v>
      </c>
      <c r="D142" s="74">
        <v>1964</v>
      </c>
      <c r="E142" s="74" t="s">
        <v>36</v>
      </c>
      <c r="F142" s="74" t="s">
        <v>40</v>
      </c>
      <c r="G142" s="49">
        <v>5</v>
      </c>
      <c r="H142" s="49">
        <v>3</v>
      </c>
      <c r="I142" s="129">
        <v>2605.6999999999998</v>
      </c>
      <c r="J142" s="129">
        <v>2149.6999999999998</v>
      </c>
      <c r="K142" s="129">
        <v>2149.6999999999998</v>
      </c>
      <c r="L142" s="130">
        <v>64</v>
      </c>
      <c r="M142" s="129">
        <f t="shared" si="5"/>
        <v>3088040.65</v>
      </c>
      <c r="N142" s="129">
        <v>0</v>
      </c>
      <c r="O142" s="129">
        <v>0</v>
      </c>
      <c r="P142" s="129">
        <v>0</v>
      </c>
      <c r="Q142" s="129">
        <f>'Таблица 3 '!C139</f>
        <v>3088040.65</v>
      </c>
      <c r="R142" s="129">
        <f t="shared" si="6"/>
        <v>3088040.65</v>
      </c>
      <c r="S142" s="129">
        <v>0</v>
      </c>
      <c r="T142" s="131">
        <f t="shared" si="8"/>
        <v>1436.4984183839606</v>
      </c>
      <c r="U142" s="131">
        <v>1436.4984183839606</v>
      </c>
      <c r="V142" s="132" t="s">
        <v>41</v>
      </c>
    </row>
    <row r="143" spans="1:22" ht="60.75" customHeight="1" x14ac:dyDescent="0.25">
      <c r="A143" s="74">
        <v>129</v>
      </c>
      <c r="B143" s="50" t="s">
        <v>204</v>
      </c>
      <c r="C143" s="74" t="s">
        <v>149</v>
      </c>
      <c r="D143" s="74">
        <v>1994</v>
      </c>
      <c r="E143" s="74" t="s">
        <v>35</v>
      </c>
      <c r="F143" s="74" t="s">
        <v>72</v>
      </c>
      <c r="G143" s="49">
        <v>10</v>
      </c>
      <c r="H143" s="49">
        <v>6</v>
      </c>
      <c r="I143" s="129">
        <v>12197.2</v>
      </c>
      <c r="J143" s="129">
        <v>12090</v>
      </c>
      <c r="K143" s="129">
        <v>11340</v>
      </c>
      <c r="L143" s="130">
        <v>322</v>
      </c>
      <c r="M143" s="129">
        <f t="shared" ref="M143:M168" si="9">SUM(N143:Q143)</f>
        <v>8443293.3900000006</v>
      </c>
      <c r="N143" s="129">
        <v>0</v>
      </c>
      <c r="O143" s="129">
        <v>0</v>
      </c>
      <c r="P143" s="129">
        <v>0</v>
      </c>
      <c r="Q143" s="129">
        <f>'Таблица 3 '!C140</f>
        <v>8443293.3900000006</v>
      </c>
      <c r="R143" s="129">
        <f t="shared" ref="R143:R168" si="10">Q143</f>
        <v>8443293.3900000006</v>
      </c>
      <c r="S143" s="129">
        <v>0</v>
      </c>
      <c r="T143" s="131">
        <f t="shared" si="8"/>
        <v>698.37000744416878</v>
      </c>
      <c r="U143" s="131">
        <v>698.37000744416878</v>
      </c>
      <c r="V143" s="132" t="s">
        <v>41</v>
      </c>
    </row>
    <row r="144" spans="1:22" ht="45" x14ac:dyDescent="0.25">
      <c r="A144" s="74">
        <v>130</v>
      </c>
      <c r="B144" s="50" t="s">
        <v>205</v>
      </c>
      <c r="C144" s="74" t="s">
        <v>39</v>
      </c>
      <c r="D144" s="74" t="s">
        <v>53</v>
      </c>
      <c r="E144" s="74">
        <v>2020</v>
      </c>
      <c r="F144" s="74" t="s">
        <v>46</v>
      </c>
      <c r="G144" s="49">
        <v>9</v>
      </c>
      <c r="H144" s="49">
        <v>1</v>
      </c>
      <c r="I144" s="129">
        <v>3810.71</v>
      </c>
      <c r="J144" s="129">
        <v>3602.9</v>
      </c>
      <c r="K144" s="129">
        <v>3394.8</v>
      </c>
      <c r="L144" s="130">
        <v>165</v>
      </c>
      <c r="M144" s="129">
        <f t="shared" si="9"/>
        <v>4328982.4000000004</v>
      </c>
      <c r="N144" s="129">
        <v>0</v>
      </c>
      <c r="O144" s="129">
        <v>0</v>
      </c>
      <c r="P144" s="129">
        <v>0</v>
      </c>
      <c r="Q144" s="129">
        <f>'Таблица 3 '!C141</f>
        <v>4328982.4000000004</v>
      </c>
      <c r="R144" s="129">
        <f t="shared" si="10"/>
        <v>4328982.4000000004</v>
      </c>
      <c r="S144" s="129">
        <v>0</v>
      </c>
      <c r="T144" s="131">
        <f t="shared" si="8"/>
        <v>1201.5272141885705</v>
      </c>
      <c r="U144" s="131">
        <v>1201.5272141885705</v>
      </c>
      <c r="V144" s="132" t="s">
        <v>41</v>
      </c>
    </row>
    <row r="145" spans="1:22" ht="45" x14ac:dyDescent="0.25">
      <c r="A145" s="74">
        <v>131</v>
      </c>
      <c r="B145" s="50" t="s">
        <v>206</v>
      </c>
      <c r="C145" s="74" t="s">
        <v>39</v>
      </c>
      <c r="D145" s="74" t="s">
        <v>172</v>
      </c>
      <c r="E145" s="74" t="s">
        <v>36</v>
      </c>
      <c r="F145" s="74" t="s">
        <v>61</v>
      </c>
      <c r="G145" s="49">
        <v>2</v>
      </c>
      <c r="H145" s="49">
        <v>1</v>
      </c>
      <c r="I145" s="129">
        <v>508.9</v>
      </c>
      <c r="J145" s="129">
        <v>279</v>
      </c>
      <c r="K145" s="129">
        <v>242.4</v>
      </c>
      <c r="L145" s="130">
        <v>11</v>
      </c>
      <c r="M145" s="129">
        <f t="shared" si="9"/>
        <v>981961.08000000007</v>
      </c>
      <c r="N145" s="129">
        <v>0</v>
      </c>
      <c r="O145" s="129">
        <v>0</v>
      </c>
      <c r="P145" s="129">
        <v>0</v>
      </c>
      <c r="Q145" s="129">
        <f>'Таблица 3 '!C142</f>
        <v>981961.08000000007</v>
      </c>
      <c r="R145" s="129">
        <f t="shared" si="10"/>
        <v>981961.08000000007</v>
      </c>
      <c r="S145" s="129">
        <v>0</v>
      </c>
      <c r="T145" s="131">
        <f t="shared" si="8"/>
        <v>3519.5737634408606</v>
      </c>
      <c r="U145" s="131">
        <v>3519.5737634408606</v>
      </c>
      <c r="V145" s="132" t="s">
        <v>41</v>
      </c>
    </row>
    <row r="146" spans="1:22" ht="46.5" customHeight="1" x14ac:dyDescent="0.25">
      <c r="A146" s="74">
        <v>132</v>
      </c>
      <c r="B146" s="50" t="s">
        <v>207</v>
      </c>
      <c r="C146" s="74" t="s">
        <v>39</v>
      </c>
      <c r="D146" s="74">
        <v>1992</v>
      </c>
      <c r="E146" s="74" t="s">
        <v>36</v>
      </c>
      <c r="F146" s="74" t="s">
        <v>50</v>
      </c>
      <c r="G146" s="49">
        <v>9</v>
      </c>
      <c r="H146" s="49">
        <v>2</v>
      </c>
      <c r="I146" s="129">
        <v>4896.38</v>
      </c>
      <c r="J146" s="129">
        <v>4191.5</v>
      </c>
      <c r="K146" s="129">
        <v>4170.6000000000004</v>
      </c>
      <c r="L146" s="130">
        <v>154</v>
      </c>
      <c r="M146" s="129">
        <f t="shared" si="9"/>
        <v>5353014</v>
      </c>
      <c r="N146" s="129">
        <v>0</v>
      </c>
      <c r="O146" s="129">
        <v>0</v>
      </c>
      <c r="P146" s="129">
        <v>0</v>
      </c>
      <c r="Q146" s="129">
        <f>'Таблица 3 '!C143</f>
        <v>5353014</v>
      </c>
      <c r="R146" s="129">
        <f t="shared" si="10"/>
        <v>5353014</v>
      </c>
      <c r="S146" s="129">
        <v>0</v>
      </c>
      <c r="T146" s="131">
        <f t="shared" si="8"/>
        <v>1277.1117738279852</v>
      </c>
      <c r="U146" s="131">
        <v>1277.1117738279852</v>
      </c>
      <c r="V146" s="132" t="s">
        <v>41</v>
      </c>
    </row>
    <row r="147" spans="1:22" ht="46.5" customHeight="1" x14ac:dyDescent="0.25">
      <c r="A147" s="74">
        <v>133</v>
      </c>
      <c r="B147" s="50" t="s">
        <v>208</v>
      </c>
      <c r="C147" s="74" t="s">
        <v>48</v>
      </c>
      <c r="D147" s="74">
        <v>1963</v>
      </c>
      <c r="E147" s="74">
        <v>2022</v>
      </c>
      <c r="F147" s="74" t="s">
        <v>72</v>
      </c>
      <c r="G147" s="49">
        <v>4</v>
      </c>
      <c r="H147" s="49">
        <v>3</v>
      </c>
      <c r="I147" s="129">
        <v>2002.6</v>
      </c>
      <c r="J147" s="129">
        <v>1990.4</v>
      </c>
      <c r="K147" s="129">
        <v>1452.6</v>
      </c>
      <c r="L147" s="130">
        <v>101</v>
      </c>
      <c r="M147" s="129">
        <f t="shared" si="9"/>
        <v>223962</v>
      </c>
      <c r="N147" s="129">
        <v>0</v>
      </c>
      <c r="O147" s="129">
        <v>0</v>
      </c>
      <c r="P147" s="129">
        <v>0</v>
      </c>
      <c r="Q147" s="129">
        <f>'Таблица 3 '!C144</f>
        <v>223962</v>
      </c>
      <c r="R147" s="129">
        <f t="shared" si="10"/>
        <v>223962</v>
      </c>
      <c r="S147" s="129">
        <v>0</v>
      </c>
      <c r="T147" s="131">
        <f t="shared" si="8"/>
        <v>112.52110128617363</v>
      </c>
      <c r="U147" s="131">
        <v>112.52110128617363</v>
      </c>
      <c r="V147" s="132" t="s">
        <v>41</v>
      </c>
    </row>
    <row r="148" spans="1:22" ht="46.5" customHeight="1" x14ac:dyDescent="0.25">
      <c r="A148" s="74">
        <v>134</v>
      </c>
      <c r="B148" s="50" t="s">
        <v>209</v>
      </c>
      <c r="C148" s="74" t="s">
        <v>48</v>
      </c>
      <c r="D148" s="74">
        <v>1963</v>
      </c>
      <c r="E148" s="74" t="s">
        <v>35</v>
      </c>
      <c r="F148" s="74" t="s">
        <v>72</v>
      </c>
      <c r="G148" s="49">
        <v>4</v>
      </c>
      <c r="H148" s="49">
        <v>3</v>
      </c>
      <c r="I148" s="129">
        <v>2810.4</v>
      </c>
      <c r="J148" s="129">
        <v>1939.5</v>
      </c>
      <c r="K148" s="129">
        <v>1784.2</v>
      </c>
      <c r="L148" s="130">
        <v>119</v>
      </c>
      <c r="M148" s="129">
        <f t="shared" si="9"/>
        <v>1403927</v>
      </c>
      <c r="N148" s="129">
        <v>0</v>
      </c>
      <c r="O148" s="129">
        <v>0</v>
      </c>
      <c r="P148" s="129">
        <v>0</v>
      </c>
      <c r="Q148" s="129">
        <f>'Таблица 3 '!C145</f>
        <v>1403927</v>
      </c>
      <c r="R148" s="129">
        <f t="shared" si="10"/>
        <v>1403927</v>
      </c>
      <c r="S148" s="129">
        <v>0</v>
      </c>
      <c r="T148" s="131">
        <f t="shared" si="8"/>
        <v>723.86027326630574</v>
      </c>
      <c r="U148" s="131">
        <v>723.86027326630574</v>
      </c>
      <c r="V148" s="132" t="s">
        <v>41</v>
      </c>
    </row>
    <row r="149" spans="1:22" ht="46.5" customHeight="1" x14ac:dyDescent="0.25">
      <c r="A149" s="74">
        <v>135</v>
      </c>
      <c r="B149" s="50" t="s">
        <v>210</v>
      </c>
      <c r="C149" s="74" t="s">
        <v>39</v>
      </c>
      <c r="D149" s="74" t="s">
        <v>211</v>
      </c>
      <c r="E149" s="74">
        <v>2021</v>
      </c>
      <c r="F149" s="74" t="s">
        <v>46</v>
      </c>
      <c r="G149" s="49">
        <v>5</v>
      </c>
      <c r="H149" s="49">
        <v>4</v>
      </c>
      <c r="I149" s="129">
        <v>4465.7</v>
      </c>
      <c r="J149" s="129">
        <v>3358.4</v>
      </c>
      <c r="K149" s="129">
        <v>3121.3</v>
      </c>
      <c r="L149" s="130">
        <v>136</v>
      </c>
      <c r="M149" s="129">
        <f t="shared" si="9"/>
        <v>695817.26</v>
      </c>
      <c r="N149" s="129">
        <v>0</v>
      </c>
      <c r="O149" s="129">
        <v>0</v>
      </c>
      <c r="P149" s="129">
        <v>0</v>
      </c>
      <c r="Q149" s="129">
        <f>'Таблица 3 '!C146</f>
        <v>695817.26</v>
      </c>
      <c r="R149" s="129">
        <f t="shared" si="10"/>
        <v>695817.26</v>
      </c>
      <c r="S149" s="129">
        <v>0</v>
      </c>
      <c r="T149" s="131">
        <f t="shared" si="8"/>
        <v>207.18713077656025</v>
      </c>
      <c r="U149" s="131">
        <v>207.18713077656025</v>
      </c>
      <c r="V149" s="132" t="s">
        <v>41</v>
      </c>
    </row>
    <row r="150" spans="1:22" ht="46.5" customHeight="1" x14ac:dyDescent="0.25">
      <c r="A150" s="74">
        <v>136</v>
      </c>
      <c r="B150" s="50" t="s">
        <v>212</v>
      </c>
      <c r="C150" s="74" t="s">
        <v>39</v>
      </c>
      <c r="D150" s="74">
        <v>1991</v>
      </c>
      <c r="E150" s="74" t="s">
        <v>36</v>
      </c>
      <c r="F150" s="74" t="s">
        <v>40</v>
      </c>
      <c r="G150" s="49">
        <v>5</v>
      </c>
      <c r="H150" s="49">
        <v>6</v>
      </c>
      <c r="I150" s="129">
        <v>5345.9</v>
      </c>
      <c r="J150" s="129">
        <v>4312.5</v>
      </c>
      <c r="K150" s="129">
        <v>3420.6</v>
      </c>
      <c r="L150" s="130">
        <v>124</v>
      </c>
      <c r="M150" s="129">
        <f t="shared" si="9"/>
        <v>6643239.7999999998</v>
      </c>
      <c r="N150" s="129">
        <v>0</v>
      </c>
      <c r="O150" s="129">
        <v>0</v>
      </c>
      <c r="P150" s="129">
        <v>0</v>
      </c>
      <c r="Q150" s="129">
        <f>'Таблица 3 '!C147</f>
        <v>6643239.7999999998</v>
      </c>
      <c r="R150" s="129">
        <f t="shared" si="10"/>
        <v>6643239.7999999998</v>
      </c>
      <c r="S150" s="129">
        <v>0</v>
      </c>
      <c r="T150" s="131">
        <f t="shared" si="8"/>
        <v>1540.4614028985507</v>
      </c>
      <c r="U150" s="131">
        <v>1540.4614028985507</v>
      </c>
      <c r="V150" s="132" t="s">
        <v>41</v>
      </c>
    </row>
    <row r="151" spans="1:22" ht="46.5" customHeight="1" x14ac:dyDescent="0.25">
      <c r="A151" s="74">
        <v>137</v>
      </c>
      <c r="B151" s="50" t="s">
        <v>213</v>
      </c>
      <c r="C151" s="74" t="s">
        <v>39</v>
      </c>
      <c r="D151" s="74">
        <v>1984</v>
      </c>
      <c r="E151" s="74" t="s">
        <v>36</v>
      </c>
      <c r="F151" s="74" t="s">
        <v>40</v>
      </c>
      <c r="G151" s="49">
        <v>5</v>
      </c>
      <c r="H151" s="49">
        <v>17</v>
      </c>
      <c r="I151" s="129">
        <v>18787</v>
      </c>
      <c r="J151" s="129">
        <v>14649.1</v>
      </c>
      <c r="K151" s="129">
        <v>14649.1</v>
      </c>
      <c r="L151" s="130">
        <v>454</v>
      </c>
      <c r="M151" s="129">
        <f t="shared" si="9"/>
        <v>17299260</v>
      </c>
      <c r="N151" s="129">
        <v>0</v>
      </c>
      <c r="O151" s="129">
        <v>0</v>
      </c>
      <c r="P151" s="129">
        <v>0</v>
      </c>
      <c r="Q151" s="129">
        <f>'Таблица 3 '!C148</f>
        <v>17299260</v>
      </c>
      <c r="R151" s="129">
        <f t="shared" si="10"/>
        <v>17299260</v>
      </c>
      <c r="S151" s="129">
        <v>0</v>
      </c>
      <c r="T151" s="131">
        <f t="shared" si="8"/>
        <v>1180.9094074038678</v>
      </c>
      <c r="U151" s="131">
        <v>1180.9094074038678</v>
      </c>
      <c r="V151" s="132" t="s">
        <v>41</v>
      </c>
    </row>
    <row r="152" spans="1:22" ht="46.5" customHeight="1" x14ac:dyDescent="0.25">
      <c r="A152" s="74">
        <v>138</v>
      </c>
      <c r="B152" s="50" t="s">
        <v>214</v>
      </c>
      <c r="C152" s="74" t="s">
        <v>48</v>
      </c>
      <c r="D152" s="74">
        <v>2004</v>
      </c>
      <c r="E152" s="74" t="s">
        <v>35</v>
      </c>
      <c r="F152" s="74" t="s">
        <v>72</v>
      </c>
      <c r="G152" s="49">
        <v>5</v>
      </c>
      <c r="H152" s="49">
        <v>1</v>
      </c>
      <c r="I152" s="129">
        <v>3458</v>
      </c>
      <c r="J152" s="129">
        <v>1707.82</v>
      </c>
      <c r="K152" s="129">
        <v>1707.82</v>
      </c>
      <c r="L152" s="130">
        <v>48</v>
      </c>
      <c r="M152" s="129">
        <f t="shared" si="9"/>
        <v>466343.35</v>
      </c>
      <c r="N152" s="129">
        <v>0</v>
      </c>
      <c r="O152" s="129">
        <v>0</v>
      </c>
      <c r="P152" s="129">
        <v>0</v>
      </c>
      <c r="Q152" s="129">
        <f>'Таблица 3 '!C149</f>
        <v>466343.35</v>
      </c>
      <c r="R152" s="129">
        <f t="shared" si="10"/>
        <v>466343.35</v>
      </c>
      <c r="S152" s="129">
        <v>0</v>
      </c>
      <c r="T152" s="131">
        <f t="shared" si="8"/>
        <v>273.06352543008046</v>
      </c>
      <c r="U152" s="131">
        <v>273.06352543008046</v>
      </c>
      <c r="V152" s="132" t="s">
        <v>41</v>
      </c>
    </row>
    <row r="153" spans="1:22" ht="46.5" customHeight="1" x14ac:dyDescent="0.25">
      <c r="A153" s="74">
        <v>139</v>
      </c>
      <c r="B153" s="50" t="s">
        <v>215</v>
      </c>
      <c r="C153" s="74" t="s">
        <v>48</v>
      </c>
      <c r="D153" s="74">
        <v>2014</v>
      </c>
      <c r="E153" s="74" t="s">
        <v>35</v>
      </c>
      <c r="F153" s="74" t="s">
        <v>72</v>
      </c>
      <c r="G153" s="49">
        <v>9</v>
      </c>
      <c r="H153" s="49">
        <v>3</v>
      </c>
      <c r="I153" s="129">
        <v>8403.4</v>
      </c>
      <c r="J153" s="129">
        <v>6250.5</v>
      </c>
      <c r="K153" s="129">
        <v>6250.5</v>
      </c>
      <c r="L153" s="130">
        <v>120</v>
      </c>
      <c r="M153" s="129">
        <f t="shared" si="9"/>
        <v>3511165.37</v>
      </c>
      <c r="N153" s="129">
        <v>0</v>
      </c>
      <c r="O153" s="129">
        <v>0</v>
      </c>
      <c r="P153" s="129">
        <v>0</v>
      </c>
      <c r="Q153" s="129">
        <f>'Таблица 3 '!C150</f>
        <v>3511165.37</v>
      </c>
      <c r="R153" s="129">
        <f t="shared" si="10"/>
        <v>3511165.37</v>
      </c>
      <c r="S153" s="129">
        <v>0</v>
      </c>
      <c r="T153" s="131">
        <f t="shared" si="8"/>
        <v>561.74151987840969</v>
      </c>
      <c r="U153" s="131">
        <v>561.74151987840969</v>
      </c>
      <c r="V153" s="132" t="s">
        <v>41</v>
      </c>
    </row>
    <row r="154" spans="1:22" ht="46.5" customHeight="1" x14ac:dyDescent="0.25">
      <c r="A154" s="74">
        <v>140</v>
      </c>
      <c r="B154" s="50" t="s">
        <v>216</v>
      </c>
      <c r="C154" s="74" t="s">
        <v>39</v>
      </c>
      <c r="D154" s="74">
        <v>1970</v>
      </c>
      <c r="E154" s="74" t="s">
        <v>36</v>
      </c>
      <c r="F154" s="74" t="s">
        <v>40</v>
      </c>
      <c r="G154" s="49">
        <v>2</v>
      </c>
      <c r="H154" s="49">
        <v>0</v>
      </c>
      <c r="I154" s="129">
        <v>383.6</v>
      </c>
      <c r="J154" s="129">
        <v>379</v>
      </c>
      <c r="K154" s="129">
        <v>379</v>
      </c>
      <c r="L154" s="130">
        <v>10</v>
      </c>
      <c r="M154" s="129">
        <f t="shared" si="9"/>
        <v>416811.6</v>
      </c>
      <c r="N154" s="129">
        <v>0</v>
      </c>
      <c r="O154" s="129">
        <v>0</v>
      </c>
      <c r="P154" s="129">
        <v>0</v>
      </c>
      <c r="Q154" s="129">
        <f>'Таблица 3 '!C151</f>
        <v>416811.6</v>
      </c>
      <c r="R154" s="129">
        <f t="shared" si="10"/>
        <v>416811.6</v>
      </c>
      <c r="S154" s="129">
        <v>0</v>
      </c>
      <c r="T154" s="131">
        <f t="shared" si="8"/>
        <v>1099.7667546174141</v>
      </c>
      <c r="U154" s="131">
        <v>1099.7667546174141</v>
      </c>
      <c r="V154" s="132" t="s">
        <v>41</v>
      </c>
    </row>
    <row r="155" spans="1:22" ht="46.5" customHeight="1" x14ac:dyDescent="0.25">
      <c r="A155" s="74">
        <v>141</v>
      </c>
      <c r="B155" s="50" t="s">
        <v>217</v>
      </c>
      <c r="C155" s="74" t="s">
        <v>39</v>
      </c>
      <c r="D155" s="74">
        <v>1968</v>
      </c>
      <c r="E155" s="74" t="s">
        <v>36</v>
      </c>
      <c r="F155" s="74" t="s">
        <v>40</v>
      </c>
      <c r="G155" s="49">
        <v>5</v>
      </c>
      <c r="H155" s="49">
        <v>4</v>
      </c>
      <c r="I155" s="129">
        <v>4187.2</v>
      </c>
      <c r="J155" s="129">
        <v>4054.1</v>
      </c>
      <c r="K155" s="129">
        <v>3462.2</v>
      </c>
      <c r="L155" s="130">
        <v>108</v>
      </c>
      <c r="M155" s="129">
        <f t="shared" si="9"/>
        <v>3173160.49</v>
      </c>
      <c r="N155" s="129">
        <v>0</v>
      </c>
      <c r="O155" s="129">
        <v>0</v>
      </c>
      <c r="P155" s="129">
        <v>0</v>
      </c>
      <c r="Q155" s="129">
        <f>'Таблица 3 '!C152</f>
        <v>3173160.49</v>
      </c>
      <c r="R155" s="129">
        <f t="shared" si="10"/>
        <v>3173160.49</v>
      </c>
      <c r="S155" s="129">
        <v>0</v>
      </c>
      <c r="T155" s="131">
        <f t="shared" si="8"/>
        <v>782.7040502207642</v>
      </c>
      <c r="U155" s="131">
        <v>782.7040502207642</v>
      </c>
      <c r="V155" s="132" t="s">
        <v>41</v>
      </c>
    </row>
    <row r="156" spans="1:22" ht="46.5" customHeight="1" x14ac:dyDescent="0.25">
      <c r="A156" s="74">
        <v>142</v>
      </c>
      <c r="B156" s="50" t="s">
        <v>218</v>
      </c>
      <c r="C156" s="74" t="s">
        <v>39</v>
      </c>
      <c r="D156" s="74">
        <v>1963</v>
      </c>
      <c r="E156" s="74" t="s">
        <v>36</v>
      </c>
      <c r="F156" s="74" t="s">
        <v>40</v>
      </c>
      <c r="G156" s="49">
        <v>5</v>
      </c>
      <c r="H156" s="49">
        <v>4</v>
      </c>
      <c r="I156" s="129">
        <v>4140.12</v>
      </c>
      <c r="J156" s="129">
        <v>2884.6</v>
      </c>
      <c r="K156" s="129">
        <v>2884.6</v>
      </c>
      <c r="L156" s="130">
        <v>89</v>
      </c>
      <c r="M156" s="129">
        <f t="shared" si="9"/>
        <v>5195706</v>
      </c>
      <c r="N156" s="129">
        <v>0</v>
      </c>
      <c r="O156" s="129">
        <v>0</v>
      </c>
      <c r="P156" s="129">
        <v>0</v>
      </c>
      <c r="Q156" s="129">
        <f>'Таблица 3 '!C153</f>
        <v>5195706</v>
      </c>
      <c r="R156" s="129">
        <f t="shared" si="10"/>
        <v>5195706</v>
      </c>
      <c r="S156" s="129">
        <v>0</v>
      </c>
      <c r="T156" s="131">
        <f t="shared" si="8"/>
        <v>1801.1876863343273</v>
      </c>
      <c r="U156" s="131">
        <v>1801.1876863343273</v>
      </c>
      <c r="V156" s="132" t="s">
        <v>41</v>
      </c>
    </row>
    <row r="157" spans="1:22" ht="46.5" customHeight="1" x14ac:dyDescent="0.25">
      <c r="A157" s="74">
        <v>143</v>
      </c>
      <c r="B157" s="50" t="s">
        <v>219</v>
      </c>
      <c r="C157" s="74" t="s">
        <v>39</v>
      </c>
      <c r="D157" s="74">
        <v>1979</v>
      </c>
      <c r="E157" s="74" t="s">
        <v>36</v>
      </c>
      <c r="F157" s="74" t="s">
        <v>40</v>
      </c>
      <c r="G157" s="49">
        <v>2</v>
      </c>
      <c r="H157" s="49">
        <v>1</v>
      </c>
      <c r="I157" s="129">
        <v>493.9</v>
      </c>
      <c r="J157" s="129">
        <v>485.8</v>
      </c>
      <c r="K157" s="129">
        <v>424.9</v>
      </c>
      <c r="L157" s="130">
        <v>10</v>
      </c>
      <c r="M157" s="129">
        <f t="shared" si="9"/>
        <v>1944556.8</v>
      </c>
      <c r="N157" s="129">
        <v>0</v>
      </c>
      <c r="O157" s="129">
        <v>0</v>
      </c>
      <c r="P157" s="129">
        <v>0</v>
      </c>
      <c r="Q157" s="129">
        <f>'Таблица 3 '!C154</f>
        <v>1944556.8</v>
      </c>
      <c r="R157" s="129">
        <f t="shared" si="10"/>
        <v>1944556.8</v>
      </c>
      <c r="S157" s="129">
        <v>0</v>
      </c>
      <c r="T157" s="131">
        <f t="shared" si="8"/>
        <v>4002.7929188966655</v>
      </c>
      <c r="U157" s="131">
        <v>4002.7929188966655</v>
      </c>
      <c r="V157" s="132" t="s">
        <v>41</v>
      </c>
    </row>
    <row r="158" spans="1:22" ht="46.5" customHeight="1" x14ac:dyDescent="0.25">
      <c r="A158" s="74">
        <v>144</v>
      </c>
      <c r="B158" s="50" t="s">
        <v>220</v>
      </c>
      <c r="C158" s="74" t="s">
        <v>48</v>
      </c>
      <c r="D158" s="74">
        <v>1999</v>
      </c>
      <c r="E158" s="74" t="s">
        <v>35</v>
      </c>
      <c r="F158" s="74" t="s">
        <v>72</v>
      </c>
      <c r="G158" s="49">
        <v>6</v>
      </c>
      <c r="H158" s="49">
        <v>2</v>
      </c>
      <c r="I158" s="129">
        <v>4427.8</v>
      </c>
      <c r="J158" s="129">
        <v>3538.1</v>
      </c>
      <c r="K158" s="129">
        <v>3228.1</v>
      </c>
      <c r="L158" s="130">
        <v>23</v>
      </c>
      <c r="M158" s="129">
        <f t="shared" si="9"/>
        <v>1326242.8799999999</v>
      </c>
      <c r="N158" s="129">
        <v>0</v>
      </c>
      <c r="O158" s="129">
        <v>0</v>
      </c>
      <c r="P158" s="129">
        <v>0</v>
      </c>
      <c r="Q158" s="129">
        <f>'Таблица 3 '!C155</f>
        <v>1326242.8799999999</v>
      </c>
      <c r="R158" s="129">
        <f t="shared" si="10"/>
        <v>1326242.8799999999</v>
      </c>
      <c r="S158" s="129">
        <v>0</v>
      </c>
      <c r="T158" s="131">
        <f t="shared" si="8"/>
        <v>374.84606992453575</v>
      </c>
      <c r="U158" s="131">
        <v>374.84606992453575</v>
      </c>
      <c r="V158" s="132" t="s">
        <v>41</v>
      </c>
    </row>
    <row r="159" spans="1:22" ht="46.5" customHeight="1" x14ac:dyDescent="0.25">
      <c r="A159" s="74">
        <v>145</v>
      </c>
      <c r="B159" s="50" t="s">
        <v>221</v>
      </c>
      <c r="C159" s="74" t="s">
        <v>39</v>
      </c>
      <c r="D159" s="74">
        <v>1982</v>
      </c>
      <c r="E159" s="74" t="s">
        <v>36</v>
      </c>
      <c r="F159" s="74" t="s">
        <v>40</v>
      </c>
      <c r="G159" s="49">
        <v>5</v>
      </c>
      <c r="H159" s="49">
        <v>4</v>
      </c>
      <c r="I159" s="129">
        <v>3757.9</v>
      </c>
      <c r="J159" s="129">
        <v>2713.5</v>
      </c>
      <c r="K159" s="129">
        <v>2713.5</v>
      </c>
      <c r="L159" s="130">
        <v>108</v>
      </c>
      <c r="M159" s="129">
        <f t="shared" si="9"/>
        <v>3336768</v>
      </c>
      <c r="N159" s="129">
        <v>0</v>
      </c>
      <c r="O159" s="129">
        <v>0</v>
      </c>
      <c r="P159" s="129">
        <v>0</v>
      </c>
      <c r="Q159" s="129">
        <f>'Таблица 3 '!C156</f>
        <v>3336768</v>
      </c>
      <c r="R159" s="129">
        <f t="shared" si="10"/>
        <v>3336768</v>
      </c>
      <c r="S159" s="129">
        <v>0</v>
      </c>
      <c r="T159" s="131">
        <f t="shared" si="8"/>
        <v>1229.6915422885572</v>
      </c>
      <c r="U159" s="131">
        <v>1229.6915422885572</v>
      </c>
      <c r="V159" s="132" t="s">
        <v>41</v>
      </c>
    </row>
    <row r="160" spans="1:22" ht="46.5" customHeight="1" x14ac:dyDescent="0.25">
      <c r="A160" s="74">
        <v>146</v>
      </c>
      <c r="B160" s="50" t="s">
        <v>222</v>
      </c>
      <c r="C160" s="74" t="s">
        <v>48</v>
      </c>
      <c r="D160" s="74">
        <v>1978</v>
      </c>
      <c r="E160" s="74">
        <v>2019</v>
      </c>
      <c r="F160" s="74" t="s">
        <v>72</v>
      </c>
      <c r="G160" s="49">
        <v>5</v>
      </c>
      <c r="H160" s="49">
        <v>6</v>
      </c>
      <c r="I160" s="129">
        <v>5712.9</v>
      </c>
      <c r="J160" s="129">
        <v>4867.12</v>
      </c>
      <c r="K160" s="129">
        <v>4469.5200000000004</v>
      </c>
      <c r="L160" s="130">
        <v>184</v>
      </c>
      <c r="M160" s="129">
        <f t="shared" si="9"/>
        <v>1519653.37</v>
      </c>
      <c r="N160" s="129">
        <v>0</v>
      </c>
      <c r="O160" s="129">
        <v>0</v>
      </c>
      <c r="P160" s="129">
        <v>0</v>
      </c>
      <c r="Q160" s="129">
        <f>'Таблица 3 '!C157</f>
        <v>1519653.37</v>
      </c>
      <c r="R160" s="129">
        <f t="shared" si="10"/>
        <v>1519653.37</v>
      </c>
      <c r="S160" s="129">
        <v>0</v>
      </c>
      <c r="T160" s="131">
        <f t="shared" si="8"/>
        <v>312.22845748615202</v>
      </c>
      <c r="U160" s="131">
        <v>312.22845748615202</v>
      </c>
      <c r="V160" s="132" t="s">
        <v>41</v>
      </c>
    </row>
    <row r="161" spans="1:22" ht="46.5" customHeight="1" x14ac:dyDescent="0.25">
      <c r="A161" s="74">
        <v>147</v>
      </c>
      <c r="B161" s="50" t="s">
        <v>223</v>
      </c>
      <c r="C161" s="74" t="s">
        <v>39</v>
      </c>
      <c r="D161" s="74">
        <v>1984</v>
      </c>
      <c r="E161" s="74" t="s">
        <v>36</v>
      </c>
      <c r="F161" s="74" t="s">
        <v>50</v>
      </c>
      <c r="G161" s="49">
        <v>5</v>
      </c>
      <c r="H161" s="49">
        <v>5</v>
      </c>
      <c r="I161" s="129">
        <v>4643.8</v>
      </c>
      <c r="J161" s="129">
        <v>3592.6</v>
      </c>
      <c r="K161" s="129">
        <v>3562</v>
      </c>
      <c r="L161" s="130">
        <v>154</v>
      </c>
      <c r="M161" s="129">
        <f t="shared" si="9"/>
        <v>2139141.6</v>
      </c>
      <c r="N161" s="129">
        <v>0</v>
      </c>
      <c r="O161" s="129">
        <v>0</v>
      </c>
      <c r="P161" s="129">
        <v>0</v>
      </c>
      <c r="Q161" s="129">
        <f>'Таблица 3 '!C158</f>
        <v>2139141.6</v>
      </c>
      <c r="R161" s="129">
        <f t="shared" si="10"/>
        <v>2139141.6</v>
      </c>
      <c r="S161" s="129">
        <v>0</v>
      </c>
      <c r="T161" s="131">
        <f t="shared" si="8"/>
        <v>595.42993931971273</v>
      </c>
      <c r="U161" s="131">
        <v>595.42993931971273</v>
      </c>
      <c r="V161" s="132" t="s">
        <v>41</v>
      </c>
    </row>
    <row r="162" spans="1:22" ht="46.5" customHeight="1" x14ac:dyDescent="0.25">
      <c r="A162" s="74">
        <v>148</v>
      </c>
      <c r="B162" s="50" t="s">
        <v>224</v>
      </c>
      <c r="C162" s="74" t="s">
        <v>39</v>
      </c>
      <c r="D162" s="74">
        <v>1977</v>
      </c>
      <c r="E162" s="74" t="s">
        <v>36</v>
      </c>
      <c r="F162" s="74" t="s">
        <v>40</v>
      </c>
      <c r="G162" s="49">
        <v>5</v>
      </c>
      <c r="H162" s="49">
        <v>4</v>
      </c>
      <c r="I162" s="129">
        <v>3346.5</v>
      </c>
      <c r="J162" s="129">
        <v>3342.4</v>
      </c>
      <c r="K162" s="129">
        <v>3057.5</v>
      </c>
      <c r="L162" s="130">
        <v>134</v>
      </c>
      <c r="M162" s="129">
        <f t="shared" si="9"/>
        <v>1827067.2</v>
      </c>
      <c r="N162" s="129">
        <v>0</v>
      </c>
      <c r="O162" s="129">
        <v>0</v>
      </c>
      <c r="P162" s="129">
        <v>0</v>
      </c>
      <c r="Q162" s="129">
        <f>'Таблица 3 '!C159</f>
        <v>1827067.2</v>
      </c>
      <c r="R162" s="129">
        <f t="shared" si="10"/>
        <v>1827067.2</v>
      </c>
      <c r="S162" s="129">
        <v>0</v>
      </c>
      <c r="T162" s="131">
        <f t="shared" si="8"/>
        <v>546.63331737673525</v>
      </c>
      <c r="U162" s="131">
        <v>546.63331737673525</v>
      </c>
      <c r="V162" s="132" t="s">
        <v>41</v>
      </c>
    </row>
    <row r="163" spans="1:22" ht="45" x14ac:dyDescent="0.25">
      <c r="A163" s="74">
        <v>149</v>
      </c>
      <c r="B163" s="50" t="s">
        <v>225</v>
      </c>
      <c r="C163" s="74" t="s">
        <v>39</v>
      </c>
      <c r="D163" s="74">
        <v>1974</v>
      </c>
      <c r="E163" s="74" t="s">
        <v>36</v>
      </c>
      <c r="F163" s="74" t="s">
        <v>40</v>
      </c>
      <c r="G163" s="49">
        <v>5</v>
      </c>
      <c r="H163" s="49">
        <v>5</v>
      </c>
      <c r="I163" s="129">
        <v>4604</v>
      </c>
      <c r="J163" s="129">
        <v>4553.8999999999996</v>
      </c>
      <c r="K163" s="129">
        <v>4553.8999999999996</v>
      </c>
      <c r="L163" s="130">
        <v>215</v>
      </c>
      <c r="M163" s="129">
        <f t="shared" si="9"/>
        <v>7952067.5999999996</v>
      </c>
      <c r="N163" s="129">
        <v>0</v>
      </c>
      <c r="O163" s="129">
        <v>0</v>
      </c>
      <c r="P163" s="129">
        <v>0</v>
      </c>
      <c r="Q163" s="129">
        <f>'Таблица 3 '!C160</f>
        <v>7952067.5999999996</v>
      </c>
      <c r="R163" s="129">
        <f t="shared" si="10"/>
        <v>7952067.5999999996</v>
      </c>
      <c r="S163" s="129">
        <v>0</v>
      </c>
      <c r="T163" s="131">
        <f t="shared" si="8"/>
        <v>1746.2104130525483</v>
      </c>
      <c r="U163" s="131">
        <v>1746.2104130525483</v>
      </c>
      <c r="V163" s="132" t="s">
        <v>41</v>
      </c>
    </row>
    <row r="164" spans="1:22" ht="45" x14ac:dyDescent="0.25">
      <c r="A164" s="74">
        <v>150</v>
      </c>
      <c r="B164" s="50" t="s">
        <v>226</v>
      </c>
      <c r="C164" s="74" t="s">
        <v>39</v>
      </c>
      <c r="D164" s="74">
        <v>1968</v>
      </c>
      <c r="E164" s="74" t="s">
        <v>36</v>
      </c>
      <c r="F164" s="74" t="s">
        <v>61</v>
      </c>
      <c r="G164" s="49">
        <v>5</v>
      </c>
      <c r="H164" s="49">
        <v>4</v>
      </c>
      <c r="I164" s="129">
        <v>4357.5</v>
      </c>
      <c r="J164" s="129">
        <v>4043.5</v>
      </c>
      <c r="K164" s="129">
        <v>2510.6</v>
      </c>
      <c r="L164" s="130">
        <v>104</v>
      </c>
      <c r="M164" s="129">
        <f t="shared" si="9"/>
        <v>4084510.7800000003</v>
      </c>
      <c r="N164" s="129">
        <v>0</v>
      </c>
      <c r="O164" s="129">
        <v>0</v>
      </c>
      <c r="P164" s="129">
        <v>0</v>
      </c>
      <c r="Q164" s="129">
        <f>'Таблица 3 '!C161</f>
        <v>4084510.7800000003</v>
      </c>
      <c r="R164" s="129">
        <f t="shared" si="10"/>
        <v>4084510.7800000003</v>
      </c>
      <c r="S164" s="129">
        <v>0</v>
      </c>
      <c r="T164" s="131">
        <f t="shared" si="8"/>
        <v>1010.1423964387288</v>
      </c>
      <c r="U164" s="131">
        <v>1010.1423964387288</v>
      </c>
      <c r="V164" s="132" t="s">
        <v>41</v>
      </c>
    </row>
    <row r="165" spans="1:22" ht="45" x14ac:dyDescent="0.25">
      <c r="A165" s="74">
        <v>151</v>
      </c>
      <c r="B165" s="50" t="s">
        <v>227</v>
      </c>
      <c r="C165" s="74" t="s">
        <v>39</v>
      </c>
      <c r="D165" s="74" t="s">
        <v>228</v>
      </c>
      <c r="E165" s="74">
        <v>2019</v>
      </c>
      <c r="F165" s="74" t="s">
        <v>46</v>
      </c>
      <c r="G165" s="49">
        <v>9</v>
      </c>
      <c r="H165" s="49">
        <v>3</v>
      </c>
      <c r="I165" s="129">
        <v>7342.6</v>
      </c>
      <c r="J165" s="129">
        <v>5200.6000000000004</v>
      </c>
      <c r="K165" s="129">
        <v>4941.2</v>
      </c>
      <c r="L165" s="130">
        <v>220</v>
      </c>
      <c r="M165" s="129">
        <f t="shared" si="9"/>
        <v>5104882.2399999993</v>
      </c>
      <c r="N165" s="129">
        <v>0</v>
      </c>
      <c r="O165" s="129">
        <v>0</v>
      </c>
      <c r="P165" s="129">
        <v>0</v>
      </c>
      <c r="Q165" s="129">
        <f>'Таблица 3 '!C162</f>
        <v>5104882.2399999993</v>
      </c>
      <c r="R165" s="129">
        <f t="shared" si="10"/>
        <v>5104882.2399999993</v>
      </c>
      <c r="S165" s="129">
        <v>0</v>
      </c>
      <c r="T165" s="131">
        <f t="shared" si="8"/>
        <v>981.5948621312923</v>
      </c>
      <c r="U165" s="131">
        <v>981.5948621312923</v>
      </c>
      <c r="V165" s="132" t="s">
        <v>41</v>
      </c>
    </row>
    <row r="166" spans="1:22" ht="45" x14ac:dyDescent="0.25">
      <c r="A166" s="74">
        <v>152</v>
      </c>
      <c r="B166" s="50" t="s">
        <v>229</v>
      </c>
      <c r="C166" s="74" t="s">
        <v>39</v>
      </c>
      <c r="D166" s="74" t="s">
        <v>230</v>
      </c>
      <c r="E166" s="74" t="s">
        <v>36</v>
      </c>
      <c r="F166" s="74" t="s">
        <v>46</v>
      </c>
      <c r="G166" s="49">
        <v>10</v>
      </c>
      <c r="H166" s="49">
        <v>7</v>
      </c>
      <c r="I166" s="129">
        <v>17127.8</v>
      </c>
      <c r="J166" s="129">
        <v>14003.5</v>
      </c>
      <c r="K166" s="129">
        <v>12892.7</v>
      </c>
      <c r="L166" s="130">
        <v>680</v>
      </c>
      <c r="M166" s="129">
        <f t="shared" si="9"/>
        <v>17763571.91</v>
      </c>
      <c r="N166" s="129">
        <v>0</v>
      </c>
      <c r="O166" s="129">
        <v>0</v>
      </c>
      <c r="P166" s="129">
        <v>0</v>
      </c>
      <c r="Q166" s="129">
        <f>'Таблица 3 '!C163</f>
        <v>17763571.91</v>
      </c>
      <c r="R166" s="129">
        <f t="shared" si="10"/>
        <v>17763571.91</v>
      </c>
      <c r="S166" s="129">
        <v>0</v>
      </c>
      <c r="T166" s="131">
        <f t="shared" si="8"/>
        <v>1268.5094376405898</v>
      </c>
      <c r="U166" s="131">
        <v>1268.5094376405898</v>
      </c>
      <c r="V166" s="132" t="s">
        <v>41</v>
      </c>
    </row>
    <row r="167" spans="1:22" ht="45" customHeight="1" x14ac:dyDescent="0.25">
      <c r="A167" s="74">
        <v>153</v>
      </c>
      <c r="B167" s="50" t="s">
        <v>231</v>
      </c>
      <c r="C167" s="74" t="s">
        <v>48</v>
      </c>
      <c r="D167" s="74">
        <v>1979</v>
      </c>
      <c r="E167" s="74">
        <v>2021</v>
      </c>
      <c r="F167" s="74" t="s">
        <v>46</v>
      </c>
      <c r="G167" s="49">
        <v>5</v>
      </c>
      <c r="H167" s="49">
        <v>4</v>
      </c>
      <c r="I167" s="129">
        <v>3994.7</v>
      </c>
      <c r="J167" s="129">
        <v>3533.67</v>
      </c>
      <c r="K167" s="129">
        <v>3055.77</v>
      </c>
      <c r="L167" s="130">
        <v>153</v>
      </c>
      <c r="M167" s="129">
        <f t="shared" si="9"/>
        <v>820911.19</v>
      </c>
      <c r="N167" s="129">
        <v>0</v>
      </c>
      <c r="O167" s="129">
        <v>0</v>
      </c>
      <c r="P167" s="129">
        <v>0</v>
      </c>
      <c r="Q167" s="129">
        <f>'Таблица 3 '!C164</f>
        <v>820911.19</v>
      </c>
      <c r="R167" s="129">
        <f t="shared" si="10"/>
        <v>820911.19</v>
      </c>
      <c r="S167" s="129">
        <v>0</v>
      </c>
      <c r="T167" s="131">
        <f t="shared" si="8"/>
        <v>232.31122034598587</v>
      </c>
      <c r="U167" s="131">
        <v>232.31122034598587</v>
      </c>
      <c r="V167" s="132" t="s">
        <v>41</v>
      </c>
    </row>
    <row r="168" spans="1:22" ht="45" x14ac:dyDescent="0.25">
      <c r="A168" s="74">
        <v>154</v>
      </c>
      <c r="B168" s="50" t="s">
        <v>232</v>
      </c>
      <c r="C168" s="74" t="s">
        <v>39</v>
      </c>
      <c r="D168" s="74">
        <v>1981</v>
      </c>
      <c r="E168" s="74">
        <v>2020</v>
      </c>
      <c r="F168" s="74" t="s">
        <v>61</v>
      </c>
      <c r="G168" s="49">
        <v>5</v>
      </c>
      <c r="H168" s="49">
        <v>9</v>
      </c>
      <c r="I168" s="129">
        <v>9515</v>
      </c>
      <c r="J168" s="129">
        <v>7703.1</v>
      </c>
      <c r="K168" s="129">
        <v>6622.6</v>
      </c>
      <c r="L168" s="130">
        <v>317</v>
      </c>
      <c r="M168" s="129">
        <f t="shared" si="9"/>
        <v>12354909.989999998</v>
      </c>
      <c r="N168" s="129">
        <v>0</v>
      </c>
      <c r="O168" s="129">
        <v>0</v>
      </c>
      <c r="P168" s="129">
        <v>0</v>
      </c>
      <c r="Q168" s="129">
        <f>'Таблица 3 '!C165</f>
        <v>12354909.989999998</v>
      </c>
      <c r="R168" s="129">
        <f t="shared" si="10"/>
        <v>12354909.989999998</v>
      </c>
      <c r="S168" s="129">
        <v>0</v>
      </c>
      <c r="T168" s="131">
        <f t="shared" ref="T168:T231" si="11">M168/J168</f>
        <v>1603.888043774584</v>
      </c>
      <c r="U168" s="131">
        <v>1603.888043774584</v>
      </c>
      <c r="V168" s="132" t="s">
        <v>41</v>
      </c>
    </row>
    <row r="169" spans="1:22" s="2" customFormat="1" ht="30" customHeight="1" x14ac:dyDescent="0.25">
      <c r="A169" s="73" t="s">
        <v>233</v>
      </c>
      <c r="B169" s="73"/>
      <c r="C169" s="125" t="s">
        <v>35</v>
      </c>
      <c r="D169" s="125" t="s">
        <v>35</v>
      </c>
      <c r="E169" s="125" t="s">
        <v>35</v>
      </c>
      <c r="F169" s="125" t="s">
        <v>35</v>
      </c>
      <c r="G169" s="56" t="s">
        <v>35</v>
      </c>
      <c r="H169" s="56" t="s">
        <v>35</v>
      </c>
      <c r="I169" s="126">
        <f>I170</f>
        <v>778.27</v>
      </c>
      <c r="J169" s="126">
        <f t="shared" ref="J169:S173" si="12">J170</f>
        <v>706.3</v>
      </c>
      <c r="K169" s="126">
        <f t="shared" si="12"/>
        <v>615.91999999999996</v>
      </c>
      <c r="L169" s="127">
        <f t="shared" si="12"/>
        <v>28</v>
      </c>
      <c r="M169" s="126">
        <f t="shared" si="12"/>
        <v>1895080.0899999999</v>
      </c>
      <c r="N169" s="126">
        <f t="shared" si="12"/>
        <v>0</v>
      </c>
      <c r="O169" s="126">
        <f t="shared" si="12"/>
        <v>0</v>
      </c>
      <c r="P169" s="126">
        <f t="shared" si="12"/>
        <v>0</v>
      </c>
      <c r="Q169" s="126">
        <f t="shared" si="12"/>
        <v>1895080.0899999999</v>
      </c>
      <c r="R169" s="126">
        <f t="shared" si="12"/>
        <v>1895080.0899999999</v>
      </c>
      <c r="S169" s="126">
        <f t="shared" si="12"/>
        <v>0</v>
      </c>
      <c r="T169" s="133" t="s">
        <v>36</v>
      </c>
      <c r="U169" s="133" t="s">
        <v>36</v>
      </c>
      <c r="V169" s="128" t="s">
        <v>36</v>
      </c>
    </row>
    <row r="170" spans="1:22" ht="45" x14ac:dyDescent="0.25">
      <c r="A170" s="74">
        <v>1</v>
      </c>
      <c r="B170" s="50" t="s">
        <v>234</v>
      </c>
      <c r="C170" s="74" t="s">
        <v>39</v>
      </c>
      <c r="D170" s="74" t="s">
        <v>84</v>
      </c>
      <c r="E170" s="74">
        <v>2018</v>
      </c>
      <c r="F170" s="74" t="s">
        <v>61</v>
      </c>
      <c r="G170" s="49">
        <v>2</v>
      </c>
      <c r="H170" s="49">
        <v>2</v>
      </c>
      <c r="I170" s="129">
        <v>778.27</v>
      </c>
      <c r="J170" s="129">
        <v>706.3</v>
      </c>
      <c r="K170" s="129">
        <v>615.91999999999996</v>
      </c>
      <c r="L170" s="130">
        <v>28</v>
      </c>
      <c r="M170" s="129">
        <f>SUM(N170:Q170)</f>
        <v>1895080.0899999999</v>
      </c>
      <c r="N170" s="129">
        <v>0</v>
      </c>
      <c r="O170" s="129">
        <v>0</v>
      </c>
      <c r="P170" s="129">
        <v>0</v>
      </c>
      <c r="Q170" s="129">
        <f>'Таблица 3 '!C167</f>
        <v>1895080.0899999999</v>
      </c>
      <c r="R170" s="129">
        <f>Q170</f>
        <v>1895080.0899999999</v>
      </c>
      <c r="S170" s="129">
        <v>0</v>
      </c>
      <c r="T170" s="131">
        <f t="shared" si="11"/>
        <v>2683.1092878380291</v>
      </c>
      <c r="U170" s="131">
        <v>2683.1092878380291</v>
      </c>
      <c r="V170" s="132" t="s">
        <v>41</v>
      </c>
    </row>
    <row r="171" spans="1:22" s="2" customFormat="1" ht="30" customHeight="1" x14ac:dyDescent="0.25">
      <c r="A171" s="73" t="s">
        <v>235</v>
      </c>
      <c r="B171" s="73"/>
      <c r="C171" s="125" t="s">
        <v>35</v>
      </c>
      <c r="D171" s="125" t="s">
        <v>35</v>
      </c>
      <c r="E171" s="125" t="s">
        <v>35</v>
      </c>
      <c r="F171" s="125" t="s">
        <v>35</v>
      </c>
      <c r="G171" s="56" t="s">
        <v>35</v>
      </c>
      <c r="H171" s="56" t="s">
        <v>35</v>
      </c>
      <c r="I171" s="126">
        <f>I172</f>
        <v>988.95</v>
      </c>
      <c r="J171" s="126">
        <f t="shared" si="12"/>
        <v>938.89</v>
      </c>
      <c r="K171" s="126">
        <f t="shared" si="12"/>
        <v>938.89</v>
      </c>
      <c r="L171" s="127">
        <f t="shared" si="12"/>
        <v>44</v>
      </c>
      <c r="M171" s="126">
        <f t="shared" si="12"/>
        <v>3734382.74</v>
      </c>
      <c r="N171" s="126">
        <f t="shared" si="12"/>
        <v>0</v>
      </c>
      <c r="O171" s="126">
        <f t="shared" si="12"/>
        <v>0</v>
      </c>
      <c r="P171" s="126">
        <f t="shared" si="12"/>
        <v>0</v>
      </c>
      <c r="Q171" s="126">
        <f t="shared" si="12"/>
        <v>3734382.74</v>
      </c>
      <c r="R171" s="126">
        <f t="shared" si="12"/>
        <v>3734382.74</v>
      </c>
      <c r="S171" s="126">
        <f t="shared" si="12"/>
        <v>0</v>
      </c>
      <c r="T171" s="133" t="s">
        <v>36</v>
      </c>
      <c r="U171" s="133" t="s">
        <v>36</v>
      </c>
      <c r="V171" s="128" t="s">
        <v>36</v>
      </c>
    </row>
    <row r="172" spans="1:22" ht="45" x14ac:dyDescent="0.25">
      <c r="A172" s="74">
        <v>1</v>
      </c>
      <c r="B172" s="50" t="s">
        <v>236</v>
      </c>
      <c r="C172" s="74" t="s">
        <v>39</v>
      </c>
      <c r="D172" s="74" t="s">
        <v>237</v>
      </c>
      <c r="E172" s="74" t="s">
        <v>36</v>
      </c>
      <c r="F172" s="74" t="s">
        <v>61</v>
      </c>
      <c r="G172" s="49">
        <v>2</v>
      </c>
      <c r="H172" s="49">
        <v>2</v>
      </c>
      <c r="I172" s="129">
        <v>988.95</v>
      </c>
      <c r="J172" s="129">
        <v>938.89</v>
      </c>
      <c r="K172" s="129">
        <v>938.89</v>
      </c>
      <c r="L172" s="130">
        <v>44</v>
      </c>
      <c r="M172" s="129">
        <f>SUM(N172:Q172)</f>
        <v>3734382.74</v>
      </c>
      <c r="N172" s="129">
        <v>0</v>
      </c>
      <c r="O172" s="129">
        <v>0</v>
      </c>
      <c r="P172" s="129">
        <v>0</v>
      </c>
      <c r="Q172" s="129">
        <f>'Таблица 3 '!C169</f>
        <v>3734382.74</v>
      </c>
      <c r="R172" s="129">
        <f>Q172</f>
        <v>3734382.74</v>
      </c>
      <c r="S172" s="129">
        <v>0</v>
      </c>
      <c r="T172" s="131">
        <f t="shared" si="11"/>
        <v>3977.4443651545976</v>
      </c>
      <c r="U172" s="131">
        <v>3977.4443651545976</v>
      </c>
      <c r="V172" s="132" t="s">
        <v>41</v>
      </c>
    </row>
    <row r="173" spans="1:22" s="2" customFormat="1" ht="29.25" customHeight="1" x14ac:dyDescent="0.25">
      <c r="A173" s="73" t="s">
        <v>238</v>
      </c>
      <c r="B173" s="73"/>
      <c r="C173" s="125" t="s">
        <v>35</v>
      </c>
      <c r="D173" s="125" t="s">
        <v>35</v>
      </c>
      <c r="E173" s="125" t="s">
        <v>35</v>
      </c>
      <c r="F173" s="125" t="s">
        <v>35</v>
      </c>
      <c r="G173" s="56" t="s">
        <v>35</v>
      </c>
      <c r="H173" s="56" t="s">
        <v>35</v>
      </c>
      <c r="I173" s="126">
        <f>I174</f>
        <v>1204.9000000000001</v>
      </c>
      <c r="J173" s="126">
        <f t="shared" si="12"/>
        <v>728.5</v>
      </c>
      <c r="K173" s="126">
        <f t="shared" si="12"/>
        <v>737.5</v>
      </c>
      <c r="L173" s="127">
        <f t="shared" si="12"/>
        <v>37</v>
      </c>
      <c r="M173" s="126">
        <f t="shared" si="12"/>
        <v>981682.56</v>
      </c>
      <c r="N173" s="126">
        <f t="shared" si="12"/>
        <v>0</v>
      </c>
      <c r="O173" s="126">
        <f t="shared" si="12"/>
        <v>0</v>
      </c>
      <c r="P173" s="126">
        <f t="shared" si="12"/>
        <v>0</v>
      </c>
      <c r="Q173" s="126">
        <f t="shared" si="12"/>
        <v>981682.56</v>
      </c>
      <c r="R173" s="126">
        <f t="shared" si="12"/>
        <v>981682.56</v>
      </c>
      <c r="S173" s="126">
        <f t="shared" si="12"/>
        <v>0</v>
      </c>
      <c r="T173" s="133" t="s">
        <v>35</v>
      </c>
      <c r="U173" s="133" t="s">
        <v>35</v>
      </c>
      <c r="V173" s="128" t="s">
        <v>35</v>
      </c>
    </row>
    <row r="174" spans="1:22" ht="45.75" customHeight="1" x14ac:dyDescent="0.25">
      <c r="A174" s="74">
        <v>1</v>
      </c>
      <c r="B174" s="50" t="s">
        <v>239</v>
      </c>
      <c r="C174" s="74" t="s">
        <v>39</v>
      </c>
      <c r="D174" s="74">
        <v>1985</v>
      </c>
      <c r="E174" s="74" t="s">
        <v>36</v>
      </c>
      <c r="F174" s="74" t="s">
        <v>40</v>
      </c>
      <c r="G174" s="49">
        <v>2</v>
      </c>
      <c r="H174" s="49">
        <v>2</v>
      </c>
      <c r="I174" s="129">
        <v>1204.9000000000001</v>
      </c>
      <c r="J174" s="129">
        <v>728.5</v>
      </c>
      <c r="K174" s="129">
        <v>737.5</v>
      </c>
      <c r="L174" s="130">
        <v>37</v>
      </c>
      <c r="M174" s="129">
        <f>SUM(N174:Q174)</f>
        <v>981682.56</v>
      </c>
      <c r="N174" s="129">
        <v>0</v>
      </c>
      <c r="O174" s="129">
        <v>0</v>
      </c>
      <c r="P174" s="129">
        <v>0</v>
      </c>
      <c r="Q174" s="129">
        <f>'Таблица 3 '!C171</f>
        <v>981682.56</v>
      </c>
      <c r="R174" s="129">
        <f>Q174</f>
        <v>981682.56</v>
      </c>
      <c r="S174" s="129">
        <v>0</v>
      </c>
      <c r="T174" s="131">
        <f t="shared" si="11"/>
        <v>1347.5395470144133</v>
      </c>
      <c r="U174" s="131">
        <v>1347.5395470144133</v>
      </c>
      <c r="V174" s="132" t="s">
        <v>41</v>
      </c>
    </row>
    <row r="175" spans="1:22" s="2" customFormat="1" ht="29.25" customHeight="1" x14ac:dyDescent="0.25">
      <c r="A175" s="73" t="s">
        <v>240</v>
      </c>
      <c r="B175" s="73"/>
      <c r="C175" s="125" t="s">
        <v>35</v>
      </c>
      <c r="D175" s="125" t="s">
        <v>35</v>
      </c>
      <c r="E175" s="125" t="s">
        <v>35</v>
      </c>
      <c r="F175" s="125" t="s">
        <v>35</v>
      </c>
      <c r="G175" s="56" t="s">
        <v>35</v>
      </c>
      <c r="H175" s="56" t="s">
        <v>35</v>
      </c>
      <c r="I175" s="126">
        <f>SUM(I176:I182)</f>
        <v>18546</v>
      </c>
      <c r="J175" s="126">
        <f t="shared" ref="J175:S175" si="13">SUM(J176:J182)</f>
        <v>14192.9</v>
      </c>
      <c r="K175" s="126">
        <f t="shared" si="13"/>
        <v>13307.4</v>
      </c>
      <c r="L175" s="127">
        <f t="shared" si="13"/>
        <v>603</v>
      </c>
      <c r="M175" s="126">
        <f t="shared" si="13"/>
        <v>15362604.9</v>
      </c>
      <c r="N175" s="126">
        <f t="shared" si="13"/>
        <v>0</v>
      </c>
      <c r="O175" s="126">
        <f t="shared" si="13"/>
        <v>0</v>
      </c>
      <c r="P175" s="126">
        <f t="shared" si="13"/>
        <v>0</v>
      </c>
      <c r="Q175" s="126">
        <f t="shared" si="13"/>
        <v>15362604.9</v>
      </c>
      <c r="R175" s="126">
        <f t="shared" si="13"/>
        <v>15362604.9</v>
      </c>
      <c r="S175" s="126">
        <f t="shared" si="13"/>
        <v>0</v>
      </c>
      <c r="T175" s="133" t="s">
        <v>35</v>
      </c>
      <c r="U175" s="133" t="s">
        <v>35</v>
      </c>
      <c r="V175" s="128" t="s">
        <v>35</v>
      </c>
    </row>
    <row r="176" spans="1:22" ht="46.5" customHeight="1" x14ac:dyDescent="0.25">
      <c r="A176" s="74">
        <v>1</v>
      </c>
      <c r="B176" s="50" t="s">
        <v>241</v>
      </c>
      <c r="C176" s="74" t="s">
        <v>39</v>
      </c>
      <c r="D176" s="74">
        <v>1983</v>
      </c>
      <c r="E176" s="74" t="s">
        <v>35</v>
      </c>
      <c r="F176" s="74" t="s">
        <v>61</v>
      </c>
      <c r="G176" s="49">
        <v>4</v>
      </c>
      <c r="H176" s="49">
        <v>2</v>
      </c>
      <c r="I176" s="129">
        <v>1678.1</v>
      </c>
      <c r="J176" s="129">
        <v>1203.2</v>
      </c>
      <c r="K176" s="129">
        <v>1203.2</v>
      </c>
      <c r="L176" s="130">
        <v>34</v>
      </c>
      <c r="M176" s="129">
        <f t="shared" ref="M176:M182" si="14">SUM(N176:Q176)</f>
        <v>254975.13</v>
      </c>
      <c r="N176" s="129">
        <v>0</v>
      </c>
      <c r="O176" s="129">
        <v>0</v>
      </c>
      <c r="P176" s="129">
        <v>0</v>
      </c>
      <c r="Q176" s="129">
        <f>'Таблица 3 '!C173</f>
        <v>254975.13</v>
      </c>
      <c r="R176" s="129">
        <f t="shared" ref="R176:R182" si="15">Q176</f>
        <v>254975.13</v>
      </c>
      <c r="S176" s="129">
        <v>0</v>
      </c>
      <c r="T176" s="131">
        <f t="shared" si="11"/>
        <v>211.91417054521276</v>
      </c>
      <c r="U176" s="131">
        <f t="shared" ref="U176:U182" si="16">T176</f>
        <v>211.91417054521276</v>
      </c>
      <c r="V176" s="132" t="s">
        <v>41</v>
      </c>
    </row>
    <row r="177" spans="1:22" ht="46.5" customHeight="1" x14ac:dyDescent="0.25">
      <c r="A177" s="74">
        <v>2</v>
      </c>
      <c r="B177" s="50" t="s">
        <v>242</v>
      </c>
      <c r="C177" s="74" t="s">
        <v>39</v>
      </c>
      <c r="D177" s="74">
        <v>1992</v>
      </c>
      <c r="E177" s="74" t="s">
        <v>35</v>
      </c>
      <c r="F177" s="74" t="s">
        <v>40</v>
      </c>
      <c r="G177" s="49">
        <v>5</v>
      </c>
      <c r="H177" s="49">
        <v>6</v>
      </c>
      <c r="I177" s="129">
        <v>4739.5</v>
      </c>
      <c r="J177" s="129">
        <v>4218</v>
      </c>
      <c r="K177" s="129">
        <v>4014.4</v>
      </c>
      <c r="L177" s="130">
        <v>178</v>
      </c>
      <c r="M177" s="129">
        <f t="shared" si="14"/>
        <v>4354988.7300000004</v>
      </c>
      <c r="N177" s="129">
        <v>0</v>
      </c>
      <c r="O177" s="129">
        <v>0</v>
      </c>
      <c r="P177" s="129">
        <v>0</v>
      </c>
      <c r="Q177" s="129">
        <f>'Таблица 3 '!C174</f>
        <v>4354988.7300000004</v>
      </c>
      <c r="R177" s="129">
        <f t="shared" si="15"/>
        <v>4354988.7300000004</v>
      </c>
      <c r="S177" s="129">
        <v>0</v>
      </c>
      <c r="T177" s="131">
        <f t="shared" si="11"/>
        <v>1032.4771763869132</v>
      </c>
      <c r="U177" s="131">
        <f t="shared" si="16"/>
        <v>1032.4771763869132</v>
      </c>
      <c r="V177" s="132" t="s">
        <v>41</v>
      </c>
    </row>
    <row r="178" spans="1:22" ht="46.5" customHeight="1" x14ac:dyDescent="0.25">
      <c r="A178" s="74">
        <v>3</v>
      </c>
      <c r="B178" s="50" t="s">
        <v>243</v>
      </c>
      <c r="C178" s="74" t="s">
        <v>39</v>
      </c>
      <c r="D178" s="74">
        <v>1969</v>
      </c>
      <c r="E178" s="74" t="s">
        <v>35</v>
      </c>
      <c r="F178" s="74" t="s">
        <v>61</v>
      </c>
      <c r="G178" s="49">
        <v>2</v>
      </c>
      <c r="H178" s="49">
        <v>2</v>
      </c>
      <c r="I178" s="129">
        <v>794</v>
      </c>
      <c r="J178" s="129">
        <v>740</v>
      </c>
      <c r="K178" s="129">
        <v>740</v>
      </c>
      <c r="L178" s="130">
        <v>26</v>
      </c>
      <c r="M178" s="129">
        <f t="shared" si="14"/>
        <v>147396.23000000001</v>
      </c>
      <c r="N178" s="129">
        <v>0</v>
      </c>
      <c r="O178" s="129">
        <v>0</v>
      </c>
      <c r="P178" s="129">
        <v>0</v>
      </c>
      <c r="Q178" s="129">
        <f>'Таблица 3 '!C175</f>
        <v>147396.23000000001</v>
      </c>
      <c r="R178" s="129">
        <f t="shared" si="15"/>
        <v>147396.23000000001</v>
      </c>
      <c r="S178" s="129">
        <v>0</v>
      </c>
      <c r="T178" s="131">
        <f t="shared" si="11"/>
        <v>199.1840945945946</v>
      </c>
      <c r="U178" s="131">
        <f t="shared" si="16"/>
        <v>199.1840945945946</v>
      </c>
      <c r="V178" s="132" t="s">
        <v>41</v>
      </c>
    </row>
    <row r="179" spans="1:22" ht="46.5" customHeight="1" x14ac:dyDescent="0.25">
      <c r="A179" s="74">
        <v>4</v>
      </c>
      <c r="B179" s="50" t="s">
        <v>244</v>
      </c>
      <c r="C179" s="74" t="s">
        <v>39</v>
      </c>
      <c r="D179" s="74">
        <v>1993</v>
      </c>
      <c r="E179" s="74" t="s">
        <v>35</v>
      </c>
      <c r="F179" s="74" t="s">
        <v>61</v>
      </c>
      <c r="G179" s="49">
        <v>5</v>
      </c>
      <c r="H179" s="49">
        <v>2</v>
      </c>
      <c r="I179" s="129">
        <v>2775.8</v>
      </c>
      <c r="J179" s="129">
        <v>1537.9</v>
      </c>
      <c r="K179" s="129">
        <v>1226.9000000000001</v>
      </c>
      <c r="L179" s="130">
        <v>87</v>
      </c>
      <c r="M179" s="129">
        <f t="shared" si="14"/>
        <v>3078566.4</v>
      </c>
      <c r="N179" s="129">
        <v>0</v>
      </c>
      <c r="O179" s="129">
        <v>0</v>
      </c>
      <c r="P179" s="129">
        <v>0</v>
      </c>
      <c r="Q179" s="129">
        <f>'Таблица 3 '!C176</f>
        <v>3078566.4</v>
      </c>
      <c r="R179" s="129">
        <f t="shared" si="15"/>
        <v>3078566.4</v>
      </c>
      <c r="S179" s="129">
        <v>0</v>
      </c>
      <c r="T179" s="131">
        <f t="shared" si="11"/>
        <v>2001.7988165680472</v>
      </c>
      <c r="U179" s="131">
        <f t="shared" si="16"/>
        <v>2001.7988165680472</v>
      </c>
      <c r="V179" s="132" t="s">
        <v>41</v>
      </c>
    </row>
    <row r="180" spans="1:22" ht="46.5" customHeight="1" x14ac:dyDescent="0.25">
      <c r="A180" s="74">
        <v>5</v>
      </c>
      <c r="B180" s="50" t="s">
        <v>245</v>
      </c>
      <c r="C180" s="74" t="s">
        <v>39</v>
      </c>
      <c r="D180" s="74">
        <v>1995</v>
      </c>
      <c r="E180" s="74" t="s">
        <v>36</v>
      </c>
      <c r="F180" s="74" t="s">
        <v>61</v>
      </c>
      <c r="G180" s="49">
        <v>5</v>
      </c>
      <c r="H180" s="49">
        <v>5</v>
      </c>
      <c r="I180" s="129">
        <v>4227.6000000000004</v>
      </c>
      <c r="J180" s="129">
        <v>3499.2</v>
      </c>
      <c r="K180" s="129">
        <v>3424.5</v>
      </c>
      <c r="L180" s="130">
        <v>129</v>
      </c>
      <c r="M180" s="129">
        <f t="shared" si="14"/>
        <v>6973060.8599999994</v>
      </c>
      <c r="N180" s="129">
        <v>0</v>
      </c>
      <c r="O180" s="129">
        <v>0</v>
      </c>
      <c r="P180" s="129">
        <v>0</v>
      </c>
      <c r="Q180" s="129">
        <f>'Таблица 3 '!C177</f>
        <v>6973060.8599999994</v>
      </c>
      <c r="R180" s="129">
        <f t="shared" si="15"/>
        <v>6973060.8599999994</v>
      </c>
      <c r="S180" s="129">
        <v>0</v>
      </c>
      <c r="T180" s="131">
        <f t="shared" si="11"/>
        <v>1992.7585905349792</v>
      </c>
      <c r="U180" s="131">
        <f t="shared" si="16"/>
        <v>1992.7585905349792</v>
      </c>
      <c r="V180" s="132" t="s">
        <v>41</v>
      </c>
    </row>
    <row r="181" spans="1:22" ht="46.5" customHeight="1" x14ac:dyDescent="0.25">
      <c r="A181" s="74">
        <v>6</v>
      </c>
      <c r="B181" s="50" t="s">
        <v>246</v>
      </c>
      <c r="C181" s="74" t="s">
        <v>39</v>
      </c>
      <c r="D181" s="74">
        <v>1988</v>
      </c>
      <c r="E181" s="74" t="s">
        <v>35</v>
      </c>
      <c r="F181" s="74" t="s">
        <v>61</v>
      </c>
      <c r="G181" s="49">
        <v>5</v>
      </c>
      <c r="H181" s="49">
        <v>3</v>
      </c>
      <c r="I181" s="129">
        <v>2309</v>
      </c>
      <c r="J181" s="129">
        <v>2058</v>
      </c>
      <c r="K181" s="129">
        <v>2058</v>
      </c>
      <c r="L181" s="130">
        <v>77</v>
      </c>
      <c r="M181" s="129">
        <f t="shared" si="14"/>
        <v>260225.32</v>
      </c>
      <c r="N181" s="129">
        <v>0</v>
      </c>
      <c r="O181" s="129">
        <v>0</v>
      </c>
      <c r="P181" s="129">
        <v>0</v>
      </c>
      <c r="Q181" s="129">
        <f>'Таблица 3 '!C178</f>
        <v>260225.32</v>
      </c>
      <c r="R181" s="129">
        <f t="shared" si="15"/>
        <v>260225.32</v>
      </c>
      <c r="S181" s="129">
        <v>0</v>
      </c>
      <c r="T181" s="131">
        <f t="shared" si="11"/>
        <v>126.44573372206025</v>
      </c>
      <c r="U181" s="131">
        <f t="shared" si="16"/>
        <v>126.44573372206025</v>
      </c>
      <c r="V181" s="132" t="s">
        <v>41</v>
      </c>
    </row>
    <row r="182" spans="1:22" ht="46.5" customHeight="1" x14ac:dyDescent="0.25">
      <c r="A182" s="74">
        <v>7</v>
      </c>
      <c r="B182" s="50" t="s">
        <v>247</v>
      </c>
      <c r="C182" s="74" t="s">
        <v>39</v>
      </c>
      <c r="D182" s="74">
        <v>2000</v>
      </c>
      <c r="E182" s="74" t="s">
        <v>35</v>
      </c>
      <c r="F182" s="74" t="s">
        <v>61</v>
      </c>
      <c r="G182" s="49">
        <v>3</v>
      </c>
      <c r="H182" s="49">
        <v>2</v>
      </c>
      <c r="I182" s="129">
        <v>2022</v>
      </c>
      <c r="J182" s="129">
        <v>936.6</v>
      </c>
      <c r="K182" s="129">
        <v>640.4</v>
      </c>
      <c r="L182" s="130">
        <v>72</v>
      </c>
      <c r="M182" s="129">
        <f t="shared" si="14"/>
        <v>293392.23</v>
      </c>
      <c r="N182" s="129">
        <v>0</v>
      </c>
      <c r="O182" s="129">
        <v>0</v>
      </c>
      <c r="P182" s="129">
        <v>0</v>
      </c>
      <c r="Q182" s="129">
        <f>'Таблица 3 '!C179</f>
        <v>293392.23</v>
      </c>
      <c r="R182" s="129">
        <f t="shared" si="15"/>
        <v>293392.23</v>
      </c>
      <c r="S182" s="129">
        <v>0</v>
      </c>
      <c r="T182" s="131">
        <f t="shared" si="11"/>
        <v>313.25243433696346</v>
      </c>
      <c r="U182" s="131">
        <f t="shared" si="16"/>
        <v>313.25243433696346</v>
      </c>
      <c r="V182" s="132" t="s">
        <v>41</v>
      </c>
    </row>
    <row r="183" spans="1:22" s="2" customFormat="1" ht="30" customHeight="1" x14ac:dyDescent="0.25">
      <c r="A183" s="73" t="s">
        <v>248</v>
      </c>
      <c r="B183" s="73"/>
      <c r="C183" s="125" t="s">
        <v>35</v>
      </c>
      <c r="D183" s="125" t="s">
        <v>35</v>
      </c>
      <c r="E183" s="125" t="s">
        <v>35</v>
      </c>
      <c r="F183" s="125" t="s">
        <v>35</v>
      </c>
      <c r="G183" s="56" t="s">
        <v>35</v>
      </c>
      <c r="H183" s="56" t="s">
        <v>35</v>
      </c>
      <c r="I183" s="126">
        <f>SUM(I184:I228)</f>
        <v>625152.70999999985</v>
      </c>
      <c r="J183" s="126">
        <f t="shared" ref="J183:S183" si="17">SUM(J184:J228)</f>
        <v>387484.7699999999</v>
      </c>
      <c r="K183" s="126">
        <f t="shared" si="17"/>
        <v>383829.67</v>
      </c>
      <c r="L183" s="127">
        <f t="shared" si="17"/>
        <v>16649</v>
      </c>
      <c r="M183" s="126">
        <f t="shared" si="17"/>
        <v>160180702.97000003</v>
      </c>
      <c r="N183" s="126">
        <f t="shared" si="17"/>
        <v>0</v>
      </c>
      <c r="O183" s="126">
        <f t="shared" si="17"/>
        <v>0</v>
      </c>
      <c r="P183" s="126">
        <f t="shared" si="17"/>
        <v>0</v>
      </c>
      <c r="Q183" s="126">
        <f t="shared" si="17"/>
        <v>160180702.97000003</v>
      </c>
      <c r="R183" s="126">
        <f t="shared" si="17"/>
        <v>160180702.97000003</v>
      </c>
      <c r="S183" s="126">
        <f t="shared" si="17"/>
        <v>0</v>
      </c>
      <c r="T183" s="133" t="s">
        <v>36</v>
      </c>
      <c r="U183" s="133" t="s">
        <v>36</v>
      </c>
      <c r="V183" s="128" t="s">
        <v>36</v>
      </c>
    </row>
    <row r="184" spans="1:22" ht="45" customHeight="1" x14ac:dyDescent="0.25">
      <c r="A184" s="74">
        <v>1</v>
      </c>
      <c r="B184" s="50" t="s">
        <v>249</v>
      </c>
      <c r="C184" s="74" t="s">
        <v>250</v>
      </c>
      <c r="D184" s="74">
        <v>1980</v>
      </c>
      <c r="E184" s="74" t="s">
        <v>36</v>
      </c>
      <c r="F184" s="74" t="s">
        <v>40</v>
      </c>
      <c r="G184" s="49">
        <v>9</v>
      </c>
      <c r="H184" s="49">
        <v>2</v>
      </c>
      <c r="I184" s="129">
        <v>5689.59</v>
      </c>
      <c r="J184" s="129">
        <v>3832.59</v>
      </c>
      <c r="K184" s="129">
        <v>3832.59</v>
      </c>
      <c r="L184" s="130">
        <v>159</v>
      </c>
      <c r="M184" s="129">
        <f t="shared" ref="M184:M228" si="18">SUM(N184:Q184)</f>
        <v>1584891.63</v>
      </c>
      <c r="N184" s="129">
        <v>0</v>
      </c>
      <c r="O184" s="129">
        <v>0</v>
      </c>
      <c r="P184" s="129">
        <v>0</v>
      </c>
      <c r="Q184" s="129">
        <f>'Таблица 3 '!C181</f>
        <v>1584891.63</v>
      </c>
      <c r="R184" s="129">
        <f t="shared" ref="R184:R228" si="19">Q184</f>
        <v>1584891.63</v>
      </c>
      <c r="S184" s="129">
        <v>0</v>
      </c>
      <c r="T184" s="131">
        <f t="shared" si="11"/>
        <v>413.53017933042662</v>
      </c>
      <c r="U184" s="131">
        <v>413.53017933042662</v>
      </c>
      <c r="V184" s="132" t="s">
        <v>41</v>
      </c>
    </row>
    <row r="185" spans="1:22" ht="45" customHeight="1" x14ac:dyDescent="0.25">
      <c r="A185" s="74">
        <v>2</v>
      </c>
      <c r="B185" s="50" t="s">
        <v>251</v>
      </c>
      <c r="C185" s="74" t="s">
        <v>250</v>
      </c>
      <c r="D185" s="74">
        <v>1969</v>
      </c>
      <c r="E185" s="74" t="s">
        <v>36</v>
      </c>
      <c r="F185" s="74" t="s">
        <v>46</v>
      </c>
      <c r="G185" s="49">
        <v>5</v>
      </c>
      <c r="H185" s="49">
        <v>4</v>
      </c>
      <c r="I185" s="129">
        <v>5469.58</v>
      </c>
      <c r="J185" s="129">
        <v>3453.81</v>
      </c>
      <c r="K185" s="129">
        <v>2853.48</v>
      </c>
      <c r="L185" s="130">
        <v>147</v>
      </c>
      <c r="M185" s="129">
        <f t="shared" si="18"/>
        <v>2099180.66</v>
      </c>
      <c r="N185" s="129">
        <v>0</v>
      </c>
      <c r="O185" s="129">
        <v>0</v>
      </c>
      <c r="P185" s="129">
        <v>0</v>
      </c>
      <c r="Q185" s="129">
        <f>'Таблица 3 '!C182</f>
        <v>2099180.66</v>
      </c>
      <c r="R185" s="129">
        <f t="shared" si="19"/>
        <v>2099180.66</v>
      </c>
      <c r="S185" s="129">
        <v>0</v>
      </c>
      <c r="T185" s="131">
        <f t="shared" si="11"/>
        <v>607.78695411733713</v>
      </c>
      <c r="U185" s="131">
        <v>607.78695411733713</v>
      </c>
      <c r="V185" s="132" t="s">
        <v>41</v>
      </c>
    </row>
    <row r="186" spans="1:22" ht="45" customHeight="1" x14ac:dyDescent="0.25">
      <c r="A186" s="74">
        <v>3</v>
      </c>
      <c r="B186" s="50" t="s">
        <v>252</v>
      </c>
      <c r="C186" s="74" t="s">
        <v>250</v>
      </c>
      <c r="D186" s="74">
        <v>1970</v>
      </c>
      <c r="E186" s="74" t="s">
        <v>36</v>
      </c>
      <c r="F186" s="74" t="s">
        <v>46</v>
      </c>
      <c r="G186" s="49">
        <v>5</v>
      </c>
      <c r="H186" s="49">
        <v>8</v>
      </c>
      <c r="I186" s="129">
        <v>11780.03</v>
      </c>
      <c r="J186" s="129">
        <v>7731.12</v>
      </c>
      <c r="K186" s="129">
        <v>7129.17</v>
      </c>
      <c r="L186" s="130">
        <v>367</v>
      </c>
      <c r="M186" s="129">
        <f t="shared" si="18"/>
        <v>980336.87</v>
      </c>
      <c r="N186" s="129">
        <v>0</v>
      </c>
      <c r="O186" s="129">
        <v>0</v>
      </c>
      <c r="P186" s="129">
        <v>0</v>
      </c>
      <c r="Q186" s="129">
        <f>'Таблица 3 '!C183</f>
        <v>980336.87</v>
      </c>
      <c r="R186" s="129">
        <f t="shared" si="19"/>
        <v>980336.87</v>
      </c>
      <c r="S186" s="129">
        <v>0</v>
      </c>
      <c r="T186" s="131">
        <f t="shared" si="11"/>
        <v>126.80399088359772</v>
      </c>
      <c r="U186" s="131">
        <v>126.80399088359772</v>
      </c>
      <c r="V186" s="132" t="s">
        <v>41</v>
      </c>
    </row>
    <row r="187" spans="1:22" ht="45" customHeight="1" x14ac:dyDescent="0.25">
      <c r="A187" s="74">
        <v>4</v>
      </c>
      <c r="B187" s="50" t="s">
        <v>253</v>
      </c>
      <c r="C187" s="74" t="s">
        <v>250</v>
      </c>
      <c r="D187" s="74">
        <v>1971</v>
      </c>
      <c r="E187" s="74" t="s">
        <v>36</v>
      </c>
      <c r="F187" s="74" t="s">
        <v>46</v>
      </c>
      <c r="G187" s="49">
        <v>5</v>
      </c>
      <c r="H187" s="49">
        <v>6</v>
      </c>
      <c r="I187" s="129">
        <v>9624.17</v>
      </c>
      <c r="J187" s="129">
        <v>6088.79</v>
      </c>
      <c r="K187" s="129">
        <v>5186.0600000000004</v>
      </c>
      <c r="L187" s="130">
        <v>205</v>
      </c>
      <c r="M187" s="129">
        <f t="shared" si="18"/>
        <v>3296401.97</v>
      </c>
      <c r="N187" s="129">
        <v>0</v>
      </c>
      <c r="O187" s="129">
        <v>0</v>
      </c>
      <c r="P187" s="129">
        <v>0</v>
      </c>
      <c r="Q187" s="129">
        <f>'Таблица 3 '!C184</f>
        <v>3296401.97</v>
      </c>
      <c r="R187" s="129">
        <f t="shared" si="19"/>
        <v>3296401.97</v>
      </c>
      <c r="S187" s="129">
        <v>0</v>
      </c>
      <c r="T187" s="131">
        <f t="shared" si="11"/>
        <v>541.38867821028487</v>
      </c>
      <c r="U187" s="131">
        <v>541.38867821028487</v>
      </c>
      <c r="V187" s="132" t="s">
        <v>41</v>
      </c>
    </row>
    <row r="188" spans="1:22" ht="45" customHeight="1" x14ac:dyDescent="0.25">
      <c r="A188" s="74">
        <v>5</v>
      </c>
      <c r="B188" s="50" t="s">
        <v>254</v>
      </c>
      <c r="C188" s="74" t="s">
        <v>250</v>
      </c>
      <c r="D188" s="74">
        <v>1970</v>
      </c>
      <c r="E188" s="74" t="s">
        <v>36</v>
      </c>
      <c r="F188" s="74" t="s">
        <v>46</v>
      </c>
      <c r="G188" s="49">
        <v>5</v>
      </c>
      <c r="H188" s="49">
        <v>4</v>
      </c>
      <c r="I188" s="129">
        <v>5525.33</v>
      </c>
      <c r="J188" s="129">
        <v>3515.11</v>
      </c>
      <c r="K188" s="129">
        <v>3515.11</v>
      </c>
      <c r="L188" s="130">
        <v>162</v>
      </c>
      <c r="M188" s="129">
        <f t="shared" si="18"/>
        <v>2406538.67</v>
      </c>
      <c r="N188" s="129">
        <v>0</v>
      </c>
      <c r="O188" s="129">
        <v>0</v>
      </c>
      <c r="P188" s="129">
        <v>0</v>
      </c>
      <c r="Q188" s="129">
        <f>'Таблица 3 '!C185</f>
        <v>2406538.67</v>
      </c>
      <c r="R188" s="129">
        <f t="shared" si="19"/>
        <v>2406538.67</v>
      </c>
      <c r="S188" s="129">
        <v>0</v>
      </c>
      <c r="T188" s="131">
        <f t="shared" si="11"/>
        <v>684.62684524808606</v>
      </c>
      <c r="U188" s="131">
        <v>684.62684524808606</v>
      </c>
      <c r="V188" s="132" t="s">
        <v>41</v>
      </c>
    </row>
    <row r="189" spans="1:22" ht="45" customHeight="1" x14ac:dyDescent="0.25">
      <c r="A189" s="74">
        <v>6</v>
      </c>
      <c r="B189" s="50" t="s">
        <v>255</v>
      </c>
      <c r="C189" s="74" t="s">
        <v>250</v>
      </c>
      <c r="D189" s="74">
        <v>1971</v>
      </c>
      <c r="E189" s="74" t="s">
        <v>36</v>
      </c>
      <c r="F189" s="74" t="s">
        <v>46</v>
      </c>
      <c r="G189" s="49">
        <v>5</v>
      </c>
      <c r="H189" s="49">
        <v>5</v>
      </c>
      <c r="I189" s="129">
        <v>7012.18</v>
      </c>
      <c r="J189" s="129">
        <v>4471.78</v>
      </c>
      <c r="K189" s="129">
        <v>4471.78</v>
      </c>
      <c r="L189" s="130">
        <v>265</v>
      </c>
      <c r="M189" s="129">
        <f t="shared" si="18"/>
        <v>2765732.35</v>
      </c>
      <c r="N189" s="129">
        <v>0</v>
      </c>
      <c r="O189" s="129">
        <v>0</v>
      </c>
      <c r="P189" s="129">
        <v>0</v>
      </c>
      <c r="Q189" s="129">
        <f>'Таблица 3 '!C186</f>
        <v>2765732.35</v>
      </c>
      <c r="R189" s="129">
        <f t="shared" si="19"/>
        <v>2765732.35</v>
      </c>
      <c r="S189" s="129">
        <v>0</v>
      </c>
      <c r="T189" s="131">
        <f t="shared" si="11"/>
        <v>618.48578194812808</v>
      </c>
      <c r="U189" s="131">
        <v>618.48578194812808</v>
      </c>
      <c r="V189" s="132" t="s">
        <v>41</v>
      </c>
    </row>
    <row r="190" spans="1:22" ht="45" customHeight="1" x14ac:dyDescent="0.25">
      <c r="A190" s="74">
        <v>7</v>
      </c>
      <c r="B190" s="50" t="s">
        <v>256</v>
      </c>
      <c r="C190" s="74" t="s">
        <v>250</v>
      </c>
      <c r="D190" s="74">
        <v>1971</v>
      </c>
      <c r="E190" s="74" t="s">
        <v>36</v>
      </c>
      <c r="F190" s="74" t="s">
        <v>46</v>
      </c>
      <c r="G190" s="49">
        <v>5</v>
      </c>
      <c r="H190" s="49">
        <v>2</v>
      </c>
      <c r="I190" s="129">
        <v>1957.09</v>
      </c>
      <c r="J190" s="129">
        <v>1473.99</v>
      </c>
      <c r="K190" s="129">
        <v>1473.99</v>
      </c>
      <c r="L190" s="130">
        <v>61</v>
      </c>
      <c r="M190" s="129">
        <f t="shared" si="18"/>
        <v>976992.82</v>
      </c>
      <c r="N190" s="129">
        <v>0</v>
      </c>
      <c r="O190" s="129">
        <v>0</v>
      </c>
      <c r="P190" s="129">
        <v>0</v>
      </c>
      <c r="Q190" s="129">
        <f>'Таблица 3 '!C187</f>
        <v>976992.82</v>
      </c>
      <c r="R190" s="129">
        <f t="shared" si="19"/>
        <v>976992.82</v>
      </c>
      <c r="S190" s="129">
        <v>0</v>
      </c>
      <c r="T190" s="131">
        <f t="shared" si="11"/>
        <v>662.8218780317369</v>
      </c>
      <c r="U190" s="131">
        <v>662.8218780317369</v>
      </c>
      <c r="V190" s="132" t="s">
        <v>41</v>
      </c>
    </row>
    <row r="191" spans="1:22" ht="45" customHeight="1" x14ac:dyDescent="0.25">
      <c r="A191" s="74">
        <v>8</v>
      </c>
      <c r="B191" s="50" t="s">
        <v>257</v>
      </c>
      <c r="C191" s="74" t="s">
        <v>250</v>
      </c>
      <c r="D191" s="74">
        <v>1969</v>
      </c>
      <c r="E191" s="74" t="s">
        <v>36</v>
      </c>
      <c r="F191" s="74" t="s">
        <v>46</v>
      </c>
      <c r="G191" s="49">
        <v>5</v>
      </c>
      <c r="H191" s="49">
        <v>2</v>
      </c>
      <c r="I191" s="129">
        <v>5076.8100000000004</v>
      </c>
      <c r="J191" s="129">
        <v>3577.1</v>
      </c>
      <c r="K191" s="129">
        <v>3577.1</v>
      </c>
      <c r="L191" s="130">
        <v>317</v>
      </c>
      <c r="M191" s="129">
        <f t="shared" si="18"/>
        <v>299608.98</v>
      </c>
      <c r="N191" s="129">
        <v>0</v>
      </c>
      <c r="O191" s="129">
        <v>0</v>
      </c>
      <c r="P191" s="129">
        <v>0</v>
      </c>
      <c r="Q191" s="129">
        <f>'Таблица 3 '!C188</f>
        <v>299608.98</v>
      </c>
      <c r="R191" s="129">
        <f t="shared" si="19"/>
        <v>299608.98</v>
      </c>
      <c r="S191" s="129">
        <v>0</v>
      </c>
      <c r="T191" s="131">
        <f t="shared" si="11"/>
        <v>83.757507478124737</v>
      </c>
      <c r="U191" s="131">
        <v>83.757507478124737</v>
      </c>
      <c r="V191" s="132" t="s">
        <v>41</v>
      </c>
    </row>
    <row r="192" spans="1:22" ht="45" customHeight="1" x14ac:dyDescent="0.25">
      <c r="A192" s="74">
        <v>9</v>
      </c>
      <c r="B192" s="50" t="s">
        <v>258</v>
      </c>
      <c r="C192" s="74" t="s">
        <v>250</v>
      </c>
      <c r="D192" s="74">
        <v>1984</v>
      </c>
      <c r="E192" s="74" t="s">
        <v>36</v>
      </c>
      <c r="F192" s="74" t="s">
        <v>46</v>
      </c>
      <c r="G192" s="49">
        <v>5</v>
      </c>
      <c r="H192" s="49">
        <v>6</v>
      </c>
      <c r="I192" s="129">
        <v>8382.8799999999992</v>
      </c>
      <c r="J192" s="129">
        <v>5363.88</v>
      </c>
      <c r="K192" s="129">
        <v>5363.88</v>
      </c>
      <c r="L192" s="130">
        <v>210</v>
      </c>
      <c r="M192" s="129">
        <f t="shared" si="18"/>
        <v>2799913.72</v>
      </c>
      <c r="N192" s="129">
        <v>0</v>
      </c>
      <c r="O192" s="129">
        <v>0</v>
      </c>
      <c r="P192" s="129">
        <v>0</v>
      </c>
      <c r="Q192" s="129">
        <f>'Таблица 3 '!C189</f>
        <v>2799913.72</v>
      </c>
      <c r="R192" s="129">
        <f t="shared" si="19"/>
        <v>2799913.72</v>
      </c>
      <c r="S192" s="129">
        <v>0</v>
      </c>
      <c r="T192" s="131">
        <f t="shared" si="11"/>
        <v>521.9941012848908</v>
      </c>
      <c r="U192" s="131">
        <v>521.9941012848908</v>
      </c>
      <c r="V192" s="132" t="s">
        <v>41</v>
      </c>
    </row>
    <row r="193" spans="1:22" ht="45" customHeight="1" x14ac:dyDescent="0.25">
      <c r="A193" s="74">
        <v>10</v>
      </c>
      <c r="B193" s="50" t="s">
        <v>259</v>
      </c>
      <c r="C193" s="74" t="s">
        <v>250</v>
      </c>
      <c r="D193" s="74">
        <v>1980</v>
      </c>
      <c r="E193" s="74" t="s">
        <v>36</v>
      </c>
      <c r="F193" s="74" t="s">
        <v>40</v>
      </c>
      <c r="G193" s="49">
        <v>9</v>
      </c>
      <c r="H193" s="49">
        <v>2</v>
      </c>
      <c r="I193" s="129">
        <v>5703.42</v>
      </c>
      <c r="J193" s="129">
        <v>3846.42</v>
      </c>
      <c r="K193" s="129">
        <v>3846.42</v>
      </c>
      <c r="L193" s="130">
        <v>165</v>
      </c>
      <c r="M193" s="129">
        <f t="shared" si="18"/>
        <v>1580810.15</v>
      </c>
      <c r="N193" s="129">
        <v>0</v>
      </c>
      <c r="O193" s="129">
        <v>0</v>
      </c>
      <c r="P193" s="129">
        <v>0</v>
      </c>
      <c r="Q193" s="129">
        <f>'Таблица 3 '!C190</f>
        <v>1580810.15</v>
      </c>
      <c r="R193" s="129">
        <f t="shared" si="19"/>
        <v>1580810.15</v>
      </c>
      <c r="S193" s="129">
        <v>0</v>
      </c>
      <c r="T193" s="131">
        <f t="shared" si="11"/>
        <v>410.98219903182695</v>
      </c>
      <c r="U193" s="131">
        <v>410.98219903182695</v>
      </c>
      <c r="V193" s="132" t="s">
        <v>41</v>
      </c>
    </row>
    <row r="194" spans="1:22" ht="45" customHeight="1" x14ac:dyDescent="0.25">
      <c r="A194" s="74">
        <v>11</v>
      </c>
      <c r="B194" s="50" t="s">
        <v>260</v>
      </c>
      <c r="C194" s="74" t="s">
        <v>250</v>
      </c>
      <c r="D194" s="74">
        <v>1970</v>
      </c>
      <c r="E194" s="74" t="s">
        <v>36</v>
      </c>
      <c r="F194" s="74" t="s">
        <v>46</v>
      </c>
      <c r="G194" s="49">
        <v>5</v>
      </c>
      <c r="H194" s="49">
        <v>10</v>
      </c>
      <c r="I194" s="129">
        <v>12128.38</v>
      </c>
      <c r="J194" s="129">
        <v>7712.38</v>
      </c>
      <c r="K194" s="129">
        <v>7712.38</v>
      </c>
      <c r="L194" s="130">
        <v>300</v>
      </c>
      <c r="M194" s="129">
        <f t="shared" si="18"/>
        <v>2656500.21</v>
      </c>
      <c r="N194" s="129">
        <v>0</v>
      </c>
      <c r="O194" s="129">
        <v>0</v>
      </c>
      <c r="P194" s="129">
        <v>0</v>
      </c>
      <c r="Q194" s="129">
        <f>'Таблица 3 '!C191</f>
        <v>2656500.21</v>
      </c>
      <c r="R194" s="129">
        <f t="shared" si="19"/>
        <v>2656500.21</v>
      </c>
      <c r="S194" s="129">
        <v>0</v>
      </c>
      <c r="T194" s="131">
        <f t="shared" si="11"/>
        <v>344.44622930924044</v>
      </c>
      <c r="U194" s="131">
        <v>344.44622930924044</v>
      </c>
      <c r="V194" s="132" t="s">
        <v>41</v>
      </c>
    </row>
    <row r="195" spans="1:22" ht="45" customHeight="1" x14ac:dyDescent="0.25">
      <c r="A195" s="74">
        <v>12</v>
      </c>
      <c r="B195" s="50" t="s">
        <v>261</v>
      </c>
      <c r="C195" s="74" t="s">
        <v>250</v>
      </c>
      <c r="D195" s="74">
        <v>1974</v>
      </c>
      <c r="E195" s="74" t="s">
        <v>36</v>
      </c>
      <c r="F195" s="74" t="s">
        <v>46</v>
      </c>
      <c r="G195" s="49">
        <v>5</v>
      </c>
      <c r="H195" s="49">
        <v>9</v>
      </c>
      <c r="I195" s="129">
        <v>11768.84</v>
      </c>
      <c r="J195" s="129">
        <v>7396.14</v>
      </c>
      <c r="K195" s="129">
        <v>7235.24</v>
      </c>
      <c r="L195" s="130">
        <v>277</v>
      </c>
      <c r="M195" s="129">
        <f t="shared" si="18"/>
        <v>3404447.66</v>
      </c>
      <c r="N195" s="129">
        <v>0</v>
      </c>
      <c r="O195" s="129">
        <v>0</v>
      </c>
      <c r="P195" s="129">
        <v>0</v>
      </c>
      <c r="Q195" s="129">
        <f>'Таблица 3 '!C192</f>
        <v>3404447.66</v>
      </c>
      <c r="R195" s="129">
        <f t="shared" si="19"/>
        <v>3404447.66</v>
      </c>
      <c r="S195" s="129">
        <v>0</v>
      </c>
      <c r="T195" s="131">
        <f t="shared" si="11"/>
        <v>460.30059733861174</v>
      </c>
      <c r="U195" s="131">
        <v>460.30059733861174</v>
      </c>
      <c r="V195" s="132" t="s">
        <v>41</v>
      </c>
    </row>
    <row r="196" spans="1:22" ht="45" customHeight="1" x14ac:dyDescent="0.25">
      <c r="A196" s="74">
        <v>13</v>
      </c>
      <c r="B196" s="50" t="s">
        <v>262</v>
      </c>
      <c r="C196" s="74" t="s">
        <v>250</v>
      </c>
      <c r="D196" s="74">
        <v>1974</v>
      </c>
      <c r="E196" s="74" t="s">
        <v>36</v>
      </c>
      <c r="F196" s="74" t="s">
        <v>46</v>
      </c>
      <c r="G196" s="49">
        <v>5</v>
      </c>
      <c r="H196" s="49">
        <v>9</v>
      </c>
      <c r="I196" s="129">
        <v>11760.76</v>
      </c>
      <c r="J196" s="129">
        <v>7388.86</v>
      </c>
      <c r="K196" s="129">
        <v>7388.86</v>
      </c>
      <c r="L196" s="130">
        <v>267</v>
      </c>
      <c r="M196" s="129">
        <f t="shared" si="18"/>
        <v>3790858.44</v>
      </c>
      <c r="N196" s="129">
        <v>0</v>
      </c>
      <c r="O196" s="129">
        <v>0</v>
      </c>
      <c r="P196" s="129">
        <v>0</v>
      </c>
      <c r="Q196" s="129">
        <f>'Таблица 3 '!C193</f>
        <v>3790858.44</v>
      </c>
      <c r="R196" s="129">
        <f t="shared" si="19"/>
        <v>3790858.44</v>
      </c>
      <c r="S196" s="129">
        <v>0</v>
      </c>
      <c r="T196" s="131">
        <f t="shared" si="11"/>
        <v>513.05051658848595</v>
      </c>
      <c r="U196" s="131">
        <v>513.05051658848595</v>
      </c>
      <c r="V196" s="132" t="s">
        <v>41</v>
      </c>
    </row>
    <row r="197" spans="1:22" ht="45" customHeight="1" x14ac:dyDescent="0.25">
      <c r="A197" s="74">
        <v>14</v>
      </c>
      <c r="B197" s="50" t="s">
        <v>263</v>
      </c>
      <c r="C197" s="74" t="s">
        <v>250</v>
      </c>
      <c r="D197" s="74">
        <v>1984</v>
      </c>
      <c r="E197" s="74" t="s">
        <v>36</v>
      </c>
      <c r="F197" s="74" t="s">
        <v>46</v>
      </c>
      <c r="G197" s="49">
        <v>5</v>
      </c>
      <c r="H197" s="49">
        <v>5</v>
      </c>
      <c r="I197" s="129">
        <v>9244.01</v>
      </c>
      <c r="J197" s="129">
        <v>5325.01</v>
      </c>
      <c r="K197" s="129">
        <v>5325.01</v>
      </c>
      <c r="L197" s="130">
        <v>210</v>
      </c>
      <c r="M197" s="129">
        <f t="shared" si="18"/>
        <v>2756248.59</v>
      </c>
      <c r="N197" s="129">
        <v>0</v>
      </c>
      <c r="O197" s="129">
        <v>0</v>
      </c>
      <c r="P197" s="129">
        <v>0</v>
      </c>
      <c r="Q197" s="129">
        <f>'Таблица 3 '!C194</f>
        <v>2756248.59</v>
      </c>
      <c r="R197" s="129">
        <f t="shared" si="19"/>
        <v>2756248.59</v>
      </c>
      <c r="S197" s="129">
        <v>0</v>
      </c>
      <c r="T197" s="131">
        <f t="shared" si="11"/>
        <v>517.60439698704783</v>
      </c>
      <c r="U197" s="131">
        <v>517.60439698704783</v>
      </c>
      <c r="V197" s="132" t="s">
        <v>41</v>
      </c>
    </row>
    <row r="198" spans="1:22" ht="45" customHeight="1" x14ac:dyDescent="0.25">
      <c r="A198" s="74">
        <v>15</v>
      </c>
      <c r="B198" s="50" t="s">
        <v>264</v>
      </c>
      <c r="C198" s="74" t="s">
        <v>250</v>
      </c>
      <c r="D198" s="74">
        <v>1985</v>
      </c>
      <c r="E198" s="74" t="s">
        <v>36</v>
      </c>
      <c r="F198" s="74" t="s">
        <v>46</v>
      </c>
      <c r="G198" s="49">
        <v>5</v>
      </c>
      <c r="H198" s="49">
        <v>6</v>
      </c>
      <c r="I198" s="129">
        <v>10911.31</v>
      </c>
      <c r="J198" s="129">
        <v>6255.71</v>
      </c>
      <c r="K198" s="129">
        <v>6255.71</v>
      </c>
      <c r="L198" s="130">
        <v>263</v>
      </c>
      <c r="M198" s="129">
        <f t="shared" si="18"/>
        <v>4083890.69</v>
      </c>
      <c r="N198" s="129">
        <v>0</v>
      </c>
      <c r="O198" s="129">
        <v>0</v>
      </c>
      <c r="P198" s="129">
        <v>0</v>
      </c>
      <c r="Q198" s="129">
        <f>'Таблица 3 '!C195</f>
        <v>4083890.69</v>
      </c>
      <c r="R198" s="129">
        <f t="shared" si="19"/>
        <v>4083890.69</v>
      </c>
      <c r="S198" s="129">
        <v>0</v>
      </c>
      <c r="T198" s="131">
        <f t="shared" si="11"/>
        <v>652.82608848555958</v>
      </c>
      <c r="U198" s="131">
        <v>652.82608848555958</v>
      </c>
      <c r="V198" s="132" t="s">
        <v>41</v>
      </c>
    </row>
    <row r="199" spans="1:22" ht="45" customHeight="1" x14ac:dyDescent="0.25">
      <c r="A199" s="74">
        <v>16</v>
      </c>
      <c r="B199" s="50" t="s">
        <v>265</v>
      </c>
      <c r="C199" s="74" t="s">
        <v>250</v>
      </c>
      <c r="D199" s="74">
        <v>1985</v>
      </c>
      <c r="E199" s="74" t="s">
        <v>36</v>
      </c>
      <c r="F199" s="74" t="s">
        <v>46</v>
      </c>
      <c r="G199" s="49">
        <v>5</v>
      </c>
      <c r="H199" s="49">
        <v>5</v>
      </c>
      <c r="I199" s="129">
        <v>9306.77</v>
      </c>
      <c r="J199" s="129">
        <v>5468.77</v>
      </c>
      <c r="K199" s="129">
        <v>5468.77</v>
      </c>
      <c r="L199" s="130">
        <v>236</v>
      </c>
      <c r="M199" s="129">
        <f t="shared" si="18"/>
        <v>3569998.32</v>
      </c>
      <c r="N199" s="129">
        <v>0</v>
      </c>
      <c r="O199" s="129">
        <v>0</v>
      </c>
      <c r="P199" s="129">
        <v>0</v>
      </c>
      <c r="Q199" s="129">
        <f>'Таблица 3 '!C196</f>
        <v>3569998.32</v>
      </c>
      <c r="R199" s="129">
        <f t="shared" si="19"/>
        <v>3569998.32</v>
      </c>
      <c r="S199" s="129">
        <v>0</v>
      </c>
      <c r="T199" s="131">
        <f t="shared" si="11"/>
        <v>652.79730542699724</v>
      </c>
      <c r="U199" s="131">
        <v>652.79730542699724</v>
      </c>
      <c r="V199" s="132" t="s">
        <v>41</v>
      </c>
    </row>
    <row r="200" spans="1:22" ht="45" customHeight="1" x14ac:dyDescent="0.25">
      <c r="A200" s="74">
        <v>17</v>
      </c>
      <c r="B200" s="50" t="s">
        <v>266</v>
      </c>
      <c r="C200" s="74" t="s">
        <v>250</v>
      </c>
      <c r="D200" s="74">
        <v>1984</v>
      </c>
      <c r="E200" s="74" t="s">
        <v>36</v>
      </c>
      <c r="F200" s="74" t="s">
        <v>46</v>
      </c>
      <c r="G200" s="49">
        <v>5</v>
      </c>
      <c r="H200" s="49">
        <v>9</v>
      </c>
      <c r="I200" s="129">
        <v>17410.91</v>
      </c>
      <c r="J200" s="129">
        <v>9885.51</v>
      </c>
      <c r="K200" s="129">
        <v>9885.51</v>
      </c>
      <c r="L200" s="130">
        <v>388</v>
      </c>
      <c r="M200" s="129">
        <f t="shared" si="18"/>
        <v>4649999.3099999996</v>
      </c>
      <c r="N200" s="129">
        <v>0</v>
      </c>
      <c r="O200" s="129">
        <v>0</v>
      </c>
      <c r="P200" s="129">
        <v>0</v>
      </c>
      <c r="Q200" s="129">
        <f>'Таблица 3 '!C197</f>
        <v>4649999.3099999996</v>
      </c>
      <c r="R200" s="129">
        <f t="shared" si="19"/>
        <v>4649999.3099999996</v>
      </c>
      <c r="S200" s="129">
        <v>0</v>
      </c>
      <c r="T200" s="131">
        <f t="shared" si="11"/>
        <v>470.38537313704597</v>
      </c>
      <c r="U200" s="131">
        <v>470.38537313704597</v>
      </c>
      <c r="V200" s="132" t="s">
        <v>41</v>
      </c>
    </row>
    <row r="201" spans="1:22" ht="45" customHeight="1" x14ac:dyDescent="0.25">
      <c r="A201" s="74">
        <v>18</v>
      </c>
      <c r="B201" s="50" t="s">
        <v>267</v>
      </c>
      <c r="C201" s="74" t="s">
        <v>250</v>
      </c>
      <c r="D201" s="74">
        <v>1975</v>
      </c>
      <c r="E201" s="74" t="s">
        <v>36</v>
      </c>
      <c r="F201" s="74" t="s">
        <v>46</v>
      </c>
      <c r="G201" s="49">
        <v>5</v>
      </c>
      <c r="H201" s="49">
        <v>3</v>
      </c>
      <c r="I201" s="129">
        <v>6430.87</v>
      </c>
      <c r="J201" s="129">
        <v>3719.47</v>
      </c>
      <c r="K201" s="129">
        <v>3719.47</v>
      </c>
      <c r="L201" s="130">
        <v>156</v>
      </c>
      <c r="M201" s="129">
        <f t="shared" si="18"/>
        <v>3142956.32</v>
      </c>
      <c r="N201" s="129">
        <v>0</v>
      </c>
      <c r="O201" s="129">
        <v>0</v>
      </c>
      <c r="P201" s="129">
        <v>0</v>
      </c>
      <c r="Q201" s="129">
        <f>'Таблица 3 '!C198</f>
        <v>3142956.32</v>
      </c>
      <c r="R201" s="129">
        <f t="shared" si="19"/>
        <v>3142956.32</v>
      </c>
      <c r="S201" s="129">
        <v>0</v>
      </c>
      <c r="T201" s="131">
        <f t="shared" si="11"/>
        <v>845.00112112747252</v>
      </c>
      <c r="U201" s="131">
        <v>845.00112112747252</v>
      </c>
      <c r="V201" s="132" t="s">
        <v>41</v>
      </c>
    </row>
    <row r="202" spans="1:22" ht="45" customHeight="1" x14ac:dyDescent="0.25">
      <c r="A202" s="74">
        <v>19</v>
      </c>
      <c r="B202" s="50" t="s">
        <v>268</v>
      </c>
      <c r="C202" s="74" t="s">
        <v>250</v>
      </c>
      <c r="D202" s="74">
        <v>1972</v>
      </c>
      <c r="E202" s="74" t="s">
        <v>36</v>
      </c>
      <c r="F202" s="74" t="s">
        <v>46</v>
      </c>
      <c r="G202" s="49">
        <v>5</v>
      </c>
      <c r="H202" s="49">
        <v>5</v>
      </c>
      <c r="I202" s="129">
        <v>6882.02</v>
      </c>
      <c r="J202" s="129">
        <v>4434.6400000000003</v>
      </c>
      <c r="K202" s="129">
        <v>4434.6400000000003</v>
      </c>
      <c r="L202" s="130">
        <v>219</v>
      </c>
      <c r="M202" s="129">
        <f t="shared" si="18"/>
        <v>2668708.02</v>
      </c>
      <c r="N202" s="129">
        <v>0</v>
      </c>
      <c r="O202" s="129">
        <v>0</v>
      </c>
      <c r="P202" s="129">
        <v>0</v>
      </c>
      <c r="Q202" s="129">
        <f>'Таблица 3 '!C199</f>
        <v>2668708.02</v>
      </c>
      <c r="R202" s="129">
        <f t="shared" si="19"/>
        <v>2668708.02</v>
      </c>
      <c r="S202" s="129">
        <v>0</v>
      </c>
      <c r="T202" s="131">
        <f t="shared" si="11"/>
        <v>601.7868462829</v>
      </c>
      <c r="U202" s="131">
        <v>601.7868462829</v>
      </c>
      <c r="V202" s="132" t="s">
        <v>41</v>
      </c>
    </row>
    <row r="203" spans="1:22" ht="42.75" customHeight="1" x14ac:dyDescent="0.25">
      <c r="A203" s="74">
        <v>20</v>
      </c>
      <c r="B203" s="50" t="s">
        <v>269</v>
      </c>
      <c r="C203" s="74" t="s">
        <v>250</v>
      </c>
      <c r="D203" s="74">
        <v>1972</v>
      </c>
      <c r="E203" s="74" t="s">
        <v>36</v>
      </c>
      <c r="F203" s="74" t="s">
        <v>46</v>
      </c>
      <c r="G203" s="49">
        <v>5</v>
      </c>
      <c r="H203" s="49">
        <v>4</v>
      </c>
      <c r="I203" s="129">
        <v>5997.76</v>
      </c>
      <c r="J203" s="129">
        <v>3960.34</v>
      </c>
      <c r="K203" s="129">
        <v>3960.34</v>
      </c>
      <c r="L203" s="130">
        <v>174</v>
      </c>
      <c r="M203" s="129">
        <f t="shared" si="18"/>
        <v>2117971.9700000002</v>
      </c>
      <c r="N203" s="129">
        <v>0</v>
      </c>
      <c r="O203" s="129">
        <v>0</v>
      </c>
      <c r="P203" s="129">
        <v>0</v>
      </c>
      <c r="Q203" s="129">
        <f>'Таблица 3 '!C200</f>
        <v>2117971.9700000002</v>
      </c>
      <c r="R203" s="129">
        <f t="shared" si="19"/>
        <v>2117971.9700000002</v>
      </c>
      <c r="S203" s="129">
        <v>0</v>
      </c>
      <c r="T203" s="131">
        <f t="shared" si="11"/>
        <v>534.79548978118044</v>
      </c>
      <c r="U203" s="131">
        <v>534.79548978118044</v>
      </c>
      <c r="V203" s="132" t="s">
        <v>41</v>
      </c>
    </row>
    <row r="204" spans="1:22" ht="42.75" customHeight="1" x14ac:dyDescent="0.25">
      <c r="A204" s="74">
        <v>21</v>
      </c>
      <c r="B204" s="50" t="s">
        <v>270</v>
      </c>
      <c r="C204" s="74" t="s">
        <v>250</v>
      </c>
      <c r="D204" s="74">
        <v>1973</v>
      </c>
      <c r="E204" s="74" t="s">
        <v>36</v>
      </c>
      <c r="F204" s="74" t="s">
        <v>46</v>
      </c>
      <c r="G204" s="49">
        <v>5</v>
      </c>
      <c r="H204" s="49">
        <v>4</v>
      </c>
      <c r="I204" s="129">
        <v>6005.11</v>
      </c>
      <c r="J204" s="129">
        <v>3967.69</v>
      </c>
      <c r="K204" s="129">
        <v>3967.69</v>
      </c>
      <c r="L204" s="130">
        <v>202</v>
      </c>
      <c r="M204" s="129">
        <f t="shared" si="18"/>
        <v>2296567.1800000002</v>
      </c>
      <c r="N204" s="129">
        <v>0</v>
      </c>
      <c r="O204" s="129">
        <v>0</v>
      </c>
      <c r="P204" s="129">
        <v>0</v>
      </c>
      <c r="Q204" s="129">
        <f>'Таблица 3 '!C201</f>
        <v>2296567.1800000002</v>
      </c>
      <c r="R204" s="129">
        <f t="shared" si="19"/>
        <v>2296567.1800000002</v>
      </c>
      <c r="S204" s="129">
        <v>0</v>
      </c>
      <c r="T204" s="131">
        <f t="shared" si="11"/>
        <v>578.81719085916495</v>
      </c>
      <c r="U204" s="131">
        <v>578.81719085916495</v>
      </c>
      <c r="V204" s="132" t="s">
        <v>41</v>
      </c>
    </row>
    <row r="205" spans="1:22" ht="42.75" customHeight="1" x14ac:dyDescent="0.25">
      <c r="A205" s="74">
        <v>22</v>
      </c>
      <c r="B205" s="50" t="s">
        <v>271</v>
      </c>
      <c r="C205" s="74" t="s">
        <v>250</v>
      </c>
      <c r="D205" s="74">
        <v>1989</v>
      </c>
      <c r="E205" s="74" t="s">
        <v>36</v>
      </c>
      <c r="F205" s="74" t="s">
        <v>46</v>
      </c>
      <c r="G205" s="49">
        <v>5</v>
      </c>
      <c r="H205" s="49">
        <v>4</v>
      </c>
      <c r="I205" s="129">
        <v>6966.59</v>
      </c>
      <c r="J205" s="129">
        <v>4417.59</v>
      </c>
      <c r="K205" s="129">
        <v>4417.59</v>
      </c>
      <c r="L205" s="130">
        <v>161</v>
      </c>
      <c r="M205" s="129">
        <f t="shared" si="18"/>
        <v>2824782.41</v>
      </c>
      <c r="N205" s="129">
        <v>0</v>
      </c>
      <c r="O205" s="129">
        <v>0</v>
      </c>
      <c r="P205" s="129">
        <v>0</v>
      </c>
      <c r="Q205" s="129">
        <f>'Таблица 3 '!C202</f>
        <v>2824782.41</v>
      </c>
      <c r="R205" s="129">
        <f t="shared" si="19"/>
        <v>2824782.41</v>
      </c>
      <c r="S205" s="129">
        <v>0</v>
      </c>
      <c r="T205" s="131">
        <f t="shared" si="11"/>
        <v>639.4396967577344</v>
      </c>
      <c r="U205" s="131">
        <v>639.4396967577344</v>
      </c>
      <c r="V205" s="132" t="s">
        <v>41</v>
      </c>
    </row>
    <row r="206" spans="1:22" ht="42.75" customHeight="1" x14ac:dyDescent="0.25">
      <c r="A206" s="74">
        <v>23</v>
      </c>
      <c r="B206" s="50" t="s">
        <v>272</v>
      </c>
      <c r="C206" s="74" t="s">
        <v>250</v>
      </c>
      <c r="D206" s="74">
        <v>1977</v>
      </c>
      <c r="E206" s="74" t="s">
        <v>36</v>
      </c>
      <c r="F206" s="74" t="s">
        <v>46</v>
      </c>
      <c r="G206" s="49">
        <v>5</v>
      </c>
      <c r="H206" s="49">
        <v>8</v>
      </c>
      <c r="I206" s="129">
        <v>14722.6</v>
      </c>
      <c r="J206" s="129">
        <v>8749.9</v>
      </c>
      <c r="K206" s="129">
        <v>8248.2999999999993</v>
      </c>
      <c r="L206" s="130">
        <v>335</v>
      </c>
      <c r="M206" s="129">
        <f t="shared" si="18"/>
        <v>4006826.68</v>
      </c>
      <c r="N206" s="129">
        <v>0</v>
      </c>
      <c r="O206" s="129">
        <v>0</v>
      </c>
      <c r="P206" s="129">
        <v>0</v>
      </c>
      <c r="Q206" s="129">
        <f>'Таблица 3 '!C203</f>
        <v>4006826.68</v>
      </c>
      <c r="R206" s="129">
        <f t="shared" si="19"/>
        <v>4006826.68</v>
      </c>
      <c r="S206" s="129">
        <v>0</v>
      </c>
      <c r="T206" s="131">
        <f t="shared" si="11"/>
        <v>457.92828260894413</v>
      </c>
      <c r="U206" s="131">
        <v>457.92828260894413</v>
      </c>
      <c r="V206" s="132" t="s">
        <v>41</v>
      </c>
    </row>
    <row r="207" spans="1:22" ht="42.75" customHeight="1" x14ac:dyDescent="0.25">
      <c r="A207" s="74">
        <v>24</v>
      </c>
      <c r="B207" s="50" t="s">
        <v>273</v>
      </c>
      <c r="C207" s="74" t="s">
        <v>250</v>
      </c>
      <c r="D207" s="74">
        <v>1977</v>
      </c>
      <c r="E207" s="74" t="s">
        <v>36</v>
      </c>
      <c r="F207" s="74" t="s">
        <v>46</v>
      </c>
      <c r="G207" s="49">
        <v>5</v>
      </c>
      <c r="H207" s="49">
        <v>11</v>
      </c>
      <c r="I207" s="129">
        <v>19245.47</v>
      </c>
      <c r="J207" s="129">
        <v>12013.87</v>
      </c>
      <c r="K207" s="129">
        <v>12013.87</v>
      </c>
      <c r="L207" s="130">
        <v>515</v>
      </c>
      <c r="M207" s="129">
        <f t="shared" si="18"/>
        <v>2019427.05</v>
      </c>
      <c r="N207" s="129">
        <v>0</v>
      </c>
      <c r="O207" s="129">
        <v>0</v>
      </c>
      <c r="P207" s="129">
        <v>0</v>
      </c>
      <c r="Q207" s="129">
        <f>'Таблица 3 '!C204</f>
        <v>2019427.05</v>
      </c>
      <c r="R207" s="129">
        <f t="shared" si="19"/>
        <v>2019427.05</v>
      </c>
      <c r="S207" s="129">
        <v>0</v>
      </c>
      <c r="T207" s="131">
        <f t="shared" si="11"/>
        <v>168.09130197013951</v>
      </c>
      <c r="U207" s="131">
        <v>168.09130197013951</v>
      </c>
      <c r="V207" s="132" t="s">
        <v>41</v>
      </c>
    </row>
    <row r="208" spans="1:22" ht="42.75" customHeight="1" x14ac:dyDescent="0.25">
      <c r="A208" s="74">
        <v>25</v>
      </c>
      <c r="B208" s="50" t="s">
        <v>274</v>
      </c>
      <c r="C208" s="74" t="s">
        <v>250</v>
      </c>
      <c r="D208" s="74">
        <v>1980</v>
      </c>
      <c r="E208" s="74" t="s">
        <v>36</v>
      </c>
      <c r="F208" s="74" t="s">
        <v>46</v>
      </c>
      <c r="G208" s="49">
        <v>5</v>
      </c>
      <c r="H208" s="49">
        <v>10</v>
      </c>
      <c r="I208" s="129">
        <v>16952.93</v>
      </c>
      <c r="J208" s="129">
        <v>10624.33</v>
      </c>
      <c r="K208" s="129">
        <v>10624.33</v>
      </c>
      <c r="L208" s="130">
        <v>461</v>
      </c>
      <c r="M208" s="129">
        <f t="shared" si="18"/>
        <v>4263863.6100000003</v>
      </c>
      <c r="N208" s="129">
        <v>0</v>
      </c>
      <c r="O208" s="129">
        <v>0</v>
      </c>
      <c r="P208" s="129">
        <v>0</v>
      </c>
      <c r="Q208" s="129">
        <f>'Таблица 3 '!C205</f>
        <v>4263863.6100000003</v>
      </c>
      <c r="R208" s="129">
        <f t="shared" si="19"/>
        <v>4263863.6100000003</v>
      </c>
      <c r="S208" s="129">
        <v>0</v>
      </c>
      <c r="T208" s="131">
        <f t="shared" si="11"/>
        <v>401.33011775801396</v>
      </c>
      <c r="U208" s="131">
        <v>401.33011775801396</v>
      </c>
      <c r="V208" s="132" t="s">
        <v>41</v>
      </c>
    </row>
    <row r="209" spans="1:22" ht="42.75" customHeight="1" x14ac:dyDescent="0.25">
      <c r="A209" s="74">
        <v>26</v>
      </c>
      <c r="B209" s="50" t="s">
        <v>275</v>
      </c>
      <c r="C209" s="74" t="s">
        <v>250</v>
      </c>
      <c r="D209" s="74">
        <v>1979</v>
      </c>
      <c r="E209" s="74" t="s">
        <v>36</v>
      </c>
      <c r="F209" s="74" t="s">
        <v>46</v>
      </c>
      <c r="G209" s="49">
        <v>5</v>
      </c>
      <c r="H209" s="49">
        <v>14</v>
      </c>
      <c r="I209" s="129">
        <v>25193.99</v>
      </c>
      <c r="J209" s="129">
        <v>15560.19</v>
      </c>
      <c r="K209" s="129">
        <v>15560.19</v>
      </c>
      <c r="L209" s="130">
        <v>680</v>
      </c>
      <c r="M209" s="129">
        <f t="shared" si="18"/>
        <v>8149847.6200000001</v>
      </c>
      <c r="N209" s="129">
        <v>0</v>
      </c>
      <c r="O209" s="129">
        <v>0</v>
      </c>
      <c r="P209" s="129">
        <v>0</v>
      </c>
      <c r="Q209" s="129">
        <f>'Таблица 3 '!C206</f>
        <v>8149847.6200000001</v>
      </c>
      <c r="R209" s="129">
        <f t="shared" si="19"/>
        <v>8149847.6200000001</v>
      </c>
      <c r="S209" s="129">
        <v>0</v>
      </c>
      <c r="T209" s="131">
        <f t="shared" si="11"/>
        <v>523.76273168900889</v>
      </c>
      <c r="U209" s="131">
        <v>523.76273168900889</v>
      </c>
      <c r="V209" s="132" t="s">
        <v>41</v>
      </c>
    </row>
    <row r="210" spans="1:22" ht="42.75" customHeight="1" x14ac:dyDescent="0.25">
      <c r="A210" s="74">
        <v>27</v>
      </c>
      <c r="B210" s="50" t="s">
        <v>276</v>
      </c>
      <c r="C210" s="74" t="s">
        <v>250</v>
      </c>
      <c r="D210" s="74">
        <v>1981</v>
      </c>
      <c r="E210" s="74" t="s">
        <v>36</v>
      </c>
      <c r="F210" s="74" t="s">
        <v>46</v>
      </c>
      <c r="G210" s="49">
        <v>5</v>
      </c>
      <c r="H210" s="49">
        <v>4</v>
      </c>
      <c r="I210" s="129">
        <v>6228.91</v>
      </c>
      <c r="J210" s="129">
        <v>3965.91</v>
      </c>
      <c r="K210" s="129">
        <v>3965.91</v>
      </c>
      <c r="L210" s="130">
        <v>186</v>
      </c>
      <c r="M210" s="129">
        <f t="shared" si="18"/>
        <v>1998999.54</v>
      </c>
      <c r="N210" s="129">
        <v>0</v>
      </c>
      <c r="O210" s="129">
        <v>0</v>
      </c>
      <c r="P210" s="129">
        <v>0</v>
      </c>
      <c r="Q210" s="129">
        <f>'Таблица 3 '!C207</f>
        <v>1998999.54</v>
      </c>
      <c r="R210" s="129">
        <f t="shared" si="19"/>
        <v>1998999.54</v>
      </c>
      <c r="S210" s="129">
        <v>0</v>
      </c>
      <c r="T210" s="131">
        <f t="shared" si="11"/>
        <v>504.04561374312584</v>
      </c>
      <c r="U210" s="131">
        <v>504.04561374312584</v>
      </c>
      <c r="V210" s="132" t="s">
        <v>41</v>
      </c>
    </row>
    <row r="211" spans="1:22" ht="42.75" customHeight="1" x14ac:dyDescent="0.25">
      <c r="A211" s="74">
        <v>28</v>
      </c>
      <c r="B211" s="50" t="s">
        <v>277</v>
      </c>
      <c r="C211" s="74" t="s">
        <v>250</v>
      </c>
      <c r="D211" s="74">
        <v>1981</v>
      </c>
      <c r="E211" s="74" t="s">
        <v>36</v>
      </c>
      <c r="F211" s="74" t="s">
        <v>46</v>
      </c>
      <c r="G211" s="49">
        <v>5</v>
      </c>
      <c r="H211" s="49">
        <v>8</v>
      </c>
      <c r="I211" s="129">
        <v>13274.35</v>
      </c>
      <c r="J211" s="129">
        <v>8376.4500000000007</v>
      </c>
      <c r="K211" s="129">
        <v>8376.4500000000007</v>
      </c>
      <c r="L211" s="130">
        <v>352</v>
      </c>
      <c r="M211" s="129">
        <f t="shared" si="18"/>
        <v>4299995.59</v>
      </c>
      <c r="N211" s="129">
        <v>0</v>
      </c>
      <c r="O211" s="129">
        <v>0</v>
      </c>
      <c r="P211" s="129">
        <v>0</v>
      </c>
      <c r="Q211" s="129">
        <f>'Таблица 3 '!C208</f>
        <v>4299995.59</v>
      </c>
      <c r="R211" s="129">
        <f t="shared" si="19"/>
        <v>4299995.59</v>
      </c>
      <c r="S211" s="129">
        <v>0</v>
      </c>
      <c r="T211" s="131">
        <f t="shared" si="11"/>
        <v>513.34343188343507</v>
      </c>
      <c r="U211" s="131">
        <v>513.34343188343507</v>
      </c>
      <c r="V211" s="132" t="s">
        <v>41</v>
      </c>
    </row>
    <row r="212" spans="1:22" ht="42.75" customHeight="1" x14ac:dyDescent="0.25">
      <c r="A212" s="74">
        <v>29</v>
      </c>
      <c r="B212" s="50" t="s">
        <v>278</v>
      </c>
      <c r="C212" s="74" t="s">
        <v>250</v>
      </c>
      <c r="D212" s="74">
        <v>1982</v>
      </c>
      <c r="E212" s="74" t="s">
        <v>36</v>
      </c>
      <c r="F212" s="74" t="s">
        <v>46</v>
      </c>
      <c r="G212" s="49">
        <v>5</v>
      </c>
      <c r="H212" s="49">
        <v>8</v>
      </c>
      <c r="I212" s="129">
        <v>14174.66</v>
      </c>
      <c r="J212" s="129">
        <v>8663.9599999999991</v>
      </c>
      <c r="K212" s="129">
        <v>8663.9599999999991</v>
      </c>
      <c r="L212" s="130">
        <v>369</v>
      </c>
      <c r="M212" s="129">
        <f t="shared" si="18"/>
        <v>5727047.5099999998</v>
      </c>
      <c r="N212" s="129">
        <v>0</v>
      </c>
      <c r="O212" s="129">
        <v>0</v>
      </c>
      <c r="P212" s="129">
        <v>0</v>
      </c>
      <c r="Q212" s="129">
        <f>'Таблица 3 '!C209</f>
        <v>5727047.5099999998</v>
      </c>
      <c r="R212" s="129">
        <f t="shared" si="19"/>
        <v>5727047.5099999998</v>
      </c>
      <c r="S212" s="129">
        <v>0</v>
      </c>
      <c r="T212" s="131">
        <f t="shared" si="11"/>
        <v>661.01961574153165</v>
      </c>
      <c r="U212" s="131">
        <v>661.01961574153165</v>
      </c>
      <c r="V212" s="132" t="s">
        <v>41</v>
      </c>
    </row>
    <row r="213" spans="1:22" ht="42.75" customHeight="1" x14ac:dyDescent="0.25">
      <c r="A213" s="74">
        <v>30</v>
      </c>
      <c r="B213" s="50" t="s">
        <v>279</v>
      </c>
      <c r="C213" s="74" t="s">
        <v>250</v>
      </c>
      <c r="D213" s="74">
        <v>1974</v>
      </c>
      <c r="E213" s="74" t="s">
        <v>36</v>
      </c>
      <c r="F213" s="74" t="s">
        <v>46</v>
      </c>
      <c r="G213" s="49">
        <v>5</v>
      </c>
      <c r="H213" s="49">
        <v>5</v>
      </c>
      <c r="I213" s="129">
        <v>7826.14</v>
      </c>
      <c r="J213" s="129">
        <v>4820.6099999999997</v>
      </c>
      <c r="K213" s="129">
        <v>4820.6099999999997</v>
      </c>
      <c r="L213" s="130">
        <v>229</v>
      </c>
      <c r="M213" s="129">
        <f t="shared" si="18"/>
        <v>3056086.83</v>
      </c>
      <c r="N213" s="129">
        <v>0</v>
      </c>
      <c r="O213" s="129">
        <v>0</v>
      </c>
      <c r="P213" s="129">
        <v>0</v>
      </c>
      <c r="Q213" s="129">
        <f>'Таблица 3 '!C210</f>
        <v>3056086.83</v>
      </c>
      <c r="R213" s="129">
        <f t="shared" si="19"/>
        <v>3056086.83</v>
      </c>
      <c r="S213" s="129">
        <v>0</v>
      </c>
      <c r="T213" s="131">
        <f t="shared" si="11"/>
        <v>633.9626789970564</v>
      </c>
      <c r="U213" s="131">
        <v>633.9626789970564</v>
      </c>
      <c r="V213" s="132" t="s">
        <v>41</v>
      </c>
    </row>
    <row r="214" spans="1:22" ht="42.75" customHeight="1" x14ac:dyDescent="0.25">
      <c r="A214" s="74">
        <v>31</v>
      </c>
      <c r="B214" s="50" t="s">
        <v>280</v>
      </c>
      <c r="C214" s="74" t="s">
        <v>250</v>
      </c>
      <c r="D214" s="74">
        <v>1975</v>
      </c>
      <c r="E214" s="74" t="s">
        <v>36</v>
      </c>
      <c r="F214" s="74" t="s">
        <v>46</v>
      </c>
      <c r="G214" s="49">
        <v>5</v>
      </c>
      <c r="H214" s="49">
        <v>5</v>
      </c>
      <c r="I214" s="129">
        <v>6005.99</v>
      </c>
      <c r="J214" s="129">
        <v>3856.09</v>
      </c>
      <c r="K214" s="129">
        <v>3856.09</v>
      </c>
      <c r="L214" s="130">
        <v>144</v>
      </c>
      <c r="M214" s="129">
        <f t="shared" si="18"/>
        <v>2649997.89</v>
      </c>
      <c r="N214" s="129">
        <v>0</v>
      </c>
      <c r="O214" s="129">
        <v>0</v>
      </c>
      <c r="P214" s="129">
        <v>0</v>
      </c>
      <c r="Q214" s="129">
        <f>'Таблица 3 '!C211</f>
        <v>2649997.89</v>
      </c>
      <c r="R214" s="129">
        <f t="shared" si="19"/>
        <v>2649997.89</v>
      </c>
      <c r="S214" s="129">
        <v>0</v>
      </c>
      <c r="T214" s="131">
        <f t="shared" si="11"/>
        <v>687.22407672020108</v>
      </c>
      <c r="U214" s="131">
        <v>687.22407672020108</v>
      </c>
      <c r="V214" s="132" t="s">
        <v>41</v>
      </c>
    </row>
    <row r="215" spans="1:22" ht="42.75" customHeight="1" x14ac:dyDescent="0.25">
      <c r="A215" s="74">
        <v>32</v>
      </c>
      <c r="B215" s="50" t="s">
        <v>281</v>
      </c>
      <c r="C215" s="74" t="s">
        <v>250</v>
      </c>
      <c r="D215" s="74">
        <v>1971</v>
      </c>
      <c r="E215" s="74" t="s">
        <v>36</v>
      </c>
      <c r="F215" s="74" t="s">
        <v>46</v>
      </c>
      <c r="G215" s="49">
        <v>5</v>
      </c>
      <c r="H215" s="49">
        <v>2</v>
      </c>
      <c r="I215" s="129">
        <v>1970.61</v>
      </c>
      <c r="J215" s="129">
        <v>1495.41</v>
      </c>
      <c r="K215" s="129">
        <v>1266.3499999999999</v>
      </c>
      <c r="L215" s="130">
        <v>45</v>
      </c>
      <c r="M215" s="129">
        <f t="shared" si="18"/>
        <v>746129.76</v>
      </c>
      <c r="N215" s="129">
        <v>0</v>
      </c>
      <c r="O215" s="129">
        <v>0</v>
      </c>
      <c r="P215" s="129">
        <v>0</v>
      </c>
      <c r="Q215" s="129">
        <f>'Таблица 3 '!C212</f>
        <v>746129.76</v>
      </c>
      <c r="R215" s="129">
        <f t="shared" si="19"/>
        <v>746129.76</v>
      </c>
      <c r="S215" s="129">
        <v>0</v>
      </c>
      <c r="T215" s="131">
        <f t="shared" si="11"/>
        <v>498.94661664693962</v>
      </c>
      <c r="U215" s="131">
        <v>498.94661664693962</v>
      </c>
      <c r="V215" s="132" t="s">
        <v>41</v>
      </c>
    </row>
    <row r="216" spans="1:22" ht="42.75" customHeight="1" x14ac:dyDescent="0.25">
      <c r="A216" s="74">
        <v>33</v>
      </c>
      <c r="B216" s="50" t="s">
        <v>282</v>
      </c>
      <c r="C216" s="74" t="s">
        <v>250</v>
      </c>
      <c r="D216" s="74">
        <v>1990</v>
      </c>
      <c r="E216" s="74" t="s">
        <v>36</v>
      </c>
      <c r="F216" s="74" t="s">
        <v>283</v>
      </c>
      <c r="G216" s="49">
        <v>5</v>
      </c>
      <c r="H216" s="49">
        <v>2</v>
      </c>
      <c r="I216" s="129">
        <v>1883.46</v>
      </c>
      <c r="J216" s="129">
        <v>1419.56</v>
      </c>
      <c r="K216" s="129">
        <v>1419.56</v>
      </c>
      <c r="L216" s="130">
        <v>74</v>
      </c>
      <c r="M216" s="129">
        <f t="shared" si="18"/>
        <v>227237.94</v>
      </c>
      <c r="N216" s="129">
        <v>0</v>
      </c>
      <c r="O216" s="129">
        <v>0</v>
      </c>
      <c r="P216" s="129">
        <v>0</v>
      </c>
      <c r="Q216" s="129">
        <f>'Таблица 3 '!C213</f>
        <v>227237.94</v>
      </c>
      <c r="R216" s="129">
        <f t="shared" si="19"/>
        <v>227237.94</v>
      </c>
      <c r="S216" s="129">
        <v>0</v>
      </c>
      <c r="T216" s="131">
        <f t="shared" si="11"/>
        <v>160.07631942291979</v>
      </c>
      <c r="U216" s="131">
        <v>160.07631942291979</v>
      </c>
      <c r="V216" s="132" t="s">
        <v>41</v>
      </c>
    </row>
    <row r="217" spans="1:22" ht="42.75" customHeight="1" x14ac:dyDescent="0.25">
      <c r="A217" s="74">
        <v>34</v>
      </c>
      <c r="B217" s="50" t="s">
        <v>284</v>
      </c>
      <c r="C217" s="74" t="s">
        <v>250</v>
      </c>
      <c r="D217" s="74">
        <v>1976</v>
      </c>
      <c r="E217" s="74" t="s">
        <v>36</v>
      </c>
      <c r="F217" s="74" t="s">
        <v>46</v>
      </c>
      <c r="G217" s="49">
        <v>5</v>
      </c>
      <c r="H217" s="49">
        <v>13</v>
      </c>
      <c r="I217" s="129">
        <v>23386.37</v>
      </c>
      <c r="J217" s="129">
        <v>14125.67</v>
      </c>
      <c r="K217" s="129">
        <v>14072.97</v>
      </c>
      <c r="L217" s="130">
        <v>589</v>
      </c>
      <c r="M217" s="129">
        <f t="shared" si="18"/>
        <v>924822.82</v>
      </c>
      <c r="N217" s="129">
        <v>0</v>
      </c>
      <c r="O217" s="129">
        <v>0</v>
      </c>
      <c r="P217" s="129">
        <v>0</v>
      </c>
      <c r="Q217" s="129">
        <f>'Таблица 3 '!C214</f>
        <v>924822.82</v>
      </c>
      <c r="R217" s="129">
        <f t="shared" si="19"/>
        <v>924822.82</v>
      </c>
      <c r="S217" s="129">
        <v>0</v>
      </c>
      <c r="T217" s="131">
        <f t="shared" si="11"/>
        <v>65.471076416198301</v>
      </c>
      <c r="U217" s="131">
        <v>65.471076416198301</v>
      </c>
      <c r="V217" s="132" t="s">
        <v>41</v>
      </c>
    </row>
    <row r="218" spans="1:22" ht="42.75" customHeight="1" x14ac:dyDescent="0.25">
      <c r="A218" s="74">
        <v>35</v>
      </c>
      <c r="B218" s="50" t="s">
        <v>285</v>
      </c>
      <c r="C218" s="74" t="s">
        <v>250</v>
      </c>
      <c r="D218" s="74">
        <v>1981</v>
      </c>
      <c r="E218" s="74" t="s">
        <v>36</v>
      </c>
      <c r="F218" s="74" t="s">
        <v>46</v>
      </c>
      <c r="G218" s="49">
        <v>5</v>
      </c>
      <c r="H218" s="49">
        <v>17</v>
      </c>
      <c r="I218" s="129">
        <v>28959.13</v>
      </c>
      <c r="J218" s="129">
        <v>17978.53</v>
      </c>
      <c r="K218" s="129">
        <v>17885.189999999999</v>
      </c>
      <c r="L218" s="130">
        <v>772</v>
      </c>
      <c r="M218" s="129">
        <f t="shared" si="18"/>
        <v>7449986.9100000001</v>
      </c>
      <c r="N218" s="129">
        <v>0</v>
      </c>
      <c r="O218" s="129">
        <v>0</v>
      </c>
      <c r="P218" s="129">
        <v>0</v>
      </c>
      <c r="Q218" s="129">
        <f>'Таблица 3 '!C215</f>
        <v>7449986.9100000001</v>
      </c>
      <c r="R218" s="129">
        <f t="shared" si="19"/>
        <v>7449986.9100000001</v>
      </c>
      <c r="S218" s="129">
        <v>0</v>
      </c>
      <c r="T218" s="131">
        <f t="shared" si="11"/>
        <v>414.38242781806969</v>
      </c>
      <c r="U218" s="131">
        <v>414.38242781806969</v>
      </c>
      <c r="V218" s="132" t="s">
        <v>41</v>
      </c>
    </row>
    <row r="219" spans="1:22" ht="42.75" customHeight="1" x14ac:dyDescent="0.25">
      <c r="A219" s="74">
        <v>36</v>
      </c>
      <c r="B219" s="50" t="s">
        <v>286</v>
      </c>
      <c r="C219" s="74" t="s">
        <v>250</v>
      </c>
      <c r="D219" s="74">
        <v>1983</v>
      </c>
      <c r="E219" s="74" t="s">
        <v>36</v>
      </c>
      <c r="F219" s="74" t="s">
        <v>46</v>
      </c>
      <c r="G219" s="49">
        <v>5</v>
      </c>
      <c r="H219" s="49">
        <v>19</v>
      </c>
      <c r="I219" s="129">
        <v>33321.599999999999</v>
      </c>
      <c r="J219" s="129">
        <v>20048.8</v>
      </c>
      <c r="K219" s="129">
        <v>19732.900000000001</v>
      </c>
      <c r="L219" s="130">
        <v>891</v>
      </c>
      <c r="M219" s="129">
        <f t="shared" si="18"/>
        <v>6933577.3899999997</v>
      </c>
      <c r="N219" s="129">
        <v>0</v>
      </c>
      <c r="O219" s="129">
        <v>0</v>
      </c>
      <c r="P219" s="129">
        <v>0</v>
      </c>
      <c r="Q219" s="129">
        <f>'Таблица 3 '!C216</f>
        <v>6933577.3899999997</v>
      </c>
      <c r="R219" s="129">
        <f t="shared" si="19"/>
        <v>6933577.3899999997</v>
      </c>
      <c r="S219" s="129">
        <v>0</v>
      </c>
      <c r="T219" s="131">
        <f t="shared" si="11"/>
        <v>345.83503202186665</v>
      </c>
      <c r="U219" s="131">
        <v>345.83503202186665</v>
      </c>
      <c r="V219" s="132" t="s">
        <v>41</v>
      </c>
    </row>
    <row r="220" spans="1:22" ht="42.75" customHeight="1" x14ac:dyDescent="0.25">
      <c r="A220" s="74">
        <v>37</v>
      </c>
      <c r="B220" s="50" t="s">
        <v>287</v>
      </c>
      <c r="C220" s="74" t="s">
        <v>250</v>
      </c>
      <c r="D220" s="74">
        <v>1984</v>
      </c>
      <c r="E220" s="74" t="s">
        <v>36</v>
      </c>
      <c r="F220" s="74" t="s">
        <v>46</v>
      </c>
      <c r="G220" s="49">
        <v>5</v>
      </c>
      <c r="H220" s="49">
        <v>17</v>
      </c>
      <c r="I220" s="129">
        <v>29149.41</v>
      </c>
      <c r="J220" s="129">
        <v>17986.21</v>
      </c>
      <c r="K220" s="129">
        <v>17986.21</v>
      </c>
      <c r="L220" s="130">
        <v>777</v>
      </c>
      <c r="M220" s="129">
        <f t="shared" si="18"/>
        <v>6036299.96</v>
      </c>
      <c r="N220" s="129">
        <v>0</v>
      </c>
      <c r="O220" s="129">
        <v>0</v>
      </c>
      <c r="P220" s="129">
        <v>0</v>
      </c>
      <c r="Q220" s="129">
        <f>'Таблица 3 '!C217</f>
        <v>6036299.96</v>
      </c>
      <c r="R220" s="129">
        <f t="shared" si="19"/>
        <v>6036299.96</v>
      </c>
      <c r="S220" s="129">
        <v>0</v>
      </c>
      <c r="T220" s="131">
        <f t="shared" si="11"/>
        <v>335.60711011380386</v>
      </c>
      <c r="U220" s="131">
        <v>335.60711011380386</v>
      </c>
      <c r="V220" s="132" t="s">
        <v>41</v>
      </c>
    </row>
    <row r="221" spans="1:22" ht="42.75" customHeight="1" x14ac:dyDescent="0.25">
      <c r="A221" s="74">
        <v>38</v>
      </c>
      <c r="B221" s="50" t="s">
        <v>288</v>
      </c>
      <c r="C221" s="74" t="s">
        <v>250</v>
      </c>
      <c r="D221" s="74">
        <v>1976</v>
      </c>
      <c r="E221" s="74" t="s">
        <v>36</v>
      </c>
      <c r="F221" s="74" t="s">
        <v>46</v>
      </c>
      <c r="G221" s="49">
        <v>5</v>
      </c>
      <c r="H221" s="49">
        <v>13</v>
      </c>
      <c r="I221" s="129">
        <v>23391.48</v>
      </c>
      <c r="J221" s="129">
        <v>14117.68</v>
      </c>
      <c r="K221" s="129">
        <v>14117.68</v>
      </c>
      <c r="L221" s="130">
        <v>558</v>
      </c>
      <c r="M221" s="129">
        <f t="shared" si="18"/>
        <v>5813337.1999999993</v>
      </c>
      <c r="N221" s="129">
        <v>0</v>
      </c>
      <c r="O221" s="129">
        <v>0</v>
      </c>
      <c r="P221" s="129">
        <v>0</v>
      </c>
      <c r="Q221" s="129">
        <f>'Таблица 3 '!C218</f>
        <v>5813337.1999999993</v>
      </c>
      <c r="R221" s="129">
        <f t="shared" si="19"/>
        <v>5813337.1999999993</v>
      </c>
      <c r="S221" s="129">
        <v>0</v>
      </c>
      <c r="T221" s="131">
        <f t="shared" si="11"/>
        <v>411.77709085345464</v>
      </c>
      <c r="U221" s="131">
        <v>411.77709085345464</v>
      </c>
      <c r="V221" s="132" t="s">
        <v>41</v>
      </c>
    </row>
    <row r="222" spans="1:22" ht="42.75" customHeight="1" x14ac:dyDescent="0.25">
      <c r="A222" s="74">
        <v>39</v>
      </c>
      <c r="B222" s="50" t="s">
        <v>289</v>
      </c>
      <c r="C222" s="74" t="s">
        <v>250</v>
      </c>
      <c r="D222" s="74">
        <v>1989</v>
      </c>
      <c r="E222" s="74" t="s">
        <v>36</v>
      </c>
      <c r="F222" s="74" t="s">
        <v>46</v>
      </c>
      <c r="G222" s="49">
        <v>5</v>
      </c>
      <c r="H222" s="49">
        <v>13</v>
      </c>
      <c r="I222" s="129">
        <v>22919.55</v>
      </c>
      <c r="J222" s="129">
        <v>14029.65</v>
      </c>
      <c r="K222" s="129">
        <v>14029.65</v>
      </c>
      <c r="L222" s="130">
        <v>598</v>
      </c>
      <c r="M222" s="129">
        <f t="shared" si="18"/>
        <v>7548078.4299999997</v>
      </c>
      <c r="N222" s="129">
        <v>0</v>
      </c>
      <c r="O222" s="129">
        <v>0</v>
      </c>
      <c r="P222" s="129">
        <v>0</v>
      </c>
      <c r="Q222" s="129">
        <f>'Таблица 3 '!C219</f>
        <v>7548078.4299999997</v>
      </c>
      <c r="R222" s="129">
        <f t="shared" si="19"/>
        <v>7548078.4299999997</v>
      </c>
      <c r="S222" s="129">
        <v>0</v>
      </c>
      <c r="T222" s="131">
        <f t="shared" si="11"/>
        <v>538.00903301222763</v>
      </c>
      <c r="U222" s="131">
        <v>538.00903301222763</v>
      </c>
      <c r="V222" s="132" t="s">
        <v>41</v>
      </c>
    </row>
    <row r="223" spans="1:22" ht="42.75" customHeight="1" x14ac:dyDescent="0.25">
      <c r="A223" s="74">
        <v>40</v>
      </c>
      <c r="B223" s="50" t="s">
        <v>290</v>
      </c>
      <c r="C223" s="74" t="s">
        <v>250</v>
      </c>
      <c r="D223" s="74">
        <v>1988</v>
      </c>
      <c r="E223" s="74" t="s">
        <v>36</v>
      </c>
      <c r="F223" s="74" t="s">
        <v>46</v>
      </c>
      <c r="G223" s="49">
        <v>5</v>
      </c>
      <c r="H223" s="49">
        <v>13</v>
      </c>
      <c r="I223" s="129">
        <v>22952.82</v>
      </c>
      <c r="J223" s="129">
        <v>14060.62</v>
      </c>
      <c r="K223" s="129">
        <v>14062.62</v>
      </c>
      <c r="L223" s="130">
        <v>616</v>
      </c>
      <c r="M223" s="129">
        <f t="shared" si="18"/>
        <v>7672592.2000000002</v>
      </c>
      <c r="N223" s="129">
        <v>0</v>
      </c>
      <c r="O223" s="129">
        <v>0</v>
      </c>
      <c r="P223" s="129">
        <v>0</v>
      </c>
      <c r="Q223" s="129">
        <f>'Таблица 3 '!C220</f>
        <v>7672592.2000000002</v>
      </c>
      <c r="R223" s="129">
        <f t="shared" si="19"/>
        <v>7672592.2000000002</v>
      </c>
      <c r="S223" s="129">
        <v>0</v>
      </c>
      <c r="T223" s="131">
        <f t="shared" si="11"/>
        <v>545.67950773152245</v>
      </c>
      <c r="U223" s="131">
        <v>545.67950773152245</v>
      </c>
      <c r="V223" s="132" t="s">
        <v>41</v>
      </c>
    </row>
    <row r="224" spans="1:22" ht="42.75" customHeight="1" x14ac:dyDescent="0.25">
      <c r="A224" s="74">
        <v>41</v>
      </c>
      <c r="B224" s="50" t="s">
        <v>291</v>
      </c>
      <c r="C224" s="74" t="s">
        <v>250</v>
      </c>
      <c r="D224" s="74">
        <v>1987</v>
      </c>
      <c r="E224" s="74" t="s">
        <v>36</v>
      </c>
      <c r="F224" s="74" t="s">
        <v>46</v>
      </c>
      <c r="G224" s="49">
        <v>5</v>
      </c>
      <c r="H224" s="49">
        <v>21</v>
      </c>
      <c r="I224" s="129">
        <v>37983.339999999997</v>
      </c>
      <c r="J224" s="129">
        <v>23026.54</v>
      </c>
      <c r="K224" s="129">
        <v>22920.28</v>
      </c>
      <c r="L224" s="130">
        <v>971</v>
      </c>
      <c r="M224" s="129">
        <f t="shared" si="18"/>
        <v>9071341.75</v>
      </c>
      <c r="N224" s="129">
        <v>0</v>
      </c>
      <c r="O224" s="129">
        <v>0</v>
      </c>
      <c r="P224" s="129">
        <v>0</v>
      </c>
      <c r="Q224" s="129">
        <f>'Таблица 3 '!C221</f>
        <v>9071341.75</v>
      </c>
      <c r="R224" s="129">
        <f t="shared" si="19"/>
        <v>9071341.75</v>
      </c>
      <c r="S224" s="129">
        <v>0</v>
      </c>
      <c r="T224" s="131">
        <f t="shared" si="11"/>
        <v>393.95157718007135</v>
      </c>
      <c r="U224" s="131">
        <v>393.95157718007135</v>
      </c>
      <c r="V224" s="132" t="s">
        <v>41</v>
      </c>
    </row>
    <row r="225" spans="1:22" ht="42.75" customHeight="1" x14ac:dyDescent="0.25">
      <c r="A225" s="74">
        <v>42</v>
      </c>
      <c r="B225" s="50" t="s">
        <v>292</v>
      </c>
      <c r="C225" s="74" t="s">
        <v>250</v>
      </c>
      <c r="D225" s="74">
        <v>1986</v>
      </c>
      <c r="E225" s="74" t="s">
        <v>36</v>
      </c>
      <c r="F225" s="74" t="s">
        <v>46</v>
      </c>
      <c r="G225" s="49">
        <v>5</v>
      </c>
      <c r="H225" s="49">
        <v>4</v>
      </c>
      <c r="I225" s="129">
        <v>8138.22</v>
      </c>
      <c r="J225" s="129">
        <v>4871.22</v>
      </c>
      <c r="K225" s="129">
        <v>4871.22</v>
      </c>
      <c r="L225" s="130">
        <v>220</v>
      </c>
      <c r="M225" s="129">
        <f t="shared" si="18"/>
        <v>2269946.06</v>
      </c>
      <c r="N225" s="129">
        <v>0</v>
      </c>
      <c r="O225" s="129">
        <v>0</v>
      </c>
      <c r="P225" s="129">
        <v>0</v>
      </c>
      <c r="Q225" s="129">
        <f>'Таблица 3 '!C222</f>
        <v>2269946.06</v>
      </c>
      <c r="R225" s="129">
        <f t="shared" si="19"/>
        <v>2269946.06</v>
      </c>
      <c r="S225" s="129">
        <v>0</v>
      </c>
      <c r="T225" s="131">
        <f t="shared" si="11"/>
        <v>465.99128349776851</v>
      </c>
      <c r="U225" s="131">
        <v>465.99128349776851</v>
      </c>
      <c r="V225" s="132" t="s">
        <v>41</v>
      </c>
    </row>
    <row r="226" spans="1:22" ht="42.75" customHeight="1" x14ac:dyDescent="0.25">
      <c r="A226" s="74">
        <v>43</v>
      </c>
      <c r="B226" s="50" t="s">
        <v>293</v>
      </c>
      <c r="C226" s="74" t="s">
        <v>250</v>
      </c>
      <c r="D226" s="74">
        <v>1986</v>
      </c>
      <c r="E226" s="74" t="s">
        <v>36</v>
      </c>
      <c r="F226" s="74" t="s">
        <v>46</v>
      </c>
      <c r="G226" s="49">
        <v>5</v>
      </c>
      <c r="H226" s="49">
        <v>4</v>
      </c>
      <c r="I226" s="129">
        <v>8143.23</v>
      </c>
      <c r="J226" s="129">
        <v>4876.2299999999996</v>
      </c>
      <c r="K226" s="129">
        <v>4842.6000000000004</v>
      </c>
      <c r="L226" s="130">
        <v>218</v>
      </c>
      <c r="M226" s="129">
        <f t="shared" si="18"/>
        <v>1978619.02</v>
      </c>
      <c r="N226" s="129">
        <v>0</v>
      </c>
      <c r="O226" s="129">
        <v>0</v>
      </c>
      <c r="P226" s="129">
        <v>0</v>
      </c>
      <c r="Q226" s="129">
        <f>'Таблица 3 '!C223</f>
        <v>1978619.02</v>
      </c>
      <c r="R226" s="129">
        <f t="shared" si="19"/>
        <v>1978619.02</v>
      </c>
      <c r="S226" s="129">
        <v>0</v>
      </c>
      <c r="T226" s="131">
        <f t="shared" si="11"/>
        <v>405.76818976955565</v>
      </c>
      <c r="U226" s="131">
        <v>405.76818976955565</v>
      </c>
      <c r="V226" s="132" t="s">
        <v>41</v>
      </c>
    </row>
    <row r="227" spans="1:22" ht="42.75" customHeight="1" x14ac:dyDescent="0.25">
      <c r="A227" s="74">
        <v>44</v>
      </c>
      <c r="B227" s="50" t="s">
        <v>294</v>
      </c>
      <c r="C227" s="74" t="s">
        <v>250</v>
      </c>
      <c r="D227" s="74">
        <v>1992</v>
      </c>
      <c r="E227" s="74" t="s">
        <v>36</v>
      </c>
      <c r="F227" s="74" t="s">
        <v>46</v>
      </c>
      <c r="G227" s="49">
        <v>5</v>
      </c>
      <c r="H227" s="49">
        <v>33</v>
      </c>
      <c r="I227" s="129">
        <v>54910.619999999995</v>
      </c>
      <c r="J227" s="129">
        <v>35421.019999999997</v>
      </c>
      <c r="K227" s="129">
        <v>35362.32</v>
      </c>
      <c r="L227" s="130">
        <v>1544</v>
      </c>
      <c r="M227" s="129">
        <f t="shared" si="18"/>
        <v>9659317.4299999997</v>
      </c>
      <c r="N227" s="129">
        <v>0</v>
      </c>
      <c r="O227" s="129">
        <v>0</v>
      </c>
      <c r="P227" s="129">
        <v>0</v>
      </c>
      <c r="Q227" s="129">
        <f>'Таблица 3 '!C224</f>
        <v>9659317.4299999997</v>
      </c>
      <c r="R227" s="129">
        <f t="shared" si="19"/>
        <v>9659317.4299999997</v>
      </c>
      <c r="S227" s="129">
        <v>0</v>
      </c>
      <c r="T227" s="131">
        <f t="shared" si="11"/>
        <v>272.70014895110307</v>
      </c>
      <c r="U227" s="131">
        <v>272.70014895110307</v>
      </c>
      <c r="V227" s="132" t="s">
        <v>41</v>
      </c>
    </row>
    <row r="228" spans="1:22" ht="42.75" customHeight="1" x14ac:dyDescent="0.25">
      <c r="A228" s="74">
        <v>45</v>
      </c>
      <c r="B228" s="50" t="s">
        <v>295</v>
      </c>
      <c r="C228" s="74" t="s">
        <v>250</v>
      </c>
      <c r="D228" s="74">
        <v>1976</v>
      </c>
      <c r="E228" s="74" t="s">
        <v>36</v>
      </c>
      <c r="F228" s="74" t="s">
        <v>46</v>
      </c>
      <c r="G228" s="49">
        <v>5</v>
      </c>
      <c r="H228" s="49">
        <v>13</v>
      </c>
      <c r="I228" s="129">
        <v>23383.42</v>
      </c>
      <c r="J228" s="129">
        <v>14109.62</v>
      </c>
      <c r="K228" s="129">
        <v>14109.62</v>
      </c>
      <c r="L228" s="130">
        <v>594</v>
      </c>
      <c r="M228" s="129">
        <f t="shared" si="18"/>
        <v>923986.84</v>
      </c>
      <c r="N228" s="129">
        <v>0</v>
      </c>
      <c r="O228" s="129">
        <v>0</v>
      </c>
      <c r="P228" s="129">
        <v>0</v>
      </c>
      <c r="Q228" s="129">
        <f>'Таблица 3 '!C225</f>
        <v>923986.84</v>
      </c>
      <c r="R228" s="129">
        <f t="shared" si="19"/>
        <v>923986.84</v>
      </c>
      <c r="S228" s="129">
        <v>0</v>
      </c>
      <c r="T228" s="131">
        <f t="shared" si="11"/>
        <v>65.486302253356214</v>
      </c>
      <c r="U228" s="131">
        <v>65.486302253356214</v>
      </c>
      <c r="V228" s="132" t="s">
        <v>41</v>
      </c>
    </row>
    <row r="229" spans="1:22" s="2" customFormat="1" ht="30.75" customHeight="1" x14ac:dyDescent="0.25">
      <c r="A229" s="73" t="s">
        <v>296</v>
      </c>
      <c r="B229" s="73"/>
      <c r="C229" s="125" t="s">
        <v>35</v>
      </c>
      <c r="D229" s="125" t="s">
        <v>35</v>
      </c>
      <c r="E229" s="125" t="s">
        <v>35</v>
      </c>
      <c r="F229" s="125" t="s">
        <v>35</v>
      </c>
      <c r="G229" s="56" t="s">
        <v>35</v>
      </c>
      <c r="H229" s="56" t="s">
        <v>35</v>
      </c>
      <c r="I229" s="126">
        <f>SUM(I230:I233)</f>
        <v>8274.2000000000007</v>
      </c>
      <c r="J229" s="126">
        <f t="shared" ref="J229:S229" si="20">SUM(J230:J233)</f>
        <v>6231.2000000000007</v>
      </c>
      <c r="K229" s="126">
        <f t="shared" si="20"/>
        <v>5282.5000000000009</v>
      </c>
      <c r="L229" s="127">
        <f t="shared" si="20"/>
        <v>272</v>
      </c>
      <c r="M229" s="126">
        <f t="shared" si="20"/>
        <v>9077183.9500000011</v>
      </c>
      <c r="N229" s="126">
        <f t="shared" si="20"/>
        <v>0</v>
      </c>
      <c r="O229" s="126">
        <f t="shared" si="20"/>
        <v>0</v>
      </c>
      <c r="P229" s="126">
        <f t="shared" si="20"/>
        <v>0</v>
      </c>
      <c r="Q229" s="126">
        <f t="shared" si="20"/>
        <v>9077183.9500000011</v>
      </c>
      <c r="R229" s="126">
        <f t="shared" si="20"/>
        <v>9077183.9500000011</v>
      </c>
      <c r="S229" s="126">
        <f t="shared" si="20"/>
        <v>0</v>
      </c>
      <c r="T229" s="133" t="s">
        <v>36</v>
      </c>
      <c r="U229" s="133" t="s">
        <v>36</v>
      </c>
      <c r="V229" s="128" t="s">
        <v>36</v>
      </c>
    </row>
    <row r="230" spans="1:22" ht="45.75" customHeight="1" x14ac:dyDescent="0.25">
      <c r="A230" s="74">
        <v>1</v>
      </c>
      <c r="B230" s="50" t="s">
        <v>1464</v>
      </c>
      <c r="C230" s="74" t="s">
        <v>39</v>
      </c>
      <c r="D230" s="74">
        <v>1962</v>
      </c>
      <c r="E230" s="74" t="s">
        <v>36</v>
      </c>
      <c r="F230" s="74" t="s">
        <v>40</v>
      </c>
      <c r="G230" s="49">
        <v>4</v>
      </c>
      <c r="H230" s="49">
        <v>2</v>
      </c>
      <c r="I230" s="129">
        <v>1364.9</v>
      </c>
      <c r="J230" s="129">
        <v>1200.7</v>
      </c>
      <c r="K230" s="129">
        <v>1198.5</v>
      </c>
      <c r="L230" s="130">
        <v>53</v>
      </c>
      <c r="M230" s="129">
        <f t="shared" ref="M230:M233" si="21">SUM(N230:Q230)</f>
        <v>1276402.5</v>
      </c>
      <c r="N230" s="129">
        <v>0</v>
      </c>
      <c r="O230" s="129">
        <v>0</v>
      </c>
      <c r="P230" s="129">
        <v>0</v>
      </c>
      <c r="Q230" s="129">
        <f>'Таблица 3 '!C227</f>
        <v>1276402.5</v>
      </c>
      <c r="R230" s="129">
        <f t="shared" ref="R230:R233" si="22">Q230</f>
        <v>1276402.5</v>
      </c>
      <c r="S230" s="129">
        <v>0</v>
      </c>
      <c r="T230" s="131">
        <f t="shared" si="11"/>
        <v>1063.0486382943282</v>
      </c>
      <c r="U230" s="131">
        <v>1063.05</v>
      </c>
      <c r="V230" s="132" t="s">
        <v>41</v>
      </c>
    </row>
    <row r="231" spans="1:22" ht="45.75" customHeight="1" x14ac:dyDescent="0.25">
      <c r="A231" s="74">
        <v>2</v>
      </c>
      <c r="B231" s="50" t="s">
        <v>297</v>
      </c>
      <c r="C231" s="74" t="s">
        <v>39</v>
      </c>
      <c r="D231" s="74">
        <v>1967</v>
      </c>
      <c r="E231" s="74" t="s">
        <v>36</v>
      </c>
      <c r="F231" s="74" t="s">
        <v>40</v>
      </c>
      <c r="G231" s="49">
        <v>5</v>
      </c>
      <c r="H231" s="49">
        <v>4</v>
      </c>
      <c r="I231" s="129">
        <v>3677.3</v>
      </c>
      <c r="J231" s="129">
        <v>3378.9</v>
      </c>
      <c r="K231" s="129">
        <v>3299.8</v>
      </c>
      <c r="L231" s="130">
        <v>150</v>
      </c>
      <c r="M231" s="129">
        <f t="shared" si="21"/>
        <v>3696189</v>
      </c>
      <c r="N231" s="129">
        <v>0</v>
      </c>
      <c r="O231" s="129">
        <v>0</v>
      </c>
      <c r="P231" s="129">
        <v>0</v>
      </c>
      <c r="Q231" s="129">
        <f>'Таблица 3 '!C228</f>
        <v>3696189</v>
      </c>
      <c r="R231" s="129">
        <f t="shared" si="22"/>
        <v>3696189</v>
      </c>
      <c r="S231" s="129">
        <v>0</v>
      </c>
      <c r="T231" s="131">
        <f t="shared" si="11"/>
        <v>1093.9030453697949</v>
      </c>
      <c r="U231" s="131">
        <v>1093.9000000000001</v>
      </c>
      <c r="V231" s="132" t="s">
        <v>41</v>
      </c>
    </row>
    <row r="232" spans="1:22" ht="45.75" customHeight="1" x14ac:dyDescent="0.25">
      <c r="A232" s="74">
        <v>3</v>
      </c>
      <c r="B232" s="50" t="s">
        <v>298</v>
      </c>
      <c r="C232" s="74" t="s">
        <v>39</v>
      </c>
      <c r="D232" s="74">
        <v>1978</v>
      </c>
      <c r="E232" s="74" t="s">
        <v>36</v>
      </c>
      <c r="F232" s="74" t="s">
        <v>40</v>
      </c>
      <c r="G232" s="49">
        <v>2</v>
      </c>
      <c r="H232" s="49">
        <v>2</v>
      </c>
      <c r="I232" s="129">
        <v>795</v>
      </c>
      <c r="J232" s="129">
        <v>730.6</v>
      </c>
      <c r="K232" s="129">
        <v>730.6</v>
      </c>
      <c r="L232" s="130">
        <v>31</v>
      </c>
      <c r="M232" s="129">
        <f t="shared" si="21"/>
        <v>3460954.48</v>
      </c>
      <c r="N232" s="129">
        <v>0</v>
      </c>
      <c r="O232" s="129">
        <v>0</v>
      </c>
      <c r="P232" s="129">
        <v>0</v>
      </c>
      <c r="Q232" s="129">
        <f>'Таблица 3 '!C229</f>
        <v>3460954.48</v>
      </c>
      <c r="R232" s="129">
        <f t="shared" si="22"/>
        <v>3460954.48</v>
      </c>
      <c r="S232" s="129">
        <v>0</v>
      </c>
      <c r="T232" s="131">
        <f t="shared" ref="T232:T294" si="23">M232/J232</f>
        <v>4737.1399945250478</v>
      </c>
      <c r="U232" s="131">
        <v>4737.1400000000003</v>
      </c>
      <c r="V232" s="132" t="s">
        <v>41</v>
      </c>
    </row>
    <row r="233" spans="1:22" ht="45.75" customHeight="1" x14ac:dyDescent="0.25">
      <c r="A233" s="74">
        <v>4</v>
      </c>
      <c r="B233" s="50" t="s">
        <v>299</v>
      </c>
      <c r="C233" s="74" t="s">
        <v>39</v>
      </c>
      <c r="D233" s="74" t="s">
        <v>67</v>
      </c>
      <c r="E233" s="74" t="s">
        <v>36</v>
      </c>
      <c r="F233" s="74" t="s">
        <v>40</v>
      </c>
      <c r="G233" s="49">
        <v>2</v>
      </c>
      <c r="H233" s="49">
        <v>2</v>
      </c>
      <c r="I233" s="129">
        <v>2437</v>
      </c>
      <c r="J233" s="129">
        <v>921</v>
      </c>
      <c r="K233" s="129">
        <v>53.6</v>
      </c>
      <c r="L233" s="130">
        <v>38</v>
      </c>
      <c r="M233" s="129">
        <f t="shared" si="21"/>
        <v>643637.97</v>
      </c>
      <c r="N233" s="129">
        <v>0</v>
      </c>
      <c r="O233" s="129">
        <v>0</v>
      </c>
      <c r="P233" s="129">
        <v>0</v>
      </c>
      <c r="Q233" s="129">
        <f>'Таблица 3 '!C230</f>
        <v>643637.97</v>
      </c>
      <c r="R233" s="129">
        <f t="shared" si="22"/>
        <v>643637.97</v>
      </c>
      <c r="S233" s="129">
        <v>0</v>
      </c>
      <c r="T233" s="131">
        <f t="shared" si="23"/>
        <v>698.84687296416939</v>
      </c>
      <c r="U233" s="131">
        <v>698.85</v>
      </c>
      <c r="V233" s="132" t="s">
        <v>41</v>
      </c>
    </row>
    <row r="234" spans="1:22" s="2" customFormat="1" ht="39.75" customHeight="1" x14ac:dyDescent="0.25">
      <c r="A234" s="73" t="s">
        <v>300</v>
      </c>
      <c r="B234" s="73"/>
      <c r="C234" s="125" t="s">
        <v>35</v>
      </c>
      <c r="D234" s="125" t="s">
        <v>35</v>
      </c>
      <c r="E234" s="125" t="s">
        <v>35</v>
      </c>
      <c r="F234" s="125" t="s">
        <v>35</v>
      </c>
      <c r="G234" s="56" t="s">
        <v>35</v>
      </c>
      <c r="H234" s="56" t="s">
        <v>35</v>
      </c>
      <c r="I234" s="126">
        <f>SUM(I235:I242)</f>
        <v>19194.300000000003</v>
      </c>
      <c r="J234" s="126">
        <f t="shared" ref="J234:S234" si="24">SUM(J235:J242)</f>
        <v>11855.230000000001</v>
      </c>
      <c r="K234" s="126">
        <f t="shared" si="24"/>
        <v>10860.83</v>
      </c>
      <c r="L234" s="127">
        <f t="shared" si="24"/>
        <v>430</v>
      </c>
      <c r="M234" s="126">
        <f t="shared" si="24"/>
        <v>24034718.23</v>
      </c>
      <c r="N234" s="126">
        <f t="shared" si="24"/>
        <v>0</v>
      </c>
      <c r="O234" s="126">
        <f t="shared" si="24"/>
        <v>0</v>
      </c>
      <c r="P234" s="126">
        <f t="shared" si="24"/>
        <v>0</v>
      </c>
      <c r="Q234" s="126">
        <f t="shared" si="24"/>
        <v>24034718.23</v>
      </c>
      <c r="R234" s="126">
        <f t="shared" si="24"/>
        <v>24034718.23</v>
      </c>
      <c r="S234" s="126">
        <f t="shared" si="24"/>
        <v>0</v>
      </c>
      <c r="T234" s="133" t="s">
        <v>36</v>
      </c>
      <c r="U234" s="133" t="s">
        <v>36</v>
      </c>
      <c r="V234" s="128" t="s">
        <v>36</v>
      </c>
    </row>
    <row r="235" spans="1:22" ht="45" x14ac:dyDescent="0.25">
      <c r="A235" s="74">
        <v>1</v>
      </c>
      <c r="B235" s="50" t="s">
        <v>301</v>
      </c>
      <c r="C235" s="74" t="s">
        <v>39</v>
      </c>
      <c r="D235" s="74" t="s">
        <v>60</v>
      </c>
      <c r="E235" s="74" t="s">
        <v>36</v>
      </c>
      <c r="F235" s="74" t="s">
        <v>61</v>
      </c>
      <c r="G235" s="49">
        <v>2</v>
      </c>
      <c r="H235" s="49">
        <v>2</v>
      </c>
      <c r="I235" s="129">
        <v>1292</v>
      </c>
      <c r="J235" s="129">
        <v>633.61</v>
      </c>
      <c r="K235" s="129">
        <v>537.51</v>
      </c>
      <c r="L235" s="130">
        <v>21</v>
      </c>
      <c r="M235" s="129">
        <f t="shared" ref="M235:M242" si="25">SUM(N235:Q235)</f>
        <v>3602684.19</v>
      </c>
      <c r="N235" s="129">
        <v>0</v>
      </c>
      <c r="O235" s="129">
        <v>0</v>
      </c>
      <c r="P235" s="129">
        <v>0</v>
      </c>
      <c r="Q235" s="129">
        <f>'Таблица 3 '!C232</f>
        <v>3602684.19</v>
      </c>
      <c r="R235" s="129">
        <f t="shared" ref="R235:R242" si="26">Q235</f>
        <v>3602684.19</v>
      </c>
      <c r="S235" s="129">
        <v>0</v>
      </c>
      <c r="T235" s="131">
        <f t="shared" si="23"/>
        <v>5685.9648521961453</v>
      </c>
      <c r="U235" s="131">
        <v>5685.9648521961453</v>
      </c>
      <c r="V235" s="132" t="s">
        <v>41</v>
      </c>
    </row>
    <row r="236" spans="1:22" ht="45" x14ac:dyDescent="0.25">
      <c r="A236" s="74">
        <v>2</v>
      </c>
      <c r="B236" s="50" t="s">
        <v>302</v>
      </c>
      <c r="C236" s="74" t="s">
        <v>39</v>
      </c>
      <c r="D236" s="74" t="s">
        <v>60</v>
      </c>
      <c r="E236" s="74" t="s">
        <v>36</v>
      </c>
      <c r="F236" s="74" t="s">
        <v>61</v>
      </c>
      <c r="G236" s="49">
        <v>2</v>
      </c>
      <c r="H236" s="49">
        <v>2</v>
      </c>
      <c r="I236" s="129">
        <v>1296</v>
      </c>
      <c r="J236" s="129">
        <v>727.7</v>
      </c>
      <c r="K236" s="129">
        <v>697.2</v>
      </c>
      <c r="L236" s="130">
        <v>22</v>
      </c>
      <c r="M236" s="129">
        <f t="shared" si="25"/>
        <v>4446995.8499999996</v>
      </c>
      <c r="N236" s="129">
        <v>0</v>
      </c>
      <c r="O236" s="129">
        <v>0</v>
      </c>
      <c r="P236" s="129">
        <v>0</v>
      </c>
      <c r="Q236" s="129">
        <f>'Таблица 3 '!C233</f>
        <v>4446995.8499999996</v>
      </c>
      <c r="R236" s="129">
        <f t="shared" si="26"/>
        <v>4446995.8499999996</v>
      </c>
      <c r="S236" s="129">
        <v>0</v>
      </c>
      <c r="T236" s="131">
        <f t="shared" si="23"/>
        <v>6111.0290641747961</v>
      </c>
      <c r="U236" s="131">
        <v>6111.0290641747961</v>
      </c>
      <c r="V236" s="132" t="s">
        <v>41</v>
      </c>
    </row>
    <row r="237" spans="1:22" ht="45" x14ac:dyDescent="0.25">
      <c r="A237" s="74">
        <v>3</v>
      </c>
      <c r="B237" s="50" t="s">
        <v>303</v>
      </c>
      <c r="C237" s="74" t="s">
        <v>39</v>
      </c>
      <c r="D237" s="74" t="s">
        <v>230</v>
      </c>
      <c r="E237" s="74" t="s">
        <v>36</v>
      </c>
      <c r="F237" s="74" t="s">
        <v>46</v>
      </c>
      <c r="G237" s="49">
        <v>5</v>
      </c>
      <c r="H237" s="49">
        <v>2</v>
      </c>
      <c r="I237" s="129">
        <v>4016.3</v>
      </c>
      <c r="J237" s="129">
        <v>3132.04</v>
      </c>
      <c r="K237" s="129">
        <v>2576.7399999999998</v>
      </c>
      <c r="L237" s="130">
        <v>144</v>
      </c>
      <c r="M237" s="129">
        <f t="shared" si="25"/>
        <v>8792728.3699999992</v>
      </c>
      <c r="N237" s="129">
        <v>0</v>
      </c>
      <c r="O237" s="129">
        <v>0</v>
      </c>
      <c r="P237" s="129">
        <v>0</v>
      </c>
      <c r="Q237" s="129">
        <f>'Таблица 3 '!C234</f>
        <v>8792728.3699999992</v>
      </c>
      <c r="R237" s="129">
        <f t="shared" si="26"/>
        <v>8792728.3699999992</v>
      </c>
      <c r="S237" s="129">
        <v>0</v>
      </c>
      <c r="T237" s="131">
        <f t="shared" si="23"/>
        <v>2807.3486832862923</v>
      </c>
      <c r="U237" s="131">
        <v>2807.3486832862923</v>
      </c>
      <c r="V237" s="132" t="s">
        <v>41</v>
      </c>
    </row>
    <row r="238" spans="1:22" ht="45" x14ac:dyDescent="0.25">
      <c r="A238" s="74">
        <v>4</v>
      </c>
      <c r="B238" s="50" t="s">
        <v>304</v>
      </c>
      <c r="C238" s="74" t="s">
        <v>39</v>
      </c>
      <c r="D238" s="74" t="s">
        <v>305</v>
      </c>
      <c r="E238" s="74" t="s">
        <v>36</v>
      </c>
      <c r="F238" s="74" t="s">
        <v>306</v>
      </c>
      <c r="G238" s="49">
        <v>2</v>
      </c>
      <c r="H238" s="49">
        <v>2</v>
      </c>
      <c r="I238" s="129">
        <v>926.1</v>
      </c>
      <c r="J238" s="129">
        <v>502.3</v>
      </c>
      <c r="K238" s="129">
        <v>502.3</v>
      </c>
      <c r="L238" s="130">
        <v>16</v>
      </c>
      <c r="M238" s="129">
        <f t="shared" si="25"/>
        <v>197716.8</v>
      </c>
      <c r="N238" s="129">
        <v>0</v>
      </c>
      <c r="O238" s="129">
        <v>0</v>
      </c>
      <c r="P238" s="129">
        <v>0</v>
      </c>
      <c r="Q238" s="129">
        <f>'Таблица 3 '!C235</f>
        <v>197716.8</v>
      </c>
      <c r="R238" s="129">
        <f t="shared" si="26"/>
        <v>197716.8</v>
      </c>
      <c r="S238" s="129">
        <v>0</v>
      </c>
      <c r="T238" s="131">
        <f t="shared" si="23"/>
        <v>393.62293450129403</v>
      </c>
      <c r="U238" s="131">
        <v>393.62293450129403</v>
      </c>
      <c r="V238" s="132" t="s">
        <v>41</v>
      </c>
    </row>
    <row r="239" spans="1:22" ht="45" x14ac:dyDescent="0.25">
      <c r="A239" s="74">
        <v>5</v>
      </c>
      <c r="B239" s="50" t="s">
        <v>307</v>
      </c>
      <c r="C239" s="74" t="s">
        <v>39</v>
      </c>
      <c r="D239" s="74" t="s">
        <v>308</v>
      </c>
      <c r="E239" s="74" t="s">
        <v>36</v>
      </c>
      <c r="F239" s="74" t="s">
        <v>61</v>
      </c>
      <c r="G239" s="49">
        <v>2</v>
      </c>
      <c r="H239" s="49">
        <v>2</v>
      </c>
      <c r="I239" s="129">
        <v>1715</v>
      </c>
      <c r="J239" s="129">
        <v>709.18</v>
      </c>
      <c r="K239" s="129">
        <v>632.28</v>
      </c>
      <c r="L239" s="130">
        <v>20</v>
      </c>
      <c r="M239" s="129">
        <f t="shared" si="25"/>
        <v>163045.48000000001</v>
      </c>
      <c r="N239" s="129">
        <v>0</v>
      </c>
      <c r="O239" s="129">
        <v>0</v>
      </c>
      <c r="P239" s="129">
        <v>0</v>
      </c>
      <c r="Q239" s="129">
        <f>'Таблица 3 '!C236</f>
        <v>163045.48000000001</v>
      </c>
      <c r="R239" s="129">
        <f t="shared" si="26"/>
        <v>163045.48000000001</v>
      </c>
      <c r="S239" s="129">
        <v>0</v>
      </c>
      <c r="T239" s="131">
        <f t="shared" si="23"/>
        <v>229.90704757607381</v>
      </c>
      <c r="U239" s="131">
        <v>229.90704757607381</v>
      </c>
      <c r="V239" s="132" t="s">
        <v>41</v>
      </c>
    </row>
    <row r="240" spans="1:22" ht="45" x14ac:dyDescent="0.25">
      <c r="A240" s="74">
        <v>6</v>
      </c>
      <c r="B240" s="50" t="s">
        <v>309</v>
      </c>
      <c r="C240" s="74" t="s">
        <v>39</v>
      </c>
      <c r="D240" s="74" t="s">
        <v>305</v>
      </c>
      <c r="E240" s="74" t="s">
        <v>36</v>
      </c>
      <c r="F240" s="74" t="s">
        <v>61</v>
      </c>
      <c r="G240" s="49">
        <v>3</v>
      </c>
      <c r="H240" s="49">
        <v>2</v>
      </c>
      <c r="I240" s="129">
        <v>6864</v>
      </c>
      <c r="J240" s="129">
        <v>4547.2</v>
      </c>
      <c r="K240" s="129">
        <v>4476.2</v>
      </c>
      <c r="L240" s="130">
        <v>160</v>
      </c>
      <c r="M240" s="129">
        <f t="shared" si="25"/>
        <v>3520179.6</v>
      </c>
      <c r="N240" s="129">
        <v>0</v>
      </c>
      <c r="O240" s="129">
        <v>0</v>
      </c>
      <c r="P240" s="129">
        <v>0</v>
      </c>
      <c r="Q240" s="129">
        <f>'Таблица 3 '!C237</f>
        <v>3520179.6</v>
      </c>
      <c r="R240" s="129">
        <f t="shared" si="26"/>
        <v>3520179.6</v>
      </c>
      <c r="S240" s="129">
        <v>0</v>
      </c>
      <c r="T240" s="131">
        <f t="shared" si="23"/>
        <v>774.14224137931035</v>
      </c>
      <c r="U240" s="131">
        <v>774.14224137931035</v>
      </c>
      <c r="V240" s="132" t="s">
        <v>41</v>
      </c>
    </row>
    <row r="241" spans="1:22" ht="45" x14ac:dyDescent="0.25">
      <c r="A241" s="74">
        <v>7</v>
      </c>
      <c r="B241" s="50" t="s">
        <v>310</v>
      </c>
      <c r="C241" s="74" t="s">
        <v>39</v>
      </c>
      <c r="D241" s="74" t="s">
        <v>311</v>
      </c>
      <c r="E241" s="74" t="s">
        <v>36</v>
      </c>
      <c r="F241" s="74" t="s">
        <v>61</v>
      </c>
      <c r="G241" s="49">
        <v>2</v>
      </c>
      <c r="H241" s="49">
        <v>3</v>
      </c>
      <c r="I241" s="129">
        <v>2306</v>
      </c>
      <c r="J241" s="129">
        <v>905.5</v>
      </c>
      <c r="K241" s="129">
        <v>799.4</v>
      </c>
      <c r="L241" s="130">
        <v>29</v>
      </c>
      <c r="M241" s="129">
        <f t="shared" si="25"/>
        <v>430716</v>
      </c>
      <c r="N241" s="129">
        <v>0</v>
      </c>
      <c r="O241" s="129">
        <v>0</v>
      </c>
      <c r="P241" s="129">
        <v>0</v>
      </c>
      <c r="Q241" s="129">
        <f>'Таблица 3 '!C238</f>
        <v>430716</v>
      </c>
      <c r="R241" s="129">
        <f t="shared" si="26"/>
        <v>430716</v>
      </c>
      <c r="S241" s="129">
        <v>0</v>
      </c>
      <c r="T241" s="131">
        <f t="shared" si="23"/>
        <v>475.66648260629489</v>
      </c>
      <c r="U241" s="131">
        <v>475.66648260629489</v>
      </c>
      <c r="V241" s="132" t="s">
        <v>41</v>
      </c>
    </row>
    <row r="242" spans="1:22" ht="47.25" customHeight="1" x14ac:dyDescent="0.25">
      <c r="A242" s="74">
        <v>8</v>
      </c>
      <c r="B242" s="50" t="s">
        <v>312</v>
      </c>
      <c r="C242" s="74" t="s">
        <v>39</v>
      </c>
      <c r="D242" s="74">
        <v>1984</v>
      </c>
      <c r="E242" s="74" t="s">
        <v>36</v>
      </c>
      <c r="F242" s="74" t="s">
        <v>40</v>
      </c>
      <c r="G242" s="49">
        <v>2</v>
      </c>
      <c r="H242" s="49">
        <v>2</v>
      </c>
      <c r="I242" s="129">
        <v>778.9</v>
      </c>
      <c r="J242" s="129">
        <v>697.7</v>
      </c>
      <c r="K242" s="129">
        <v>639.20000000000005</v>
      </c>
      <c r="L242" s="130">
        <v>18</v>
      </c>
      <c r="M242" s="129">
        <f t="shared" si="25"/>
        <v>2880651.94</v>
      </c>
      <c r="N242" s="129">
        <v>0</v>
      </c>
      <c r="O242" s="129">
        <v>0</v>
      </c>
      <c r="P242" s="129">
        <v>0</v>
      </c>
      <c r="Q242" s="129">
        <f>'Таблица 3 '!C239</f>
        <v>2880651.94</v>
      </c>
      <c r="R242" s="129">
        <f t="shared" si="26"/>
        <v>2880651.94</v>
      </c>
      <c r="S242" s="129">
        <v>0</v>
      </c>
      <c r="T242" s="131">
        <f t="shared" si="23"/>
        <v>4128.783058621184</v>
      </c>
      <c r="U242" s="131">
        <v>4128.783058621184</v>
      </c>
      <c r="V242" s="132" t="s">
        <v>41</v>
      </c>
    </row>
    <row r="243" spans="1:22" s="2" customFormat="1" ht="30" customHeight="1" x14ac:dyDescent="0.25">
      <c r="A243" s="73" t="s">
        <v>313</v>
      </c>
      <c r="B243" s="73"/>
      <c r="C243" s="125" t="s">
        <v>35</v>
      </c>
      <c r="D243" s="125" t="s">
        <v>35</v>
      </c>
      <c r="E243" s="125" t="s">
        <v>35</v>
      </c>
      <c r="F243" s="125" t="s">
        <v>35</v>
      </c>
      <c r="G243" s="56" t="s">
        <v>35</v>
      </c>
      <c r="H243" s="56" t="s">
        <v>35</v>
      </c>
      <c r="I243" s="126">
        <f>SUM(I244:I244)</f>
        <v>4300.3</v>
      </c>
      <c r="J243" s="126">
        <f t="shared" ref="J243:S243" si="27">SUM(J244:J244)</f>
        <v>3265.4</v>
      </c>
      <c r="K243" s="126">
        <f t="shared" si="27"/>
        <v>791.4</v>
      </c>
      <c r="L243" s="127">
        <f t="shared" si="27"/>
        <v>70</v>
      </c>
      <c r="M243" s="126">
        <f t="shared" si="27"/>
        <v>2002130.01</v>
      </c>
      <c r="N243" s="126">
        <f t="shared" si="27"/>
        <v>0</v>
      </c>
      <c r="O243" s="126">
        <f t="shared" si="27"/>
        <v>0</v>
      </c>
      <c r="P243" s="126">
        <f t="shared" si="27"/>
        <v>0</v>
      </c>
      <c r="Q243" s="126">
        <f t="shared" si="27"/>
        <v>2002130.01</v>
      </c>
      <c r="R243" s="126">
        <f t="shared" si="27"/>
        <v>2002130.01</v>
      </c>
      <c r="S243" s="126">
        <f t="shared" si="27"/>
        <v>0</v>
      </c>
      <c r="T243" s="133" t="s">
        <v>36</v>
      </c>
      <c r="U243" s="133" t="s">
        <v>36</v>
      </c>
      <c r="V243" s="128" t="s">
        <v>36</v>
      </c>
    </row>
    <row r="244" spans="1:22" ht="45.75" customHeight="1" x14ac:dyDescent="0.25">
      <c r="A244" s="74">
        <v>1</v>
      </c>
      <c r="B244" s="50" t="s">
        <v>314</v>
      </c>
      <c r="C244" s="74" t="s">
        <v>39</v>
      </c>
      <c r="D244" s="74">
        <v>1969</v>
      </c>
      <c r="E244" s="74" t="s">
        <v>36</v>
      </c>
      <c r="F244" s="74" t="s">
        <v>61</v>
      </c>
      <c r="G244" s="49">
        <v>5</v>
      </c>
      <c r="H244" s="49">
        <v>4</v>
      </c>
      <c r="I244" s="129">
        <v>4300.3</v>
      </c>
      <c r="J244" s="129">
        <v>3265.4</v>
      </c>
      <c r="K244" s="129">
        <v>791.4</v>
      </c>
      <c r="L244" s="130">
        <v>70</v>
      </c>
      <c r="M244" s="129">
        <f>SUM(N244:Q244)</f>
        <v>2002130.01</v>
      </c>
      <c r="N244" s="129">
        <v>0</v>
      </c>
      <c r="O244" s="129">
        <v>0</v>
      </c>
      <c r="P244" s="129">
        <v>0</v>
      </c>
      <c r="Q244" s="129">
        <f>'Таблица 3 '!C241</f>
        <v>2002130.01</v>
      </c>
      <c r="R244" s="129">
        <f>Q244</f>
        <v>2002130.01</v>
      </c>
      <c r="S244" s="129">
        <v>0</v>
      </c>
      <c r="T244" s="131">
        <f t="shared" si="23"/>
        <v>613.13468794022174</v>
      </c>
      <c r="U244" s="131">
        <v>861.83</v>
      </c>
      <c r="V244" s="132" t="s">
        <v>41</v>
      </c>
    </row>
    <row r="245" spans="1:22" s="2" customFormat="1" ht="29.25" customHeight="1" x14ac:dyDescent="0.25">
      <c r="A245" s="73" t="s">
        <v>315</v>
      </c>
      <c r="B245" s="73"/>
      <c r="C245" s="125" t="s">
        <v>35</v>
      </c>
      <c r="D245" s="125" t="s">
        <v>35</v>
      </c>
      <c r="E245" s="125" t="s">
        <v>35</v>
      </c>
      <c r="F245" s="125" t="s">
        <v>35</v>
      </c>
      <c r="G245" s="56" t="s">
        <v>35</v>
      </c>
      <c r="H245" s="56" t="s">
        <v>35</v>
      </c>
      <c r="I245" s="126">
        <f>SUM(I246:I247)</f>
        <v>1204.01</v>
      </c>
      <c r="J245" s="126">
        <f t="shared" ref="J245:S245" si="28">SUM(J246:J247)</f>
        <v>1091.9000000000001</v>
      </c>
      <c r="K245" s="126">
        <f t="shared" si="28"/>
        <v>1038.4000000000001</v>
      </c>
      <c r="L245" s="127">
        <f t="shared" si="28"/>
        <v>41</v>
      </c>
      <c r="M245" s="126">
        <f t="shared" si="28"/>
        <v>1305958.24</v>
      </c>
      <c r="N245" s="126">
        <f t="shared" si="28"/>
        <v>0</v>
      </c>
      <c r="O245" s="126">
        <f t="shared" si="28"/>
        <v>0</v>
      </c>
      <c r="P245" s="126">
        <f t="shared" si="28"/>
        <v>0</v>
      </c>
      <c r="Q245" s="126">
        <f t="shared" si="28"/>
        <v>1305958.24</v>
      </c>
      <c r="R245" s="126">
        <f t="shared" si="28"/>
        <v>1305958.24</v>
      </c>
      <c r="S245" s="126">
        <f t="shared" si="28"/>
        <v>0</v>
      </c>
      <c r="T245" s="133" t="s">
        <v>36</v>
      </c>
      <c r="U245" s="133" t="s">
        <v>36</v>
      </c>
      <c r="V245" s="128" t="s">
        <v>36</v>
      </c>
    </row>
    <row r="246" spans="1:22" ht="45" x14ac:dyDescent="0.25">
      <c r="A246" s="74">
        <v>1</v>
      </c>
      <c r="B246" s="50" t="s">
        <v>316</v>
      </c>
      <c r="C246" s="74" t="s">
        <v>39</v>
      </c>
      <c r="D246" s="74" t="s">
        <v>92</v>
      </c>
      <c r="E246" s="74">
        <v>2020</v>
      </c>
      <c r="F246" s="74" t="s">
        <v>61</v>
      </c>
      <c r="G246" s="49">
        <v>2</v>
      </c>
      <c r="H246" s="49">
        <v>3</v>
      </c>
      <c r="I246" s="129">
        <v>572.79999999999995</v>
      </c>
      <c r="J246" s="129">
        <v>540.9</v>
      </c>
      <c r="K246" s="129">
        <v>487.4</v>
      </c>
      <c r="L246" s="130">
        <v>24</v>
      </c>
      <c r="M246" s="129">
        <f t="shared" ref="M246:M247" si="29">SUM(N246:Q246)</f>
        <v>79020.639999999999</v>
      </c>
      <c r="N246" s="129">
        <v>0</v>
      </c>
      <c r="O246" s="129">
        <v>0</v>
      </c>
      <c r="P246" s="129">
        <v>0</v>
      </c>
      <c r="Q246" s="129">
        <f>'Таблица 3 '!C243</f>
        <v>79020.639999999999</v>
      </c>
      <c r="R246" s="129">
        <f t="shared" ref="R246:R247" si="30">Q246</f>
        <v>79020.639999999999</v>
      </c>
      <c r="S246" s="129">
        <v>0</v>
      </c>
      <c r="T246" s="131">
        <f t="shared" si="23"/>
        <v>146.09103346274728</v>
      </c>
      <c r="U246" s="131">
        <v>146.09103346274728</v>
      </c>
      <c r="V246" s="132" t="s">
        <v>41</v>
      </c>
    </row>
    <row r="247" spans="1:22" ht="45" x14ac:dyDescent="0.25">
      <c r="A247" s="74">
        <v>2</v>
      </c>
      <c r="B247" s="50" t="s">
        <v>317</v>
      </c>
      <c r="C247" s="74" t="s">
        <v>39</v>
      </c>
      <c r="D247" s="74">
        <v>1964</v>
      </c>
      <c r="E247" s="74" t="s">
        <v>36</v>
      </c>
      <c r="F247" s="74" t="s">
        <v>40</v>
      </c>
      <c r="G247" s="49">
        <v>2</v>
      </c>
      <c r="H247" s="49">
        <v>3</v>
      </c>
      <c r="I247" s="129">
        <v>631.21</v>
      </c>
      <c r="J247" s="129">
        <v>551</v>
      </c>
      <c r="K247" s="129">
        <v>551</v>
      </c>
      <c r="L247" s="130">
        <v>17</v>
      </c>
      <c r="M247" s="129">
        <f t="shared" si="29"/>
        <v>1226937.6000000001</v>
      </c>
      <c r="N247" s="129">
        <v>0</v>
      </c>
      <c r="O247" s="129">
        <v>0</v>
      </c>
      <c r="P247" s="129">
        <v>0</v>
      </c>
      <c r="Q247" s="129">
        <f>'Таблица 3 '!C244</f>
        <v>1226937.6000000001</v>
      </c>
      <c r="R247" s="129">
        <f t="shared" si="30"/>
        <v>1226937.6000000001</v>
      </c>
      <c r="S247" s="129">
        <v>0</v>
      </c>
      <c r="T247" s="131">
        <f t="shared" si="23"/>
        <v>2226.7470054446462</v>
      </c>
      <c r="U247" s="131">
        <v>2226.7470054446462</v>
      </c>
      <c r="V247" s="132" t="s">
        <v>41</v>
      </c>
    </row>
    <row r="248" spans="1:22" s="2" customFormat="1" ht="30" customHeight="1" x14ac:dyDescent="0.25">
      <c r="A248" s="73" t="s">
        <v>318</v>
      </c>
      <c r="B248" s="73"/>
      <c r="C248" s="125" t="s">
        <v>35</v>
      </c>
      <c r="D248" s="125" t="s">
        <v>35</v>
      </c>
      <c r="E248" s="125" t="s">
        <v>35</v>
      </c>
      <c r="F248" s="125" t="s">
        <v>35</v>
      </c>
      <c r="G248" s="56" t="s">
        <v>35</v>
      </c>
      <c r="H248" s="56" t="s">
        <v>35</v>
      </c>
      <c r="I248" s="126">
        <f>I249</f>
        <v>1187.5999999999999</v>
      </c>
      <c r="J248" s="126">
        <f t="shared" ref="J248:S250" si="31">J249</f>
        <v>726</v>
      </c>
      <c r="K248" s="126">
        <f t="shared" si="31"/>
        <v>666.7</v>
      </c>
      <c r="L248" s="127">
        <f t="shared" si="31"/>
        <v>16</v>
      </c>
      <c r="M248" s="126">
        <f t="shared" si="31"/>
        <v>308421.59999999998</v>
      </c>
      <c r="N248" s="126">
        <f t="shared" si="31"/>
        <v>0</v>
      </c>
      <c r="O248" s="126">
        <f t="shared" si="31"/>
        <v>0</v>
      </c>
      <c r="P248" s="126">
        <f t="shared" si="31"/>
        <v>0</v>
      </c>
      <c r="Q248" s="126">
        <f t="shared" si="31"/>
        <v>308421.59999999998</v>
      </c>
      <c r="R248" s="126">
        <f t="shared" si="31"/>
        <v>308421.59999999998</v>
      </c>
      <c r="S248" s="126">
        <f t="shared" si="31"/>
        <v>0</v>
      </c>
      <c r="T248" s="133" t="s">
        <v>36</v>
      </c>
      <c r="U248" s="133" t="s">
        <v>36</v>
      </c>
      <c r="V248" s="128" t="s">
        <v>36</v>
      </c>
    </row>
    <row r="249" spans="1:22" ht="45" x14ac:dyDescent="0.25">
      <c r="A249" s="74">
        <v>1</v>
      </c>
      <c r="B249" s="50" t="s">
        <v>319</v>
      </c>
      <c r="C249" s="74" t="s">
        <v>39</v>
      </c>
      <c r="D249" s="74" t="s">
        <v>320</v>
      </c>
      <c r="E249" s="74" t="s">
        <v>36</v>
      </c>
      <c r="F249" s="74" t="s">
        <v>61</v>
      </c>
      <c r="G249" s="49">
        <v>2</v>
      </c>
      <c r="H249" s="49">
        <v>2</v>
      </c>
      <c r="I249" s="129">
        <v>1187.5999999999999</v>
      </c>
      <c r="J249" s="129">
        <v>726</v>
      </c>
      <c r="K249" s="129">
        <v>666.7</v>
      </c>
      <c r="L249" s="130">
        <v>16</v>
      </c>
      <c r="M249" s="129">
        <f>SUM(N249:Q249)</f>
        <v>308421.59999999998</v>
      </c>
      <c r="N249" s="129">
        <v>0</v>
      </c>
      <c r="O249" s="129">
        <v>0</v>
      </c>
      <c r="P249" s="129">
        <v>0</v>
      </c>
      <c r="Q249" s="129">
        <f>'Таблица 3 '!C246</f>
        <v>308421.59999999998</v>
      </c>
      <c r="R249" s="129">
        <f>Q249</f>
        <v>308421.59999999998</v>
      </c>
      <c r="S249" s="129">
        <v>0</v>
      </c>
      <c r="T249" s="131">
        <f t="shared" si="23"/>
        <v>424.82314049586773</v>
      </c>
      <c r="U249" s="131">
        <v>424.82314049586773</v>
      </c>
      <c r="V249" s="132" t="s">
        <v>41</v>
      </c>
    </row>
    <row r="250" spans="1:22" s="2" customFormat="1" ht="29.25" customHeight="1" x14ac:dyDescent="0.25">
      <c r="A250" s="73" t="s">
        <v>321</v>
      </c>
      <c r="B250" s="73"/>
      <c r="C250" s="125" t="s">
        <v>35</v>
      </c>
      <c r="D250" s="125" t="s">
        <v>35</v>
      </c>
      <c r="E250" s="125" t="s">
        <v>35</v>
      </c>
      <c r="F250" s="125" t="s">
        <v>35</v>
      </c>
      <c r="G250" s="56" t="s">
        <v>35</v>
      </c>
      <c r="H250" s="56" t="s">
        <v>35</v>
      </c>
      <c r="I250" s="126">
        <f>I251</f>
        <v>9859</v>
      </c>
      <c r="J250" s="126">
        <f t="shared" si="31"/>
        <v>7442.6100000000006</v>
      </c>
      <c r="K250" s="126">
        <f t="shared" si="31"/>
        <v>7015.51</v>
      </c>
      <c r="L250" s="127">
        <f t="shared" si="31"/>
        <v>366</v>
      </c>
      <c r="M250" s="126">
        <f t="shared" si="31"/>
        <v>6173371.2899999991</v>
      </c>
      <c r="N250" s="126">
        <f t="shared" si="31"/>
        <v>0</v>
      </c>
      <c r="O250" s="126">
        <f t="shared" si="31"/>
        <v>0</v>
      </c>
      <c r="P250" s="126">
        <f t="shared" si="31"/>
        <v>0</v>
      </c>
      <c r="Q250" s="126">
        <f t="shared" si="31"/>
        <v>6173371.2899999991</v>
      </c>
      <c r="R250" s="126">
        <f t="shared" si="31"/>
        <v>6173371.2899999991</v>
      </c>
      <c r="S250" s="126">
        <f t="shared" si="31"/>
        <v>0</v>
      </c>
      <c r="T250" s="133" t="s">
        <v>36</v>
      </c>
      <c r="U250" s="133" t="s">
        <v>36</v>
      </c>
      <c r="V250" s="128" t="s">
        <v>36</v>
      </c>
    </row>
    <row r="251" spans="1:22" s="2" customFormat="1" ht="30" customHeight="1" x14ac:dyDescent="0.25">
      <c r="A251" s="73" t="s">
        <v>322</v>
      </c>
      <c r="B251" s="73"/>
      <c r="C251" s="125" t="s">
        <v>35</v>
      </c>
      <c r="D251" s="125" t="s">
        <v>35</v>
      </c>
      <c r="E251" s="125" t="s">
        <v>35</v>
      </c>
      <c r="F251" s="125" t="s">
        <v>35</v>
      </c>
      <c r="G251" s="56" t="s">
        <v>35</v>
      </c>
      <c r="H251" s="56" t="s">
        <v>35</v>
      </c>
      <c r="I251" s="126">
        <f>SUM(I252:I253)</f>
        <v>9859</v>
      </c>
      <c r="J251" s="126">
        <f t="shared" ref="J251:S251" si="32">SUM(J252:J253)</f>
        <v>7442.6100000000006</v>
      </c>
      <c r="K251" s="126">
        <f t="shared" si="32"/>
        <v>7015.51</v>
      </c>
      <c r="L251" s="127">
        <f t="shared" si="32"/>
        <v>366</v>
      </c>
      <c r="M251" s="126">
        <f t="shared" si="32"/>
        <v>6173371.2899999991</v>
      </c>
      <c r="N251" s="126">
        <f t="shared" si="32"/>
        <v>0</v>
      </c>
      <c r="O251" s="126">
        <f t="shared" si="32"/>
        <v>0</v>
      </c>
      <c r="P251" s="126">
        <f t="shared" si="32"/>
        <v>0</v>
      </c>
      <c r="Q251" s="126">
        <f t="shared" si="32"/>
        <v>6173371.2899999991</v>
      </c>
      <c r="R251" s="126">
        <f t="shared" si="32"/>
        <v>6173371.2899999991</v>
      </c>
      <c r="S251" s="126">
        <f t="shared" si="32"/>
        <v>0</v>
      </c>
      <c r="T251" s="133" t="s">
        <v>36</v>
      </c>
      <c r="U251" s="133" t="s">
        <v>36</v>
      </c>
      <c r="V251" s="128" t="s">
        <v>36</v>
      </c>
    </row>
    <row r="252" spans="1:22" ht="46.5" customHeight="1" x14ac:dyDescent="0.25">
      <c r="A252" s="74">
        <v>1</v>
      </c>
      <c r="B252" s="50" t="s">
        <v>323</v>
      </c>
      <c r="C252" s="74" t="s">
        <v>39</v>
      </c>
      <c r="D252" s="74" t="s">
        <v>180</v>
      </c>
      <c r="E252" s="74">
        <v>2021</v>
      </c>
      <c r="F252" s="74" t="s">
        <v>46</v>
      </c>
      <c r="G252" s="49">
        <v>5</v>
      </c>
      <c r="H252" s="49">
        <v>6</v>
      </c>
      <c r="I252" s="129">
        <v>5722</v>
      </c>
      <c r="J252" s="129">
        <v>4410.3100000000004</v>
      </c>
      <c r="K252" s="129">
        <v>4172.91</v>
      </c>
      <c r="L252" s="130">
        <v>201</v>
      </c>
      <c r="M252" s="129">
        <f t="shared" ref="M252:M253" si="33">SUM(N252:Q252)</f>
        <v>5540541.6899999995</v>
      </c>
      <c r="N252" s="129">
        <v>0</v>
      </c>
      <c r="O252" s="129">
        <v>0</v>
      </c>
      <c r="P252" s="129">
        <v>0</v>
      </c>
      <c r="Q252" s="129">
        <f>'Таблица 3 '!C249</f>
        <v>5540541.6899999995</v>
      </c>
      <c r="R252" s="129">
        <f t="shared" ref="R252:R253" si="34">Q252</f>
        <v>5540541.6899999995</v>
      </c>
      <c r="S252" s="129">
        <v>0</v>
      </c>
      <c r="T252" s="131">
        <f t="shared" si="23"/>
        <v>1256.2703506102744</v>
      </c>
      <c r="U252" s="131" t="s">
        <v>324</v>
      </c>
      <c r="V252" s="132" t="s">
        <v>41</v>
      </c>
    </row>
    <row r="253" spans="1:22" ht="45" x14ac:dyDescent="0.25">
      <c r="A253" s="74">
        <v>2</v>
      </c>
      <c r="B253" s="50" t="s">
        <v>325</v>
      </c>
      <c r="C253" s="74" t="s">
        <v>39</v>
      </c>
      <c r="D253" s="74" t="s">
        <v>186</v>
      </c>
      <c r="E253" s="74">
        <v>2021</v>
      </c>
      <c r="F253" s="74" t="s">
        <v>46</v>
      </c>
      <c r="G253" s="49">
        <v>5</v>
      </c>
      <c r="H253" s="49">
        <v>4</v>
      </c>
      <c r="I253" s="129">
        <v>4137</v>
      </c>
      <c r="J253" s="129">
        <v>3032.3</v>
      </c>
      <c r="K253" s="129">
        <v>2842.6</v>
      </c>
      <c r="L253" s="130">
        <v>165</v>
      </c>
      <c r="M253" s="129">
        <f t="shared" si="33"/>
        <v>632829.6</v>
      </c>
      <c r="N253" s="129">
        <v>0</v>
      </c>
      <c r="O253" s="129">
        <v>0</v>
      </c>
      <c r="P253" s="129">
        <v>0</v>
      </c>
      <c r="Q253" s="129">
        <f>'Таблица 3 '!C250</f>
        <v>632829.6</v>
      </c>
      <c r="R253" s="129">
        <f t="shared" si="34"/>
        <v>632829.6</v>
      </c>
      <c r="S253" s="129">
        <v>0</v>
      </c>
      <c r="T253" s="131">
        <f t="shared" si="23"/>
        <v>208.69623717969856</v>
      </c>
      <c r="U253" s="131" t="s">
        <v>326</v>
      </c>
      <c r="V253" s="132" t="s">
        <v>41</v>
      </c>
    </row>
    <row r="254" spans="1:22" s="2" customFormat="1" ht="31.5" customHeight="1" x14ac:dyDescent="0.25">
      <c r="A254" s="73" t="s">
        <v>327</v>
      </c>
      <c r="B254" s="73"/>
      <c r="C254" s="125" t="s">
        <v>35</v>
      </c>
      <c r="D254" s="125" t="s">
        <v>35</v>
      </c>
      <c r="E254" s="125" t="s">
        <v>35</v>
      </c>
      <c r="F254" s="125" t="s">
        <v>35</v>
      </c>
      <c r="G254" s="56" t="s">
        <v>35</v>
      </c>
      <c r="H254" s="56" t="s">
        <v>35</v>
      </c>
      <c r="I254" s="126">
        <f>I255+I277</f>
        <v>36632.050000000003</v>
      </c>
      <c r="J254" s="126">
        <f t="shared" ref="J254:S254" si="35">J255+J277</f>
        <v>29250.760000000002</v>
      </c>
      <c r="K254" s="126">
        <f t="shared" si="35"/>
        <v>24903.559999999998</v>
      </c>
      <c r="L254" s="127">
        <f t="shared" si="35"/>
        <v>1141</v>
      </c>
      <c r="M254" s="126">
        <f t="shared" si="35"/>
        <v>41446964.829999998</v>
      </c>
      <c r="N254" s="126">
        <f t="shared" si="35"/>
        <v>0</v>
      </c>
      <c r="O254" s="126">
        <f t="shared" si="35"/>
        <v>0</v>
      </c>
      <c r="P254" s="126">
        <f t="shared" si="35"/>
        <v>0</v>
      </c>
      <c r="Q254" s="126">
        <f t="shared" si="35"/>
        <v>41446964.829999998</v>
      </c>
      <c r="R254" s="126">
        <f t="shared" si="35"/>
        <v>41446964.829999998</v>
      </c>
      <c r="S254" s="126">
        <f t="shared" si="35"/>
        <v>0</v>
      </c>
      <c r="T254" s="133" t="s">
        <v>36</v>
      </c>
      <c r="U254" s="133" t="s">
        <v>36</v>
      </c>
      <c r="V254" s="128" t="s">
        <v>36</v>
      </c>
    </row>
    <row r="255" spans="1:22" s="2" customFormat="1" ht="30" customHeight="1" x14ac:dyDescent="0.25">
      <c r="A255" s="73" t="s">
        <v>328</v>
      </c>
      <c r="B255" s="73"/>
      <c r="C255" s="125" t="s">
        <v>35</v>
      </c>
      <c r="D255" s="125" t="s">
        <v>35</v>
      </c>
      <c r="E255" s="125" t="s">
        <v>35</v>
      </c>
      <c r="F255" s="125" t="s">
        <v>35</v>
      </c>
      <c r="G255" s="56" t="s">
        <v>35</v>
      </c>
      <c r="H255" s="56" t="s">
        <v>35</v>
      </c>
      <c r="I255" s="126">
        <f>SUM(I256:I276)</f>
        <v>32225.95</v>
      </c>
      <c r="J255" s="126">
        <f t="shared" ref="J255:S255" si="36">SUM(J256:J276)</f>
        <v>25254.760000000002</v>
      </c>
      <c r="K255" s="126">
        <f t="shared" si="36"/>
        <v>21047.16</v>
      </c>
      <c r="L255" s="127">
        <f t="shared" si="36"/>
        <v>954</v>
      </c>
      <c r="M255" s="126">
        <f t="shared" si="36"/>
        <v>31271659.27</v>
      </c>
      <c r="N255" s="126">
        <f t="shared" si="36"/>
        <v>0</v>
      </c>
      <c r="O255" s="126">
        <f t="shared" si="36"/>
        <v>0</v>
      </c>
      <c r="P255" s="126">
        <f t="shared" si="36"/>
        <v>0</v>
      </c>
      <c r="Q255" s="126">
        <f t="shared" si="36"/>
        <v>31271659.27</v>
      </c>
      <c r="R255" s="126">
        <f t="shared" si="36"/>
        <v>31271659.27</v>
      </c>
      <c r="S255" s="126">
        <f t="shared" si="36"/>
        <v>0</v>
      </c>
      <c r="T255" s="133" t="s">
        <v>36</v>
      </c>
      <c r="U255" s="133" t="s">
        <v>36</v>
      </c>
      <c r="V255" s="128" t="s">
        <v>36</v>
      </c>
    </row>
    <row r="256" spans="1:22" ht="45" customHeight="1" x14ac:dyDescent="0.25">
      <c r="A256" s="74">
        <v>1</v>
      </c>
      <c r="B256" s="50" t="s">
        <v>329</v>
      </c>
      <c r="C256" s="74" t="s">
        <v>39</v>
      </c>
      <c r="D256" s="74">
        <v>1983</v>
      </c>
      <c r="E256" s="74" t="s">
        <v>36</v>
      </c>
      <c r="F256" s="74" t="s">
        <v>46</v>
      </c>
      <c r="G256" s="49">
        <v>5</v>
      </c>
      <c r="H256" s="49">
        <v>6</v>
      </c>
      <c r="I256" s="129">
        <v>5546.9</v>
      </c>
      <c r="J256" s="129">
        <v>4196</v>
      </c>
      <c r="K256" s="129">
        <v>859.5</v>
      </c>
      <c r="L256" s="130">
        <v>246</v>
      </c>
      <c r="M256" s="129">
        <f t="shared" ref="M256:M276" si="37">SUM(N256:Q256)</f>
        <v>5535849.2699999996</v>
      </c>
      <c r="N256" s="129">
        <v>0</v>
      </c>
      <c r="O256" s="129">
        <v>0</v>
      </c>
      <c r="P256" s="129">
        <v>0</v>
      </c>
      <c r="Q256" s="129">
        <f>'Таблица 3 '!C253</f>
        <v>5535849.2699999996</v>
      </c>
      <c r="R256" s="129">
        <f t="shared" ref="R256:R294" si="38">Q256</f>
        <v>5535849.2699999996</v>
      </c>
      <c r="S256" s="129">
        <v>0</v>
      </c>
      <c r="T256" s="131">
        <f t="shared" si="23"/>
        <v>1319.3158412774069</v>
      </c>
      <c r="U256" s="131">
        <v>1319.3158412774069</v>
      </c>
      <c r="V256" s="132" t="s">
        <v>41</v>
      </c>
    </row>
    <row r="257" spans="1:22" ht="45" customHeight="1" x14ac:dyDescent="0.25">
      <c r="A257" s="74">
        <v>2</v>
      </c>
      <c r="B257" s="50" t="s">
        <v>330</v>
      </c>
      <c r="C257" s="74" t="s">
        <v>39</v>
      </c>
      <c r="D257" s="74">
        <v>1987</v>
      </c>
      <c r="E257" s="74" t="s">
        <v>36</v>
      </c>
      <c r="F257" s="74" t="s">
        <v>46</v>
      </c>
      <c r="G257" s="49">
        <v>5</v>
      </c>
      <c r="H257" s="49">
        <v>5</v>
      </c>
      <c r="I257" s="129">
        <v>2884.2</v>
      </c>
      <c r="J257" s="129">
        <v>1692.1</v>
      </c>
      <c r="K257" s="129">
        <v>1692.1</v>
      </c>
      <c r="L257" s="130">
        <v>10</v>
      </c>
      <c r="M257" s="129">
        <f t="shared" si="37"/>
        <v>6154071.4500000002</v>
      </c>
      <c r="N257" s="129">
        <v>0</v>
      </c>
      <c r="O257" s="129">
        <v>0</v>
      </c>
      <c r="P257" s="129">
        <v>0</v>
      </c>
      <c r="Q257" s="129">
        <f>'Таблица 3 '!C254</f>
        <v>6154071.4500000002</v>
      </c>
      <c r="R257" s="129">
        <f t="shared" si="38"/>
        <v>6154071.4500000002</v>
      </c>
      <c r="S257" s="129">
        <v>0</v>
      </c>
      <c r="T257" s="131">
        <f t="shared" si="23"/>
        <v>3636.94311801903</v>
      </c>
      <c r="U257" s="131">
        <v>3636.94311801903</v>
      </c>
      <c r="V257" s="132" t="s">
        <v>41</v>
      </c>
    </row>
    <row r="258" spans="1:22" ht="45" customHeight="1" x14ac:dyDescent="0.25">
      <c r="A258" s="74">
        <v>3</v>
      </c>
      <c r="B258" s="50" t="s">
        <v>331</v>
      </c>
      <c r="C258" s="74" t="s">
        <v>39</v>
      </c>
      <c r="D258" s="74">
        <v>1965</v>
      </c>
      <c r="E258" s="74" t="s">
        <v>36</v>
      </c>
      <c r="F258" s="74" t="s">
        <v>40</v>
      </c>
      <c r="G258" s="49">
        <v>2</v>
      </c>
      <c r="H258" s="49">
        <v>2</v>
      </c>
      <c r="I258" s="129">
        <v>670.2</v>
      </c>
      <c r="J258" s="129">
        <v>616.70000000000005</v>
      </c>
      <c r="K258" s="129">
        <v>616.70000000000005</v>
      </c>
      <c r="L258" s="130">
        <v>18</v>
      </c>
      <c r="M258" s="129">
        <f t="shared" si="37"/>
        <v>1889478.56</v>
      </c>
      <c r="N258" s="129">
        <v>0</v>
      </c>
      <c r="O258" s="129">
        <v>0</v>
      </c>
      <c r="P258" s="129">
        <v>0</v>
      </c>
      <c r="Q258" s="129">
        <f>'Таблица 3 '!C255</f>
        <v>1889478.56</v>
      </c>
      <c r="R258" s="129">
        <f t="shared" si="38"/>
        <v>1889478.56</v>
      </c>
      <c r="S258" s="129">
        <v>0</v>
      </c>
      <c r="T258" s="131">
        <f t="shared" si="23"/>
        <v>3063.8536727744445</v>
      </c>
      <c r="U258" s="131">
        <v>3063.8536727744445</v>
      </c>
      <c r="V258" s="132" t="s">
        <v>41</v>
      </c>
    </row>
    <row r="259" spans="1:22" ht="45" customHeight="1" x14ac:dyDescent="0.25">
      <c r="A259" s="74">
        <v>4</v>
      </c>
      <c r="B259" s="50" t="s">
        <v>332</v>
      </c>
      <c r="C259" s="74" t="s">
        <v>39</v>
      </c>
      <c r="D259" s="74">
        <v>1971</v>
      </c>
      <c r="E259" s="74" t="s">
        <v>36</v>
      </c>
      <c r="F259" s="74" t="s">
        <v>61</v>
      </c>
      <c r="G259" s="49">
        <v>5</v>
      </c>
      <c r="H259" s="49">
        <v>4</v>
      </c>
      <c r="I259" s="129">
        <v>4306.42</v>
      </c>
      <c r="J259" s="129">
        <v>3141.12</v>
      </c>
      <c r="K259" s="129">
        <v>3012.72</v>
      </c>
      <c r="L259" s="130">
        <v>76</v>
      </c>
      <c r="M259" s="129">
        <f t="shared" si="37"/>
        <v>255152.11</v>
      </c>
      <c r="N259" s="129">
        <v>0</v>
      </c>
      <c r="O259" s="129">
        <v>0</v>
      </c>
      <c r="P259" s="129">
        <v>0</v>
      </c>
      <c r="Q259" s="129">
        <f>'Таблица 3 '!C256</f>
        <v>255152.11</v>
      </c>
      <c r="R259" s="129">
        <f t="shared" si="38"/>
        <v>255152.11</v>
      </c>
      <c r="S259" s="129">
        <v>0</v>
      </c>
      <c r="T259" s="131">
        <f t="shared" si="23"/>
        <v>81.229660121230637</v>
      </c>
      <c r="U259" s="131">
        <v>81.229660121230637</v>
      </c>
      <c r="V259" s="132" t="s">
        <v>41</v>
      </c>
    </row>
    <row r="260" spans="1:22" ht="45" customHeight="1" x14ac:dyDescent="0.25">
      <c r="A260" s="74">
        <v>5</v>
      </c>
      <c r="B260" s="50" t="s">
        <v>333</v>
      </c>
      <c r="C260" s="74" t="s">
        <v>39</v>
      </c>
      <c r="D260" s="74">
        <v>1970</v>
      </c>
      <c r="E260" s="74" t="s">
        <v>36</v>
      </c>
      <c r="F260" s="74" t="s">
        <v>61</v>
      </c>
      <c r="G260" s="49">
        <v>2</v>
      </c>
      <c r="H260" s="49">
        <v>2</v>
      </c>
      <c r="I260" s="129">
        <v>836.2</v>
      </c>
      <c r="J260" s="129">
        <v>732.9</v>
      </c>
      <c r="K260" s="129">
        <v>732.9</v>
      </c>
      <c r="L260" s="130">
        <v>31</v>
      </c>
      <c r="M260" s="129">
        <f t="shared" si="37"/>
        <v>101278.8</v>
      </c>
      <c r="N260" s="129">
        <v>0</v>
      </c>
      <c r="O260" s="129">
        <v>0</v>
      </c>
      <c r="P260" s="129">
        <v>0</v>
      </c>
      <c r="Q260" s="129">
        <f>'Таблица 3 '!C257</f>
        <v>101278.8</v>
      </c>
      <c r="R260" s="129">
        <f t="shared" si="38"/>
        <v>101278.8</v>
      </c>
      <c r="S260" s="129">
        <v>0</v>
      </c>
      <c r="T260" s="131">
        <f t="shared" si="23"/>
        <v>138.189111747851</v>
      </c>
      <c r="U260" s="131">
        <v>138.189111747851</v>
      </c>
      <c r="V260" s="132" t="s">
        <v>41</v>
      </c>
    </row>
    <row r="261" spans="1:22" ht="45" customHeight="1" x14ac:dyDescent="0.25">
      <c r="A261" s="74">
        <v>6</v>
      </c>
      <c r="B261" s="50" t="s">
        <v>334</v>
      </c>
      <c r="C261" s="74" t="s">
        <v>39</v>
      </c>
      <c r="D261" s="74">
        <v>1970</v>
      </c>
      <c r="E261" s="74" t="s">
        <v>36</v>
      </c>
      <c r="F261" s="74" t="s">
        <v>61</v>
      </c>
      <c r="G261" s="49">
        <v>2</v>
      </c>
      <c r="H261" s="49">
        <v>2</v>
      </c>
      <c r="I261" s="129">
        <v>1175.5</v>
      </c>
      <c r="J261" s="129">
        <v>725.9</v>
      </c>
      <c r="K261" s="129">
        <v>725.9</v>
      </c>
      <c r="L261" s="130">
        <v>35</v>
      </c>
      <c r="M261" s="129">
        <f t="shared" si="37"/>
        <v>188220</v>
      </c>
      <c r="N261" s="129">
        <v>0</v>
      </c>
      <c r="O261" s="129">
        <v>0</v>
      </c>
      <c r="P261" s="129">
        <v>0</v>
      </c>
      <c r="Q261" s="129">
        <f>'Таблица 3 '!C258</f>
        <v>188220</v>
      </c>
      <c r="R261" s="129">
        <f t="shared" si="38"/>
        <v>188220</v>
      </c>
      <c r="S261" s="129">
        <v>0</v>
      </c>
      <c r="T261" s="131">
        <f t="shared" si="23"/>
        <v>259.29191348670616</v>
      </c>
      <c r="U261" s="131">
        <v>259.29191348670616</v>
      </c>
      <c r="V261" s="132" t="s">
        <v>41</v>
      </c>
    </row>
    <row r="262" spans="1:22" ht="45" customHeight="1" x14ac:dyDescent="0.25">
      <c r="A262" s="74">
        <v>7</v>
      </c>
      <c r="B262" s="50" t="s">
        <v>335</v>
      </c>
      <c r="C262" s="74" t="s">
        <v>39</v>
      </c>
      <c r="D262" s="74">
        <v>1965</v>
      </c>
      <c r="E262" s="74">
        <v>2021</v>
      </c>
      <c r="F262" s="74" t="s">
        <v>61</v>
      </c>
      <c r="G262" s="49">
        <v>2</v>
      </c>
      <c r="H262" s="49">
        <v>2</v>
      </c>
      <c r="I262" s="129">
        <v>677.9</v>
      </c>
      <c r="J262" s="129">
        <v>636.5</v>
      </c>
      <c r="K262" s="129">
        <v>636.5</v>
      </c>
      <c r="L262" s="130">
        <v>28</v>
      </c>
      <c r="M262" s="129">
        <f t="shared" si="37"/>
        <v>1488209.4100000001</v>
      </c>
      <c r="N262" s="129">
        <v>0</v>
      </c>
      <c r="O262" s="129">
        <v>0</v>
      </c>
      <c r="P262" s="129">
        <v>0</v>
      </c>
      <c r="Q262" s="129">
        <f>'Таблица 3 '!C259</f>
        <v>1488209.4100000001</v>
      </c>
      <c r="R262" s="129">
        <f t="shared" si="38"/>
        <v>1488209.4100000001</v>
      </c>
      <c r="S262" s="129">
        <v>0</v>
      </c>
      <c r="T262" s="131">
        <f t="shared" si="23"/>
        <v>2338.1137627651219</v>
      </c>
      <c r="U262" s="131">
        <v>2338.1137627651219</v>
      </c>
      <c r="V262" s="132" t="s">
        <v>41</v>
      </c>
    </row>
    <row r="263" spans="1:22" ht="45" customHeight="1" x14ac:dyDescent="0.25">
      <c r="A263" s="74">
        <v>8</v>
      </c>
      <c r="B263" s="50" t="s">
        <v>336</v>
      </c>
      <c r="C263" s="74" t="s">
        <v>39</v>
      </c>
      <c r="D263" s="74">
        <v>1980</v>
      </c>
      <c r="E263" s="74" t="s">
        <v>36</v>
      </c>
      <c r="F263" s="74" t="s">
        <v>40</v>
      </c>
      <c r="G263" s="49">
        <v>2</v>
      </c>
      <c r="H263" s="49">
        <v>3</v>
      </c>
      <c r="I263" s="129">
        <v>1321.8</v>
      </c>
      <c r="J263" s="129">
        <v>969</v>
      </c>
      <c r="K263" s="129">
        <v>969</v>
      </c>
      <c r="L263" s="130">
        <v>40</v>
      </c>
      <c r="M263" s="129">
        <f t="shared" si="37"/>
        <v>2660311.15</v>
      </c>
      <c r="N263" s="129">
        <v>0</v>
      </c>
      <c r="O263" s="129">
        <v>0</v>
      </c>
      <c r="P263" s="129">
        <v>0</v>
      </c>
      <c r="Q263" s="129">
        <f>'Таблица 3 '!C260</f>
        <v>2660311.15</v>
      </c>
      <c r="R263" s="129">
        <f t="shared" si="38"/>
        <v>2660311.15</v>
      </c>
      <c r="S263" s="129">
        <v>0</v>
      </c>
      <c r="T263" s="131">
        <f t="shared" si="23"/>
        <v>2745.4191434468521</v>
      </c>
      <c r="U263" s="131">
        <v>2745.4191434468521</v>
      </c>
      <c r="V263" s="132" t="s">
        <v>41</v>
      </c>
    </row>
    <row r="264" spans="1:22" ht="45" customHeight="1" x14ac:dyDescent="0.25">
      <c r="A264" s="74">
        <v>9</v>
      </c>
      <c r="B264" s="50" t="s">
        <v>337</v>
      </c>
      <c r="C264" s="74" t="s">
        <v>39</v>
      </c>
      <c r="D264" s="74">
        <v>1955</v>
      </c>
      <c r="E264" s="74" t="s">
        <v>36</v>
      </c>
      <c r="F264" s="74" t="s">
        <v>40</v>
      </c>
      <c r="G264" s="49">
        <v>2</v>
      </c>
      <c r="H264" s="49">
        <v>2</v>
      </c>
      <c r="I264" s="129">
        <v>472.2</v>
      </c>
      <c r="J264" s="129">
        <v>443</v>
      </c>
      <c r="K264" s="129">
        <v>443</v>
      </c>
      <c r="L264" s="130">
        <v>13</v>
      </c>
      <c r="M264" s="129">
        <f t="shared" si="37"/>
        <v>1099665.6000000001</v>
      </c>
      <c r="N264" s="129">
        <v>0</v>
      </c>
      <c r="O264" s="129">
        <v>0</v>
      </c>
      <c r="P264" s="129">
        <v>0</v>
      </c>
      <c r="Q264" s="129">
        <f>'Таблица 3 '!C261</f>
        <v>1099665.6000000001</v>
      </c>
      <c r="R264" s="129">
        <f t="shared" si="38"/>
        <v>1099665.6000000001</v>
      </c>
      <c r="S264" s="129">
        <v>0</v>
      </c>
      <c r="T264" s="131">
        <f t="shared" si="23"/>
        <v>2482.3151241534993</v>
      </c>
      <c r="U264" s="131">
        <v>2482.3151241534993</v>
      </c>
      <c r="V264" s="132" t="s">
        <v>41</v>
      </c>
    </row>
    <row r="265" spans="1:22" ht="45" customHeight="1" x14ac:dyDescent="0.25">
      <c r="A265" s="74">
        <v>10</v>
      </c>
      <c r="B265" s="50" t="s">
        <v>338</v>
      </c>
      <c r="C265" s="74" t="s">
        <v>39</v>
      </c>
      <c r="D265" s="74">
        <v>1970</v>
      </c>
      <c r="E265" s="74">
        <v>2021</v>
      </c>
      <c r="F265" s="74" t="s">
        <v>61</v>
      </c>
      <c r="G265" s="49">
        <v>3</v>
      </c>
      <c r="H265" s="49">
        <v>2</v>
      </c>
      <c r="I265" s="129">
        <v>1626</v>
      </c>
      <c r="J265" s="129">
        <v>1069.5999999999999</v>
      </c>
      <c r="K265" s="129">
        <v>1069.5999999999999</v>
      </c>
      <c r="L265" s="130">
        <v>44</v>
      </c>
      <c r="M265" s="129">
        <f t="shared" si="37"/>
        <v>201906</v>
      </c>
      <c r="N265" s="129">
        <v>0</v>
      </c>
      <c r="O265" s="129">
        <v>0</v>
      </c>
      <c r="P265" s="129">
        <v>0</v>
      </c>
      <c r="Q265" s="129">
        <f>'Таблица 3 '!C262</f>
        <v>201906</v>
      </c>
      <c r="R265" s="129">
        <f t="shared" si="38"/>
        <v>201906</v>
      </c>
      <c r="S265" s="129">
        <v>0</v>
      </c>
      <c r="T265" s="131">
        <f t="shared" si="23"/>
        <v>188.76776364996263</v>
      </c>
      <c r="U265" s="131">
        <v>188.76776364996263</v>
      </c>
      <c r="V265" s="132" t="s">
        <v>41</v>
      </c>
    </row>
    <row r="266" spans="1:22" ht="45" customHeight="1" x14ac:dyDescent="0.25">
      <c r="A266" s="74">
        <v>11</v>
      </c>
      <c r="B266" s="50" t="s">
        <v>339</v>
      </c>
      <c r="C266" s="74" t="s">
        <v>39</v>
      </c>
      <c r="D266" s="74">
        <v>1957</v>
      </c>
      <c r="E266" s="74">
        <v>2019</v>
      </c>
      <c r="F266" s="74" t="s">
        <v>61</v>
      </c>
      <c r="G266" s="49">
        <v>2</v>
      </c>
      <c r="H266" s="49">
        <v>2</v>
      </c>
      <c r="I266" s="129">
        <v>896</v>
      </c>
      <c r="J266" s="129">
        <v>830</v>
      </c>
      <c r="K266" s="129">
        <v>830</v>
      </c>
      <c r="L266" s="130">
        <v>25</v>
      </c>
      <c r="M266" s="129">
        <f t="shared" si="37"/>
        <v>123531.05</v>
      </c>
      <c r="N266" s="129">
        <v>0</v>
      </c>
      <c r="O266" s="129">
        <v>0</v>
      </c>
      <c r="P266" s="129">
        <v>0</v>
      </c>
      <c r="Q266" s="129">
        <f>'Таблица 3 '!C263</f>
        <v>123531.05</v>
      </c>
      <c r="R266" s="129">
        <f t="shared" si="38"/>
        <v>123531.05</v>
      </c>
      <c r="S266" s="129">
        <v>0</v>
      </c>
      <c r="T266" s="131">
        <f t="shared" si="23"/>
        <v>148.8325903614458</v>
      </c>
      <c r="U266" s="131">
        <v>148.8325903614458</v>
      </c>
      <c r="V266" s="132" t="s">
        <v>41</v>
      </c>
    </row>
    <row r="267" spans="1:22" ht="45" customHeight="1" x14ac:dyDescent="0.25">
      <c r="A267" s="74">
        <v>12</v>
      </c>
      <c r="B267" s="50" t="s">
        <v>340</v>
      </c>
      <c r="C267" s="74" t="s">
        <v>39</v>
      </c>
      <c r="D267" s="74">
        <v>1963</v>
      </c>
      <c r="E267" s="74">
        <v>2016</v>
      </c>
      <c r="F267" s="74" t="s">
        <v>61</v>
      </c>
      <c r="G267" s="49">
        <v>2</v>
      </c>
      <c r="H267" s="49">
        <v>2</v>
      </c>
      <c r="I267" s="129">
        <v>893.9</v>
      </c>
      <c r="J267" s="129">
        <v>829.4</v>
      </c>
      <c r="K267" s="129">
        <v>829.4</v>
      </c>
      <c r="L267" s="130">
        <v>21</v>
      </c>
      <c r="M267" s="129">
        <f t="shared" si="37"/>
        <v>9150.48</v>
      </c>
      <c r="N267" s="129">
        <v>0</v>
      </c>
      <c r="O267" s="129">
        <v>0</v>
      </c>
      <c r="P267" s="129">
        <v>0</v>
      </c>
      <c r="Q267" s="129">
        <f>'Таблица 3 '!C264</f>
        <v>9150.48</v>
      </c>
      <c r="R267" s="129">
        <f t="shared" si="38"/>
        <v>9150.48</v>
      </c>
      <c r="S267" s="129">
        <v>0</v>
      </c>
      <c r="T267" s="131">
        <f t="shared" si="23"/>
        <v>11.032650108512177</v>
      </c>
      <c r="U267" s="131">
        <v>11.032650108512177</v>
      </c>
      <c r="V267" s="132" t="s">
        <v>41</v>
      </c>
    </row>
    <row r="268" spans="1:22" ht="45" customHeight="1" x14ac:dyDescent="0.25">
      <c r="A268" s="74">
        <v>13</v>
      </c>
      <c r="B268" s="50" t="s">
        <v>341</v>
      </c>
      <c r="C268" s="74" t="s">
        <v>39</v>
      </c>
      <c r="D268" s="74">
        <v>1961</v>
      </c>
      <c r="E268" s="74">
        <v>2018</v>
      </c>
      <c r="F268" s="74" t="s">
        <v>61</v>
      </c>
      <c r="G268" s="49">
        <v>2</v>
      </c>
      <c r="H268" s="49">
        <v>2</v>
      </c>
      <c r="I268" s="129">
        <v>886.1</v>
      </c>
      <c r="J268" s="129">
        <v>838.6</v>
      </c>
      <c r="K268" s="129">
        <v>838.6</v>
      </c>
      <c r="L268" s="130">
        <v>25</v>
      </c>
      <c r="M268" s="129">
        <f t="shared" si="37"/>
        <v>1666406.99</v>
      </c>
      <c r="N268" s="129">
        <v>0</v>
      </c>
      <c r="O268" s="129">
        <v>0</v>
      </c>
      <c r="P268" s="129">
        <v>0</v>
      </c>
      <c r="Q268" s="129">
        <f>'Таблица 3 '!C265</f>
        <v>1666406.99</v>
      </c>
      <c r="R268" s="129">
        <f t="shared" si="38"/>
        <v>1666406.99</v>
      </c>
      <c r="S268" s="129">
        <v>0</v>
      </c>
      <c r="T268" s="131">
        <f t="shared" si="23"/>
        <v>1987.1297281182924</v>
      </c>
      <c r="U268" s="131">
        <v>1987.1297281182924</v>
      </c>
      <c r="V268" s="132" t="s">
        <v>41</v>
      </c>
    </row>
    <row r="269" spans="1:22" ht="45" customHeight="1" x14ac:dyDescent="0.25">
      <c r="A269" s="74">
        <v>14</v>
      </c>
      <c r="B269" s="50" t="s">
        <v>342</v>
      </c>
      <c r="C269" s="74" t="s">
        <v>39</v>
      </c>
      <c r="D269" s="74">
        <v>1955</v>
      </c>
      <c r="E269" s="74" t="s">
        <v>36</v>
      </c>
      <c r="F269" s="74" t="s">
        <v>40</v>
      </c>
      <c r="G269" s="49">
        <v>2</v>
      </c>
      <c r="H269" s="49">
        <v>2</v>
      </c>
      <c r="I269" s="129">
        <v>444.5</v>
      </c>
      <c r="J269" s="129">
        <v>395.2</v>
      </c>
      <c r="K269" s="129">
        <v>395.2</v>
      </c>
      <c r="L269" s="130">
        <v>16</v>
      </c>
      <c r="M269" s="129">
        <f t="shared" si="37"/>
        <v>562305.6</v>
      </c>
      <c r="N269" s="129">
        <v>0</v>
      </c>
      <c r="O269" s="129">
        <v>0</v>
      </c>
      <c r="P269" s="129">
        <v>0</v>
      </c>
      <c r="Q269" s="129">
        <f>'Таблица 3 '!C266</f>
        <v>562305.6</v>
      </c>
      <c r="R269" s="129">
        <f t="shared" si="38"/>
        <v>562305.6</v>
      </c>
      <c r="S269" s="129">
        <v>0</v>
      </c>
      <c r="T269" s="131">
        <f t="shared" si="23"/>
        <v>1422.838056680162</v>
      </c>
      <c r="U269" s="131">
        <v>1422.838056680162</v>
      </c>
      <c r="V269" s="132" t="s">
        <v>41</v>
      </c>
    </row>
    <row r="270" spans="1:22" ht="45" customHeight="1" x14ac:dyDescent="0.25">
      <c r="A270" s="74">
        <v>15</v>
      </c>
      <c r="B270" s="50" t="s">
        <v>343</v>
      </c>
      <c r="C270" s="74" t="s">
        <v>39</v>
      </c>
      <c r="D270" s="74">
        <v>1956</v>
      </c>
      <c r="E270" s="74" t="s">
        <v>36</v>
      </c>
      <c r="F270" s="74" t="s">
        <v>61</v>
      </c>
      <c r="G270" s="49">
        <v>2</v>
      </c>
      <c r="H270" s="49">
        <v>2</v>
      </c>
      <c r="I270" s="129">
        <v>929.8</v>
      </c>
      <c r="J270" s="129">
        <v>927.8</v>
      </c>
      <c r="K270" s="129">
        <v>668.8</v>
      </c>
      <c r="L270" s="130">
        <v>34</v>
      </c>
      <c r="M270" s="129">
        <f t="shared" si="37"/>
        <v>7786.22</v>
      </c>
      <c r="N270" s="129">
        <v>0</v>
      </c>
      <c r="O270" s="129">
        <v>0</v>
      </c>
      <c r="P270" s="129">
        <v>0</v>
      </c>
      <c r="Q270" s="129">
        <f>'Таблица 3 '!C267</f>
        <v>7786.22</v>
      </c>
      <c r="R270" s="129">
        <f t="shared" si="38"/>
        <v>7786.22</v>
      </c>
      <c r="S270" s="129">
        <v>0</v>
      </c>
      <c r="T270" s="131">
        <f t="shared" si="23"/>
        <v>8.3921319249838326</v>
      </c>
      <c r="U270" s="131">
        <v>8.3921319249838326</v>
      </c>
      <c r="V270" s="132" t="s">
        <v>41</v>
      </c>
    </row>
    <row r="271" spans="1:22" ht="45" customHeight="1" x14ac:dyDescent="0.25">
      <c r="A271" s="74">
        <v>16</v>
      </c>
      <c r="B271" s="50" t="s">
        <v>344</v>
      </c>
      <c r="C271" s="74" t="s">
        <v>39</v>
      </c>
      <c r="D271" s="74">
        <v>1953</v>
      </c>
      <c r="E271" s="74" t="s">
        <v>36</v>
      </c>
      <c r="F271" s="74" t="s">
        <v>61</v>
      </c>
      <c r="G271" s="49">
        <v>2</v>
      </c>
      <c r="H271" s="49">
        <v>2</v>
      </c>
      <c r="I271" s="129">
        <v>1340.2</v>
      </c>
      <c r="J271" s="129">
        <v>1316.4</v>
      </c>
      <c r="K271" s="129">
        <v>1316.4</v>
      </c>
      <c r="L271" s="130">
        <v>46</v>
      </c>
      <c r="M271" s="129">
        <f t="shared" si="37"/>
        <v>126419.04</v>
      </c>
      <c r="N271" s="129">
        <v>0</v>
      </c>
      <c r="O271" s="129">
        <v>0</v>
      </c>
      <c r="P271" s="129">
        <v>0</v>
      </c>
      <c r="Q271" s="129">
        <f>'Таблица 3 '!C268</f>
        <v>126419.04</v>
      </c>
      <c r="R271" s="129">
        <f t="shared" si="38"/>
        <v>126419.04</v>
      </c>
      <c r="S271" s="129">
        <v>0</v>
      </c>
      <c r="T271" s="131">
        <f t="shared" si="23"/>
        <v>96.033910665451216</v>
      </c>
      <c r="U271" s="131">
        <v>96.033910665451216</v>
      </c>
      <c r="V271" s="132" t="s">
        <v>41</v>
      </c>
    </row>
    <row r="272" spans="1:22" ht="45" customHeight="1" x14ac:dyDescent="0.25">
      <c r="A272" s="74">
        <v>17</v>
      </c>
      <c r="B272" s="50" t="s">
        <v>345</v>
      </c>
      <c r="C272" s="74" t="s">
        <v>39</v>
      </c>
      <c r="D272" s="74" t="s">
        <v>186</v>
      </c>
      <c r="E272" s="74" t="s">
        <v>36</v>
      </c>
      <c r="F272" s="74" t="s">
        <v>40</v>
      </c>
      <c r="G272" s="49">
        <v>5</v>
      </c>
      <c r="H272" s="49">
        <v>8</v>
      </c>
      <c r="I272" s="129">
        <v>5246.83</v>
      </c>
      <c r="J272" s="129">
        <v>4442</v>
      </c>
      <c r="K272" s="129">
        <v>4211.7</v>
      </c>
      <c r="L272" s="130">
        <v>176</v>
      </c>
      <c r="M272" s="129">
        <f t="shared" si="37"/>
        <v>245087.65</v>
      </c>
      <c r="N272" s="129">
        <v>0</v>
      </c>
      <c r="O272" s="129">
        <v>0</v>
      </c>
      <c r="P272" s="129">
        <v>0</v>
      </c>
      <c r="Q272" s="129">
        <f>'Таблица 3 '!C269</f>
        <v>245087.65</v>
      </c>
      <c r="R272" s="129">
        <f t="shared" si="38"/>
        <v>245087.65</v>
      </c>
      <c r="S272" s="129">
        <v>0</v>
      </c>
      <c r="T272" s="131">
        <f t="shared" si="23"/>
        <v>55.175067537145431</v>
      </c>
      <c r="U272" s="131">
        <v>55.175067537145431</v>
      </c>
      <c r="V272" s="132" t="s">
        <v>41</v>
      </c>
    </row>
    <row r="273" spans="1:22" ht="45" customHeight="1" x14ac:dyDescent="0.25">
      <c r="A273" s="74">
        <v>18</v>
      </c>
      <c r="B273" s="50" t="s">
        <v>346</v>
      </c>
      <c r="C273" s="74" t="s">
        <v>39</v>
      </c>
      <c r="D273" s="74">
        <v>1963</v>
      </c>
      <c r="E273" s="74" t="s">
        <v>36</v>
      </c>
      <c r="F273" s="74" t="s">
        <v>61</v>
      </c>
      <c r="G273" s="49">
        <v>2</v>
      </c>
      <c r="H273" s="49">
        <v>2</v>
      </c>
      <c r="I273" s="129">
        <v>1146.0999999999999</v>
      </c>
      <c r="J273" s="129">
        <v>621.14</v>
      </c>
      <c r="K273" s="129">
        <v>505.74</v>
      </c>
      <c r="L273" s="130">
        <v>26</v>
      </c>
      <c r="M273" s="129">
        <f t="shared" si="37"/>
        <v>7291497.8400000008</v>
      </c>
      <c r="N273" s="129">
        <v>0</v>
      </c>
      <c r="O273" s="129">
        <v>0</v>
      </c>
      <c r="P273" s="129">
        <v>0</v>
      </c>
      <c r="Q273" s="129">
        <f>'Таблица 3 '!C270</f>
        <v>7291497.8400000008</v>
      </c>
      <c r="R273" s="129">
        <f t="shared" si="38"/>
        <v>7291497.8400000008</v>
      </c>
      <c r="S273" s="129">
        <v>0</v>
      </c>
      <c r="T273" s="131">
        <f t="shared" si="23"/>
        <v>11738.895965482823</v>
      </c>
      <c r="U273" s="131">
        <v>11738.895965482823</v>
      </c>
      <c r="V273" s="132" t="s">
        <v>41</v>
      </c>
    </row>
    <row r="274" spans="1:22" ht="45" customHeight="1" x14ac:dyDescent="0.25">
      <c r="A274" s="74">
        <v>19</v>
      </c>
      <c r="B274" s="50" t="s">
        <v>347</v>
      </c>
      <c r="C274" s="74" t="s">
        <v>39</v>
      </c>
      <c r="D274" s="74">
        <v>1959</v>
      </c>
      <c r="E274" s="74">
        <v>2021</v>
      </c>
      <c r="F274" s="74" t="s">
        <v>61</v>
      </c>
      <c r="G274" s="49">
        <v>2</v>
      </c>
      <c r="H274" s="49">
        <v>1</v>
      </c>
      <c r="I274" s="129">
        <v>291.2</v>
      </c>
      <c r="J274" s="129">
        <v>281</v>
      </c>
      <c r="K274" s="129">
        <v>242.6</v>
      </c>
      <c r="L274" s="130">
        <v>17</v>
      </c>
      <c r="M274" s="129">
        <f t="shared" si="37"/>
        <v>1143064.5999999999</v>
      </c>
      <c r="N274" s="129">
        <v>0</v>
      </c>
      <c r="O274" s="129">
        <v>0</v>
      </c>
      <c r="P274" s="129">
        <v>0</v>
      </c>
      <c r="Q274" s="129">
        <f>'Таблица 3 '!C271</f>
        <v>1143064.5999999999</v>
      </c>
      <c r="R274" s="129">
        <f t="shared" si="38"/>
        <v>1143064.5999999999</v>
      </c>
      <c r="S274" s="129">
        <v>0</v>
      </c>
      <c r="T274" s="131">
        <f t="shared" si="23"/>
        <v>4067.8455516014228</v>
      </c>
      <c r="U274" s="131">
        <v>4067.8455516014228</v>
      </c>
      <c r="V274" s="132" t="s">
        <v>41</v>
      </c>
    </row>
    <row r="275" spans="1:22" ht="45" customHeight="1" x14ac:dyDescent="0.25">
      <c r="A275" s="74">
        <v>20</v>
      </c>
      <c r="B275" s="50" t="s">
        <v>348</v>
      </c>
      <c r="C275" s="74" t="s">
        <v>39</v>
      </c>
      <c r="D275" s="74">
        <v>1961</v>
      </c>
      <c r="E275" s="74">
        <v>2018</v>
      </c>
      <c r="F275" s="74" t="s">
        <v>61</v>
      </c>
      <c r="G275" s="49">
        <v>2</v>
      </c>
      <c r="H275" s="49">
        <v>1</v>
      </c>
      <c r="I275" s="129">
        <v>319.89999999999998</v>
      </c>
      <c r="J275" s="129">
        <v>276</v>
      </c>
      <c r="K275" s="129">
        <v>244.8</v>
      </c>
      <c r="L275" s="130">
        <v>17</v>
      </c>
      <c r="M275" s="129">
        <f t="shared" si="37"/>
        <v>427884.83999999997</v>
      </c>
      <c r="N275" s="129">
        <v>0</v>
      </c>
      <c r="O275" s="129">
        <v>0</v>
      </c>
      <c r="P275" s="129">
        <v>0</v>
      </c>
      <c r="Q275" s="129">
        <f>'Таблица 3 '!C272</f>
        <v>427884.83999999997</v>
      </c>
      <c r="R275" s="129">
        <f t="shared" si="38"/>
        <v>427884.83999999997</v>
      </c>
      <c r="S275" s="129">
        <v>0</v>
      </c>
      <c r="T275" s="131">
        <f t="shared" si="23"/>
        <v>1550.3073913043477</v>
      </c>
      <c r="U275" s="131">
        <v>1550.3073913043477</v>
      </c>
      <c r="V275" s="132" t="s">
        <v>41</v>
      </c>
    </row>
    <row r="276" spans="1:22" ht="45" customHeight="1" x14ac:dyDescent="0.25">
      <c r="A276" s="74">
        <v>21</v>
      </c>
      <c r="B276" s="50" t="s">
        <v>349</v>
      </c>
      <c r="C276" s="74" t="s">
        <v>39</v>
      </c>
      <c r="D276" s="74">
        <v>1961</v>
      </c>
      <c r="E276" s="74">
        <v>2021</v>
      </c>
      <c r="F276" s="74" t="s">
        <v>61</v>
      </c>
      <c r="G276" s="49">
        <v>2</v>
      </c>
      <c r="H276" s="49">
        <v>1</v>
      </c>
      <c r="I276" s="129">
        <v>314.10000000000002</v>
      </c>
      <c r="J276" s="129">
        <v>274.39999999999998</v>
      </c>
      <c r="K276" s="129">
        <v>206</v>
      </c>
      <c r="L276" s="130">
        <v>10</v>
      </c>
      <c r="M276" s="129">
        <f t="shared" si="37"/>
        <v>94382.61</v>
      </c>
      <c r="N276" s="129">
        <v>0</v>
      </c>
      <c r="O276" s="129">
        <v>0</v>
      </c>
      <c r="P276" s="129">
        <v>0</v>
      </c>
      <c r="Q276" s="129">
        <f>'Таблица 3 '!C273</f>
        <v>94382.61</v>
      </c>
      <c r="R276" s="129">
        <f t="shared" si="38"/>
        <v>94382.61</v>
      </c>
      <c r="S276" s="129">
        <v>0</v>
      </c>
      <c r="T276" s="131">
        <f t="shared" si="23"/>
        <v>343.95994897959184</v>
      </c>
      <c r="U276" s="131">
        <v>343.95994897959184</v>
      </c>
      <c r="V276" s="132" t="s">
        <v>41</v>
      </c>
    </row>
    <row r="277" spans="1:22" s="2" customFormat="1" ht="29.25" customHeight="1" x14ac:dyDescent="0.25">
      <c r="A277" s="73" t="s">
        <v>350</v>
      </c>
      <c r="B277" s="73"/>
      <c r="C277" s="125" t="s">
        <v>35</v>
      </c>
      <c r="D277" s="125" t="s">
        <v>35</v>
      </c>
      <c r="E277" s="125" t="s">
        <v>35</v>
      </c>
      <c r="F277" s="125" t="s">
        <v>35</v>
      </c>
      <c r="G277" s="56" t="s">
        <v>35</v>
      </c>
      <c r="H277" s="56" t="s">
        <v>35</v>
      </c>
      <c r="I277" s="126">
        <f>SUM(I278:I282)</f>
        <v>4406.1000000000004</v>
      </c>
      <c r="J277" s="126">
        <f t="shared" ref="J277:S277" si="39">SUM(J278:J282)</f>
        <v>3996</v>
      </c>
      <c r="K277" s="126">
        <f t="shared" si="39"/>
        <v>3856.3999999999996</v>
      </c>
      <c r="L277" s="127">
        <f t="shared" si="39"/>
        <v>187</v>
      </c>
      <c r="M277" s="126">
        <f t="shared" si="39"/>
        <v>10175305.560000002</v>
      </c>
      <c r="N277" s="126">
        <f t="shared" si="39"/>
        <v>0</v>
      </c>
      <c r="O277" s="126">
        <f t="shared" si="39"/>
        <v>0</v>
      </c>
      <c r="P277" s="126">
        <f t="shared" si="39"/>
        <v>0</v>
      </c>
      <c r="Q277" s="126">
        <f t="shared" si="39"/>
        <v>10175305.560000002</v>
      </c>
      <c r="R277" s="126">
        <f t="shared" si="39"/>
        <v>10175305.560000002</v>
      </c>
      <c r="S277" s="126">
        <f t="shared" si="39"/>
        <v>0</v>
      </c>
      <c r="T277" s="133" t="s">
        <v>36</v>
      </c>
      <c r="U277" s="133" t="s">
        <v>36</v>
      </c>
      <c r="V277" s="128" t="s">
        <v>36</v>
      </c>
    </row>
    <row r="278" spans="1:22" ht="45" customHeight="1" x14ac:dyDescent="0.25">
      <c r="A278" s="74">
        <v>1</v>
      </c>
      <c r="B278" s="50" t="s">
        <v>351</v>
      </c>
      <c r="C278" s="74" t="s">
        <v>39</v>
      </c>
      <c r="D278" s="74">
        <v>1977</v>
      </c>
      <c r="E278" s="74">
        <v>2021</v>
      </c>
      <c r="F278" s="74" t="s">
        <v>61</v>
      </c>
      <c r="G278" s="49">
        <v>3</v>
      </c>
      <c r="H278" s="49">
        <v>3</v>
      </c>
      <c r="I278" s="129">
        <v>1138.0999999999999</v>
      </c>
      <c r="J278" s="129">
        <v>1080</v>
      </c>
      <c r="K278" s="129">
        <v>1080</v>
      </c>
      <c r="L278" s="130">
        <v>50</v>
      </c>
      <c r="M278" s="129">
        <f t="shared" ref="M278:M282" si="40">SUM(N278:Q278)</f>
        <v>1084779.8500000001</v>
      </c>
      <c r="N278" s="129">
        <v>0</v>
      </c>
      <c r="O278" s="129">
        <v>0</v>
      </c>
      <c r="P278" s="129">
        <v>0</v>
      </c>
      <c r="Q278" s="129">
        <f>'Таблица 3 '!C275</f>
        <v>1084779.8500000001</v>
      </c>
      <c r="R278" s="129">
        <f t="shared" si="38"/>
        <v>1084779.8500000001</v>
      </c>
      <c r="S278" s="129">
        <v>0</v>
      </c>
      <c r="T278" s="131">
        <f t="shared" si="23"/>
        <v>1004.4257870370371</v>
      </c>
      <c r="U278" s="131">
        <v>1004.4257870370371</v>
      </c>
      <c r="V278" s="132" t="s">
        <v>41</v>
      </c>
    </row>
    <row r="279" spans="1:22" ht="45" customHeight="1" x14ac:dyDescent="0.25">
      <c r="A279" s="74">
        <v>2</v>
      </c>
      <c r="B279" s="50" t="s">
        <v>352</v>
      </c>
      <c r="C279" s="74" t="s">
        <v>39</v>
      </c>
      <c r="D279" s="74">
        <v>1959</v>
      </c>
      <c r="E279" s="74">
        <v>2019</v>
      </c>
      <c r="F279" s="74" t="s">
        <v>61</v>
      </c>
      <c r="G279" s="49">
        <v>2</v>
      </c>
      <c r="H279" s="49">
        <v>2</v>
      </c>
      <c r="I279" s="129">
        <v>519.20000000000005</v>
      </c>
      <c r="J279" s="129">
        <v>459.8</v>
      </c>
      <c r="K279" s="129">
        <v>459.8</v>
      </c>
      <c r="L279" s="130">
        <v>12</v>
      </c>
      <c r="M279" s="129">
        <f t="shared" si="40"/>
        <v>2700564.99</v>
      </c>
      <c r="N279" s="129">
        <v>0</v>
      </c>
      <c r="O279" s="129">
        <v>0</v>
      </c>
      <c r="P279" s="129">
        <v>0</v>
      </c>
      <c r="Q279" s="129">
        <f>'Таблица 3 '!C276</f>
        <v>2700564.99</v>
      </c>
      <c r="R279" s="129">
        <f t="shared" si="38"/>
        <v>2700564.99</v>
      </c>
      <c r="S279" s="129">
        <v>0</v>
      </c>
      <c r="T279" s="131">
        <f t="shared" si="23"/>
        <v>5873.347085689431</v>
      </c>
      <c r="U279" s="131">
        <v>5873.347085689431</v>
      </c>
      <c r="V279" s="132" t="s">
        <v>41</v>
      </c>
    </row>
    <row r="280" spans="1:22" ht="45" customHeight="1" x14ac:dyDescent="0.25">
      <c r="A280" s="74">
        <v>3</v>
      </c>
      <c r="B280" s="50" t="s">
        <v>353</v>
      </c>
      <c r="C280" s="74" t="s">
        <v>39</v>
      </c>
      <c r="D280" s="74">
        <v>1983</v>
      </c>
      <c r="E280" s="74" t="s">
        <v>36</v>
      </c>
      <c r="F280" s="74" t="s">
        <v>61</v>
      </c>
      <c r="G280" s="49">
        <v>3</v>
      </c>
      <c r="H280" s="49">
        <v>2</v>
      </c>
      <c r="I280" s="129">
        <v>1083.2</v>
      </c>
      <c r="J280" s="129">
        <v>999</v>
      </c>
      <c r="K280" s="129">
        <v>948.4</v>
      </c>
      <c r="L280" s="130">
        <v>45</v>
      </c>
      <c r="M280" s="129">
        <f t="shared" si="40"/>
        <v>4341781.5200000005</v>
      </c>
      <c r="N280" s="129">
        <v>0</v>
      </c>
      <c r="O280" s="129">
        <v>0</v>
      </c>
      <c r="P280" s="129">
        <v>0</v>
      </c>
      <c r="Q280" s="129">
        <f>'Таблица 3 '!C277</f>
        <v>4341781.5200000005</v>
      </c>
      <c r="R280" s="129">
        <f t="shared" si="38"/>
        <v>4341781.5200000005</v>
      </c>
      <c r="S280" s="129">
        <v>0</v>
      </c>
      <c r="T280" s="131">
        <f t="shared" si="23"/>
        <v>4346.1276476476478</v>
      </c>
      <c r="U280" s="131">
        <v>4346.1276476476478</v>
      </c>
      <c r="V280" s="132" t="s">
        <v>41</v>
      </c>
    </row>
    <row r="281" spans="1:22" ht="45" customHeight="1" x14ac:dyDescent="0.25">
      <c r="A281" s="74">
        <v>4</v>
      </c>
      <c r="B281" s="50" t="s">
        <v>354</v>
      </c>
      <c r="C281" s="74" t="s">
        <v>39</v>
      </c>
      <c r="D281" s="74">
        <v>1986</v>
      </c>
      <c r="E281" s="74">
        <v>2017</v>
      </c>
      <c r="F281" s="74" t="s">
        <v>61</v>
      </c>
      <c r="G281" s="49">
        <v>5</v>
      </c>
      <c r="H281" s="49">
        <v>1</v>
      </c>
      <c r="I281" s="129">
        <v>973.6</v>
      </c>
      <c r="J281" s="129">
        <v>818</v>
      </c>
      <c r="K281" s="129">
        <v>729</v>
      </c>
      <c r="L281" s="130">
        <v>45</v>
      </c>
      <c r="M281" s="129">
        <f t="shared" si="40"/>
        <v>791920.79999999993</v>
      </c>
      <c r="N281" s="129">
        <v>0</v>
      </c>
      <c r="O281" s="129">
        <v>0</v>
      </c>
      <c r="P281" s="129">
        <v>0</v>
      </c>
      <c r="Q281" s="129">
        <f>'Таблица 3 '!C278</f>
        <v>791920.79999999993</v>
      </c>
      <c r="R281" s="129">
        <f t="shared" si="38"/>
        <v>791920.79999999993</v>
      </c>
      <c r="S281" s="129">
        <v>0</v>
      </c>
      <c r="T281" s="131">
        <f t="shared" si="23"/>
        <v>968.11833740831287</v>
      </c>
      <c r="U281" s="131">
        <v>968.11833740831287</v>
      </c>
      <c r="V281" s="132" t="s">
        <v>41</v>
      </c>
    </row>
    <row r="282" spans="1:22" ht="45" customHeight="1" x14ac:dyDescent="0.25">
      <c r="A282" s="74">
        <v>5</v>
      </c>
      <c r="B282" s="50" t="s">
        <v>355</v>
      </c>
      <c r="C282" s="74" t="s">
        <v>39</v>
      </c>
      <c r="D282" s="74">
        <v>1958</v>
      </c>
      <c r="E282" s="74" t="s">
        <v>36</v>
      </c>
      <c r="F282" s="74" t="s">
        <v>306</v>
      </c>
      <c r="G282" s="49">
        <v>2</v>
      </c>
      <c r="H282" s="49">
        <v>2</v>
      </c>
      <c r="I282" s="129">
        <v>692</v>
      </c>
      <c r="J282" s="129">
        <v>639.20000000000005</v>
      </c>
      <c r="K282" s="129">
        <v>639.20000000000005</v>
      </c>
      <c r="L282" s="130">
        <v>35</v>
      </c>
      <c r="M282" s="129">
        <f t="shared" si="40"/>
        <v>1256258.3999999999</v>
      </c>
      <c r="N282" s="129">
        <v>0</v>
      </c>
      <c r="O282" s="129">
        <v>0</v>
      </c>
      <c r="P282" s="129">
        <v>0</v>
      </c>
      <c r="Q282" s="129">
        <f>'Таблица 3 '!C279</f>
        <v>1256258.3999999999</v>
      </c>
      <c r="R282" s="129">
        <f t="shared" si="38"/>
        <v>1256258.3999999999</v>
      </c>
      <c r="S282" s="129">
        <v>0</v>
      </c>
      <c r="T282" s="131">
        <f t="shared" si="23"/>
        <v>1965.3604505632038</v>
      </c>
      <c r="U282" s="131">
        <v>1965.3604505632038</v>
      </c>
      <c r="V282" s="132" t="s">
        <v>41</v>
      </c>
    </row>
    <row r="283" spans="1:22" s="2" customFormat="1" ht="32.25" customHeight="1" x14ac:dyDescent="0.25">
      <c r="A283" s="73" t="s">
        <v>356</v>
      </c>
      <c r="B283" s="73"/>
      <c r="C283" s="125" t="s">
        <v>35</v>
      </c>
      <c r="D283" s="125" t="s">
        <v>35</v>
      </c>
      <c r="E283" s="125" t="s">
        <v>35</v>
      </c>
      <c r="F283" s="125" t="s">
        <v>35</v>
      </c>
      <c r="G283" s="56" t="s">
        <v>35</v>
      </c>
      <c r="H283" s="56" t="s">
        <v>35</v>
      </c>
      <c r="I283" s="126">
        <f t="shared" ref="I283:I284" si="41">I284</f>
        <v>430.3</v>
      </c>
      <c r="J283" s="126">
        <f t="shared" ref="J283:S284" si="42">J284</f>
        <v>380.39</v>
      </c>
      <c r="K283" s="126">
        <f t="shared" si="42"/>
        <v>336.64</v>
      </c>
      <c r="L283" s="127">
        <f t="shared" si="42"/>
        <v>25</v>
      </c>
      <c r="M283" s="126">
        <f t="shared" si="42"/>
        <v>561807.92999999993</v>
      </c>
      <c r="N283" s="126">
        <f t="shared" si="42"/>
        <v>0</v>
      </c>
      <c r="O283" s="126">
        <f t="shared" si="42"/>
        <v>0</v>
      </c>
      <c r="P283" s="126">
        <f t="shared" si="42"/>
        <v>0</v>
      </c>
      <c r="Q283" s="126">
        <f t="shared" si="42"/>
        <v>561807.92999999993</v>
      </c>
      <c r="R283" s="126">
        <f t="shared" si="42"/>
        <v>561807.92999999993</v>
      </c>
      <c r="S283" s="126">
        <f t="shared" si="42"/>
        <v>0</v>
      </c>
      <c r="T283" s="133" t="s">
        <v>35</v>
      </c>
      <c r="U283" s="133" t="s">
        <v>35</v>
      </c>
      <c r="V283" s="128" t="s">
        <v>35</v>
      </c>
    </row>
    <row r="284" spans="1:22" s="2" customFormat="1" ht="27" customHeight="1" x14ac:dyDescent="0.25">
      <c r="A284" s="73" t="s">
        <v>357</v>
      </c>
      <c r="B284" s="73"/>
      <c r="C284" s="125" t="s">
        <v>35</v>
      </c>
      <c r="D284" s="125" t="s">
        <v>35</v>
      </c>
      <c r="E284" s="125" t="s">
        <v>35</v>
      </c>
      <c r="F284" s="125" t="s">
        <v>35</v>
      </c>
      <c r="G284" s="56" t="s">
        <v>35</v>
      </c>
      <c r="H284" s="56" t="s">
        <v>35</v>
      </c>
      <c r="I284" s="126">
        <f t="shared" si="41"/>
        <v>430.3</v>
      </c>
      <c r="J284" s="126">
        <f t="shared" si="42"/>
        <v>380.39</v>
      </c>
      <c r="K284" s="126">
        <f t="shared" si="42"/>
        <v>336.64</v>
      </c>
      <c r="L284" s="127">
        <f t="shared" si="42"/>
        <v>25</v>
      </c>
      <c r="M284" s="126">
        <f t="shared" si="42"/>
        <v>561807.92999999993</v>
      </c>
      <c r="N284" s="126">
        <f t="shared" si="42"/>
        <v>0</v>
      </c>
      <c r="O284" s="126">
        <f t="shared" si="42"/>
        <v>0</v>
      </c>
      <c r="P284" s="126">
        <f t="shared" si="42"/>
        <v>0</v>
      </c>
      <c r="Q284" s="126">
        <f t="shared" si="42"/>
        <v>561807.92999999993</v>
      </c>
      <c r="R284" s="126">
        <f t="shared" si="42"/>
        <v>561807.92999999993</v>
      </c>
      <c r="S284" s="126">
        <f t="shared" si="42"/>
        <v>0</v>
      </c>
      <c r="T284" s="133" t="s">
        <v>35</v>
      </c>
      <c r="U284" s="133" t="s">
        <v>35</v>
      </c>
      <c r="V284" s="128" t="s">
        <v>35</v>
      </c>
    </row>
    <row r="285" spans="1:22" ht="46.5" customHeight="1" x14ac:dyDescent="0.25">
      <c r="A285" s="74">
        <v>1</v>
      </c>
      <c r="B285" s="50" t="s">
        <v>358</v>
      </c>
      <c r="C285" s="74" t="s">
        <v>39</v>
      </c>
      <c r="D285" s="74">
        <v>1964</v>
      </c>
      <c r="E285" s="74">
        <v>2022</v>
      </c>
      <c r="F285" s="74" t="s">
        <v>61</v>
      </c>
      <c r="G285" s="49">
        <v>2</v>
      </c>
      <c r="H285" s="49">
        <v>2</v>
      </c>
      <c r="I285" s="129">
        <v>430.3</v>
      </c>
      <c r="J285" s="129">
        <v>380.39</v>
      </c>
      <c r="K285" s="129">
        <v>336.64</v>
      </c>
      <c r="L285" s="130">
        <v>25</v>
      </c>
      <c r="M285" s="129">
        <f>SUM(N285:Q285)</f>
        <v>561807.92999999993</v>
      </c>
      <c r="N285" s="129">
        <v>0</v>
      </c>
      <c r="O285" s="129">
        <v>0</v>
      </c>
      <c r="P285" s="129">
        <v>0</v>
      </c>
      <c r="Q285" s="129">
        <f>'Таблица 3 '!C282</f>
        <v>561807.92999999993</v>
      </c>
      <c r="R285" s="129">
        <f t="shared" si="38"/>
        <v>561807.92999999993</v>
      </c>
      <c r="S285" s="129">
        <v>0</v>
      </c>
      <c r="T285" s="131">
        <f t="shared" si="23"/>
        <v>1476.9261284471199</v>
      </c>
      <c r="U285" s="131">
        <v>1476.9261284471199</v>
      </c>
      <c r="V285" s="132" t="s">
        <v>41</v>
      </c>
    </row>
    <row r="286" spans="1:22" s="2" customFormat="1" ht="27.75" customHeight="1" x14ac:dyDescent="0.25">
      <c r="A286" s="73" t="s">
        <v>359</v>
      </c>
      <c r="B286" s="73"/>
      <c r="C286" s="125" t="s">
        <v>35</v>
      </c>
      <c r="D286" s="125" t="s">
        <v>35</v>
      </c>
      <c r="E286" s="125" t="s">
        <v>35</v>
      </c>
      <c r="F286" s="125" t="s">
        <v>35</v>
      </c>
      <c r="G286" s="56" t="s">
        <v>35</v>
      </c>
      <c r="H286" s="56" t="s">
        <v>35</v>
      </c>
      <c r="I286" s="126">
        <f>I290+I287+I295+I297</f>
        <v>15799.090000000002</v>
      </c>
      <c r="J286" s="126">
        <f t="shared" ref="J286:S286" si="43">J290+J287+J295+J297</f>
        <v>13677.170000000002</v>
      </c>
      <c r="K286" s="126">
        <f t="shared" si="43"/>
        <v>12823.34</v>
      </c>
      <c r="L286" s="127">
        <f t="shared" si="43"/>
        <v>585</v>
      </c>
      <c r="M286" s="126">
        <f t="shared" si="43"/>
        <v>25033781.339999996</v>
      </c>
      <c r="N286" s="126">
        <f t="shared" si="43"/>
        <v>0</v>
      </c>
      <c r="O286" s="126">
        <f t="shared" si="43"/>
        <v>0</v>
      </c>
      <c r="P286" s="126">
        <f t="shared" si="43"/>
        <v>0</v>
      </c>
      <c r="Q286" s="126">
        <f t="shared" si="43"/>
        <v>25033781.339999996</v>
      </c>
      <c r="R286" s="126">
        <f t="shared" si="43"/>
        <v>25033781.339999996</v>
      </c>
      <c r="S286" s="126">
        <f t="shared" si="43"/>
        <v>0</v>
      </c>
      <c r="T286" s="133" t="s">
        <v>35</v>
      </c>
      <c r="U286" s="133" t="s">
        <v>35</v>
      </c>
      <c r="V286" s="128" t="s">
        <v>35</v>
      </c>
    </row>
    <row r="287" spans="1:22" s="2" customFormat="1" ht="27.75" customHeight="1" x14ac:dyDescent="0.25">
      <c r="A287" s="73" t="s">
        <v>360</v>
      </c>
      <c r="B287" s="73"/>
      <c r="C287" s="125" t="s">
        <v>35</v>
      </c>
      <c r="D287" s="125" t="s">
        <v>35</v>
      </c>
      <c r="E287" s="125" t="s">
        <v>35</v>
      </c>
      <c r="F287" s="125" t="s">
        <v>35</v>
      </c>
      <c r="G287" s="56" t="s">
        <v>35</v>
      </c>
      <c r="H287" s="56" t="s">
        <v>35</v>
      </c>
      <c r="I287" s="126">
        <f>SUM(I288:I289)</f>
        <v>1147</v>
      </c>
      <c r="J287" s="126">
        <f t="shared" ref="J287:S287" si="44">SUM(J288:J289)</f>
        <v>1059.03</v>
      </c>
      <c r="K287" s="126">
        <f t="shared" si="44"/>
        <v>978.1</v>
      </c>
      <c r="L287" s="127">
        <f t="shared" si="44"/>
        <v>38</v>
      </c>
      <c r="M287" s="126">
        <f t="shared" si="44"/>
        <v>614358.62</v>
      </c>
      <c r="N287" s="126">
        <f t="shared" si="44"/>
        <v>0</v>
      </c>
      <c r="O287" s="126">
        <f t="shared" si="44"/>
        <v>0</v>
      </c>
      <c r="P287" s="126">
        <f t="shared" si="44"/>
        <v>0</v>
      </c>
      <c r="Q287" s="126">
        <f t="shared" si="44"/>
        <v>614358.62</v>
      </c>
      <c r="R287" s="126">
        <f t="shared" si="44"/>
        <v>614358.62</v>
      </c>
      <c r="S287" s="126">
        <f t="shared" si="44"/>
        <v>0</v>
      </c>
      <c r="T287" s="133" t="s">
        <v>35</v>
      </c>
      <c r="U287" s="133" t="s">
        <v>35</v>
      </c>
      <c r="V287" s="128" t="s">
        <v>35</v>
      </c>
    </row>
    <row r="288" spans="1:22" ht="45" customHeight="1" x14ac:dyDescent="0.25">
      <c r="A288" s="74">
        <v>1</v>
      </c>
      <c r="B288" s="50" t="s">
        <v>361</v>
      </c>
      <c r="C288" s="74" t="s">
        <v>39</v>
      </c>
      <c r="D288" s="74" t="s">
        <v>362</v>
      </c>
      <c r="E288" s="74">
        <v>2017</v>
      </c>
      <c r="F288" s="74" t="s">
        <v>61</v>
      </c>
      <c r="G288" s="49">
        <v>2</v>
      </c>
      <c r="H288" s="49">
        <v>1</v>
      </c>
      <c r="I288" s="129">
        <v>566</v>
      </c>
      <c r="J288" s="129">
        <v>523.5</v>
      </c>
      <c r="K288" s="129">
        <v>523.5</v>
      </c>
      <c r="L288" s="130">
        <v>18</v>
      </c>
      <c r="M288" s="129">
        <f t="shared" ref="M288:M289" si="45">SUM(N288:Q288)</f>
        <v>339544.12</v>
      </c>
      <c r="N288" s="129">
        <v>0</v>
      </c>
      <c r="O288" s="129">
        <v>0</v>
      </c>
      <c r="P288" s="129">
        <v>0</v>
      </c>
      <c r="Q288" s="129">
        <f>'Таблица 3 '!C285</f>
        <v>339544.12</v>
      </c>
      <c r="R288" s="129">
        <f t="shared" si="38"/>
        <v>339544.12</v>
      </c>
      <c r="S288" s="129">
        <v>0</v>
      </c>
      <c r="T288" s="131">
        <f t="shared" si="23"/>
        <v>648.60385864374405</v>
      </c>
      <c r="U288" s="131">
        <v>648.60385864374405</v>
      </c>
      <c r="V288" s="132" t="s">
        <v>41</v>
      </c>
    </row>
    <row r="289" spans="1:22" ht="45" customHeight="1" x14ac:dyDescent="0.25">
      <c r="A289" s="74">
        <v>2</v>
      </c>
      <c r="B289" s="50" t="s">
        <v>363</v>
      </c>
      <c r="C289" s="74" t="s">
        <v>39</v>
      </c>
      <c r="D289" s="74" t="s">
        <v>362</v>
      </c>
      <c r="E289" s="74">
        <v>2017</v>
      </c>
      <c r="F289" s="74" t="s">
        <v>61</v>
      </c>
      <c r="G289" s="49">
        <v>2</v>
      </c>
      <c r="H289" s="49">
        <v>1</v>
      </c>
      <c r="I289" s="129">
        <v>581</v>
      </c>
      <c r="J289" s="129">
        <v>535.53</v>
      </c>
      <c r="K289" s="129">
        <v>454.6</v>
      </c>
      <c r="L289" s="130">
        <v>20</v>
      </c>
      <c r="M289" s="129">
        <f t="shared" si="45"/>
        <v>274814.5</v>
      </c>
      <c r="N289" s="129">
        <v>0</v>
      </c>
      <c r="O289" s="129">
        <v>0</v>
      </c>
      <c r="P289" s="129">
        <v>0</v>
      </c>
      <c r="Q289" s="129">
        <f>'Таблица 3 '!C286</f>
        <v>274814.5</v>
      </c>
      <c r="R289" s="129">
        <f t="shared" si="38"/>
        <v>274814.5</v>
      </c>
      <c r="S289" s="129">
        <v>0</v>
      </c>
      <c r="T289" s="131">
        <f t="shared" si="23"/>
        <v>513.16359494332721</v>
      </c>
      <c r="U289" s="131">
        <v>513.16359494332721</v>
      </c>
      <c r="V289" s="132" t="s">
        <v>41</v>
      </c>
    </row>
    <row r="290" spans="1:22" s="2" customFormat="1" ht="27.75" customHeight="1" x14ac:dyDescent="0.25">
      <c r="A290" s="73" t="s">
        <v>364</v>
      </c>
      <c r="B290" s="73"/>
      <c r="C290" s="125" t="s">
        <v>35</v>
      </c>
      <c r="D290" s="125" t="s">
        <v>35</v>
      </c>
      <c r="E290" s="125" t="s">
        <v>35</v>
      </c>
      <c r="F290" s="125" t="s">
        <v>35</v>
      </c>
      <c r="G290" s="56" t="s">
        <v>35</v>
      </c>
      <c r="H290" s="56" t="s">
        <v>35</v>
      </c>
      <c r="I290" s="126">
        <f>SUM(I291:I294)</f>
        <v>10021.990000000002</v>
      </c>
      <c r="J290" s="126">
        <f t="shared" ref="J290:S290" si="46">SUM(J291:J294)</f>
        <v>8535.69</v>
      </c>
      <c r="K290" s="126">
        <f t="shared" si="46"/>
        <v>8375.39</v>
      </c>
      <c r="L290" s="127">
        <f t="shared" si="46"/>
        <v>396</v>
      </c>
      <c r="M290" s="126">
        <f t="shared" si="46"/>
        <v>12660962.560000001</v>
      </c>
      <c r="N290" s="126">
        <f t="shared" si="46"/>
        <v>0</v>
      </c>
      <c r="O290" s="126">
        <f t="shared" si="46"/>
        <v>0</v>
      </c>
      <c r="P290" s="126">
        <f t="shared" si="46"/>
        <v>0</v>
      </c>
      <c r="Q290" s="126">
        <f t="shared" si="46"/>
        <v>12660962.560000001</v>
      </c>
      <c r="R290" s="126">
        <f t="shared" si="46"/>
        <v>12660962.560000001</v>
      </c>
      <c r="S290" s="126">
        <f t="shared" si="46"/>
        <v>0</v>
      </c>
      <c r="T290" s="133" t="s">
        <v>35</v>
      </c>
      <c r="U290" s="133" t="s">
        <v>35</v>
      </c>
      <c r="V290" s="128" t="s">
        <v>35</v>
      </c>
    </row>
    <row r="291" spans="1:22" ht="45" customHeight="1" x14ac:dyDescent="0.25">
      <c r="A291" s="74">
        <v>1</v>
      </c>
      <c r="B291" s="50" t="s">
        <v>365</v>
      </c>
      <c r="C291" s="74" t="s">
        <v>39</v>
      </c>
      <c r="D291" s="74">
        <v>1982</v>
      </c>
      <c r="E291" s="74" t="s">
        <v>36</v>
      </c>
      <c r="F291" s="74" t="s">
        <v>40</v>
      </c>
      <c r="G291" s="49">
        <v>5</v>
      </c>
      <c r="H291" s="49">
        <v>5</v>
      </c>
      <c r="I291" s="129">
        <v>3754</v>
      </c>
      <c r="J291" s="129">
        <v>3003.2</v>
      </c>
      <c r="K291" s="129">
        <v>3003.2</v>
      </c>
      <c r="L291" s="130">
        <v>170</v>
      </c>
      <c r="M291" s="129">
        <f t="shared" ref="M291:M294" si="47">SUM(N291:Q291)</f>
        <v>229449.52</v>
      </c>
      <c r="N291" s="129">
        <v>0</v>
      </c>
      <c r="O291" s="129">
        <v>0</v>
      </c>
      <c r="P291" s="129">
        <v>0</v>
      </c>
      <c r="Q291" s="129">
        <f>'Таблица 3 '!C288</f>
        <v>229449.52</v>
      </c>
      <c r="R291" s="129">
        <f t="shared" si="38"/>
        <v>229449.52</v>
      </c>
      <c r="S291" s="129">
        <v>0</v>
      </c>
      <c r="T291" s="131">
        <f t="shared" si="23"/>
        <v>76.401678209909434</v>
      </c>
      <c r="U291" s="131">
        <v>76.401678209909434</v>
      </c>
      <c r="V291" s="132" t="s">
        <v>41</v>
      </c>
    </row>
    <row r="292" spans="1:22" ht="45" customHeight="1" x14ac:dyDescent="0.25">
      <c r="A292" s="74">
        <v>2</v>
      </c>
      <c r="B292" s="50" t="s">
        <v>366</v>
      </c>
      <c r="C292" s="74" t="s">
        <v>39</v>
      </c>
      <c r="D292" s="74" t="s">
        <v>367</v>
      </c>
      <c r="E292" s="74" t="s">
        <v>36</v>
      </c>
      <c r="F292" s="74" t="s">
        <v>61</v>
      </c>
      <c r="G292" s="49">
        <v>2</v>
      </c>
      <c r="H292" s="49">
        <v>2</v>
      </c>
      <c r="I292" s="129">
        <v>706.67</v>
      </c>
      <c r="J292" s="129">
        <v>706.67</v>
      </c>
      <c r="K292" s="129">
        <v>706.67</v>
      </c>
      <c r="L292" s="130">
        <v>16</v>
      </c>
      <c r="M292" s="129">
        <f t="shared" si="47"/>
        <v>1058350.8</v>
      </c>
      <c r="N292" s="129">
        <v>0</v>
      </c>
      <c r="O292" s="129">
        <v>0</v>
      </c>
      <c r="P292" s="129">
        <v>0</v>
      </c>
      <c r="Q292" s="129">
        <f>'Таблица 3 '!C289</f>
        <v>1058350.8</v>
      </c>
      <c r="R292" s="129">
        <f t="shared" si="38"/>
        <v>1058350.8</v>
      </c>
      <c r="S292" s="129">
        <v>0</v>
      </c>
      <c r="T292" s="131">
        <f t="shared" si="23"/>
        <v>1497.6591619850851</v>
      </c>
      <c r="U292" s="131">
        <v>1497.6591619850851</v>
      </c>
      <c r="V292" s="132" t="s">
        <v>41</v>
      </c>
    </row>
    <row r="293" spans="1:22" ht="45" customHeight="1" x14ac:dyDescent="0.25">
      <c r="A293" s="74">
        <v>3</v>
      </c>
      <c r="B293" s="50" t="s">
        <v>368</v>
      </c>
      <c r="C293" s="74" t="s">
        <v>48</v>
      </c>
      <c r="D293" s="74">
        <v>1990</v>
      </c>
      <c r="E293" s="74" t="s">
        <v>35</v>
      </c>
      <c r="F293" s="74" t="s">
        <v>61</v>
      </c>
      <c r="G293" s="49">
        <v>2</v>
      </c>
      <c r="H293" s="49">
        <v>2</v>
      </c>
      <c r="I293" s="129">
        <v>1145.3</v>
      </c>
      <c r="J293" s="129">
        <v>842</v>
      </c>
      <c r="K293" s="129">
        <v>681.7</v>
      </c>
      <c r="L293" s="130">
        <v>34</v>
      </c>
      <c r="M293" s="129">
        <f t="shared" si="47"/>
        <v>571980.77</v>
      </c>
      <c r="N293" s="129">
        <v>0</v>
      </c>
      <c r="O293" s="129">
        <v>0</v>
      </c>
      <c r="P293" s="129">
        <v>0</v>
      </c>
      <c r="Q293" s="129">
        <f>'Таблица 3 '!C290</f>
        <v>571980.77</v>
      </c>
      <c r="R293" s="129">
        <f t="shared" si="38"/>
        <v>571980.77</v>
      </c>
      <c r="S293" s="129">
        <v>0</v>
      </c>
      <c r="T293" s="131">
        <f t="shared" si="23"/>
        <v>679.31207838479816</v>
      </c>
      <c r="U293" s="131">
        <v>679.31207838479816</v>
      </c>
      <c r="V293" s="132" t="s">
        <v>41</v>
      </c>
    </row>
    <row r="294" spans="1:22" ht="45" customHeight="1" x14ac:dyDescent="0.25">
      <c r="A294" s="74">
        <v>4</v>
      </c>
      <c r="B294" s="50" t="s">
        <v>369</v>
      </c>
      <c r="C294" s="74" t="s">
        <v>39</v>
      </c>
      <c r="D294" s="74" t="s">
        <v>126</v>
      </c>
      <c r="E294" s="74" t="s">
        <v>36</v>
      </c>
      <c r="F294" s="74" t="s">
        <v>40</v>
      </c>
      <c r="G294" s="49">
        <v>5</v>
      </c>
      <c r="H294" s="49">
        <v>4</v>
      </c>
      <c r="I294" s="129">
        <v>4416.0200000000004</v>
      </c>
      <c r="J294" s="129">
        <v>3983.82</v>
      </c>
      <c r="K294" s="129">
        <v>3983.82</v>
      </c>
      <c r="L294" s="130">
        <v>176</v>
      </c>
      <c r="M294" s="129">
        <f t="shared" si="47"/>
        <v>10801181.470000001</v>
      </c>
      <c r="N294" s="129">
        <v>0</v>
      </c>
      <c r="O294" s="129">
        <v>0</v>
      </c>
      <c r="P294" s="129">
        <v>0</v>
      </c>
      <c r="Q294" s="129">
        <f>'Таблица 3 '!C291</f>
        <v>10801181.470000001</v>
      </c>
      <c r="R294" s="129">
        <f t="shared" si="38"/>
        <v>10801181.470000001</v>
      </c>
      <c r="S294" s="129">
        <v>0</v>
      </c>
      <c r="T294" s="131">
        <f t="shared" si="23"/>
        <v>2711.2624240051009</v>
      </c>
      <c r="U294" s="131">
        <v>2711.2624240051009</v>
      </c>
      <c r="V294" s="132" t="s">
        <v>41</v>
      </c>
    </row>
    <row r="295" spans="1:22" s="2" customFormat="1" ht="32.25" customHeight="1" x14ac:dyDescent="0.25">
      <c r="A295" s="73" t="s">
        <v>370</v>
      </c>
      <c r="B295" s="73"/>
      <c r="C295" s="125" t="s">
        <v>35</v>
      </c>
      <c r="D295" s="125" t="s">
        <v>35</v>
      </c>
      <c r="E295" s="125" t="s">
        <v>35</v>
      </c>
      <c r="F295" s="125" t="s">
        <v>35</v>
      </c>
      <c r="G295" s="56" t="s">
        <v>35</v>
      </c>
      <c r="H295" s="56" t="s">
        <v>35</v>
      </c>
      <c r="I295" s="126">
        <f>SUM(I296)</f>
        <v>3747.1</v>
      </c>
      <c r="J295" s="126">
        <f t="shared" ref="J295:S295" si="48">SUM(J296)</f>
        <v>3480.1</v>
      </c>
      <c r="K295" s="126">
        <f t="shared" si="48"/>
        <v>2867.5</v>
      </c>
      <c r="L295" s="127">
        <f t="shared" si="48"/>
        <v>118</v>
      </c>
      <c r="M295" s="126">
        <f t="shared" si="48"/>
        <v>11252294.439999999</v>
      </c>
      <c r="N295" s="126">
        <f t="shared" si="48"/>
        <v>0</v>
      </c>
      <c r="O295" s="126">
        <f t="shared" si="48"/>
        <v>0</v>
      </c>
      <c r="P295" s="126">
        <f t="shared" si="48"/>
        <v>0</v>
      </c>
      <c r="Q295" s="126">
        <f t="shared" si="48"/>
        <v>11252294.439999999</v>
      </c>
      <c r="R295" s="126">
        <f t="shared" si="48"/>
        <v>11252294.439999999</v>
      </c>
      <c r="S295" s="126">
        <f t="shared" si="48"/>
        <v>0</v>
      </c>
      <c r="T295" s="133" t="s">
        <v>35</v>
      </c>
      <c r="U295" s="133" t="s">
        <v>35</v>
      </c>
      <c r="V295" s="128" t="s">
        <v>35</v>
      </c>
    </row>
    <row r="296" spans="1:22" ht="45" customHeight="1" x14ac:dyDescent="0.25">
      <c r="A296" s="74">
        <v>1</v>
      </c>
      <c r="B296" s="50" t="s">
        <v>371</v>
      </c>
      <c r="C296" s="74" t="s">
        <v>39</v>
      </c>
      <c r="D296" s="74" t="s">
        <v>311</v>
      </c>
      <c r="E296" s="74" t="s">
        <v>36</v>
      </c>
      <c r="F296" s="74" t="s">
        <v>40</v>
      </c>
      <c r="G296" s="49">
        <v>5</v>
      </c>
      <c r="H296" s="49">
        <v>4</v>
      </c>
      <c r="I296" s="129">
        <v>3747.1</v>
      </c>
      <c r="J296" s="129">
        <v>3480.1</v>
      </c>
      <c r="K296" s="129">
        <v>2867.5</v>
      </c>
      <c r="L296" s="130">
        <v>118</v>
      </c>
      <c r="M296" s="129">
        <f>SUM(N296:Q296)</f>
        <v>11252294.439999999</v>
      </c>
      <c r="N296" s="129">
        <v>0</v>
      </c>
      <c r="O296" s="129">
        <v>0</v>
      </c>
      <c r="P296" s="129">
        <v>0</v>
      </c>
      <c r="Q296" s="129">
        <f>'Таблица 3 '!C293</f>
        <v>11252294.439999999</v>
      </c>
      <c r="R296" s="129">
        <f>Q296</f>
        <v>11252294.439999999</v>
      </c>
      <c r="S296" s="129">
        <v>0</v>
      </c>
      <c r="T296" s="131">
        <f t="shared" ref="T296:T359" si="49">M296/J296</f>
        <v>3233.3250308899169</v>
      </c>
      <c r="U296" s="131">
        <v>3233.3250308899169</v>
      </c>
      <c r="V296" s="132" t="s">
        <v>41</v>
      </c>
    </row>
    <row r="297" spans="1:22" s="2" customFormat="1" ht="30" customHeight="1" x14ac:dyDescent="0.25">
      <c r="A297" s="73" t="s">
        <v>372</v>
      </c>
      <c r="B297" s="73"/>
      <c r="C297" s="125" t="s">
        <v>35</v>
      </c>
      <c r="D297" s="125" t="s">
        <v>35</v>
      </c>
      <c r="E297" s="125" t="s">
        <v>35</v>
      </c>
      <c r="F297" s="125" t="s">
        <v>35</v>
      </c>
      <c r="G297" s="56" t="s">
        <v>35</v>
      </c>
      <c r="H297" s="56" t="s">
        <v>35</v>
      </c>
      <c r="I297" s="126">
        <f>I298</f>
        <v>883</v>
      </c>
      <c r="J297" s="126">
        <f t="shared" ref="J297:S302" si="50">J298</f>
        <v>602.35</v>
      </c>
      <c r="K297" s="126">
        <f t="shared" si="50"/>
        <v>602.35</v>
      </c>
      <c r="L297" s="127">
        <f t="shared" si="50"/>
        <v>33</v>
      </c>
      <c r="M297" s="126">
        <f t="shared" si="50"/>
        <v>506165.72000000003</v>
      </c>
      <c r="N297" s="126">
        <f t="shared" si="50"/>
        <v>0</v>
      </c>
      <c r="O297" s="126">
        <f t="shared" si="50"/>
        <v>0</v>
      </c>
      <c r="P297" s="126">
        <f t="shared" si="50"/>
        <v>0</v>
      </c>
      <c r="Q297" s="126">
        <f t="shared" si="50"/>
        <v>506165.72000000003</v>
      </c>
      <c r="R297" s="126">
        <f t="shared" si="50"/>
        <v>506165.72000000003</v>
      </c>
      <c r="S297" s="126">
        <f t="shared" si="50"/>
        <v>0</v>
      </c>
      <c r="T297" s="133" t="s">
        <v>35</v>
      </c>
      <c r="U297" s="133" t="s">
        <v>35</v>
      </c>
      <c r="V297" s="128" t="s">
        <v>35</v>
      </c>
    </row>
    <row r="298" spans="1:22" ht="45" customHeight="1" x14ac:dyDescent="0.25">
      <c r="A298" s="74">
        <v>1</v>
      </c>
      <c r="B298" s="50" t="s">
        <v>373</v>
      </c>
      <c r="C298" s="74" t="s">
        <v>39</v>
      </c>
      <c r="D298" s="74">
        <v>1984</v>
      </c>
      <c r="E298" s="74">
        <v>2018</v>
      </c>
      <c r="F298" s="74" t="s">
        <v>46</v>
      </c>
      <c r="G298" s="49">
        <v>2</v>
      </c>
      <c r="H298" s="49">
        <v>2</v>
      </c>
      <c r="I298" s="129">
        <v>883</v>
      </c>
      <c r="J298" s="129">
        <v>602.35</v>
      </c>
      <c r="K298" s="129">
        <v>602.35</v>
      </c>
      <c r="L298" s="130">
        <v>33</v>
      </c>
      <c r="M298" s="129">
        <f>SUM(N298:Q298)</f>
        <v>506165.72000000003</v>
      </c>
      <c r="N298" s="129">
        <v>0</v>
      </c>
      <c r="O298" s="129">
        <v>0</v>
      </c>
      <c r="P298" s="129">
        <v>0</v>
      </c>
      <c r="Q298" s="129">
        <f>'Таблица 3 '!C295</f>
        <v>506165.72000000003</v>
      </c>
      <c r="R298" s="129">
        <f>Q298</f>
        <v>506165.72000000003</v>
      </c>
      <c r="S298" s="129">
        <v>0</v>
      </c>
      <c r="T298" s="131">
        <f t="shared" si="49"/>
        <v>840.31828671038431</v>
      </c>
      <c r="U298" s="131">
        <v>840.31828671038431</v>
      </c>
      <c r="V298" s="132" t="s">
        <v>41</v>
      </c>
    </row>
    <row r="299" spans="1:22" s="2" customFormat="1" ht="34.5" customHeight="1" x14ac:dyDescent="0.25">
      <c r="A299" s="73" t="s">
        <v>374</v>
      </c>
      <c r="B299" s="73"/>
      <c r="C299" s="125" t="s">
        <v>35</v>
      </c>
      <c r="D299" s="125" t="s">
        <v>35</v>
      </c>
      <c r="E299" s="125" t="s">
        <v>35</v>
      </c>
      <c r="F299" s="125" t="s">
        <v>35</v>
      </c>
      <c r="G299" s="56" t="s">
        <v>35</v>
      </c>
      <c r="H299" s="56" t="s">
        <v>35</v>
      </c>
      <c r="I299" s="126">
        <f t="shared" ref="I299:I302" si="51">I300</f>
        <v>798.62</v>
      </c>
      <c r="J299" s="126">
        <f t="shared" si="50"/>
        <v>727.77</v>
      </c>
      <c r="K299" s="126">
        <f t="shared" si="50"/>
        <v>727.77</v>
      </c>
      <c r="L299" s="127">
        <f t="shared" si="50"/>
        <v>31</v>
      </c>
      <c r="M299" s="126">
        <f t="shared" si="50"/>
        <v>469287.6</v>
      </c>
      <c r="N299" s="126">
        <f t="shared" si="50"/>
        <v>0</v>
      </c>
      <c r="O299" s="126">
        <f t="shared" si="50"/>
        <v>0</v>
      </c>
      <c r="P299" s="126">
        <f t="shared" si="50"/>
        <v>0</v>
      </c>
      <c r="Q299" s="126">
        <f t="shared" si="50"/>
        <v>469287.6</v>
      </c>
      <c r="R299" s="126">
        <f t="shared" si="50"/>
        <v>469287.6</v>
      </c>
      <c r="S299" s="126">
        <f t="shared" si="50"/>
        <v>0</v>
      </c>
      <c r="T299" s="133" t="s">
        <v>36</v>
      </c>
      <c r="U299" s="133" t="s">
        <v>36</v>
      </c>
      <c r="V299" s="128" t="s">
        <v>36</v>
      </c>
    </row>
    <row r="300" spans="1:22" s="2" customFormat="1" ht="30" customHeight="1" x14ac:dyDescent="0.25">
      <c r="A300" s="73" t="s">
        <v>375</v>
      </c>
      <c r="B300" s="73"/>
      <c r="C300" s="125" t="s">
        <v>35</v>
      </c>
      <c r="D300" s="125" t="s">
        <v>35</v>
      </c>
      <c r="E300" s="125" t="s">
        <v>35</v>
      </c>
      <c r="F300" s="125" t="s">
        <v>35</v>
      </c>
      <c r="G300" s="56" t="s">
        <v>35</v>
      </c>
      <c r="H300" s="56" t="s">
        <v>35</v>
      </c>
      <c r="I300" s="126">
        <f t="shared" si="51"/>
        <v>798.62</v>
      </c>
      <c r="J300" s="126">
        <f t="shared" si="50"/>
        <v>727.77</v>
      </c>
      <c r="K300" s="126">
        <f t="shared" si="50"/>
        <v>727.77</v>
      </c>
      <c r="L300" s="127">
        <f t="shared" si="50"/>
        <v>31</v>
      </c>
      <c r="M300" s="126">
        <f t="shared" si="50"/>
        <v>469287.6</v>
      </c>
      <c r="N300" s="126">
        <f t="shared" si="50"/>
        <v>0</v>
      </c>
      <c r="O300" s="126">
        <f t="shared" si="50"/>
        <v>0</v>
      </c>
      <c r="P300" s="126">
        <f t="shared" si="50"/>
        <v>0</v>
      </c>
      <c r="Q300" s="126">
        <f t="shared" si="50"/>
        <v>469287.6</v>
      </c>
      <c r="R300" s="126">
        <f t="shared" si="50"/>
        <v>469287.6</v>
      </c>
      <c r="S300" s="126">
        <f t="shared" si="50"/>
        <v>0</v>
      </c>
      <c r="T300" s="133" t="s">
        <v>36</v>
      </c>
      <c r="U300" s="133" t="s">
        <v>36</v>
      </c>
      <c r="V300" s="128" t="s">
        <v>36</v>
      </c>
    </row>
    <row r="301" spans="1:22" ht="45" x14ac:dyDescent="0.25">
      <c r="A301" s="74">
        <v>1</v>
      </c>
      <c r="B301" s="50" t="s">
        <v>376</v>
      </c>
      <c r="C301" s="74" t="s">
        <v>39</v>
      </c>
      <c r="D301" s="74" t="s">
        <v>320</v>
      </c>
      <c r="E301" s="74" t="s">
        <v>36</v>
      </c>
      <c r="F301" s="74" t="s">
        <v>61</v>
      </c>
      <c r="G301" s="49">
        <v>2</v>
      </c>
      <c r="H301" s="49">
        <v>2</v>
      </c>
      <c r="I301" s="129">
        <v>798.62</v>
      </c>
      <c r="J301" s="129">
        <v>727.77</v>
      </c>
      <c r="K301" s="129">
        <v>727.77</v>
      </c>
      <c r="L301" s="130">
        <v>31</v>
      </c>
      <c r="M301" s="129">
        <f>SUM(N301:Q301)</f>
        <v>469287.6</v>
      </c>
      <c r="N301" s="129">
        <v>0</v>
      </c>
      <c r="O301" s="129">
        <v>0</v>
      </c>
      <c r="P301" s="129">
        <v>0</v>
      </c>
      <c r="Q301" s="129">
        <f>'Таблица 3 '!C298</f>
        <v>469287.6</v>
      </c>
      <c r="R301" s="129">
        <f>Q301</f>
        <v>469287.6</v>
      </c>
      <c r="S301" s="129">
        <v>0</v>
      </c>
      <c r="T301" s="131">
        <f t="shared" si="49"/>
        <v>644.82954779669399</v>
      </c>
      <c r="U301" s="131">
        <v>644.82954779669399</v>
      </c>
      <c r="V301" s="132" t="s">
        <v>41</v>
      </c>
    </row>
    <row r="302" spans="1:22" s="2" customFormat="1" ht="30" customHeight="1" x14ac:dyDescent="0.25">
      <c r="A302" s="73" t="s">
        <v>377</v>
      </c>
      <c r="B302" s="73"/>
      <c r="C302" s="125" t="s">
        <v>35</v>
      </c>
      <c r="D302" s="125" t="s">
        <v>35</v>
      </c>
      <c r="E302" s="125" t="s">
        <v>35</v>
      </c>
      <c r="F302" s="125" t="s">
        <v>35</v>
      </c>
      <c r="G302" s="56" t="s">
        <v>35</v>
      </c>
      <c r="H302" s="56" t="s">
        <v>35</v>
      </c>
      <c r="I302" s="126">
        <f t="shared" si="51"/>
        <v>2507.6</v>
      </c>
      <c r="J302" s="126">
        <f t="shared" si="50"/>
        <v>1515.3</v>
      </c>
      <c r="K302" s="126">
        <f t="shared" si="50"/>
        <v>1515.4</v>
      </c>
      <c r="L302" s="127">
        <f t="shared" si="50"/>
        <v>62</v>
      </c>
      <c r="M302" s="126">
        <f t="shared" si="50"/>
        <v>5450833.2000000002</v>
      </c>
      <c r="N302" s="126">
        <f t="shared" si="50"/>
        <v>0</v>
      </c>
      <c r="O302" s="126">
        <f t="shared" si="50"/>
        <v>0</v>
      </c>
      <c r="P302" s="126">
        <f t="shared" si="50"/>
        <v>0</v>
      </c>
      <c r="Q302" s="126">
        <f t="shared" si="50"/>
        <v>5450833.2000000002</v>
      </c>
      <c r="R302" s="126">
        <f t="shared" si="50"/>
        <v>5450833.2000000002</v>
      </c>
      <c r="S302" s="126">
        <f t="shared" si="50"/>
        <v>0</v>
      </c>
      <c r="T302" s="133" t="s">
        <v>36</v>
      </c>
      <c r="U302" s="133" t="s">
        <v>36</v>
      </c>
      <c r="V302" s="128" t="s">
        <v>36</v>
      </c>
    </row>
    <row r="303" spans="1:22" s="2" customFormat="1" ht="27.75" customHeight="1" x14ac:dyDescent="0.25">
      <c r="A303" s="73" t="s">
        <v>378</v>
      </c>
      <c r="B303" s="73"/>
      <c r="C303" s="125" t="s">
        <v>35</v>
      </c>
      <c r="D303" s="125" t="s">
        <v>35</v>
      </c>
      <c r="E303" s="125" t="s">
        <v>35</v>
      </c>
      <c r="F303" s="125" t="s">
        <v>35</v>
      </c>
      <c r="G303" s="56" t="s">
        <v>35</v>
      </c>
      <c r="H303" s="56" t="s">
        <v>35</v>
      </c>
      <c r="I303" s="126">
        <f>SUM(I304:I305)</f>
        <v>2507.6</v>
      </c>
      <c r="J303" s="126">
        <f t="shared" ref="J303:S303" si="52">SUM(J304:J305)</f>
        <v>1515.3</v>
      </c>
      <c r="K303" s="126">
        <f t="shared" si="52"/>
        <v>1515.4</v>
      </c>
      <c r="L303" s="127">
        <f t="shared" si="52"/>
        <v>62</v>
      </c>
      <c r="M303" s="126">
        <f t="shared" si="52"/>
        <v>5450833.2000000002</v>
      </c>
      <c r="N303" s="126">
        <f t="shared" si="52"/>
        <v>0</v>
      </c>
      <c r="O303" s="126">
        <f t="shared" si="52"/>
        <v>0</v>
      </c>
      <c r="P303" s="126">
        <f t="shared" si="52"/>
        <v>0</v>
      </c>
      <c r="Q303" s="126">
        <f t="shared" si="52"/>
        <v>5450833.2000000002</v>
      </c>
      <c r="R303" s="126">
        <f t="shared" si="52"/>
        <v>5450833.2000000002</v>
      </c>
      <c r="S303" s="126">
        <f t="shared" si="52"/>
        <v>0</v>
      </c>
      <c r="T303" s="133" t="s">
        <v>36</v>
      </c>
      <c r="U303" s="133" t="s">
        <v>36</v>
      </c>
      <c r="V303" s="128" t="s">
        <v>36</v>
      </c>
    </row>
    <row r="304" spans="1:22" ht="46.5" customHeight="1" x14ac:dyDescent="0.25">
      <c r="A304" s="74">
        <v>1</v>
      </c>
      <c r="B304" s="50" t="s">
        <v>379</v>
      </c>
      <c r="C304" s="74" t="s">
        <v>39</v>
      </c>
      <c r="D304" s="74" t="s">
        <v>126</v>
      </c>
      <c r="E304" s="74" t="s">
        <v>36</v>
      </c>
      <c r="F304" s="74" t="s">
        <v>40</v>
      </c>
      <c r="G304" s="49">
        <v>2</v>
      </c>
      <c r="H304" s="49">
        <v>2</v>
      </c>
      <c r="I304" s="129">
        <v>1454.5</v>
      </c>
      <c r="J304" s="129">
        <v>954.8</v>
      </c>
      <c r="K304" s="129">
        <v>954.9</v>
      </c>
      <c r="L304" s="130">
        <v>39</v>
      </c>
      <c r="M304" s="129">
        <f t="shared" ref="M304:M305" si="53">SUM(N304:Q304)</f>
        <v>4969080</v>
      </c>
      <c r="N304" s="129">
        <v>0</v>
      </c>
      <c r="O304" s="129">
        <v>0</v>
      </c>
      <c r="P304" s="129">
        <v>0</v>
      </c>
      <c r="Q304" s="129">
        <f>'Таблица 3 '!C301</f>
        <v>4969080</v>
      </c>
      <c r="R304" s="129">
        <f t="shared" ref="R304:R305" si="54">Q304</f>
        <v>4969080</v>
      </c>
      <c r="S304" s="129">
        <v>0</v>
      </c>
      <c r="T304" s="131">
        <f t="shared" si="49"/>
        <v>5204.3150397989111</v>
      </c>
      <c r="U304" s="131">
        <v>5204.3150397989111</v>
      </c>
      <c r="V304" s="132" t="s">
        <v>41</v>
      </c>
    </row>
    <row r="305" spans="1:22" ht="46.5" customHeight="1" x14ac:dyDescent="0.25">
      <c r="A305" s="74">
        <v>2</v>
      </c>
      <c r="B305" s="50" t="s">
        <v>380</v>
      </c>
      <c r="C305" s="74" t="s">
        <v>39</v>
      </c>
      <c r="D305" s="74" t="s">
        <v>381</v>
      </c>
      <c r="E305" s="74" t="s">
        <v>36</v>
      </c>
      <c r="F305" s="74" t="s">
        <v>61</v>
      </c>
      <c r="G305" s="49">
        <v>2</v>
      </c>
      <c r="H305" s="49">
        <v>2</v>
      </c>
      <c r="I305" s="129">
        <v>1053.0999999999999</v>
      </c>
      <c r="J305" s="129">
        <v>560.5</v>
      </c>
      <c r="K305" s="129">
        <v>560.5</v>
      </c>
      <c r="L305" s="130">
        <v>23</v>
      </c>
      <c r="M305" s="129">
        <f t="shared" si="53"/>
        <v>481753.2</v>
      </c>
      <c r="N305" s="129">
        <v>0</v>
      </c>
      <c r="O305" s="129">
        <v>0</v>
      </c>
      <c r="P305" s="129">
        <v>0</v>
      </c>
      <c r="Q305" s="129">
        <f>'Таблица 3 '!C302</f>
        <v>481753.2</v>
      </c>
      <c r="R305" s="129">
        <f t="shared" si="54"/>
        <v>481753.2</v>
      </c>
      <c r="S305" s="129">
        <v>0</v>
      </c>
      <c r="T305" s="131">
        <f t="shared" si="49"/>
        <v>859.50615521855491</v>
      </c>
      <c r="U305" s="131">
        <v>859.50615521855491</v>
      </c>
      <c r="V305" s="132" t="s">
        <v>41</v>
      </c>
    </row>
    <row r="306" spans="1:22" s="2" customFormat="1" ht="33" customHeight="1" x14ac:dyDescent="0.25">
      <c r="A306" s="73" t="s">
        <v>382</v>
      </c>
      <c r="B306" s="73"/>
      <c r="C306" s="125" t="s">
        <v>35</v>
      </c>
      <c r="D306" s="125" t="s">
        <v>35</v>
      </c>
      <c r="E306" s="125" t="s">
        <v>35</v>
      </c>
      <c r="F306" s="125" t="s">
        <v>35</v>
      </c>
      <c r="G306" s="56" t="s">
        <v>35</v>
      </c>
      <c r="H306" s="56" t="s">
        <v>35</v>
      </c>
      <c r="I306" s="126">
        <f>I307</f>
        <v>1220</v>
      </c>
      <c r="J306" s="126">
        <f t="shared" ref="J306:S306" si="55">J307</f>
        <v>989.2</v>
      </c>
      <c r="K306" s="126">
        <f t="shared" si="55"/>
        <v>989.2</v>
      </c>
      <c r="L306" s="127">
        <f t="shared" si="55"/>
        <v>46</v>
      </c>
      <c r="M306" s="126">
        <f t="shared" si="55"/>
        <v>2018971.2</v>
      </c>
      <c r="N306" s="126">
        <f t="shared" si="55"/>
        <v>0</v>
      </c>
      <c r="O306" s="126">
        <f t="shared" si="55"/>
        <v>0</v>
      </c>
      <c r="P306" s="126">
        <f t="shared" si="55"/>
        <v>0</v>
      </c>
      <c r="Q306" s="126">
        <f t="shared" si="55"/>
        <v>2018971.2</v>
      </c>
      <c r="R306" s="126">
        <f t="shared" si="55"/>
        <v>2018971.2</v>
      </c>
      <c r="S306" s="126">
        <f t="shared" si="55"/>
        <v>0</v>
      </c>
      <c r="T306" s="133" t="s">
        <v>36</v>
      </c>
      <c r="U306" s="133" t="s">
        <v>36</v>
      </c>
      <c r="V306" s="128" t="s">
        <v>36</v>
      </c>
    </row>
    <row r="307" spans="1:22" s="2" customFormat="1" ht="27.75" customHeight="1" x14ac:dyDescent="0.25">
      <c r="A307" s="73" t="s">
        <v>383</v>
      </c>
      <c r="B307" s="73"/>
      <c r="C307" s="125" t="s">
        <v>35</v>
      </c>
      <c r="D307" s="125" t="s">
        <v>35</v>
      </c>
      <c r="E307" s="125" t="s">
        <v>35</v>
      </c>
      <c r="F307" s="125" t="s">
        <v>35</v>
      </c>
      <c r="G307" s="56" t="s">
        <v>35</v>
      </c>
      <c r="H307" s="56" t="s">
        <v>35</v>
      </c>
      <c r="I307" s="126">
        <f>SUM(I308)</f>
        <v>1220</v>
      </c>
      <c r="J307" s="126">
        <f t="shared" ref="J307:S307" si="56">SUM(J308)</f>
        <v>989.2</v>
      </c>
      <c r="K307" s="126">
        <f t="shared" si="56"/>
        <v>989.2</v>
      </c>
      <c r="L307" s="127">
        <f t="shared" si="56"/>
        <v>46</v>
      </c>
      <c r="M307" s="126">
        <f t="shared" si="56"/>
        <v>2018971.2</v>
      </c>
      <c r="N307" s="126">
        <f t="shared" si="56"/>
        <v>0</v>
      </c>
      <c r="O307" s="126">
        <f t="shared" si="56"/>
        <v>0</v>
      </c>
      <c r="P307" s="126">
        <f t="shared" si="56"/>
        <v>0</v>
      </c>
      <c r="Q307" s="126">
        <f t="shared" si="56"/>
        <v>2018971.2</v>
      </c>
      <c r="R307" s="126">
        <f t="shared" si="56"/>
        <v>2018971.2</v>
      </c>
      <c r="S307" s="126">
        <f t="shared" si="56"/>
        <v>0</v>
      </c>
      <c r="T307" s="133" t="s">
        <v>36</v>
      </c>
      <c r="U307" s="133" t="s">
        <v>36</v>
      </c>
      <c r="V307" s="128" t="s">
        <v>36</v>
      </c>
    </row>
    <row r="308" spans="1:22" ht="45.75" customHeight="1" x14ac:dyDescent="0.25">
      <c r="A308" s="74">
        <v>1</v>
      </c>
      <c r="B308" s="50" t="s">
        <v>384</v>
      </c>
      <c r="C308" s="74" t="s">
        <v>39</v>
      </c>
      <c r="D308" s="74" t="s">
        <v>320</v>
      </c>
      <c r="E308" s="74" t="s">
        <v>36</v>
      </c>
      <c r="F308" s="74" t="s">
        <v>40</v>
      </c>
      <c r="G308" s="49">
        <v>2</v>
      </c>
      <c r="H308" s="49">
        <v>2</v>
      </c>
      <c r="I308" s="129">
        <v>1220</v>
      </c>
      <c r="J308" s="129">
        <v>989.2</v>
      </c>
      <c r="K308" s="129">
        <v>989.2</v>
      </c>
      <c r="L308" s="130">
        <v>46</v>
      </c>
      <c r="M308" s="129">
        <f>SUM(N308:Q308)</f>
        <v>2018971.2</v>
      </c>
      <c r="N308" s="129">
        <v>0</v>
      </c>
      <c r="O308" s="129">
        <v>0</v>
      </c>
      <c r="P308" s="129">
        <v>0</v>
      </c>
      <c r="Q308" s="129">
        <f>'Таблица 3 '!C305</f>
        <v>2018971.2</v>
      </c>
      <c r="R308" s="129">
        <f>Q308</f>
        <v>2018971.2</v>
      </c>
      <c r="S308" s="129">
        <v>0</v>
      </c>
      <c r="T308" s="131">
        <f t="shared" si="49"/>
        <v>2041.0141528507884</v>
      </c>
      <c r="U308" s="131">
        <v>2041.0141528507884</v>
      </c>
      <c r="V308" s="132" t="s">
        <v>41</v>
      </c>
    </row>
    <row r="309" spans="1:22" s="2" customFormat="1" ht="30" customHeight="1" x14ac:dyDescent="0.25">
      <c r="A309" s="73" t="s">
        <v>385</v>
      </c>
      <c r="B309" s="73"/>
      <c r="C309" s="125" t="s">
        <v>35</v>
      </c>
      <c r="D309" s="125" t="s">
        <v>35</v>
      </c>
      <c r="E309" s="125" t="s">
        <v>35</v>
      </c>
      <c r="F309" s="125" t="s">
        <v>35</v>
      </c>
      <c r="G309" s="56" t="s">
        <v>35</v>
      </c>
      <c r="H309" s="56" t="s">
        <v>35</v>
      </c>
      <c r="I309" s="126">
        <f>I310</f>
        <v>10071.469999999999</v>
      </c>
      <c r="J309" s="126">
        <f t="shared" ref="J309:S309" si="57">J310</f>
        <v>8250.69</v>
      </c>
      <c r="K309" s="126">
        <f t="shared" si="57"/>
        <v>7552.75</v>
      </c>
      <c r="L309" s="127">
        <f t="shared" si="57"/>
        <v>372</v>
      </c>
      <c r="M309" s="126">
        <f t="shared" si="57"/>
        <v>5824644.5099999998</v>
      </c>
      <c r="N309" s="126">
        <f t="shared" si="57"/>
        <v>0</v>
      </c>
      <c r="O309" s="126">
        <f t="shared" si="57"/>
        <v>0</v>
      </c>
      <c r="P309" s="126">
        <f t="shared" si="57"/>
        <v>0</v>
      </c>
      <c r="Q309" s="126">
        <f t="shared" si="57"/>
        <v>5824644.5099999998</v>
      </c>
      <c r="R309" s="126">
        <f t="shared" si="57"/>
        <v>5824644.5099999998</v>
      </c>
      <c r="S309" s="126">
        <f t="shared" si="57"/>
        <v>0</v>
      </c>
      <c r="T309" s="133" t="s">
        <v>36</v>
      </c>
      <c r="U309" s="133" t="s">
        <v>36</v>
      </c>
      <c r="V309" s="128" t="s">
        <v>36</v>
      </c>
    </row>
    <row r="310" spans="1:22" s="2" customFormat="1" ht="30" customHeight="1" x14ac:dyDescent="0.25">
      <c r="A310" s="73" t="s">
        <v>386</v>
      </c>
      <c r="B310" s="73"/>
      <c r="C310" s="125" t="s">
        <v>35</v>
      </c>
      <c r="D310" s="125" t="s">
        <v>35</v>
      </c>
      <c r="E310" s="125" t="s">
        <v>35</v>
      </c>
      <c r="F310" s="125" t="s">
        <v>35</v>
      </c>
      <c r="G310" s="56" t="s">
        <v>35</v>
      </c>
      <c r="H310" s="56" t="s">
        <v>35</v>
      </c>
      <c r="I310" s="126">
        <f>SUM(I311:I314)</f>
        <v>10071.469999999999</v>
      </c>
      <c r="J310" s="126">
        <f t="shared" ref="J310:S310" si="58">SUM(J311:J314)</f>
        <v>8250.69</v>
      </c>
      <c r="K310" s="126">
        <f t="shared" si="58"/>
        <v>7552.75</v>
      </c>
      <c r="L310" s="127">
        <f t="shared" si="58"/>
        <v>372</v>
      </c>
      <c r="M310" s="126">
        <f t="shared" si="58"/>
        <v>5824644.5099999998</v>
      </c>
      <c r="N310" s="126">
        <f t="shared" si="58"/>
        <v>0</v>
      </c>
      <c r="O310" s="126">
        <f t="shared" si="58"/>
        <v>0</v>
      </c>
      <c r="P310" s="126">
        <f t="shared" si="58"/>
        <v>0</v>
      </c>
      <c r="Q310" s="126">
        <f t="shared" si="58"/>
        <v>5824644.5099999998</v>
      </c>
      <c r="R310" s="126">
        <f t="shared" si="58"/>
        <v>5824644.5099999998</v>
      </c>
      <c r="S310" s="126">
        <f t="shared" si="58"/>
        <v>0</v>
      </c>
      <c r="T310" s="133" t="s">
        <v>36</v>
      </c>
      <c r="U310" s="133" t="s">
        <v>36</v>
      </c>
      <c r="V310" s="128" t="s">
        <v>36</v>
      </c>
    </row>
    <row r="311" spans="1:22" ht="45.75" customHeight="1" x14ac:dyDescent="0.25">
      <c r="A311" s="74">
        <v>1</v>
      </c>
      <c r="B311" s="50" t="s">
        <v>387</v>
      </c>
      <c r="C311" s="74" t="s">
        <v>39</v>
      </c>
      <c r="D311" s="74">
        <v>1992</v>
      </c>
      <c r="E311" s="74">
        <v>2015</v>
      </c>
      <c r="F311" s="74" t="s">
        <v>50</v>
      </c>
      <c r="G311" s="49">
        <v>5</v>
      </c>
      <c r="H311" s="49">
        <v>3</v>
      </c>
      <c r="I311" s="129">
        <v>3726.7</v>
      </c>
      <c r="J311" s="129">
        <v>3198.6</v>
      </c>
      <c r="K311" s="129">
        <v>2692.98</v>
      </c>
      <c r="L311" s="130">
        <v>110</v>
      </c>
      <c r="M311" s="129">
        <f t="shared" ref="M311:M314" si="59">SUM(N311:Q311)</f>
        <v>235544.91</v>
      </c>
      <c r="N311" s="129">
        <v>0</v>
      </c>
      <c r="O311" s="129">
        <v>0</v>
      </c>
      <c r="P311" s="129">
        <v>0</v>
      </c>
      <c r="Q311" s="129">
        <f>'Таблица 3 '!C308</f>
        <v>235544.91</v>
      </c>
      <c r="R311" s="129">
        <f t="shared" ref="R311:R314" si="60">Q311</f>
        <v>235544.91</v>
      </c>
      <c r="S311" s="129">
        <v>0</v>
      </c>
      <c r="T311" s="131">
        <f t="shared" si="49"/>
        <v>73.640001875820673</v>
      </c>
      <c r="U311" s="131">
        <v>73.640001875820673</v>
      </c>
      <c r="V311" s="132" t="s">
        <v>41</v>
      </c>
    </row>
    <row r="312" spans="1:22" ht="45.75" customHeight="1" x14ac:dyDescent="0.25">
      <c r="A312" s="74">
        <v>2</v>
      </c>
      <c r="B312" s="50" t="s">
        <v>388</v>
      </c>
      <c r="C312" s="74" t="s">
        <v>48</v>
      </c>
      <c r="D312" s="74">
        <v>1991</v>
      </c>
      <c r="E312" s="74" t="s">
        <v>35</v>
      </c>
      <c r="F312" s="74" t="s">
        <v>40</v>
      </c>
      <c r="G312" s="49">
        <v>2</v>
      </c>
      <c r="H312" s="49">
        <v>2</v>
      </c>
      <c r="I312" s="129">
        <v>807.49</v>
      </c>
      <c r="J312" s="129">
        <v>721.78</v>
      </c>
      <c r="K312" s="129">
        <v>721.78</v>
      </c>
      <c r="L312" s="130">
        <v>29</v>
      </c>
      <c r="M312" s="129">
        <f t="shared" si="59"/>
        <v>116505</v>
      </c>
      <c r="N312" s="129">
        <v>0</v>
      </c>
      <c r="O312" s="129">
        <v>0</v>
      </c>
      <c r="P312" s="129">
        <v>0</v>
      </c>
      <c r="Q312" s="129">
        <f>'Таблица 3 '!C309</f>
        <v>116505</v>
      </c>
      <c r="R312" s="129">
        <f t="shared" si="60"/>
        <v>116505</v>
      </c>
      <c r="S312" s="129">
        <v>0</v>
      </c>
      <c r="T312" s="131">
        <f t="shared" si="49"/>
        <v>161.41345008174235</v>
      </c>
      <c r="U312" s="131">
        <v>161.41345008174235</v>
      </c>
      <c r="V312" s="132" t="s">
        <v>41</v>
      </c>
    </row>
    <row r="313" spans="1:22" ht="45.75" customHeight="1" x14ac:dyDescent="0.25">
      <c r="A313" s="74">
        <v>3</v>
      </c>
      <c r="B313" s="50" t="s">
        <v>389</v>
      </c>
      <c r="C313" s="74" t="s">
        <v>39</v>
      </c>
      <c r="D313" s="74">
        <v>1974</v>
      </c>
      <c r="E313" s="74" t="s">
        <v>36</v>
      </c>
      <c r="F313" s="74" t="s">
        <v>40</v>
      </c>
      <c r="G313" s="49">
        <v>2</v>
      </c>
      <c r="H313" s="49">
        <v>2</v>
      </c>
      <c r="I313" s="129">
        <v>779.78</v>
      </c>
      <c r="J313" s="129">
        <v>701.17</v>
      </c>
      <c r="K313" s="129">
        <v>628.4</v>
      </c>
      <c r="L313" s="130">
        <v>35</v>
      </c>
      <c r="M313" s="129">
        <f t="shared" si="59"/>
        <v>3144855.6</v>
      </c>
      <c r="N313" s="129">
        <v>0</v>
      </c>
      <c r="O313" s="129">
        <v>0</v>
      </c>
      <c r="P313" s="129">
        <v>0</v>
      </c>
      <c r="Q313" s="129">
        <f>'Таблица 3 '!C310</f>
        <v>3144855.6</v>
      </c>
      <c r="R313" s="129">
        <f t="shared" si="60"/>
        <v>3144855.6</v>
      </c>
      <c r="S313" s="129">
        <v>0</v>
      </c>
      <c r="T313" s="131">
        <f t="shared" si="49"/>
        <v>4485.1542421951881</v>
      </c>
      <c r="U313" s="131">
        <v>4485.1542421951881</v>
      </c>
      <c r="V313" s="132" t="s">
        <v>41</v>
      </c>
    </row>
    <row r="314" spans="1:22" ht="45.75" customHeight="1" x14ac:dyDescent="0.25">
      <c r="A314" s="74">
        <v>4</v>
      </c>
      <c r="B314" s="50" t="s">
        <v>390</v>
      </c>
      <c r="C314" s="74" t="s">
        <v>48</v>
      </c>
      <c r="D314" s="74">
        <v>1974</v>
      </c>
      <c r="E314" s="74" t="s">
        <v>36</v>
      </c>
      <c r="F314" s="74" t="s">
        <v>72</v>
      </c>
      <c r="G314" s="49">
        <v>5</v>
      </c>
      <c r="H314" s="49">
        <v>5</v>
      </c>
      <c r="I314" s="129">
        <v>4757.5</v>
      </c>
      <c r="J314" s="129">
        <v>3629.14</v>
      </c>
      <c r="K314" s="129">
        <v>3509.59</v>
      </c>
      <c r="L314" s="130">
        <v>198</v>
      </c>
      <c r="M314" s="129">
        <f t="shared" si="59"/>
        <v>2327739</v>
      </c>
      <c r="N314" s="129">
        <v>0</v>
      </c>
      <c r="O314" s="129">
        <v>0</v>
      </c>
      <c r="P314" s="129">
        <v>0</v>
      </c>
      <c r="Q314" s="129">
        <f>'Таблица 3 '!C311</f>
        <v>2327739</v>
      </c>
      <c r="R314" s="129">
        <f t="shared" si="60"/>
        <v>2327739</v>
      </c>
      <c r="S314" s="129">
        <v>0</v>
      </c>
      <c r="T314" s="131">
        <f t="shared" si="49"/>
        <v>641.40237080961333</v>
      </c>
      <c r="U314" s="131">
        <v>706.3061524217859</v>
      </c>
      <c r="V314" s="132" t="s">
        <v>41</v>
      </c>
    </row>
    <row r="315" spans="1:22" s="2" customFormat="1" ht="33.75" customHeight="1" x14ac:dyDescent="0.25">
      <c r="A315" s="73" t="s">
        <v>391</v>
      </c>
      <c r="B315" s="73"/>
      <c r="C315" s="125" t="s">
        <v>35</v>
      </c>
      <c r="D315" s="125" t="s">
        <v>35</v>
      </c>
      <c r="E315" s="125" t="s">
        <v>35</v>
      </c>
      <c r="F315" s="125" t="s">
        <v>35</v>
      </c>
      <c r="G315" s="56" t="s">
        <v>35</v>
      </c>
      <c r="H315" s="56" t="s">
        <v>35</v>
      </c>
      <c r="I315" s="126">
        <f>I316+I321</f>
        <v>25906.5</v>
      </c>
      <c r="J315" s="126">
        <f t="shared" ref="J315:S315" si="61">J316+J321</f>
        <v>19510.29</v>
      </c>
      <c r="K315" s="126">
        <f t="shared" si="61"/>
        <v>18413.489999999998</v>
      </c>
      <c r="L315" s="127">
        <f t="shared" si="61"/>
        <v>1082</v>
      </c>
      <c r="M315" s="126">
        <f t="shared" si="61"/>
        <v>22521479.370000001</v>
      </c>
      <c r="N315" s="126">
        <f t="shared" si="61"/>
        <v>0</v>
      </c>
      <c r="O315" s="126">
        <f t="shared" si="61"/>
        <v>0</v>
      </c>
      <c r="P315" s="126">
        <f t="shared" si="61"/>
        <v>0</v>
      </c>
      <c r="Q315" s="126">
        <f t="shared" si="61"/>
        <v>22521479.370000001</v>
      </c>
      <c r="R315" s="126">
        <f t="shared" si="61"/>
        <v>22521479.370000001</v>
      </c>
      <c r="S315" s="126">
        <f t="shared" si="61"/>
        <v>0</v>
      </c>
      <c r="T315" s="133" t="s">
        <v>36</v>
      </c>
      <c r="U315" s="133" t="s">
        <v>36</v>
      </c>
      <c r="V315" s="128" t="s">
        <v>36</v>
      </c>
    </row>
    <row r="316" spans="1:22" s="2" customFormat="1" ht="28.5" customHeight="1" x14ac:dyDescent="0.25">
      <c r="A316" s="73" t="s">
        <v>392</v>
      </c>
      <c r="B316" s="73"/>
      <c r="C316" s="125" t="s">
        <v>35</v>
      </c>
      <c r="D316" s="125" t="s">
        <v>35</v>
      </c>
      <c r="E316" s="125" t="s">
        <v>35</v>
      </c>
      <c r="F316" s="125" t="s">
        <v>35</v>
      </c>
      <c r="G316" s="56" t="s">
        <v>35</v>
      </c>
      <c r="H316" s="56" t="s">
        <v>35</v>
      </c>
      <c r="I316" s="126">
        <f>SUM(I317:I320)</f>
        <v>6756.7999999999993</v>
      </c>
      <c r="J316" s="126">
        <f t="shared" ref="J316:S316" si="62">SUM(J317:J320)</f>
        <v>6566.89</v>
      </c>
      <c r="K316" s="126">
        <f t="shared" si="62"/>
        <v>6355.39</v>
      </c>
      <c r="L316" s="127">
        <f t="shared" si="62"/>
        <v>374</v>
      </c>
      <c r="M316" s="126">
        <f t="shared" si="62"/>
        <v>11557540.810000001</v>
      </c>
      <c r="N316" s="126">
        <f t="shared" si="62"/>
        <v>0</v>
      </c>
      <c r="O316" s="126">
        <f t="shared" si="62"/>
        <v>0</v>
      </c>
      <c r="P316" s="126">
        <f t="shared" si="62"/>
        <v>0</v>
      </c>
      <c r="Q316" s="126">
        <f t="shared" si="62"/>
        <v>11557540.810000001</v>
      </c>
      <c r="R316" s="126">
        <f t="shared" si="62"/>
        <v>11557540.810000001</v>
      </c>
      <c r="S316" s="126">
        <f t="shared" si="62"/>
        <v>0</v>
      </c>
      <c r="T316" s="133" t="s">
        <v>36</v>
      </c>
      <c r="U316" s="133" t="s">
        <v>36</v>
      </c>
      <c r="V316" s="128" t="s">
        <v>36</v>
      </c>
    </row>
    <row r="317" spans="1:22" ht="46.5" customHeight="1" x14ac:dyDescent="0.25">
      <c r="A317" s="74">
        <v>1</v>
      </c>
      <c r="B317" s="50" t="s">
        <v>393</v>
      </c>
      <c r="C317" s="74" t="s">
        <v>39</v>
      </c>
      <c r="D317" s="74" t="s">
        <v>381</v>
      </c>
      <c r="E317" s="74">
        <v>2020</v>
      </c>
      <c r="F317" s="74" t="s">
        <v>61</v>
      </c>
      <c r="G317" s="49">
        <v>2</v>
      </c>
      <c r="H317" s="49">
        <v>2</v>
      </c>
      <c r="I317" s="129">
        <v>576</v>
      </c>
      <c r="J317" s="129">
        <v>779.3</v>
      </c>
      <c r="K317" s="129">
        <v>779.3</v>
      </c>
      <c r="L317" s="130">
        <v>24</v>
      </c>
      <c r="M317" s="129">
        <f t="shared" ref="M317:M320" si="63">SUM(N317:Q317)</f>
        <v>486963.42000000004</v>
      </c>
      <c r="N317" s="129">
        <v>0</v>
      </c>
      <c r="O317" s="129">
        <v>0</v>
      </c>
      <c r="P317" s="129">
        <v>0</v>
      </c>
      <c r="Q317" s="129">
        <f>'Таблица 3 '!C314</f>
        <v>486963.42000000004</v>
      </c>
      <c r="R317" s="129">
        <f t="shared" ref="R317:R320" si="64">Q317</f>
        <v>486963.42000000004</v>
      </c>
      <c r="S317" s="129">
        <v>0</v>
      </c>
      <c r="T317" s="131">
        <f t="shared" si="49"/>
        <v>624.87286025920707</v>
      </c>
      <c r="U317" s="131">
        <v>624.87286025920707</v>
      </c>
      <c r="V317" s="132" t="s">
        <v>41</v>
      </c>
    </row>
    <row r="318" spans="1:22" ht="46.5" customHeight="1" x14ac:dyDescent="0.25">
      <c r="A318" s="74">
        <v>2</v>
      </c>
      <c r="B318" s="50" t="s">
        <v>394</v>
      </c>
      <c r="C318" s="74" t="s">
        <v>39</v>
      </c>
      <c r="D318" s="74" t="s">
        <v>311</v>
      </c>
      <c r="E318" s="74" t="s">
        <v>36</v>
      </c>
      <c r="F318" s="74" t="s">
        <v>61</v>
      </c>
      <c r="G318" s="49">
        <v>2</v>
      </c>
      <c r="H318" s="49">
        <v>3</v>
      </c>
      <c r="I318" s="129">
        <v>923</v>
      </c>
      <c r="J318" s="129">
        <v>906.9</v>
      </c>
      <c r="K318" s="129">
        <v>906.9</v>
      </c>
      <c r="L318" s="130">
        <v>51</v>
      </c>
      <c r="M318" s="129">
        <f t="shared" si="63"/>
        <v>816073.62</v>
      </c>
      <c r="N318" s="129">
        <v>0</v>
      </c>
      <c r="O318" s="129">
        <v>0</v>
      </c>
      <c r="P318" s="129">
        <v>0</v>
      </c>
      <c r="Q318" s="129">
        <f>'Таблица 3 '!C315</f>
        <v>816073.62</v>
      </c>
      <c r="R318" s="129">
        <f t="shared" si="64"/>
        <v>816073.62</v>
      </c>
      <c r="S318" s="129">
        <v>0</v>
      </c>
      <c r="T318" s="131">
        <f t="shared" si="49"/>
        <v>899.84961958319548</v>
      </c>
      <c r="U318" s="131">
        <v>899.84961958319548</v>
      </c>
      <c r="V318" s="132" t="s">
        <v>41</v>
      </c>
    </row>
    <row r="319" spans="1:22" ht="46.5" customHeight="1" x14ac:dyDescent="0.25">
      <c r="A319" s="74">
        <v>3</v>
      </c>
      <c r="B319" s="50" t="s">
        <v>395</v>
      </c>
      <c r="C319" s="74" t="s">
        <v>39</v>
      </c>
      <c r="D319" s="74" t="s">
        <v>53</v>
      </c>
      <c r="E319" s="74" t="s">
        <v>36</v>
      </c>
      <c r="F319" s="74" t="s">
        <v>46</v>
      </c>
      <c r="G319" s="49">
        <v>5</v>
      </c>
      <c r="H319" s="49">
        <v>6</v>
      </c>
      <c r="I319" s="129">
        <v>4723.3999999999996</v>
      </c>
      <c r="J319" s="129">
        <v>4385.3900000000003</v>
      </c>
      <c r="K319" s="129">
        <v>4173.8900000000003</v>
      </c>
      <c r="L319" s="130">
        <v>263</v>
      </c>
      <c r="M319" s="129">
        <f t="shared" si="63"/>
        <v>9955854.209999999</v>
      </c>
      <c r="N319" s="129">
        <v>0</v>
      </c>
      <c r="O319" s="129">
        <v>0</v>
      </c>
      <c r="P319" s="129">
        <v>0</v>
      </c>
      <c r="Q319" s="129">
        <f>'Таблица 3 '!C316</f>
        <v>9955854.209999999</v>
      </c>
      <c r="R319" s="129">
        <f t="shared" si="64"/>
        <v>9955854.209999999</v>
      </c>
      <c r="S319" s="129">
        <v>0</v>
      </c>
      <c r="T319" s="131">
        <f t="shared" si="49"/>
        <v>2270.2323419353806</v>
      </c>
      <c r="U319" s="131">
        <v>2270.2323419353806</v>
      </c>
      <c r="V319" s="132" t="s">
        <v>41</v>
      </c>
    </row>
    <row r="320" spans="1:22" ht="46.5" customHeight="1" x14ac:dyDescent="0.25">
      <c r="A320" s="74">
        <v>4</v>
      </c>
      <c r="B320" s="50" t="s">
        <v>396</v>
      </c>
      <c r="C320" s="74" t="s">
        <v>39</v>
      </c>
      <c r="D320" s="74" t="s">
        <v>69</v>
      </c>
      <c r="E320" s="74">
        <v>2020</v>
      </c>
      <c r="F320" s="74" t="s">
        <v>46</v>
      </c>
      <c r="G320" s="49">
        <v>2</v>
      </c>
      <c r="H320" s="49">
        <v>3</v>
      </c>
      <c r="I320" s="129">
        <v>534.4</v>
      </c>
      <c r="J320" s="129">
        <v>495.3</v>
      </c>
      <c r="K320" s="129">
        <v>495.3</v>
      </c>
      <c r="L320" s="130">
        <v>36</v>
      </c>
      <c r="M320" s="129">
        <f t="shared" si="63"/>
        <v>298649.56</v>
      </c>
      <c r="N320" s="129">
        <v>0</v>
      </c>
      <c r="O320" s="129">
        <v>0</v>
      </c>
      <c r="P320" s="129">
        <v>0</v>
      </c>
      <c r="Q320" s="129">
        <f>'Таблица 3 '!C317</f>
        <v>298649.56</v>
      </c>
      <c r="R320" s="129">
        <f t="shared" si="64"/>
        <v>298649.56</v>
      </c>
      <c r="S320" s="129">
        <v>0</v>
      </c>
      <c r="T320" s="131">
        <f t="shared" si="49"/>
        <v>602.96700989299416</v>
      </c>
      <c r="U320" s="131">
        <v>602.96700989299416</v>
      </c>
      <c r="V320" s="132" t="s">
        <v>41</v>
      </c>
    </row>
    <row r="321" spans="1:22" s="2" customFormat="1" ht="28.5" customHeight="1" x14ac:dyDescent="0.25">
      <c r="A321" s="73" t="s">
        <v>397</v>
      </c>
      <c r="B321" s="73"/>
      <c r="C321" s="125" t="s">
        <v>35</v>
      </c>
      <c r="D321" s="125" t="s">
        <v>35</v>
      </c>
      <c r="E321" s="125" t="s">
        <v>35</v>
      </c>
      <c r="F321" s="125" t="s">
        <v>35</v>
      </c>
      <c r="G321" s="56" t="s">
        <v>35</v>
      </c>
      <c r="H321" s="56" t="s">
        <v>35</v>
      </c>
      <c r="I321" s="126">
        <f>SUM(I322:I324)</f>
        <v>19149.7</v>
      </c>
      <c r="J321" s="126">
        <f t="shared" ref="J321:S321" si="65">SUM(J322:J324)</f>
        <v>12943.4</v>
      </c>
      <c r="K321" s="126">
        <f t="shared" si="65"/>
        <v>12058.099999999999</v>
      </c>
      <c r="L321" s="127">
        <f t="shared" si="65"/>
        <v>708</v>
      </c>
      <c r="M321" s="126">
        <f t="shared" si="65"/>
        <v>10963938.560000001</v>
      </c>
      <c r="N321" s="126">
        <f t="shared" si="65"/>
        <v>0</v>
      </c>
      <c r="O321" s="126">
        <f t="shared" si="65"/>
        <v>0</v>
      </c>
      <c r="P321" s="126">
        <f t="shared" si="65"/>
        <v>0</v>
      </c>
      <c r="Q321" s="126">
        <f t="shared" si="65"/>
        <v>10963938.560000001</v>
      </c>
      <c r="R321" s="126">
        <f t="shared" si="65"/>
        <v>10963938.560000001</v>
      </c>
      <c r="S321" s="126">
        <f t="shared" si="65"/>
        <v>0</v>
      </c>
      <c r="T321" s="133" t="s">
        <v>36</v>
      </c>
      <c r="U321" s="133" t="s">
        <v>36</v>
      </c>
      <c r="V321" s="128" t="s">
        <v>36</v>
      </c>
    </row>
    <row r="322" spans="1:22" ht="45" x14ac:dyDescent="0.25">
      <c r="A322" s="74">
        <v>1</v>
      </c>
      <c r="B322" s="50" t="s">
        <v>398</v>
      </c>
      <c r="C322" s="74" t="s">
        <v>39</v>
      </c>
      <c r="D322" s="74">
        <v>1994</v>
      </c>
      <c r="E322" s="74" t="s">
        <v>36</v>
      </c>
      <c r="F322" s="74" t="s">
        <v>46</v>
      </c>
      <c r="G322" s="49">
        <v>9</v>
      </c>
      <c r="H322" s="49">
        <v>2</v>
      </c>
      <c r="I322" s="129">
        <v>8888.7000000000007</v>
      </c>
      <c r="J322" s="129">
        <v>5322.6</v>
      </c>
      <c r="K322" s="129">
        <v>4705.7</v>
      </c>
      <c r="L322" s="130">
        <v>329</v>
      </c>
      <c r="M322" s="129">
        <f t="shared" ref="M322:M324" si="66">SUM(N322:Q322)</f>
        <v>419178</v>
      </c>
      <c r="N322" s="129">
        <v>0</v>
      </c>
      <c r="O322" s="129">
        <v>0</v>
      </c>
      <c r="P322" s="129">
        <v>0</v>
      </c>
      <c r="Q322" s="129">
        <f>'Таблица 3 '!C319</f>
        <v>419178</v>
      </c>
      <c r="R322" s="129">
        <f t="shared" ref="R322:R324" si="67">Q322</f>
        <v>419178</v>
      </c>
      <c r="S322" s="129">
        <v>0</v>
      </c>
      <c r="T322" s="131">
        <f t="shared" si="49"/>
        <v>78.75436816593394</v>
      </c>
      <c r="U322" s="131">
        <v>78.75436816593394</v>
      </c>
      <c r="V322" s="132" t="s">
        <v>41</v>
      </c>
    </row>
    <row r="323" spans="1:22" ht="45" x14ac:dyDescent="0.25">
      <c r="A323" s="74">
        <v>2</v>
      </c>
      <c r="B323" s="50" t="s">
        <v>399</v>
      </c>
      <c r="C323" s="74" t="s">
        <v>39</v>
      </c>
      <c r="D323" s="74">
        <v>1980</v>
      </c>
      <c r="E323" s="74" t="s">
        <v>36</v>
      </c>
      <c r="F323" s="74" t="s">
        <v>46</v>
      </c>
      <c r="G323" s="49">
        <v>5</v>
      </c>
      <c r="H323" s="49">
        <v>6</v>
      </c>
      <c r="I323" s="129">
        <v>6293</v>
      </c>
      <c r="J323" s="129">
        <v>4604.7</v>
      </c>
      <c r="K323" s="129">
        <v>4604.7</v>
      </c>
      <c r="L323" s="130">
        <v>237</v>
      </c>
      <c r="M323" s="129">
        <f t="shared" si="66"/>
        <v>3309504.3800000004</v>
      </c>
      <c r="N323" s="129">
        <v>0</v>
      </c>
      <c r="O323" s="129">
        <v>0</v>
      </c>
      <c r="P323" s="129">
        <v>0</v>
      </c>
      <c r="Q323" s="129">
        <f>'Таблица 3 '!C320</f>
        <v>3309504.3800000004</v>
      </c>
      <c r="R323" s="129">
        <f t="shared" si="67"/>
        <v>3309504.3800000004</v>
      </c>
      <c r="S323" s="129">
        <v>0</v>
      </c>
      <c r="T323" s="131">
        <f t="shared" si="49"/>
        <v>718.72312637088203</v>
      </c>
      <c r="U323" s="131">
        <v>718.72312637088203</v>
      </c>
      <c r="V323" s="132" t="s">
        <v>41</v>
      </c>
    </row>
    <row r="324" spans="1:22" ht="45" x14ac:dyDescent="0.25">
      <c r="A324" s="74">
        <v>3</v>
      </c>
      <c r="B324" s="50" t="s">
        <v>400</v>
      </c>
      <c r="C324" s="74" t="s">
        <v>39</v>
      </c>
      <c r="D324" s="74" t="s">
        <v>401</v>
      </c>
      <c r="E324" s="74" t="s">
        <v>36</v>
      </c>
      <c r="F324" s="74" t="s">
        <v>46</v>
      </c>
      <c r="G324" s="49">
        <v>5</v>
      </c>
      <c r="H324" s="49">
        <v>3</v>
      </c>
      <c r="I324" s="129">
        <v>3968</v>
      </c>
      <c r="J324" s="129">
        <v>3016.1</v>
      </c>
      <c r="K324" s="129">
        <v>2747.7</v>
      </c>
      <c r="L324" s="130">
        <v>142</v>
      </c>
      <c r="M324" s="129">
        <f t="shared" si="66"/>
        <v>7235256.1799999997</v>
      </c>
      <c r="N324" s="129">
        <v>0</v>
      </c>
      <c r="O324" s="129">
        <v>0</v>
      </c>
      <c r="P324" s="129">
        <v>0</v>
      </c>
      <c r="Q324" s="129">
        <f>'Таблица 3 '!C321</f>
        <v>7235256.1799999997</v>
      </c>
      <c r="R324" s="129">
        <f t="shared" si="67"/>
        <v>7235256.1799999997</v>
      </c>
      <c r="S324" s="129">
        <v>0</v>
      </c>
      <c r="T324" s="131">
        <f t="shared" si="49"/>
        <v>2398.8780809654854</v>
      </c>
      <c r="U324" s="131">
        <v>2398.8780809654854</v>
      </c>
      <c r="V324" s="132" t="s">
        <v>41</v>
      </c>
    </row>
    <row r="325" spans="1:22" s="2" customFormat="1" ht="30" customHeight="1" x14ac:dyDescent="0.25">
      <c r="A325" s="73" t="s">
        <v>402</v>
      </c>
      <c r="B325" s="73"/>
      <c r="C325" s="125" t="s">
        <v>35</v>
      </c>
      <c r="D325" s="125" t="s">
        <v>35</v>
      </c>
      <c r="E325" s="125" t="s">
        <v>35</v>
      </c>
      <c r="F325" s="125" t="s">
        <v>35</v>
      </c>
      <c r="G325" s="56" t="s">
        <v>35</v>
      </c>
      <c r="H325" s="56" t="s">
        <v>35</v>
      </c>
      <c r="I325" s="126">
        <f>I326+I336+I338</f>
        <v>24903.599999999999</v>
      </c>
      <c r="J325" s="126">
        <f t="shared" ref="J325:S325" si="68">J326+J336+J338</f>
        <v>18711.34</v>
      </c>
      <c r="K325" s="126">
        <f t="shared" si="68"/>
        <v>17514.900000000001</v>
      </c>
      <c r="L325" s="127">
        <f t="shared" si="68"/>
        <v>732</v>
      </c>
      <c r="M325" s="126">
        <f t="shared" si="68"/>
        <v>10183389.17</v>
      </c>
      <c r="N325" s="126">
        <f t="shared" si="68"/>
        <v>0</v>
      </c>
      <c r="O325" s="126">
        <f t="shared" si="68"/>
        <v>0</v>
      </c>
      <c r="P325" s="126">
        <f t="shared" si="68"/>
        <v>0</v>
      </c>
      <c r="Q325" s="126">
        <f t="shared" si="68"/>
        <v>10183389.17</v>
      </c>
      <c r="R325" s="126">
        <f t="shared" si="68"/>
        <v>10183389.17</v>
      </c>
      <c r="S325" s="126">
        <f t="shared" si="68"/>
        <v>0</v>
      </c>
      <c r="T325" s="133" t="s">
        <v>36</v>
      </c>
      <c r="U325" s="133" t="s">
        <v>36</v>
      </c>
      <c r="V325" s="128" t="s">
        <v>36</v>
      </c>
    </row>
    <row r="326" spans="1:22" s="2" customFormat="1" ht="27.75" customHeight="1" x14ac:dyDescent="0.25">
      <c r="A326" s="73" t="s">
        <v>403</v>
      </c>
      <c r="B326" s="73"/>
      <c r="C326" s="125" t="s">
        <v>35</v>
      </c>
      <c r="D326" s="125" t="s">
        <v>35</v>
      </c>
      <c r="E326" s="125" t="s">
        <v>35</v>
      </c>
      <c r="F326" s="125" t="s">
        <v>35</v>
      </c>
      <c r="G326" s="56" t="s">
        <v>35</v>
      </c>
      <c r="H326" s="56" t="s">
        <v>35</v>
      </c>
      <c r="I326" s="126">
        <f>SUM(I327:I335)</f>
        <v>23075.1</v>
      </c>
      <c r="J326" s="126">
        <f t="shared" ref="J326:S326" si="69">SUM(J327:J335)</f>
        <v>17368.239999999998</v>
      </c>
      <c r="K326" s="126">
        <f t="shared" si="69"/>
        <v>16532</v>
      </c>
      <c r="L326" s="127">
        <f t="shared" si="69"/>
        <v>673</v>
      </c>
      <c r="M326" s="126">
        <f t="shared" si="69"/>
        <v>8872619.5700000003</v>
      </c>
      <c r="N326" s="126">
        <f t="shared" si="69"/>
        <v>0</v>
      </c>
      <c r="O326" s="126">
        <f t="shared" si="69"/>
        <v>0</v>
      </c>
      <c r="P326" s="126">
        <f t="shared" si="69"/>
        <v>0</v>
      </c>
      <c r="Q326" s="126">
        <f t="shared" si="69"/>
        <v>8872619.5700000003</v>
      </c>
      <c r="R326" s="126">
        <f t="shared" si="69"/>
        <v>8872619.5700000003</v>
      </c>
      <c r="S326" s="126">
        <f t="shared" si="69"/>
        <v>0</v>
      </c>
      <c r="T326" s="133" t="s">
        <v>36</v>
      </c>
      <c r="U326" s="133" t="s">
        <v>36</v>
      </c>
      <c r="V326" s="128" t="s">
        <v>36</v>
      </c>
    </row>
    <row r="327" spans="1:22" ht="43.5" customHeight="1" x14ac:dyDescent="0.25">
      <c r="A327" s="74">
        <v>1</v>
      </c>
      <c r="B327" s="50" t="s">
        <v>404</v>
      </c>
      <c r="C327" s="74" t="s">
        <v>48</v>
      </c>
      <c r="D327" s="74">
        <v>1953</v>
      </c>
      <c r="E327" s="74">
        <v>2010</v>
      </c>
      <c r="F327" s="74" t="s">
        <v>405</v>
      </c>
      <c r="G327" s="49">
        <v>2</v>
      </c>
      <c r="H327" s="49">
        <v>2</v>
      </c>
      <c r="I327" s="129">
        <v>957.3</v>
      </c>
      <c r="J327" s="129">
        <v>778.9</v>
      </c>
      <c r="K327" s="129">
        <v>778.9</v>
      </c>
      <c r="L327" s="130">
        <v>26</v>
      </c>
      <c r="M327" s="129">
        <f t="shared" ref="M327:M335" si="70">SUM(N327:Q327)</f>
        <v>342169.2</v>
      </c>
      <c r="N327" s="129">
        <v>0</v>
      </c>
      <c r="O327" s="129">
        <v>0</v>
      </c>
      <c r="P327" s="129">
        <v>0</v>
      </c>
      <c r="Q327" s="129">
        <f>'Таблица 3 '!C324</f>
        <v>342169.2</v>
      </c>
      <c r="R327" s="129">
        <f t="shared" ref="R327:R386" si="71">Q327</f>
        <v>342169.2</v>
      </c>
      <c r="S327" s="129">
        <v>0</v>
      </c>
      <c r="T327" s="131">
        <f t="shared" si="49"/>
        <v>439.29798433688541</v>
      </c>
      <c r="U327" s="131">
        <v>439.29798433688541</v>
      </c>
      <c r="V327" s="132" t="s">
        <v>41</v>
      </c>
    </row>
    <row r="328" spans="1:22" ht="43.5" customHeight="1" x14ac:dyDescent="0.25">
      <c r="A328" s="74">
        <v>2</v>
      </c>
      <c r="B328" s="50" t="s">
        <v>406</v>
      </c>
      <c r="C328" s="74" t="s">
        <v>39</v>
      </c>
      <c r="D328" s="74">
        <v>1959</v>
      </c>
      <c r="E328" s="74" t="s">
        <v>35</v>
      </c>
      <c r="F328" s="74" t="s">
        <v>405</v>
      </c>
      <c r="G328" s="49">
        <v>2</v>
      </c>
      <c r="H328" s="49">
        <v>2</v>
      </c>
      <c r="I328" s="129">
        <v>618.70000000000005</v>
      </c>
      <c r="J328" s="129">
        <v>544.9</v>
      </c>
      <c r="K328" s="129">
        <v>476.7</v>
      </c>
      <c r="L328" s="130">
        <v>25</v>
      </c>
      <c r="M328" s="129">
        <f t="shared" si="70"/>
        <v>954338.88</v>
      </c>
      <c r="N328" s="129">
        <v>0</v>
      </c>
      <c r="O328" s="129">
        <v>0</v>
      </c>
      <c r="P328" s="129">
        <v>0</v>
      </c>
      <c r="Q328" s="129">
        <f>'Таблица 3 '!C325</f>
        <v>954338.88</v>
      </c>
      <c r="R328" s="129">
        <f t="shared" si="71"/>
        <v>954338.88</v>
      </c>
      <c r="S328" s="129">
        <v>0</v>
      </c>
      <c r="T328" s="131">
        <f t="shared" si="49"/>
        <v>1751.4018719031017</v>
      </c>
      <c r="U328" s="131">
        <v>1751.4018719031017</v>
      </c>
      <c r="V328" s="132" t="s">
        <v>41</v>
      </c>
    </row>
    <row r="329" spans="1:22" ht="43.5" customHeight="1" x14ac:dyDescent="0.25">
      <c r="A329" s="74">
        <v>3</v>
      </c>
      <c r="B329" s="50" t="s">
        <v>407</v>
      </c>
      <c r="C329" s="74" t="s">
        <v>39</v>
      </c>
      <c r="D329" s="74">
        <v>1961</v>
      </c>
      <c r="E329" s="74" t="s">
        <v>35</v>
      </c>
      <c r="F329" s="74" t="s">
        <v>405</v>
      </c>
      <c r="G329" s="49">
        <v>3</v>
      </c>
      <c r="H329" s="49">
        <v>3</v>
      </c>
      <c r="I329" s="129">
        <v>2076.4</v>
      </c>
      <c r="J329" s="129">
        <v>1547.3</v>
      </c>
      <c r="K329" s="129">
        <v>1375.8</v>
      </c>
      <c r="L329" s="130">
        <v>54</v>
      </c>
      <c r="M329" s="129">
        <f t="shared" si="70"/>
        <v>199639.09</v>
      </c>
      <c r="N329" s="129">
        <v>0</v>
      </c>
      <c r="O329" s="129">
        <v>0</v>
      </c>
      <c r="P329" s="129">
        <v>0</v>
      </c>
      <c r="Q329" s="129">
        <f>'Таблица 3 '!C326</f>
        <v>199639.09</v>
      </c>
      <c r="R329" s="129">
        <f t="shared" si="71"/>
        <v>199639.09</v>
      </c>
      <c r="S329" s="129">
        <v>0</v>
      </c>
      <c r="T329" s="131">
        <f t="shared" si="49"/>
        <v>129.02416467394818</v>
      </c>
      <c r="U329" s="131">
        <v>129.02416467394818</v>
      </c>
      <c r="V329" s="132" t="s">
        <v>41</v>
      </c>
    </row>
    <row r="330" spans="1:22" ht="43.5" customHeight="1" x14ac:dyDescent="0.25">
      <c r="A330" s="74">
        <v>4</v>
      </c>
      <c r="B330" s="50" t="s">
        <v>408</v>
      </c>
      <c r="C330" s="74" t="s">
        <v>48</v>
      </c>
      <c r="D330" s="74">
        <v>1957</v>
      </c>
      <c r="E330" s="74">
        <v>2010</v>
      </c>
      <c r="F330" s="74" t="s">
        <v>405</v>
      </c>
      <c r="G330" s="49">
        <v>2</v>
      </c>
      <c r="H330" s="49">
        <v>2</v>
      </c>
      <c r="I330" s="129">
        <v>964.9</v>
      </c>
      <c r="J330" s="129">
        <v>835.7</v>
      </c>
      <c r="K330" s="129">
        <v>716.1</v>
      </c>
      <c r="L330" s="130">
        <v>32</v>
      </c>
      <c r="M330" s="129">
        <f t="shared" si="70"/>
        <v>470523.6</v>
      </c>
      <c r="N330" s="129">
        <v>0</v>
      </c>
      <c r="O330" s="129">
        <v>0</v>
      </c>
      <c r="P330" s="129">
        <v>0</v>
      </c>
      <c r="Q330" s="129">
        <f>'Таблица 3 '!C327</f>
        <v>470523.6</v>
      </c>
      <c r="R330" s="129">
        <f t="shared" si="71"/>
        <v>470523.6</v>
      </c>
      <c r="S330" s="129">
        <v>0</v>
      </c>
      <c r="T330" s="131">
        <f t="shared" si="49"/>
        <v>563.02931674045703</v>
      </c>
      <c r="U330" s="131">
        <v>563.02931674045703</v>
      </c>
      <c r="V330" s="132" t="s">
        <v>41</v>
      </c>
    </row>
    <row r="331" spans="1:22" ht="43.5" customHeight="1" x14ac:dyDescent="0.25">
      <c r="A331" s="74">
        <v>5</v>
      </c>
      <c r="B331" s="50" t="s">
        <v>409</v>
      </c>
      <c r="C331" s="74" t="s">
        <v>48</v>
      </c>
      <c r="D331" s="74">
        <v>1971</v>
      </c>
      <c r="E331" s="74">
        <v>2009</v>
      </c>
      <c r="F331" s="74" t="s">
        <v>40</v>
      </c>
      <c r="G331" s="49">
        <v>5</v>
      </c>
      <c r="H331" s="49">
        <v>4</v>
      </c>
      <c r="I331" s="129">
        <v>4031.3</v>
      </c>
      <c r="J331" s="129">
        <v>2661.3</v>
      </c>
      <c r="K331" s="129">
        <v>2617.9</v>
      </c>
      <c r="L331" s="130">
        <v>106</v>
      </c>
      <c r="M331" s="129">
        <f t="shared" si="70"/>
        <v>1089049.2</v>
      </c>
      <c r="N331" s="129">
        <v>0</v>
      </c>
      <c r="O331" s="129">
        <v>0</v>
      </c>
      <c r="P331" s="129">
        <v>0</v>
      </c>
      <c r="Q331" s="129">
        <f>'Таблица 3 '!C328</f>
        <v>1089049.2</v>
      </c>
      <c r="R331" s="129">
        <f t="shared" si="71"/>
        <v>1089049.2</v>
      </c>
      <c r="S331" s="129">
        <v>0</v>
      </c>
      <c r="T331" s="131">
        <f t="shared" si="49"/>
        <v>409.21699921091192</v>
      </c>
      <c r="U331" s="131">
        <v>409.21699921091192</v>
      </c>
      <c r="V331" s="132" t="s">
        <v>41</v>
      </c>
    </row>
    <row r="332" spans="1:22" ht="43.5" customHeight="1" x14ac:dyDescent="0.25">
      <c r="A332" s="74">
        <v>6</v>
      </c>
      <c r="B332" s="50" t="s">
        <v>410</v>
      </c>
      <c r="C332" s="74" t="s">
        <v>48</v>
      </c>
      <c r="D332" s="74">
        <v>1968</v>
      </c>
      <c r="E332" s="74" t="s">
        <v>35</v>
      </c>
      <c r="F332" s="74" t="s">
        <v>40</v>
      </c>
      <c r="G332" s="49">
        <v>5</v>
      </c>
      <c r="H332" s="49">
        <v>4</v>
      </c>
      <c r="I332" s="129">
        <v>4311.3999999999996</v>
      </c>
      <c r="J332" s="129">
        <v>3151.2</v>
      </c>
      <c r="K332" s="129">
        <v>3021.4</v>
      </c>
      <c r="L332" s="130">
        <v>124</v>
      </c>
      <c r="M332" s="129">
        <f t="shared" si="70"/>
        <v>1039123.2</v>
      </c>
      <c r="N332" s="129">
        <v>0</v>
      </c>
      <c r="O332" s="129">
        <v>0</v>
      </c>
      <c r="P332" s="129">
        <v>0</v>
      </c>
      <c r="Q332" s="129">
        <f>'Таблица 3 '!C329</f>
        <v>1039123.2</v>
      </c>
      <c r="R332" s="129">
        <f t="shared" si="71"/>
        <v>1039123.2</v>
      </c>
      <c r="S332" s="129">
        <v>0</v>
      </c>
      <c r="T332" s="131">
        <f t="shared" si="49"/>
        <v>329.75476009139373</v>
      </c>
      <c r="U332" s="131">
        <v>329.75476009139373</v>
      </c>
      <c r="V332" s="132" t="s">
        <v>41</v>
      </c>
    </row>
    <row r="333" spans="1:22" ht="43.5" customHeight="1" x14ac:dyDescent="0.25">
      <c r="A333" s="74">
        <v>7</v>
      </c>
      <c r="B333" s="50" t="s">
        <v>411</v>
      </c>
      <c r="C333" s="74" t="s">
        <v>48</v>
      </c>
      <c r="D333" s="74">
        <v>1970</v>
      </c>
      <c r="E333" s="74" t="s">
        <v>35</v>
      </c>
      <c r="F333" s="74" t="s">
        <v>40</v>
      </c>
      <c r="G333" s="49">
        <v>5</v>
      </c>
      <c r="H333" s="49">
        <v>4</v>
      </c>
      <c r="I333" s="129">
        <v>4297</v>
      </c>
      <c r="J333" s="129">
        <v>3141</v>
      </c>
      <c r="K333" s="129">
        <v>3141</v>
      </c>
      <c r="L333" s="130">
        <v>136</v>
      </c>
      <c r="M333" s="129">
        <f t="shared" si="70"/>
        <v>2147637.6</v>
      </c>
      <c r="N333" s="129">
        <v>0</v>
      </c>
      <c r="O333" s="129">
        <v>0</v>
      </c>
      <c r="P333" s="129">
        <v>0</v>
      </c>
      <c r="Q333" s="129">
        <f>'Таблица 3 '!C330</f>
        <v>2147637.6</v>
      </c>
      <c r="R333" s="129">
        <f t="shared" si="71"/>
        <v>2147637.6</v>
      </c>
      <c r="S333" s="129">
        <v>0</v>
      </c>
      <c r="T333" s="131">
        <f t="shared" si="49"/>
        <v>683.74326647564476</v>
      </c>
      <c r="U333" s="131">
        <v>683.74326647564476</v>
      </c>
      <c r="V333" s="132" t="s">
        <v>41</v>
      </c>
    </row>
    <row r="334" spans="1:22" ht="43.5" customHeight="1" x14ac:dyDescent="0.25">
      <c r="A334" s="74">
        <v>8</v>
      </c>
      <c r="B334" s="50" t="s">
        <v>412</v>
      </c>
      <c r="C334" s="74" t="s">
        <v>48</v>
      </c>
      <c r="D334" s="74">
        <v>1962</v>
      </c>
      <c r="E334" s="74">
        <v>2009</v>
      </c>
      <c r="F334" s="74" t="s">
        <v>40</v>
      </c>
      <c r="G334" s="49">
        <v>3</v>
      </c>
      <c r="H334" s="49">
        <v>3</v>
      </c>
      <c r="I334" s="129">
        <v>2197</v>
      </c>
      <c r="J334" s="129">
        <v>1510.2</v>
      </c>
      <c r="K334" s="129">
        <v>1468.5</v>
      </c>
      <c r="L334" s="130">
        <v>57</v>
      </c>
      <c r="M334" s="129">
        <f t="shared" si="70"/>
        <v>760138.8</v>
      </c>
      <c r="N334" s="129">
        <v>0</v>
      </c>
      <c r="O334" s="129">
        <v>0</v>
      </c>
      <c r="P334" s="129">
        <v>0</v>
      </c>
      <c r="Q334" s="129">
        <f>'Таблица 3 '!C331</f>
        <v>760138.8</v>
      </c>
      <c r="R334" s="129">
        <f t="shared" si="71"/>
        <v>760138.8</v>
      </c>
      <c r="S334" s="129">
        <v>0</v>
      </c>
      <c r="T334" s="131">
        <f t="shared" si="49"/>
        <v>503.33651172030198</v>
      </c>
      <c r="U334" s="131">
        <v>503.33651172030198</v>
      </c>
      <c r="V334" s="132" t="s">
        <v>41</v>
      </c>
    </row>
    <row r="335" spans="1:22" ht="43.5" customHeight="1" x14ac:dyDescent="0.25">
      <c r="A335" s="74">
        <v>9</v>
      </c>
      <c r="B335" s="50" t="s">
        <v>413</v>
      </c>
      <c r="C335" s="74" t="s">
        <v>48</v>
      </c>
      <c r="D335" s="74">
        <v>1992</v>
      </c>
      <c r="E335" s="74" t="s">
        <v>35</v>
      </c>
      <c r="F335" s="74" t="s">
        <v>46</v>
      </c>
      <c r="G335" s="49">
        <v>5</v>
      </c>
      <c r="H335" s="49">
        <v>4</v>
      </c>
      <c r="I335" s="129">
        <v>3621.1</v>
      </c>
      <c r="J335" s="129">
        <v>3197.74</v>
      </c>
      <c r="K335" s="129">
        <v>2935.7</v>
      </c>
      <c r="L335" s="130">
        <v>113</v>
      </c>
      <c r="M335" s="129">
        <f t="shared" si="70"/>
        <v>1870000</v>
      </c>
      <c r="N335" s="129">
        <v>0</v>
      </c>
      <c r="O335" s="129">
        <v>0</v>
      </c>
      <c r="P335" s="129">
        <v>0</v>
      </c>
      <c r="Q335" s="129">
        <f>'Таблица 3 '!C332</f>
        <v>1870000</v>
      </c>
      <c r="R335" s="129">
        <f t="shared" si="71"/>
        <v>1870000</v>
      </c>
      <c r="S335" s="129">
        <v>0</v>
      </c>
      <c r="T335" s="131">
        <f t="shared" si="49"/>
        <v>584.78800652961161</v>
      </c>
      <c r="U335" s="131">
        <v>584.78800652961161</v>
      </c>
      <c r="V335" s="132" t="s">
        <v>41</v>
      </c>
    </row>
    <row r="336" spans="1:22" s="2" customFormat="1" ht="30" customHeight="1" x14ac:dyDescent="0.25">
      <c r="A336" s="73" t="s">
        <v>414</v>
      </c>
      <c r="B336" s="73"/>
      <c r="C336" s="125" t="s">
        <v>35</v>
      </c>
      <c r="D336" s="125" t="s">
        <v>35</v>
      </c>
      <c r="E336" s="125" t="s">
        <v>35</v>
      </c>
      <c r="F336" s="125" t="s">
        <v>35</v>
      </c>
      <c r="G336" s="56" t="s">
        <v>35</v>
      </c>
      <c r="H336" s="56" t="s">
        <v>35</v>
      </c>
      <c r="I336" s="126">
        <f>SUM(I337)</f>
        <v>1217.0999999999999</v>
      </c>
      <c r="J336" s="126">
        <f t="shared" ref="J336:S336" si="72">SUM(J337)</f>
        <v>731.7</v>
      </c>
      <c r="K336" s="126">
        <f t="shared" si="72"/>
        <v>731.7</v>
      </c>
      <c r="L336" s="127">
        <f t="shared" si="72"/>
        <v>28</v>
      </c>
      <c r="M336" s="126">
        <f t="shared" si="72"/>
        <v>338827.2</v>
      </c>
      <c r="N336" s="126">
        <f t="shared" si="72"/>
        <v>0</v>
      </c>
      <c r="O336" s="126">
        <f t="shared" si="72"/>
        <v>0</v>
      </c>
      <c r="P336" s="126">
        <f t="shared" si="72"/>
        <v>0</v>
      </c>
      <c r="Q336" s="126">
        <f t="shared" si="72"/>
        <v>338827.2</v>
      </c>
      <c r="R336" s="126">
        <f t="shared" si="72"/>
        <v>338827.2</v>
      </c>
      <c r="S336" s="126">
        <f t="shared" si="72"/>
        <v>0</v>
      </c>
      <c r="T336" s="133" t="s">
        <v>36</v>
      </c>
      <c r="U336" s="133" t="s">
        <v>36</v>
      </c>
      <c r="V336" s="128" t="s">
        <v>36</v>
      </c>
    </row>
    <row r="337" spans="1:22" ht="45.75" customHeight="1" x14ac:dyDescent="0.25">
      <c r="A337" s="74">
        <v>1</v>
      </c>
      <c r="B337" s="50" t="s">
        <v>415</v>
      </c>
      <c r="C337" s="74" t="s">
        <v>39</v>
      </c>
      <c r="D337" s="74">
        <v>1980</v>
      </c>
      <c r="E337" s="74" t="s">
        <v>36</v>
      </c>
      <c r="F337" s="74" t="s">
        <v>40</v>
      </c>
      <c r="G337" s="49">
        <v>2</v>
      </c>
      <c r="H337" s="49">
        <v>2</v>
      </c>
      <c r="I337" s="129">
        <v>1217.0999999999999</v>
      </c>
      <c r="J337" s="129">
        <v>731.7</v>
      </c>
      <c r="K337" s="129">
        <v>731.7</v>
      </c>
      <c r="L337" s="130">
        <v>28</v>
      </c>
      <c r="M337" s="129">
        <f>SUM(N337:Q337)</f>
        <v>338827.2</v>
      </c>
      <c r="N337" s="129">
        <v>0</v>
      </c>
      <c r="O337" s="129">
        <v>0</v>
      </c>
      <c r="P337" s="129">
        <v>0</v>
      </c>
      <c r="Q337" s="129">
        <f>'Таблица 3 '!C334</f>
        <v>338827.2</v>
      </c>
      <c r="R337" s="129">
        <f t="shared" si="71"/>
        <v>338827.2</v>
      </c>
      <c r="S337" s="129">
        <v>0</v>
      </c>
      <c r="T337" s="131">
        <f t="shared" si="49"/>
        <v>463.06847068470682</v>
      </c>
      <c r="U337" s="131">
        <v>463.06847068470682</v>
      </c>
      <c r="V337" s="132" t="s">
        <v>41</v>
      </c>
    </row>
    <row r="338" spans="1:22" s="2" customFormat="1" ht="27" customHeight="1" x14ac:dyDescent="0.25">
      <c r="A338" s="73" t="s">
        <v>416</v>
      </c>
      <c r="B338" s="73"/>
      <c r="C338" s="125" t="s">
        <v>35</v>
      </c>
      <c r="D338" s="125" t="s">
        <v>35</v>
      </c>
      <c r="E338" s="125" t="s">
        <v>35</v>
      </c>
      <c r="F338" s="125" t="s">
        <v>35</v>
      </c>
      <c r="G338" s="56" t="s">
        <v>35</v>
      </c>
      <c r="H338" s="56" t="s">
        <v>35</v>
      </c>
      <c r="I338" s="126">
        <f>I339</f>
        <v>611.4</v>
      </c>
      <c r="J338" s="126">
        <f t="shared" ref="J338:S338" si="73">J339</f>
        <v>611.4</v>
      </c>
      <c r="K338" s="126">
        <f t="shared" si="73"/>
        <v>251.2</v>
      </c>
      <c r="L338" s="127">
        <f t="shared" si="73"/>
        <v>31</v>
      </c>
      <c r="M338" s="126">
        <f t="shared" si="73"/>
        <v>971942.40000000002</v>
      </c>
      <c r="N338" s="126">
        <f t="shared" si="73"/>
        <v>0</v>
      </c>
      <c r="O338" s="126">
        <f t="shared" si="73"/>
        <v>0</v>
      </c>
      <c r="P338" s="126">
        <f t="shared" si="73"/>
        <v>0</v>
      </c>
      <c r="Q338" s="126">
        <f t="shared" si="73"/>
        <v>971942.40000000002</v>
      </c>
      <c r="R338" s="126">
        <f t="shared" si="73"/>
        <v>971942.40000000002</v>
      </c>
      <c r="S338" s="126">
        <f t="shared" si="73"/>
        <v>0</v>
      </c>
      <c r="T338" s="133" t="s">
        <v>36</v>
      </c>
      <c r="U338" s="133" t="s">
        <v>36</v>
      </c>
      <c r="V338" s="128" t="s">
        <v>36</v>
      </c>
    </row>
    <row r="339" spans="1:22" ht="45" x14ac:dyDescent="0.25">
      <c r="A339" s="74">
        <v>1</v>
      </c>
      <c r="B339" s="50" t="s">
        <v>417</v>
      </c>
      <c r="C339" s="74" t="s">
        <v>39</v>
      </c>
      <c r="D339" s="74" t="s">
        <v>230</v>
      </c>
      <c r="E339" s="74">
        <v>2019</v>
      </c>
      <c r="F339" s="74" t="s">
        <v>46</v>
      </c>
      <c r="G339" s="49">
        <v>2</v>
      </c>
      <c r="H339" s="49">
        <v>2</v>
      </c>
      <c r="I339" s="129">
        <v>611.4</v>
      </c>
      <c r="J339" s="129">
        <v>611.4</v>
      </c>
      <c r="K339" s="129">
        <v>251.2</v>
      </c>
      <c r="L339" s="130">
        <v>31</v>
      </c>
      <c r="M339" s="129">
        <f>SUM(N339:Q339)</f>
        <v>971942.40000000002</v>
      </c>
      <c r="N339" s="129">
        <v>0</v>
      </c>
      <c r="O339" s="129">
        <v>0</v>
      </c>
      <c r="P339" s="129">
        <v>0</v>
      </c>
      <c r="Q339" s="129">
        <f>'Таблица 3 '!C336</f>
        <v>971942.40000000002</v>
      </c>
      <c r="R339" s="129">
        <f t="shared" si="71"/>
        <v>971942.40000000002</v>
      </c>
      <c r="S339" s="129">
        <v>0</v>
      </c>
      <c r="T339" s="131">
        <f t="shared" si="49"/>
        <v>1589.6997055937195</v>
      </c>
      <c r="U339" s="131">
        <v>1589.6997055937195</v>
      </c>
      <c r="V339" s="132" t="s">
        <v>41</v>
      </c>
    </row>
    <row r="340" spans="1:22" s="2" customFormat="1" ht="29.25" customHeight="1" x14ac:dyDescent="0.25">
      <c r="A340" s="73" t="s">
        <v>418</v>
      </c>
      <c r="B340" s="73"/>
      <c r="C340" s="125" t="s">
        <v>35</v>
      </c>
      <c r="D340" s="125" t="s">
        <v>35</v>
      </c>
      <c r="E340" s="125" t="s">
        <v>35</v>
      </c>
      <c r="F340" s="125" t="s">
        <v>35</v>
      </c>
      <c r="G340" s="56" t="s">
        <v>35</v>
      </c>
      <c r="H340" s="56" t="s">
        <v>35</v>
      </c>
      <c r="I340" s="126">
        <f>I341+I346+I350</f>
        <v>10409.699999999999</v>
      </c>
      <c r="J340" s="126">
        <f t="shared" ref="J340:S340" si="74">J341+J346+J350</f>
        <v>9141.8200000000015</v>
      </c>
      <c r="K340" s="126">
        <f t="shared" si="74"/>
        <v>5528.0199999999995</v>
      </c>
      <c r="L340" s="127">
        <f t="shared" si="74"/>
        <v>302</v>
      </c>
      <c r="M340" s="126">
        <f t="shared" si="74"/>
        <v>6356880.6700000009</v>
      </c>
      <c r="N340" s="126">
        <f t="shared" si="74"/>
        <v>0</v>
      </c>
      <c r="O340" s="126">
        <f t="shared" si="74"/>
        <v>0</v>
      </c>
      <c r="P340" s="126">
        <f t="shared" si="74"/>
        <v>0</v>
      </c>
      <c r="Q340" s="126">
        <f t="shared" si="74"/>
        <v>6356880.6700000009</v>
      </c>
      <c r="R340" s="126">
        <f t="shared" si="74"/>
        <v>6356880.6700000009</v>
      </c>
      <c r="S340" s="126">
        <f t="shared" si="74"/>
        <v>0</v>
      </c>
      <c r="T340" s="133" t="s">
        <v>36</v>
      </c>
      <c r="U340" s="133" t="s">
        <v>36</v>
      </c>
      <c r="V340" s="128" t="s">
        <v>36</v>
      </c>
    </row>
    <row r="341" spans="1:22" s="2" customFormat="1" ht="27" customHeight="1" x14ac:dyDescent="0.25">
      <c r="A341" s="73" t="s">
        <v>419</v>
      </c>
      <c r="B341" s="73"/>
      <c r="C341" s="125" t="s">
        <v>35</v>
      </c>
      <c r="D341" s="125" t="s">
        <v>35</v>
      </c>
      <c r="E341" s="125" t="s">
        <v>35</v>
      </c>
      <c r="F341" s="125" t="s">
        <v>35</v>
      </c>
      <c r="G341" s="56" t="s">
        <v>35</v>
      </c>
      <c r="H341" s="56" t="s">
        <v>35</v>
      </c>
      <c r="I341" s="126">
        <f>SUM(I342:I345)</f>
        <v>8115.7</v>
      </c>
      <c r="J341" s="126">
        <f t="shared" ref="J341:S341" si="75">SUM(J342:J345)</f>
        <v>7074.3</v>
      </c>
      <c r="K341" s="126">
        <f t="shared" si="75"/>
        <v>3529.3</v>
      </c>
      <c r="L341" s="127">
        <f t="shared" si="75"/>
        <v>220</v>
      </c>
      <c r="M341" s="126">
        <f t="shared" si="75"/>
        <v>4523579.4700000007</v>
      </c>
      <c r="N341" s="126">
        <f t="shared" si="75"/>
        <v>0</v>
      </c>
      <c r="O341" s="126">
        <f t="shared" si="75"/>
        <v>0</v>
      </c>
      <c r="P341" s="126">
        <f t="shared" si="75"/>
        <v>0</v>
      </c>
      <c r="Q341" s="126">
        <f t="shared" si="75"/>
        <v>4523579.4700000007</v>
      </c>
      <c r="R341" s="126">
        <f t="shared" si="75"/>
        <v>4523579.4700000007</v>
      </c>
      <c r="S341" s="126">
        <f t="shared" si="75"/>
        <v>0</v>
      </c>
      <c r="T341" s="133" t="s">
        <v>36</v>
      </c>
      <c r="U341" s="133" t="s">
        <v>36</v>
      </c>
      <c r="V341" s="128" t="s">
        <v>36</v>
      </c>
    </row>
    <row r="342" spans="1:22" ht="42.75" customHeight="1" x14ac:dyDescent="0.25">
      <c r="A342" s="74">
        <v>1</v>
      </c>
      <c r="B342" s="50" t="s">
        <v>420</v>
      </c>
      <c r="C342" s="74" t="s">
        <v>48</v>
      </c>
      <c r="D342" s="74">
        <v>1989</v>
      </c>
      <c r="E342" s="74" t="s">
        <v>36</v>
      </c>
      <c r="F342" s="74" t="s">
        <v>40</v>
      </c>
      <c r="G342" s="49">
        <v>5</v>
      </c>
      <c r="H342" s="49">
        <v>5</v>
      </c>
      <c r="I342" s="129">
        <v>4440</v>
      </c>
      <c r="J342" s="129">
        <v>3894.8</v>
      </c>
      <c r="K342" s="129">
        <v>548.20000000000005</v>
      </c>
      <c r="L342" s="130">
        <v>124</v>
      </c>
      <c r="M342" s="129">
        <f t="shared" ref="M342:M345" si="76">SUM(N342:Q342)</f>
        <v>2327209.52</v>
      </c>
      <c r="N342" s="129">
        <v>0</v>
      </c>
      <c r="O342" s="129">
        <v>0</v>
      </c>
      <c r="P342" s="129">
        <v>0</v>
      </c>
      <c r="Q342" s="129">
        <f>'Таблица 3 '!C339</f>
        <v>2327209.52</v>
      </c>
      <c r="R342" s="129">
        <f t="shared" ref="R342:R343" si="77">Q342</f>
        <v>2327209.52</v>
      </c>
      <c r="S342" s="129">
        <v>0</v>
      </c>
      <c r="T342" s="131">
        <f t="shared" si="49"/>
        <v>597.51707918249974</v>
      </c>
      <c r="U342" s="131">
        <v>597.51707918249974</v>
      </c>
      <c r="V342" s="132" t="s">
        <v>41</v>
      </c>
    </row>
    <row r="343" spans="1:22" ht="42.75" customHeight="1" x14ac:dyDescent="0.25">
      <c r="A343" s="74">
        <v>2</v>
      </c>
      <c r="B343" s="50" t="s">
        <v>421</v>
      </c>
      <c r="C343" s="74" t="s">
        <v>48</v>
      </c>
      <c r="D343" s="74">
        <v>1982</v>
      </c>
      <c r="E343" s="74" t="s">
        <v>36</v>
      </c>
      <c r="F343" s="74" t="s">
        <v>40</v>
      </c>
      <c r="G343" s="49">
        <v>5</v>
      </c>
      <c r="H343" s="49">
        <v>5</v>
      </c>
      <c r="I343" s="129">
        <v>3165</v>
      </c>
      <c r="J343" s="129">
        <v>2762.7</v>
      </c>
      <c r="K343" s="129">
        <v>2564.3000000000002</v>
      </c>
      <c r="L343" s="130">
        <v>82</v>
      </c>
      <c r="M343" s="129">
        <f t="shared" si="76"/>
        <v>1988017.13</v>
      </c>
      <c r="N343" s="129">
        <v>0</v>
      </c>
      <c r="O343" s="129">
        <v>0</v>
      </c>
      <c r="P343" s="129">
        <v>0</v>
      </c>
      <c r="Q343" s="129">
        <f>'Таблица 3 '!C340</f>
        <v>1988017.13</v>
      </c>
      <c r="R343" s="129">
        <f t="shared" si="77"/>
        <v>1988017.13</v>
      </c>
      <c r="S343" s="129">
        <v>0</v>
      </c>
      <c r="T343" s="131">
        <f t="shared" si="49"/>
        <v>719.59211278821442</v>
      </c>
      <c r="U343" s="131">
        <v>719.59211278821442</v>
      </c>
      <c r="V343" s="132" t="s">
        <v>41</v>
      </c>
    </row>
    <row r="344" spans="1:22" ht="42.75" customHeight="1" x14ac:dyDescent="0.25">
      <c r="A344" s="74">
        <v>3</v>
      </c>
      <c r="B344" s="50" t="s">
        <v>422</v>
      </c>
      <c r="C344" s="74" t="s">
        <v>39</v>
      </c>
      <c r="D344" s="74" t="s">
        <v>423</v>
      </c>
      <c r="E344" s="74" t="s">
        <v>36</v>
      </c>
      <c r="F344" s="74" t="s">
        <v>306</v>
      </c>
      <c r="G344" s="49">
        <v>1</v>
      </c>
      <c r="H344" s="49">
        <v>4</v>
      </c>
      <c r="I344" s="129">
        <v>251</v>
      </c>
      <c r="J344" s="129">
        <v>172</v>
      </c>
      <c r="K344" s="129">
        <v>172</v>
      </c>
      <c r="L344" s="130">
        <v>7</v>
      </c>
      <c r="M344" s="129">
        <f t="shared" si="76"/>
        <v>56293.88</v>
      </c>
      <c r="N344" s="129">
        <v>0</v>
      </c>
      <c r="O344" s="129">
        <v>0</v>
      </c>
      <c r="P344" s="129">
        <v>0</v>
      </c>
      <c r="Q344" s="129">
        <f>'Таблица 3 '!C341</f>
        <v>56293.88</v>
      </c>
      <c r="R344" s="129">
        <f t="shared" si="71"/>
        <v>56293.88</v>
      </c>
      <c r="S344" s="129">
        <v>0</v>
      </c>
      <c r="T344" s="131">
        <f t="shared" si="49"/>
        <v>327.28999999999996</v>
      </c>
      <c r="U344" s="131">
        <v>327.28999999999996</v>
      </c>
      <c r="V344" s="132" t="s">
        <v>41</v>
      </c>
    </row>
    <row r="345" spans="1:22" ht="42.75" customHeight="1" x14ac:dyDescent="0.25">
      <c r="A345" s="74">
        <v>4</v>
      </c>
      <c r="B345" s="50" t="s">
        <v>424</v>
      </c>
      <c r="C345" s="74" t="s">
        <v>39</v>
      </c>
      <c r="D345" s="74">
        <v>1984</v>
      </c>
      <c r="E345" s="74" t="s">
        <v>36</v>
      </c>
      <c r="F345" s="74" t="s">
        <v>306</v>
      </c>
      <c r="G345" s="49">
        <v>1</v>
      </c>
      <c r="H345" s="49">
        <v>3</v>
      </c>
      <c r="I345" s="129">
        <v>259.7</v>
      </c>
      <c r="J345" s="129">
        <v>244.8</v>
      </c>
      <c r="K345" s="129">
        <v>244.8</v>
      </c>
      <c r="L345" s="130">
        <v>7</v>
      </c>
      <c r="M345" s="129">
        <f t="shared" si="76"/>
        <v>152058.94</v>
      </c>
      <c r="N345" s="129">
        <v>0</v>
      </c>
      <c r="O345" s="129">
        <v>0</v>
      </c>
      <c r="P345" s="129">
        <v>0</v>
      </c>
      <c r="Q345" s="129">
        <f>'Таблица 3 '!C342</f>
        <v>152058.94</v>
      </c>
      <c r="R345" s="129">
        <f t="shared" si="71"/>
        <v>152058.94</v>
      </c>
      <c r="S345" s="129">
        <v>0</v>
      </c>
      <c r="T345" s="131">
        <f t="shared" si="49"/>
        <v>621.15580065359472</v>
      </c>
      <c r="U345" s="131">
        <v>621.15580065359472</v>
      </c>
      <c r="V345" s="132" t="s">
        <v>41</v>
      </c>
    </row>
    <row r="346" spans="1:22" s="2" customFormat="1" ht="27" customHeight="1" x14ac:dyDescent="0.25">
      <c r="A346" s="73" t="s">
        <v>425</v>
      </c>
      <c r="B346" s="73"/>
      <c r="C346" s="125" t="s">
        <v>35</v>
      </c>
      <c r="D346" s="125" t="s">
        <v>35</v>
      </c>
      <c r="E346" s="125" t="s">
        <v>35</v>
      </c>
      <c r="F346" s="125" t="s">
        <v>35</v>
      </c>
      <c r="G346" s="56" t="s">
        <v>35</v>
      </c>
      <c r="H346" s="56" t="s">
        <v>35</v>
      </c>
      <c r="I346" s="126">
        <f>SUM(I347:I349)</f>
        <v>1891.2</v>
      </c>
      <c r="J346" s="126">
        <f t="shared" ref="J346:S346" si="78">SUM(J347:J349)</f>
        <v>1728.4</v>
      </c>
      <c r="K346" s="126">
        <f t="shared" si="78"/>
        <v>1659.6</v>
      </c>
      <c r="L346" s="127">
        <f t="shared" si="78"/>
        <v>66</v>
      </c>
      <c r="M346" s="126">
        <f t="shared" si="78"/>
        <v>1465044.0499999998</v>
      </c>
      <c r="N346" s="126">
        <f t="shared" si="78"/>
        <v>0</v>
      </c>
      <c r="O346" s="126">
        <f t="shared" si="78"/>
        <v>0</v>
      </c>
      <c r="P346" s="126">
        <f t="shared" si="78"/>
        <v>0</v>
      </c>
      <c r="Q346" s="126">
        <f t="shared" si="78"/>
        <v>1465044.0499999998</v>
      </c>
      <c r="R346" s="126">
        <f t="shared" si="78"/>
        <v>1465044.0499999998</v>
      </c>
      <c r="S346" s="126">
        <f t="shared" si="78"/>
        <v>0</v>
      </c>
      <c r="T346" s="133" t="s">
        <v>36</v>
      </c>
      <c r="U346" s="133" t="s">
        <v>36</v>
      </c>
      <c r="V346" s="128" t="s">
        <v>36</v>
      </c>
    </row>
    <row r="347" spans="1:22" ht="43.5" customHeight="1" x14ac:dyDescent="0.25">
      <c r="A347" s="74">
        <v>1</v>
      </c>
      <c r="B347" s="50" t="s">
        <v>426</v>
      </c>
      <c r="C347" s="74" t="s">
        <v>39</v>
      </c>
      <c r="D347" s="74">
        <v>1974</v>
      </c>
      <c r="E347" s="74" t="s">
        <v>36</v>
      </c>
      <c r="F347" s="74" t="s">
        <v>40</v>
      </c>
      <c r="G347" s="49">
        <v>2</v>
      </c>
      <c r="H347" s="49">
        <v>2</v>
      </c>
      <c r="I347" s="129">
        <v>739.6</v>
      </c>
      <c r="J347" s="129">
        <v>700.8</v>
      </c>
      <c r="K347" s="129">
        <v>664</v>
      </c>
      <c r="L347" s="130">
        <v>26</v>
      </c>
      <c r="M347" s="129">
        <f t="shared" ref="M347:M349" si="79">SUM(N347:Q347)</f>
        <v>292437.59999999998</v>
      </c>
      <c r="N347" s="129">
        <v>0</v>
      </c>
      <c r="O347" s="129">
        <v>0</v>
      </c>
      <c r="P347" s="129">
        <v>0</v>
      </c>
      <c r="Q347" s="129">
        <f>'Таблица 3 '!C344</f>
        <v>292437.59999999998</v>
      </c>
      <c r="R347" s="129">
        <f t="shared" si="71"/>
        <v>292437.59999999998</v>
      </c>
      <c r="S347" s="129">
        <v>0</v>
      </c>
      <c r="T347" s="131">
        <f t="shared" si="49"/>
        <v>417.29109589041093</v>
      </c>
      <c r="U347" s="131">
        <v>417.29109589041093</v>
      </c>
      <c r="V347" s="132" t="s">
        <v>41</v>
      </c>
    </row>
    <row r="348" spans="1:22" ht="43.5" customHeight="1" x14ac:dyDescent="0.25">
      <c r="A348" s="74">
        <v>2</v>
      </c>
      <c r="B348" s="50" t="s">
        <v>427</v>
      </c>
      <c r="C348" s="74" t="s">
        <v>39</v>
      </c>
      <c r="D348" s="74">
        <v>1972</v>
      </c>
      <c r="E348" s="74" t="s">
        <v>36</v>
      </c>
      <c r="F348" s="74" t="s">
        <v>428</v>
      </c>
      <c r="G348" s="49">
        <v>2</v>
      </c>
      <c r="H348" s="49">
        <v>2</v>
      </c>
      <c r="I348" s="129">
        <v>571.6</v>
      </c>
      <c r="J348" s="129">
        <v>511.6</v>
      </c>
      <c r="K348" s="129">
        <v>511.6</v>
      </c>
      <c r="L348" s="130">
        <v>23</v>
      </c>
      <c r="M348" s="129">
        <f t="shared" si="79"/>
        <v>410826</v>
      </c>
      <c r="N348" s="129">
        <v>0</v>
      </c>
      <c r="O348" s="129">
        <v>0</v>
      </c>
      <c r="P348" s="129">
        <v>0</v>
      </c>
      <c r="Q348" s="129">
        <f>'Таблица 3 '!C345</f>
        <v>410826</v>
      </c>
      <c r="R348" s="129">
        <f t="shared" si="71"/>
        <v>410826</v>
      </c>
      <c r="S348" s="129">
        <v>0</v>
      </c>
      <c r="T348" s="131">
        <f t="shared" si="49"/>
        <v>803.02189210320557</v>
      </c>
      <c r="U348" s="131">
        <v>803.02189210320557</v>
      </c>
      <c r="V348" s="132" t="s">
        <v>41</v>
      </c>
    </row>
    <row r="349" spans="1:22" ht="43.5" customHeight="1" x14ac:dyDescent="0.25">
      <c r="A349" s="74">
        <v>3</v>
      </c>
      <c r="B349" s="50" t="s">
        <v>429</v>
      </c>
      <c r="C349" s="74" t="s">
        <v>39</v>
      </c>
      <c r="D349" s="74" t="s">
        <v>430</v>
      </c>
      <c r="E349" s="74" t="s">
        <v>36</v>
      </c>
      <c r="F349" s="74" t="s">
        <v>61</v>
      </c>
      <c r="G349" s="49">
        <v>2</v>
      </c>
      <c r="H349" s="49">
        <v>2</v>
      </c>
      <c r="I349" s="129">
        <v>580</v>
      </c>
      <c r="J349" s="129">
        <v>516</v>
      </c>
      <c r="K349" s="129">
        <v>484</v>
      </c>
      <c r="L349" s="130">
        <v>17</v>
      </c>
      <c r="M349" s="129">
        <f t="shared" si="79"/>
        <v>761780.45</v>
      </c>
      <c r="N349" s="129">
        <v>0</v>
      </c>
      <c r="O349" s="129">
        <v>0</v>
      </c>
      <c r="P349" s="129">
        <v>0</v>
      </c>
      <c r="Q349" s="129">
        <f>'Таблица 3 '!C346</f>
        <v>761780.45</v>
      </c>
      <c r="R349" s="129">
        <f t="shared" si="71"/>
        <v>761780.45</v>
      </c>
      <c r="S349" s="129">
        <v>0</v>
      </c>
      <c r="T349" s="131">
        <f t="shared" si="49"/>
        <v>1476.3187015503875</v>
      </c>
      <c r="U349" s="131">
        <v>1476.3187015503875</v>
      </c>
      <c r="V349" s="132" t="s">
        <v>41</v>
      </c>
    </row>
    <row r="350" spans="1:22" s="2" customFormat="1" ht="26.25" customHeight="1" x14ac:dyDescent="0.25">
      <c r="A350" s="73" t="s">
        <v>431</v>
      </c>
      <c r="B350" s="73"/>
      <c r="C350" s="125" t="s">
        <v>35</v>
      </c>
      <c r="D350" s="125" t="s">
        <v>35</v>
      </c>
      <c r="E350" s="125" t="s">
        <v>35</v>
      </c>
      <c r="F350" s="125" t="s">
        <v>35</v>
      </c>
      <c r="G350" s="56" t="s">
        <v>35</v>
      </c>
      <c r="H350" s="56" t="s">
        <v>35</v>
      </c>
      <c r="I350" s="126">
        <f>I351</f>
        <v>402.8</v>
      </c>
      <c r="J350" s="126">
        <f t="shared" ref="J350:S352" si="80">J351</f>
        <v>339.12</v>
      </c>
      <c r="K350" s="126">
        <f t="shared" si="80"/>
        <v>339.12</v>
      </c>
      <c r="L350" s="127">
        <f t="shared" si="80"/>
        <v>16</v>
      </c>
      <c r="M350" s="126">
        <f t="shared" si="80"/>
        <v>368257.15</v>
      </c>
      <c r="N350" s="126">
        <f t="shared" si="80"/>
        <v>0</v>
      </c>
      <c r="O350" s="126">
        <f t="shared" si="80"/>
        <v>0</v>
      </c>
      <c r="P350" s="126">
        <f t="shared" si="80"/>
        <v>0</v>
      </c>
      <c r="Q350" s="126">
        <f t="shared" si="80"/>
        <v>368257.15</v>
      </c>
      <c r="R350" s="126">
        <f t="shared" si="80"/>
        <v>368257.15</v>
      </c>
      <c r="S350" s="126">
        <f t="shared" si="80"/>
        <v>0</v>
      </c>
      <c r="T350" s="133" t="s">
        <v>36</v>
      </c>
      <c r="U350" s="133" t="s">
        <v>36</v>
      </c>
      <c r="V350" s="128" t="s">
        <v>36</v>
      </c>
    </row>
    <row r="351" spans="1:22" ht="45" x14ac:dyDescent="0.25">
      <c r="A351" s="74">
        <v>1</v>
      </c>
      <c r="B351" s="50" t="s">
        <v>432</v>
      </c>
      <c r="C351" s="74" t="s">
        <v>39</v>
      </c>
      <c r="D351" s="74" t="s">
        <v>69</v>
      </c>
      <c r="E351" s="74" t="s">
        <v>36</v>
      </c>
      <c r="F351" s="74" t="s">
        <v>61</v>
      </c>
      <c r="G351" s="49">
        <v>2</v>
      </c>
      <c r="H351" s="49">
        <v>2</v>
      </c>
      <c r="I351" s="129">
        <v>402.8</v>
      </c>
      <c r="J351" s="129">
        <v>339.12</v>
      </c>
      <c r="K351" s="129">
        <v>339.12</v>
      </c>
      <c r="L351" s="130">
        <v>16</v>
      </c>
      <c r="M351" s="129">
        <f>SUM(N351:Q351)</f>
        <v>368257.15</v>
      </c>
      <c r="N351" s="129">
        <v>0</v>
      </c>
      <c r="O351" s="129">
        <v>0</v>
      </c>
      <c r="P351" s="129">
        <v>0</v>
      </c>
      <c r="Q351" s="129">
        <f>'Таблица 3 '!C348</f>
        <v>368257.15</v>
      </c>
      <c r="R351" s="129">
        <f t="shared" si="71"/>
        <v>368257.15</v>
      </c>
      <c r="S351" s="129">
        <v>0</v>
      </c>
      <c r="T351" s="131">
        <f t="shared" si="49"/>
        <v>1085.9198808681294</v>
      </c>
      <c r="U351" s="131">
        <v>1085.9198808681294</v>
      </c>
      <c r="V351" s="132" t="s">
        <v>41</v>
      </c>
    </row>
    <row r="352" spans="1:22" s="2" customFormat="1" ht="33.75" customHeight="1" x14ac:dyDescent="0.25">
      <c r="A352" s="73" t="s">
        <v>433</v>
      </c>
      <c r="B352" s="73"/>
      <c r="C352" s="125" t="s">
        <v>35</v>
      </c>
      <c r="D352" s="125" t="s">
        <v>35</v>
      </c>
      <c r="E352" s="125" t="s">
        <v>35</v>
      </c>
      <c r="F352" s="125" t="s">
        <v>35</v>
      </c>
      <c r="G352" s="56" t="s">
        <v>35</v>
      </c>
      <c r="H352" s="56" t="s">
        <v>35</v>
      </c>
      <c r="I352" s="126">
        <f>I353</f>
        <v>1417.3</v>
      </c>
      <c r="J352" s="126">
        <f t="shared" si="80"/>
        <v>1186.0999999999999</v>
      </c>
      <c r="K352" s="126">
        <f t="shared" si="80"/>
        <v>1186.0999999999999</v>
      </c>
      <c r="L352" s="127">
        <f t="shared" si="80"/>
        <v>58</v>
      </c>
      <c r="M352" s="126">
        <f t="shared" si="80"/>
        <v>268038.92000000004</v>
      </c>
      <c r="N352" s="126">
        <f t="shared" si="80"/>
        <v>0</v>
      </c>
      <c r="O352" s="126">
        <f t="shared" si="80"/>
        <v>0</v>
      </c>
      <c r="P352" s="126">
        <f t="shared" si="80"/>
        <v>0</v>
      </c>
      <c r="Q352" s="126">
        <f t="shared" si="80"/>
        <v>268038.92000000004</v>
      </c>
      <c r="R352" s="126">
        <f t="shared" si="80"/>
        <v>268038.92000000004</v>
      </c>
      <c r="S352" s="126">
        <f t="shared" si="80"/>
        <v>0</v>
      </c>
      <c r="T352" s="133" t="s">
        <v>36</v>
      </c>
      <c r="U352" s="133" t="s">
        <v>36</v>
      </c>
      <c r="V352" s="128" t="s">
        <v>36</v>
      </c>
    </row>
    <row r="353" spans="1:22" s="2" customFormat="1" ht="27.75" customHeight="1" x14ac:dyDescent="0.25">
      <c r="A353" s="73" t="s">
        <v>434</v>
      </c>
      <c r="B353" s="73"/>
      <c r="C353" s="125" t="s">
        <v>35</v>
      </c>
      <c r="D353" s="125" t="s">
        <v>35</v>
      </c>
      <c r="E353" s="125" t="s">
        <v>35</v>
      </c>
      <c r="F353" s="125" t="s">
        <v>35</v>
      </c>
      <c r="G353" s="56" t="s">
        <v>35</v>
      </c>
      <c r="H353" s="56" t="s">
        <v>35</v>
      </c>
      <c r="I353" s="126">
        <f>SUM(I354:I355)</f>
        <v>1417.3</v>
      </c>
      <c r="J353" s="126">
        <f t="shared" ref="J353:S353" si="81">SUM(J354:J355)</f>
        <v>1186.0999999999999</v>
      </c>
      <c r="K353" s="126">
        <f t="shared" si="81"/>
        <v>1186.0999999999999</v>
      </c>
      <c r="L353" s="127">
        <f t="shared" si="81"/>
        <v>58</v>
      </c>
      <c r="M353" s="126">
        <f t="shared" si="81"/>
        <v>268038.92000000004</v>
      </c>
      <c r="N353" s="126">
        <f t="shared" si="81"/>
        <v>0</v>
      </c>
      <c r="O353" s="126">
        <f t="shared" si="81"/>
        <v>0</v>
      </c>
      <c r="P353" s="126">
        <f t="shared" si="81"/>
        <v>0</v>
      </c>
      <c r="Q353" s="126">
        <f t="shared" si="81"/>
        <v>268038.92000000004</v>
      </c>
      <c r="R353" s="126">
        <f t="shared" si="81"/>
        <v>268038.92000000004</v>
      </c>
      <c r="S353" s="126">
        <f t="shared" si="81"/>
        <v>0</v>
      </c>
      <c r="T353" s="133" t="s">
        <v>36</v>
      </c>
      <c r="U353" s="133" t="s">
        <v>36</v>
      </c>
      <c r="V353" s="128" t="s">
        <v>36</v>
      </c>
    </row>
    <row r="354" spans="1:22" ht="43.5" customHeight="1" x14ac:dyDescent="0.25">
      <c r="A354" s="74">
        <v>1</v>
      </c>
      <c r="B354" s="50" t="s">
        <v>435</v>
      </c>
      <c r="C354" s="74" t="s">
        <v>39</v>
      </c>
      <c r="D354" s="74" t="s">
        <v>92</v>
      </c>
      <c r="E354" s="74" t="s">
        <v>36</v>
      </c>
      <c r="F354" s="74" t="s">
        <v>61</v>
      </c>
      <c r="G354" s="49">
        <v>2</v>
      </c>
      <c r="H354" s="49">
        <v>2</v>
      </c>
      <c r="I354" s="129">
        <v>696.4</v>
      </c>
      <c r="J354" s="129">
        <v>644.4</v>
      </c>
      <c r="K354" s="129">
        <v>644.4</v>
      </c>
      <c r="L354" s="130">
        <v>33</v>
      </c>
      <c r="M354" s="129">
        <f t="shared" ref="M354:M355" si="82">SUM(N354:Q354)</f>
        <v>133310.42000000001</v>
      </c>
      <c r="N354" s="129">
        <v>0</v>
      </c>
      <c r="O354" s="129">
        <v>0</v>
      </c>
      <c r="P354" s="129">
        <v>0</v>
      </c>
      <c r="Q354" s="129">
        <f>'Таблица 3 '!C351</f>
        <v>133310.42000000001</v>
      </c>
      <c r="R354" s="129">
        <f t="shared" si="71"/>
        <v>133310.42000000001</v>
      </c>
      <c r="S354" s="129">
        <v>0</v>
      </c>
      <c r="T354" s="131">
        <f t="shared" si="49"/>
        <v>206.87526381129734</v>
      </c>
      <c r="U354" s="131">
        <v>206.87526381129734</v>
      </c>
      <c r="V354" s="132" t="s">
        <v>41</v>
      </c>
    </row>
    <row r="355" spans="1:22" ht="43.5" customHeight="1" x14ac:dyDescent="0.25">
      <c r="A355" s="74">
        <v>2</v>
      </c>
      <c r="B355" s="50" t="s">
        <v>436</v>
      </c>
      <c r="C355" s="74" t="s">
        <v>39</v>
      </c>
      <c r="D355" s="74" t="s">
        <v>172</v>
      </c>
      <c r="E355" s="74" t="s">
        <v>36</v>
      </c>
      <c r="F355" s="74" t="s">
        <v>61</v>
      </c>
      <c r="G355" s="49">
        <v>2</v>
      </c>
      <c r="H355" s="49">
        <v>3</v>
      </c>
      <c r="I355" s="129">
        <v>720.9</v>
      </c>
      <c r="J355" s="129">
        <v>541.70000000000005</v>
      </c>
      <c r="K355" s="129">
        <v>541.70000000000005</v>
      </c>
      <c r="L355" s="130">
        <v>25</v>
      </c>
      <c r="M355" s="129">
        <f t="shared" si="82"/>
        <v>134728.5</v>
      </c>
      <c r="N355" s="129">
        <v>0</v>
      </c>
      <c r="O355" s="129">
        <v>0</v>
      </c>
      <c r="P355" s="129">
        <v>0</v>
      </c>
      <c r="Q355" s="129">
        <f>'Таблица 3 '!C352</f>
        <v>134728.5</v>
      </c>
      <c r="R355" s="129">
        <f t="shared" si="71"/>
        <v>134728.5</v>
      </c>
      <c r="S355" s="129">
        <v>0</v>
      </c>
      <c r="T355" s="131">
        <f t="shared" si="49"/>
        <v>248.71423297027874</v>
      </c>
      <c r="U355" s="131">
        <v>248.71423297027874</v>
      </c>
      <c r="V355" s="132" t="s">
        <v>41</v>
      </c>
    </row>
    <row r="356" spans="1:22" s="2" customFormat="1" ht="30" customHeight="1" x14ac:dyDescent="0.25">
      <c r="A356" s="73" t="s">
        <v>437</v>
      </c>
      <c r="B356" s="73"/>
      <c r="C356" s="125" t="s">
        <v>35</v>
      </c>
      <c r="D356" s="125" t="s">
        <v>35</v>
      </c>
      <c r="E356" s="125" t="s">
        <v>35</v>
      </c>
      <c r="F356" s="125" t="s">
        <v>35</v>
      </c>
      <c r="G356" s="56" t="s">
        <v>35</v>
      </c>
      <c r="H356" s="56" t="s">
        <v>35</v>
      </c>
      <c r="I356" s="126">
        <f>I357+I361+I368</f>
        <v>44273.1</v>
      </c>
      <c r="J356" s="126">
        <f t="shared" ref="J356:S356" si="83">J357+J361+J368</f>
        <v>34123.259999999995</v>
      </c>
      <c r="K356" s="126">
        <f t="shared" si="83"/>
        <v>29352.260000000002</v>
      </c>
      <c r="L356" s="127">
        <f t="shared" si="83"/>
        <v>1472</v>
      </c>
      <c r="M356" s="126">
        <f t="shared" si="83"/>
        <v>26301443.139999993</v>
      </c>
      <c r="N356" s="126">
        <f t="shared" si="83"/>
        <v>0</v>
      </c>
      <c r="O356" s="126">
        <f t="shared" si="83"/>
        <v>0</v>
      </c>
      <c r="P356" s="126">
        <f t="shared" si="83"/>
        <v>0</v>
      </c>
      <c r="Q356" s="126">
        <f t="shared" si="83"/>
        <v>26301443.139999993</v>
      </c>
      <c r="R356" s="126">
        <f t="shared" si="83"/>
        <v>26301443.139999993</v>
      </c>
      <c r="S356" s="126">
        <f t="shared" si="83"/>
        <v>0</v>
      </c>
      <c r="T356" s="133" t="s">
        <v>36</v>
      </c>
      <c r="U356" s="133" t="s">
        <v>36</v>
      </c>
      <c r="V356" s="128" t="s">
        <v>36</v>
      </c>
    </row>
    <row r="357" spans="1:22" s="2" customFormat="1" ht="25.5" customHeight="1" x14ac:dyDescent="0.25">
      <c r="A357" s="73" t="s">
        <v>438</v>
      </c>
      <c r="B357" s="73"/>
      <c r="C357" s="125" t="s">
        <v>35</v>
      </c>
      <c r="D357" s="125" t="s">
        <v>35</v>
      </c>
      <c r="E357" s="125" t="s">
        <v>35</v>
      </c>
      <c r="F357" s="125" t="s">
        <v>35</v>
      </c>
      <c r="G357" s="56" t="s">
        <v>35</v>
      </c>
      <c r="H357" s="56" t="s">
        <v>35</v>
      </c>
      <c r="I357" s="126">
        <f>SUM(I358:I360)</f>
        <v>10112.799999999999</v>
      </c>
      <c r="J357" s="126">
        <f t="shared" ref="J357:S357" si="84">SUM(J358:J360)</f>
        <v>9221.1</v>
      </c>
      <c r="K357" s="126">
        <f t="shared" si="84"/>
        <v>8973.880000000001</v>
      </c>
      <c r="L357" s="127">
        <f t="shared" si="84"/>
        <v>372</v>
      </c>
      <c r="M357" s="126">
        <f t="shared" si="84"/>
        <v>11349446.059999999</v>
      </c>
      <c r="N357" s="126">
        <f t="shared" si="84"/>
        <v>0</v>
      </c>
      <c r="O357" s="126">
        <f t="shared" si="84"/>
        <v>0</v>
      </c>
      <c r="P357" s="126">
        <f t="shared" si="84"/>
        <v>0</v>
      </c>
      <c r="Q357" s="126">
        <f t="shared" si="84"/>
        <v>11349446.059999999</v>
      </c>
      <c r="R357" s="126">
        <f t="shared" si="84"/>
        <v>11349446.059999999</v>
      </c>
      <c r="S357" s="126">
        <f t="shared" si="84"/>
        <v>0</v>
      </c>
      <c r="T357" s="133" t="s">
        <v>36</v>
      </c>
      <c r="U357" s="133" t="s">
        <v>36</v>
      </c>
      <c r="V357" s="128" t="s">
        <v>36</v>
      </c>
    </row>
    <row r="358" spans="1:22" ht="43.5" customHeight="1" x14ac:dyDescent="0.25">
      <c r="A358" s="74">
        <v>1</v>
      </c>
      <c r="B358" s="50" t="s">
        <v>439</v>
      </c>
      <c r="C358" s="74" t="s">
        <v>39</v>
      </c>
      <c r="D358" s="74">
        <v>1972</v>
      </c>
      <c r="E358" s="74" t="s">
        <v>36</v>
      </c>
      <c r="F358" s="74" t="s">
        <v>46</v>
      </c>
      <c r="G358" s="49">
        <v>5</v>
      </c>
      <c r="H358" s="49">
        <v>4</v>
      </c>
      <c r="I358" s="129">
        <v>3474.6</v>
      </c>
      <c r="J358" s="129">
        <v>3473</v>
      </c>
      <c r="K358" s="129">
        <v>3473</v>
      </c>
      <c r="L358" s="130">
        <v>100</v>
      </c>
      <c r="M358" s="129">
        <f t="shared" ref="M358:M360" si="85">SUM(N358:Q358)</f>
        <v>2632053.6</v>
      </c>
      <c r="N358" s="129">
        <v>0</v>
      </c>
      <c r="O358" s="129">
        <v>0</v>
      </c>
      <c r="P358" s="129">
        <v>0</v>
      </c>
      <c r="Q358" s="129">
        <f>'Таблица 3 '!C355</f>
        <v>2632053.6</v>
      </c>
      <c r="R358" s="129">
        <f t="shared" si="71"/>
        <v>2632053.6</v>
      </c>
      <c r="S358" s="129">
        <v>0</v>
      </c>
      <c r="T358" s="131">
        <f t="shared" si="49"/>
        <v>757.86167578462425</v>
      </c>
      <c r="U358" s="131">
        <v>757.86167578462425</v>
      </c>
      <c r="V358" s="132" t="s">
        <v>41</v>
      </c>
    </row>
    <row r="359" spans="1:22" ht="43.5" customHeight="1" x14ac:dyDescent="0.25">
      <c r="A359" s="74">
        <v>2</v>
      </c>
      <c r="B359" s="50" t="s">
        <v>440</v>
      </c>
      <c r="C359" s="74" t="s">
        <v>39</v>
      </c>
      <c r="D359" s="74">
        <v>1978</v>
      </c>
      <c r="E359" s="74" t="s">
        <v>35</v>
      </c>
      <c r="F359" s="74" t="s">
        <v>40</v>
      </c>
      <c r="G359" s="49">
        <v>5</v>
      </c>
      <c r="H359" s="49">
        <v>4</v>
      </c>
      <c r="I359" s="129">
        <v>2590.9</v>
      </c>
      <c r="J359" s="129">
        <v>2074.5</v>
      </c>
      <c r="K359" s="129">
        <v>2074.5</v>
      </c>
      <c r="L359" s="130">
        <v>136</v>
      </c>
      <c r="M359" s="129">
        <f t="shared" si="85"/>
        <v>2525340</v>
      </c>
      <c r="N359" s="129">
        <v>0</v>
      </c>
      <c r="O359" s="129">
        <v>0</v>
      </c>
      <c r="P359" s="129">
        <v>0</v>
      </c>
      <c r="Q359" s="129">
        <f>'Таблица 3 '!C356</f>
        <v>2525340</v>
      </c>
      <c r="R359" s="129">
        <f t="shared" si="71"/>
        <v>2525340</v>
      </c>
      <c r="S359" s="129">
        <v>0</v>
      </c>
      <c r="T359" s="131">
        <f t="shared" si="49"/>
        <v>1217.3246565437455</v>
      </c>
      <c r="U359" s="131">
        <v>1217.3246565437455</v>
      </c>
      <c r="V359" s="132" t="s">
        <v>41</v>
      </c>
    </row>
    <row r="360" spans="1:22" ht="43.5" customHeight="1" x14ac:dyDescent="0.25">
      <c r="A360" s="74">
        <v>3</v>
      </c>
      <c r="B360" s="50" t="s">
        <v>441</v>
      </c>
      <c r="C360" s="74" t="s">
        <v>39</v>
      </c>
      <c r="D360" s="74">
        <v>1985</v>
      </c>
      <c r="E360" s="74" t="s">
        <v>35</v>
      </c>
      <c r="F360" s="74" t="s">
        <v>46</v>
      </c>
      <c r="G360" s="49">
        <v>5</v>
      </c>
      <c r="H360" s="49">
        <v>5</v>
      </c>
      <c r="I360" s="129">
        <v>4047.3</v>
      </c>
      <c r="J360" s="129">
        <v>3673.6</v>
      </c>
      <c r="K360" s="129">
        <v>3426.38</v>
      </c>
      <c r="L360" s="130">
        <v>136</v>
      </c>
      <c r="M360" s="129">
        <f t="shared" si="85"/>
        <v>6192052.46</v>
      </c>
      <c r="N360" s="129">
        <v>0</v>
      </c>
      <c r="O360" s="129">
        <v>0</v>
      </c>
      <c r="P360" s="129">
        <v>0</v>
      </c>
      <c r="Q360" s="129">
        <f>'Таблица 3 '!C357</f>
        <v>6192052.46</v>
      </c>
      <c r="R360" s="129">
        <f t="shared" si="71"/>
        <v>6192052.46</v>
      </c>
      <c r="S360" s="129">
        <v>0</v>
      </c>
      <c r="T360" s="131">
        <f t="shared" ref="T360:T423" si="86">M360/J360</f>
        <v>1685.554349956446</v>
      </c>
      <c r="U360" s="131">
        <v>1685.554349956446</v>
      </c>
      <c r="V360" s="132" t="s">
        <v>41</v>
      </c>
    </row>
    <row r="361" spans="1:22" s="2" customFormat="1" ht="32.25" customHeight="1" x14ac:dyDescent="0.25">
      <c r="A361" s="73" t="s">
        <v>442</v>
      </c>
      <c r="B361" s="73"/>
      <c r="C361" s="125" t="s">
        <v>35</v>
      </c>
      <c r="D361" s="125" t="s">
        <v>35</v>
      </c>
      <c r="E361" s="125" t="s">
        <v>35</v>
      </c>
      <c r="F361" s="125" t="s">
        <v>35</v>
      </c>
      <c r="G361" s="56" t="s">
        <v>35</v>
      </c>
      <c r="H361" s="56" t="s">
        <v>35</v>
      </c>
      <c r="I361" s="126">
        <f>SUM(I362:I367)</f>
        <v>30174.600000000002</v>
      </c>
      <c r="J361" s="126">
        <f t="shared" ref="J361:S361" si="87">SUM(J362:J367)</f>
        <v>22158.999999999996</v>
      </c>
      <c r="K361" s="126">
        <f t="shared" si="87"/>
        <v>19632.600000000002</v>
      </c>
      <c r="L361" s="127">
        <f t="shared" si="87"/>
        <v>951</v>
      </c>
      <c r="M361" s="126">
        <f t="shared" si="87"/>
        <v>10324771.179999998</v>
      </c>
      <c r="N361" s="126">
        <f t="shared" si="87"/>
        <v>0</v>
      </c>
      <c r="O361" s="126">
        <f t="shared" si="87"/>
        <v>0</v>
      </c>
      <c r="P361" s="126">
        <f t="shared" si="87"/>
        <v>0</v>
      </c>
      <c r="Q361" s="126">
        <f t="shared" si="87"/>
        <v>10324771.179999998</v>
      </c>
      <c r="R361" s="126">
        <f t="shared" si="87"/>
        <v>10324771.179999998</v>
      </c>
      <c r="S361" s="126">
        <f t="shared" si="87"/>
        <v>0</v>
      </c>
      <c r="T361" s="133" t="s">
        <v>36</v>
      </c>
      <c r="U361" s="133" t="s">
        <v>36</v>
      </c>
      <c r="V361" s="128" t="s">
        <v>36</v>
      </c>
    </row>
    <row r="362" spans="1:22" ht="42.75" customHeight="1" x14ac:dyDescent="0.25">
      <c r="A362" s="74">
        <v>1</v>
      </c>
      <c r="B362" s="50" t="s">
        <v>443</v>
      </c>
      <c r="C362" s="74" t="s">
        <v>39</v>
      </c>
      <c r="D362" s="74">
        <v>1970</v>
      </c>
      <c r="E362" s="74" t="s">
        <v>36</v>
      </c>
      <c r="F362" s="74" t="s">
        <v>61</v>
      </c>
      <c r="G362" s="49">
        <v>5</v>
      </c>
      <c r="H362" s="49">
        <v>4</v>
      </c>
      <c r="I362" s="129">
        <v>4312.3</v>
      </c>
      <c r="J362" s="129">
        <v>3441.9</v>
      </c>
      <c r="K362" s="129">
        <v>2205.9</v>
      </c>
      <c r="L362" s="130">
        <v>75</v>
      </c>
      <c r="M362" s="129">
        <f t="shared" ref="M362:M367" si="88">SUM(N362:Q362)</f>
        <v>6024374.4699999997</v>
      </c>
      <c r="N362" s="129">
        <v>0</v>
      </c>
      <c r="O362" s="129">
        <v>0</v>
      </c>
      <c r="P362" s="129">
        <v>0</v>
      </c>
      <c r="Q362" s="129">
        <f>'Таблица 3 '!C359</f>
        <v>6024374.4699999997</v>
      </c>
      <c r="R362" s="129">
        <f t="shared" si="71"/>
        <v>6024374.4699999997</v>
      </c>
      <c r="S362" s="129">
        <v>0</v>
      </c>
      <c r="T362" s="131">
        <f t="shared" si="86"/>
        <v>1750.3049100787355</v>
      </c>
      <c r="U362" s="131">
        <v>1750.3049100787355</v>
      </c>
      <c r="V362" s="132" t="s">
        <v>41</v>
      </c>
    </row>
    <row r="363" spans="1:22" ht="42.75" customHeight="1" x14ac:dyDescent="0.25">
      <c r="A363" s="74">
        <v>2</v>
      </c>
      <c r="B363" s="50" t="s">
        <v>444</v>
      </c>
      <c r="C363" s="74" t="s">
        <v>48</v>
      </c>
      <c r="D363" s="74">
        <v>1980</v>
      </c>
      <c r="E363" s="74">
        <v>2022</v>
      </c>
      <c r="F363" s="74" t="s">
        <v>46</v>
      </c>
      <c r="G363" s="49">
        <v>5</v>
      </c>
      <c r="H363" s="49">
        <v>5</v>
      </c>
      <c r="I363" s="129">
        <v>5075.6000000000004</v>
      </c>
      <c r="J363" s="129">
        <v>3691.7</v>
      </c>
      <c r="K363" s="129">
        <v>3587</v>
      </c>
      <c r="L363" s="130">
        <v>160</v>
      </c>
      <c r="M363" s="129">
        <f t="shared" si="88"/>
        <v>299001.59999999998</v>
      </c>
      <c r="N363" s="129">
        <v>0</v>
      </c>
      <c r="O363" s="129">
        <v>0</v>
      </c>
      <c r="P363" s="129">
        <v>0</v>
      </c>
      <c r="Q363" s="129">
        <f>'Таблица 3 '!C360</f>
        <v>299001.59999999998</v>
      </c>
      <c r="R363" s="129">
        <f t="shared" si="71"/>
        <v>299001.59999999998</v>
      </c>
      <c r="S363" s="129">
        <v>0</v>
      </c>
      <c r="T363" s="131">
        <f t="shared" si="86"/>
        <v>80.992930086410055</v>
      </c>
      <c r="U363" s="131">
        <v>80.992930086410055</v>
      </c>
      <c r="V363" s="132" t="s">
        <v>41</v>
      </c>
    </row>
    <row r="364" spans="1:22" ht="42.75" customHeight="1" x14ac:dyDescent="0.25">
      <c r="A364" s="74">
        <v>3</v>
      </c>
      <c r="B364" s="50" t="s">
        <v>445</v>
      </c>
      <c r="C364" s="74" t="s">
        <v>48</v>
      </c>
      <c r="D364" s="74">
        <v>1980</v>
      </c>
      <c r="E364" s="74">
        <v>2022</v>
      </c>
      <c r="F364" s="74" t="s">
        <v>46</v>
      </c>
      <c r="G364" s="49">
        <v>5</v>
      </c>
      <c r="H364" s="49">
        <v>5</v>
      </c>
      <c r="I364" s="129">
        <v>5075.6000000000004</v>
      </c>
      <c r="J364" s="129">
        <v>3626.2</v>
      </c>
      <c r="K364" s="129">
        <v>3368.9</v>
      </c>
      <c r="L364" s="130">
        <v>171</v>
      </c>
      <c r="M364" s="129">
        <f t="shared" si="88"/>
        <v>677985.6</v>
      </c>
      <c r="N364" s="129">
        <v>0</v>
      </c>
      <c r="O364" s="129">
        <v>0</v>
      </c>
      <c r="P364" s="129">
        <v>0</v>
      </c>
      <c r="Q364" s="129">
        <f>'Таблица 3 '!C361</f>
        <v>677985.6</v>
      </c>
      <c r="R364" s="129">
        <f t="shared" si="71"/>
        <v>677985.6</v>
      </c>
      <c r="S364" s="129">
        <v>0</v>
      </c>
      <c r="T364" s="131">
        <f t="shared" si="86"/>
        <v>186.96861728531246</v>
      </c>
      <c r="U364" s="131">
        <v>186.96861728531246</v>
      </c>
      <c r="V364" s="132" t="s">
        <v>41</v>
      </c>
    </row>
    <row r="365" spans="1:22" ht="42.75" customHeight="1" x14ac:dyDescent="0.25">
      <c r="A365" s="74">
        <v>4</v>
      </c>
      <c r="B365" s="50" t="s">
        <v>446</v>
      </c>
      <c r="C365" s="74" t="s">
        <v>48</v>
      </c>
      <c r="D365" s="74">
        <v>1991</v>
      </c>
      <c r="E365" s="74">
        <v>2022</v>
      </c>
      <c r="F365" s="74" t="s">
        <v>46</v>
      </c>
      <c r="G365" s="49">
        <v>5</v>
      </c>
      <c r="H365" s="49">
        <v>6</v>
      </c>
      <c r="I365" s="129">
        <v>6851.5</v>
      </c>
      <c r="J365" s="129">
        <v>4926.3999999999996</v>
      </c>
      <c r="K365" s="129">
        <v>4805.6000000000004</v>
      </c>
      <c r="L365" s="130">
        <v>252</v>
      </c>
      <c r="M365" s="129">
        <f t="shared" si="88"/>
        <v>1126682.3999999999</v>
      </c>
      <c r="N365" s="129">
        <v>0</v>
      </c>
      <c r="O365" s="129">
        <v>0</v>
      </c>
      <c r="P365" s="129">
        <v>0</v>
      </c>
      <c r="Q365" s="129">
        <f>'Таблица 3 '!C362</f>
        <v>1126682.3999999999</v>
      </c>
      <c r="R365" s="129">
        <f t="shared" si="71"/>
        <v>1126682.3999999999</v>
      </c>
      <c r="S365" s="129">
        <v>0</v>
      </c>
      <c r="T365" s="131">
        <f t="shared" si="86"/>
        <v>228.7029879831114</v>
      </c>
      <c r="U365" s="131">
        <v>228.7029879831114</v>
      </c>
      <c r="V365" s="132" t="s">
        <v>41</v>
      </c>
    </row>
    <row r="366" spans="1:22" ht="42.75" customHeight="1" x14ac:dyDescent="0.25">
      <c r="A366" s="74">
        <v>5</v>
      </c>
      <c r="B366" s="50" t="s">
        <v>447</v>
      </c>
      <c r="C366" s="74" t="s">
        <v>48</v>
      </c>
      <c r="D366" s="74" t="s">
        <v>115</v>
      </c>
      <c r="E366" s="74" t="s">
        <v>36</v>
      </c>
      <c r="F366" s="74" t="s">
        <v>46</v>
      </c>
      <c r="G366" s="49">
        <v>5</v>
      </c>
      <c r="H366" s="49">
        <v>4</v>
      </c>
      <c r="I366" s="129">
        <v>4479.3999999999996</v>
      </c>
      <c r="J366" s="129">
        <v>3234</v>
      </c>
      <c r="K366" s="129">
        <v>2701</v>
      </c>
      <c r="L366" s="130">
        <v>169</v>
      </c>
      <c r="M366" s="129">
        <f t="shared" si="88"/>
        <v>1887352.28</v>
      </c>
      <c r="N366" s="129">
        <v>0</v>
      </c>
      <c r="O366" s="129">
        <v>0</v>
      </c>
      <c r="P366" s="129">
        <v>0</v>
      </c>
      <c r="Q366" s="129">
        <f>'Таблица 3 '!C363</f>
        <v>1887352.28</v>
      </c>
      <c r="R366" s="129">
        <f t="shared" si="71"/>
        <v>1887352.28</v>
      </c>
      <c r="S366" s="129">
        <v>0</v>
      </c>
      <c r="T366" s="131">
        <f t="shared" si="86"/>
        <v>583.59687074829935</v>
      </c>
      <c r="U366" s="131">
        <v>583.59687074829935</v>
      </c>
      <c r="V366" s="132" t="s">
        <v>41</v>
      </c>
    </row>
    <row r="367" spans="1:22" ht="42.75" customHeight="1" x14ac:dyDescent="0.25">
      <c r="A367" s="74">
        <v>6</v>
      </c>
      <c r="B367" s="50" t="s">
        <v>448</v>
      </c>
      <c r="C367" s="74" t="s">
        <v>48</v>
      </c>
      <c r="D367" s="74" t="s">
        <v>449</v>
      </c>
      <c r="E367" s="74" t="s">
        <v>36</v>
      </c>
      <c r="F367" s="74" t="s">
        <v>46</v>
      </c>
      <c r="G367" s="49">
        <v>5</v>
      </c>
      <c r="H367" s="49">
        <v>4</v>
      </c>
      <c r="I367" s="129">
        <v>4380.2</v>
      </c>
      <c r="J367" s="129">
        <v>3238.8</v>
      </c>
      <c r="K367" s="129">
        <v>2964.2</v>
      </c>
      <c r="L367" s="130">
        <v>124</v>
      </c>
      <c r="M367" s="129">
        <f t="shared" si="88"/>
        <v>309374.82999999996</v>
      </c>
      <c r="N367" s="129">
        <v>0</v>
      </c>
      <c r="O367" s="129">
        <v>0</v>
      </c>
      <c r="P367" s="129">
        <v>0</v>
      </c>
      <c r="Q367" s="129">
        <f>'Таблица 3 '!C364</f>
        <v>309374.82999999996</v>
      </c>
      <c r="R367" s="129">
        <f t="shared" si="71"/>
        <v>309374.82999999996</v>
      </c>
      <c r="S367" s="129">
        <v>0</v>
      </c>
      <c r="T367" s="131">
        <f t="shared" si="86"/>
        <v>95.521436951957497</v>
      </c>
      <c r="U367" s="131">
        <v>95.521436951957497</v>
      </c>
      <c r="V367" s="132" t="s">
        <v>41</v>
      </c>
    </row>
    <row r="368" spans="1:22" s="2" customFormat="1" ht="28.5" customHeight="1" x14ac:dyDescent="0.25">
      <c r="A368" s="73" t="s">
        <v>450</v>
      </c>
      <c r="B368" s="73"/>
      <c r="C368" s="125" t="s">
        <v>35</v>
      </c>
      <c r="D368" s="125" t="s">
        <v>35</v>
      </c>
      <c r="E368" s="125" t="s">
        <v>35</v>
      </c>
      <c r="F368" s="125" t="s">
        <v>35</v>
      </c>
      <c r="G368" s="56" t="s">
        <v>35</v>
      </c>
      <c r="H368" s="56" t="s">
        <v>35</v>
      </c>
      <c r="I368" s="126">
        <f>I369</f>
        <v>3985.7</v>
      </c>
      <c r="J368" s="126">
        <f t="shared" ref="J368:S368" si="89">J369</f>
        <v>2743.16</v>
      </c>
      <c r="K368" s="126">
        <f t="shared" si="89"/>
        <v>745.78</v>
      </c>
      <c r="L368" s="127">
        <f t="shared" si="89"/>
        <v>149</v>
      </c>
      <c r="M368" s="126">
        <f t="shared" si="89"/>
        <v>4627225.9000000004</v>
      </c>
      <c r="N368" s="126">
        <f t="shared" si="89"/>
        <v>0</v>
      </c>
      <c r="O368" s="126">
        <f t="shared" si="89"/>
        <v>0</v>
      </c>
      <c r="P368" s="126">
        <f t="shared" si="89"/>
        <v>0</v>
      </c>
      <c r="Q368" s="126">
        <f t="shared" si="89"/>
        <v>4627225.9000000004</v>
      </c>
      <c r="R368" s="126">
        <f t="shared" si="89"/>
        <v>4627225.9000000004</v>
      </c>
      <c r="S368" s="126">
        <f t="shared" si="89"/>
        <v>0</v>
      </c>
      <c r="T368" s="133" t="s">
        <v>36</v>
      </c>
      <c r="U368" s="133" t="s">
        <v>36</v>
      </c>
      <c r="V368" s="128" t="s">
        <v>36</v>
      </c>
    </row>
    <row r="369" spans="1:22" ht="45" x14ac:dyDescent="0.25">
      <c r="A369" s="74">
        <v>1</v>
      </c>
      <c r="B369" s="50" t="s">
        <v>451</v>
      </c>
      <c r="C369" s="74" t="s">
        <v>39</v>
      </c>
      <c r="D369" s="74">
        <v>1990</v>
      </c>
      <c r="E369" s="74" t="s">
        <v>36</v>
      </c>
      <c r="F369" s="74" t="s">
        <v>46</v>
      </c>
      <c r="G369" s="49">
        <v>5</v>
      </c>
      <c r="H369" s="49">
        <v>5</v>
      </c>
      <c r="I369" s="129">
        <v>3985.7</v>
      </c>
      <c r="J369" s="129">
        <v>2743.16</v>
      </c>
      <c r="K369" s="129">
        <v>745.78</v>
      </c>
      <c r="L369" s="130">
        <v>149</v>
      </c>
      <c r="M369" s="129">
        <f>SUM(N369:Q369)</f>
        <v>4627225.9000000004</v>
      </c>
      <c r="N369" s="129">
        <v>0</v>
      </c>
      <c r="O369" s="129">
        <v>0</v>
      </c>
      <c r="P369" s="129">
        <v>0</v>
      </c>
      <c r="Q369" s="129">
        <f>'Таблица 3 '!C366</f>
        <v>4627225.9000000004</v>
      </c>
      <c r="R369" s="129">
        <f t="shared" si="71"/>
        <v>4627225.9000000004</v>
      </c>
      <c r="S369" s="129">
        <v>0</v>
      </c>
      <c r="T369" s="131">
        <f t="shared" si="86"/>
        <v>1686.8231893145135</v>
      </c>
      <c r="U369" s="131">
        <v>1686.8231893145135</v>
      </c>
      <c r="V369" s="132" t="s">
        <v>41</v>
      </c>
    </row>
    <row r="370" spans="1:22" s="2" customFormat="1" ht="37.5" customHeight="1" x14ac:dyDescent="0.25">
      <c r="A370" s="73" t="s">
        <v>452</v>
      </c>
      <c r="B370" s="73"/>
      <c r="C370" s="125" t="s">
        <v>35</v>
      </c>
      <c r="D370" s="125" t="s">
        <v>35</v>
      </c>
      <c r="E370" s="125" t="s">
        <v>35</v>
      </c>
      <c r="F370" s="125" t="s">
        <v>35</v>
      </c>
      <c r="G370" s="56" t="s">
        <v>35</v>
      </c>
      <c r="H370" s="56" t="s">
        <v>35</v>
      </c>
      <c r="I370" s="126">
        <f>I371+I382+I387+I399</f>
        <v>51298.259999999995</v>
      </c>
      <c r="J370" s="126">
        <f t="shared" ref="J370:S370" si="90">J371+J382+J387+J399</f>
        <v>46365.789999999994</v>
      </c>
      <c r="K370" s="126">
        <f t="shared" si="90"/>
        <v>45583.319999999992</v>
      </c>
      <c r="L370" s="127">
        <f t="shared" si="90"/>
        <v>1634</v>
      </c>
      <c r="M370" s="126">
        <f t="shared" si="90"/>
        <v>54470836.5</v>
      </c>
      <c r="N370" s="126">
        <f t="shared" si="90"/>
        <v>0</v>
      </c>
      <c r="O370" s="126">
        <f t="shared" si="90"/>
        <v>0</v>
      </c>
      <c r="P370" s="126">
        <f t="shared" si="90"/>
        <v>0</v>
      </c>
      <c r="Q370" s="126">
        <f t="shared" si="90"/>
        <v>54470836.5</v>
      </c>
      <c r="R370" s="126">
        <f t="shared" si="90"/>
        <v>54470836.5</v>
      </c>
      <c r="S370" s="126">
        <f t="shared" si="90"/>
        <v>0</v>
      </c>
      <c r="T370" s="133" t="s">
        <v>36</v>
      </c>
      <c r="U370" s="133" t="s">
        <v>36</v>
      </c>
      <c r="V370" s="128" t="s">
        <v>36</v>
      </c>
    </row>
    <row r="371" spans="1:22" s="2" customFormat="1" ht="32.25" customHeight="1" x14ac:dyDescent="0.25">
      <c r="A371" s="73" t="s">
        <v>453</v>
      </c>
      <c r="B371" s="73"/>
      <c r="C371" s="125" t="s">
        <v>35</v>
      </c>
      <c r="D371" s="125" t="s">
        <v>35</v>
      </c>
      <c r="E371" s="125" t="s">
        <v>35</v>
      </c>
      <c r="F371" s="125" t="s">
        <v>35</v>
      </c>
      <c r="G371" s="56" t="s">
        <v>35</v>
      </c>
      <c r="H371" s="56" t="s">
        <v>35</v>
      </c>
      <c r="I371" s="126">
        <f>SUM(I372:I381)</f>
        <v>25651.699999999997</v>
      </c>
      <c r="J371" s="126">
        <f t="shared" ref="J371:S371" si="91">SUM(J372:J381)</f>
        <v>22512.6</v>
      </c>
      <c r="K371" s="126">
        <f t="shared" si="91"/>
        <v>22512.399999999998</v>
      </c>
      <c r="L371" s="127">
        <f t="shared" si="91"/>
        <v>854</v>
      </c>
      <c r="M371" s="126">
        <f t="shared" si="91"/>
        <v>14824127.130000001</v>
      </c>
      <c r="N371" s="126">
        <f t="shared" si="91"/>
        <v>0</v>
      </c>
      <c r="O371" s="126">
        <f t="shared" si="91"/>
        <v>0</v>
      </c>
      <c r="P371" s="126">
        <f t="shared" si="91"/>
        <v>0</v>
      </c>
      <c r="Q371" s="126">
        <f t="shared" si="91"/>
        <v>14824127.130000001</v>
      </c>
      <c r="R371" s="126">
        <f t="shared" si="91"/>
        <v>14824127.130000001</v>
      </c>
      <c r="S371" s="126">
        <f t="shared" si="91"/>
        <v>0</v>
      </c>
      <c r="T371" s="133" t="s">
        <v>36</v>
      </c>
      <c r="U371" s="133" t="s">
        <v>36</v>
      </c>
      <c r="V371" s="128" t="s">
        <v>36</v>
      </c>
    </row>
    <row r="372" spans="1:22" ht="45.75" customHeight="1" x14ac:dyDescent="0.25">
      <c r="A372" s="74">
        <v>1</v>
      </c>
      <c r="B372" s="50" t="s">
        <v>454</v>
      </c>
      <c r="C372" s="74" t="s">
        <v>39</v>
      </c>
      <c r="D372" s="74">
        <v>1967</v>
      </c>
      <c r="E372" s="74" t="s">
        <v>36</v>
      </c>
      <c r="F372" s="74" t="s">
        <v>40</v>
      </c>
      <c r="G372" s="49">
        <v>5</v>
      </c>
      <c r="H372" s="49">
        <v>4</v>
      </c>
      <c r="I372" s="129">
        <v>3536.3</v>
      </c>
      <c r="J372" s="129">
        <v>3256.3</v>
      </c>
      <c r="K372" s="129">
        <v>3256.3</v>
      </c>
      <c r="L372" s="130">
        <v>130</v>
      </c>
      <c r="M372" s="129">
        <f t="shared" ref="M372:M381" si="92">SUM(N372:Q372)</f>
        <v>1791402</v>
      </c>
      <c r="N372" s="129">
        <v>0</v>
      </c>
      <c r="O372" s="129">
        <v>0</v>
      </c>
      <c r="P372" s="129">
        <v>0</v>
      </c>
      <c r="Q372" s="129">
        <f>'Таблица 3 '!C369</f>
        <v>1791402</v>
      </c>
      <c r="R372" s="129">
        <f t="shared" si="71"/>
        <v>1791402</v>
      </c>
      <c r="S372" s="129">
        <v>0</v>
      </c>
      <c r="T372" s="131">
        <f t="shared" si="86"/>
        <v>550.13420139422044</v>
      </c>
      <c r="U372" s="131">
        <v>550.13420139422044</v>
      </c>
      <c r="V372" s="132" t="s">
        <v>41</v>
      </c>
    </row>
    <row r="373" spans="1:22" ht="45.75" customHeight="1" x14ac:dyDescent="0.25">
      <c r="A373" s="74">
        <v>2</v>
      </c>
      <c r="B373" s="50" t="s">
        <v>455</v>
      </c>
      <c r="C373" s="74" t="s">
        <v>39</v>
      </c>
      <c r="D373" s="74">
        <v>1988</v>
      </c>
      <c r="E373" s="74" t="s">
        <v>36</v>
      </c>
      <c r="F373" s="74" t="s">
        <v>40</v>
      </c>
      <c r="G373" s="49">
        <v>5</v>
      </c>
      <c r="H373" s="49">
        <v>5</v>
      </c>
      <c r="I373" s="129">
        <v>4341.2</v>
      </c>
      <c r="J373" s="129">
        <v>3293.2</v>
      </c>
      <c r="K373" s="129">
        <v>3293.2</v>
      </c>
      <c r="L373" s="130">
        <v>132</v>
      </c>
      <c r="M373" s="129">
        <f t="shared" si="92"/>
        <v>4243800.53</v>
      </c>
      <c r="N373" s="129">
        <v>0</v>
      </c>
      <c r="O373" s="129">
        <v>0</v>
      </c>
      <c r="P373" s="129">
        <v>0</v>
      </c>
      <c r="Q373" s="129">
        <f>'Таблица 3 '!C370</f>
        <v>4243800.53</v>
      </c>
      <c r="R373" s="129">
        <f t="shared" si="71"/>
        <v>4243800.53</v>
      </c>
      <c r="S373" s="129">
        <v>0</v>
      </c>
      <c r="T373" s="131">
        <f t="shared" si="86"/>
        <v>1288.6555720879389</v>
      </c>
      <c r="U373" s="131">
        <v>1288.6555720879389</v>
      </c>
      <c r="V373" s="132" t="s">
        <v>41</v>
      </c>
    </row>
    <row r="374" spans="1:22" ht="45.75" customHeight="1" x14ac:dyDescent="0.25">
      <c r="A374" s="74">
        <v>3</v>
      </c>
      <c r="B374" s="50" t="s">
        <v>456</v>
      </c>
      <c r="C374" s="74" t="s">
        <v>39</v>
      </c>
      <c r="D374" s="74" t="s">
        <v>159</v>
      </c>
      <c r="E374" s="74">
        <v>2017</v>
      </c>
      <c r="F374" s="74" t="s">
        <v>306</v>
      </c>
      <c r="G374" s="49">
        <v>2</v>
      </c>
      <c r="H374" s="49">
        <v>1</v>
      </c>
      <c r="I374" s="129">
        <v>565.6</v>
      </c>
      <c r="J374" s="129">
        <v>523.4</v>
      </c>
      <c r="K374" s="129">
        <v>523.4</v>
      </c>
      <c r="L374" s="130">
        <v>18</v>
      </c>
      <c r="M374" s="129">
        <f t="shared" si="92"/>
        <v>10536.32</v>
      </c>
      <c r="N374" s="129">
        <v>0</v>
      </c>
      <c r="O374" s="129">
        <v>0</v>
      </c>
      <c r="P374" s="129">
        <v>0</v>
      </c>
      <c r="Q374" s="129">
        <f>'Таблица 3 '!C371</f>
        <v>10536.32</v>
      </c>
      <c r="R374" s="129">
        <f t="shared" si="71"/>
        <v>10536.32</v>
      </c>
      <c r="S374" s="129">
        <v>0</v>
      </c>
      <c r="T374" s="131">
        <f t="shared" si="86"/>
        <v>20.130531142529616</v>
      </c>
      <c r="U374" s="131">
        <v>20.130531142529616</v>
      </c>
      <c r="V374" s="132" t="s">
        <v>41</v>
      </c>
    </row>
    <row r="375" spans="1:22" ht="45.75" customHeight="1" x14ac:dyDescent="0.25">
      <c r="A375" s="74">
        <v>4</v>
      </c>
      <c r="B375" s="50" t="s">
        <v>457</v>
      </c>
      <c r="C375" s="74" t="s">
        <v>39</v>
      </c>
      <c r="D375" s="74" t="s">
        <v>367</v>
      </c>
      <c r="E375" s="74" t="s">
        <v>36</v>
      </c>
      <c r="F375" s="74" t="s">
        <v>61</v>
      </c>
      <c r="G375" s="49">
        <v>5</v>
      </c>
      <c r="H375" s="49">
        <v>6</v>
      </c>
      <c r="I375" s="129">
        <v>4548.5</v>
      </c>
      <c r="J375" s="129">
        <v>4056.5</v>
      </c>
      <c r="K375" s="129">
        <v>4056.5</v>
      </c>
      <c r="L375" s="130">
        <v>150</v>
      </c>
      <c r="M375" s="129">
        <f t="shared" si="92"/>
        <v>246533.78</v>
      </c>
      <c r="N375" s="129">
        <v>0</v>
      </c>
      <c r="O375" s="129">
        <v>0</v>
      </c>
      <c r="P375" s="129">
        <v>0</v>
      </c>
      <c r="Q375" s="129">
        <f>'Таблица 3 '!C372</f>
        <v>246533.78</v>
      </c>
      <c r="R375" s="129">
        <f t="shared" si="71"/>
        <v>246533.78</v>
      </c>
      <c r="S375" s="129">
        <v>0</v>
      </c>
      <c r="T375" s="131">
        <f t="shared" si="86"/>
        <v>60.77499815111549</v>
      </c>
      <c r="U375" s="131">
        <v>60.77499815111549</v>
      </c>
      <c r="V375" s="132" t="s">
        <v>41</v>
      </c>
    </row>
    <row r="376" spans="1:22" ht="45.75" customHeight="1" x14ac:dyDescent="0.25">
      <c r="A376" s="74">
        <v>5</v>
      </c>
      <c r="B376" s="50" t="s">
        <v>458</v>
      </c>
      <c r="C376" s="74" t="s">
        <v>39</v>
      </c>
      <c r="D376" s="74">
        <v>1963</v>
      </c>
      <c r="E376" s="74" t="s">
        <v>36</v>
      </c>
      <c r="F376" s="74" t="s">
        <v>40</v>
      </c>
      <c r="G376" s="49">
        <v>3</v>
      </c>
      <c r="H376" s="49">
        <v>2</v>
      </c>
      <c r="I376" s="129">
        <v>1022.6</v>
      </c>
      <c r="J376" s="129">
        <v>936.6</v>
      </c>
      <c r="K376" s="129">
        <v>936.6</v>
      </c>
      <c r="L376" s="130">
        <v>38</v>
      </c>
      <c r="M376" s="129">
        <f t="shared" si="92"/>
        <v>1615443.6</v>
      </c>
      <c r="N376" s="129">
        <v>0</v>
      </c>
      <c r="O376" s="129">
        <v>0</v>
      </c>
      <c r="P376" s="129">
        <v>0</v>
      </c>
      <c r="Q376" s="129">
        <f>'Таблица 3 '!C373</f>
        <v>1615443.6</v>
      </c>
      <c r="R376" s="129">
        <f t="shared" si="71"/>
        <v>1615443.6</v>
      </c>
      <c r="S376" s="129">
        <v>0</v>
      </c>
      <c r="T376" s="131">
        <f t="shared" si="86"/>
        <v>1724.7956438180654</v>
      </c>
      <c r="U376" s="131">
        <v>1724.7956438180654</v>
      </c>
      <c r="V376" s="132" t="s">
        <v>41</v>
      </c>
    </row>
    <row r="377" spans="1:22" ht="45.75" customHeight="1" x14ac:dyDescent="0.25">
      <c r="A377" s="74">
        <v>6</v>
      </c>
      <c r="B377" s="50" t="s">
        <v>459</v>
      </c>
      <c r="C377" s="74" t="s">
        <v>39</v>
      </c>
      <c r="D377" s="74" t="s">
        <v>78</v>
      </c>
      <c r="E377" s="74" t="s">
        <v>36</v>
      </c>
      <c r="F377" s="74" t="s">
        <v>61</v>
      </c>
      <c r="G377" s="49">
        <v>5</v>
      </c>
      <c r="H377" s="49">
        <v>6</v>
      </c>
      <c r="I377" s="129">
        <v>4546.3999999999996</v>
      </c>
      <c r="J377" s="129">
        <v>4054.5</v>
      </c>
      <c r="K377" s="129">
        <v>4054.5</v>
      </c>
      <c r="L377" s="130">
        <v>148</v>
      </c>
      <c r="M377" s="129">
        <f t="shared" si="92"/>
        <v>253798.48</v>
      </c>
      <c r="N377" s="129">
        <v>0</v>
      </c>
      <c r="O377" s="129">
        <v>0</v>
      </c>
      <c r="P377" s="129">
        <v>0</v>
      </c>
      <c r="Q377" s="129">
        <f>'Таблица 3 '!C374</f>
        <v>253798.48</v>
      </c>
      <c r="R377" s="129">
        <f t="shared" si="71"/>
        <v>253798.48</v>
      </c>
      <c r="S377" s="129">
        <v>0</v>
      </c>
      <c r="T377" s="131">
        <f t="shared" si="86"/>
        <v>62.596739425329886</v>
      </c>
      <c r="U377" s="131">
        <v>62.596739425329886</v>
      </c>
      <c r="V377" s="132" t="s">
        <v>41</v>
      </c>
    </row>
    <row r="378" spans="1:22" ht="45.75" customHeight="1" x14ac:dyDescent="0.25">
      <c r="A378" s="74">
        <v>7</v>
      </c>
      <c r="B378" s="50" t="s">
        <v>460</v>
      </c>
      <c r="C378" s="74" t="s">
        <v>39</v>
      </c>
      <c r="D378" s="74" t="s">
        <v>159</v>
      </c>
      <c r="E378" s="74">
        <v>2017</v>
      </c>
      <c r="F378" s="74" t="s">
        <v>306</v>
      </c>
      <c r="G378" s="49">
        <v>2</v>
      </c>
      <c r="H378" s="49">
        <v>1</v>
      </c>
      <c r="I378" s="129">
        <v>562.6</v>
      </c>
      <c r="J378" s="129">
        <v>518.6</v>
      </c>
      <c r="K378" s="129">
        <v>518.6</v>
      </c>
      <c r="L378" s="130">
        <v>14</v>
      </c>
      <c r="M378" s="129">
        <f t="shared" si="92"/>
        <v>265933.75</v>
      </c>
      <c r="N378" s="129">
        <v>0</v>
      </c>
      <c r="O378" s="129">
        <v>0</v>
      </c>
      <c r="P378" s="129">
        <v>0</v>
      </c>
      <c r="Q378" s="129">
        <f>'Таблица 3 '!C375</f>
        <v>265933.75</v>
      </c>
      <c r="R378" s="129">
        <f t="shared" si="71"/>
        <v>265933.75</v>
      </c>
      <c r="S378" s="129">
        <v>0</v>
      </c>
      <c r="T378" s="131">
        <f t="shared" si="86"/>
        <v>512.79165059776324</v>
      </c>
      <c r="U378" s="131">
        <v>512.79165059776324</v>
      </c>
      <c r="V378" s="132" t="s">
        <v>41</v>
      </c>
    </row>
    <row r="379" spans="1:22" ht="45.75" customHeight="1" x14ac:dyDescent="0.25">
      <c r="A379" s="74">
        <v>8</v>
      </c>
      <c r="B379" s="50" t="s">
        <v>461</v>
      </c>
      <c r="C379" s="74" t="s">
        <v>39</v>
      </c>
      <c r="D379" s="74" t="s">
        <v>237</v>
      </c>
      <c r="E379" s="74" t="s">
        <v>36</v>
      </c>
      <c r="F379" s="74" t="s">
        <v>61</v>
      </c>
      <c r="G379" s="49">
        <v>5</v>
      </c>
      <c r="H379" s="49">
        <v>4</v>
      </c>
      <c r="I379" s="129">
        <v>3035.8</v>
      </c>
      <c r="J379" s="129">
        <v>2730.8</v>
      </c>
      <c r="K379" s="129">
        <v>2730.8</v>
      </c>
      <c r="L379" s="130">
        <v>110</v>
      </c>
      <c r="M379" s="129">
        <f t="shared" si="92"/>
        <v>233001.93</v>
      </c>
      <c r="N379" s="129">
        <v>0</v>
      </c>
      <c r="O379" s="129">
        <v>0</v>
      </c>
      <c r="P379" s="129">
        <v>0</v>
      </c>
      <c r="Q379" s="129">
        <f>'Таблица 3 '!C376</f>
        <v>233001.93</v>
      </c>
      <c r="R379" s="129">
        <f t="shared" si="71"/>
        <v>233001.93</v>
      </c>
      <c r="S379" s="129">
        <v>0</v>
      </c>
      <c r="T379" s="131">
        <f t="shared" si="86"/>
        <v>85.323689028856009</v>
      </c>
      <c r="U379" s="131">
        <v>85.323689028856009</v>
      </c>
      <c r="V379" s="132" t="s">
        <v>41</v>
      </c>
    </row>
    <row r="380" spans="1:22" ht="45.75" customHeight="1" x14ac:dyDescent="0.25">
      <c r="A380" s="74">
        <v>9</v>
      </c>
      <c r="B380" s="50" t="s">
        <v>462</v>
      </c>
      <c r="C380" s="74" t="s">
        <v>39</v>
      </c>
      <c r="D380" s="74" t="s">
        <v>78</v>
      </c>
      <c r="E380" s="74" t="s">
        <v>36</v>
      </c>
      <c r="F380" s="74" t="s">
        <v>61</v>
      </c>
      <c r="G380" s="49">
        <v>5</v>
      </c>
      <c r="H380" s="49">
        <v>4</v>
      </c>
      <c r="I380" s="129">
        <v>2922.4</v>
      </c>
      <c r="J380" s="129">
        <v>2617.4</v>
      </c>
      <c r="K380" s="129">
        <v>2617.4</v>
      </c>
      <c r="L380" s="130">
        <v>94</v>
      </c>
      <c r="M380" s="129">
        <f t="shared" si="92"/>
        <v>6032397.9800000004</v>
      </c>
      <c r="N380" s="129">
        <v>0</v>
      </c>
      <c r="O380" s="129">
        <v>0</v>
      </c>
      <c r="P380" s="129">
        <v>0</v>
      </c>
      <c r="Q380" s="129">
        <f>'Таблица 3 '!C377</f>
        <v>6032397.9800000004</v>
      </c>
      <c r="R380" s="129">
        <f t="shared" si="71"/>
        <v>6032397.9800000004</v>
      </c>
      <c r="S380" s="129">
        <v>0</v>
      </c>
      <c r="T380" s="131">
        <f t="shared" si="86"/>
        <v>2304.7291128600905</v>
      </c>
      <c r="U380" s="131">
        <v>2304.7291128600905</v>
      </c>
      <c r="V380" s="132" t="s">
        <v>41</v>
      </c>
    </row>
    <row r="381" spans="1:22" ht="45.75" customHeight="1" x14ac:dyDescent="0.25">
      <c r="A381" s="74">
        <v>10</v>
      </c>
      <c r="B381" s="50" t="s">
        <v>463</v>
      </c>
      <c r="C381" s="74" t="s">
        <v>39</v>
      </c>
      <c r="D381" s="74" t="s">
        <v>172</v>
      </c>
      <c r="E381" s="74">
        <v>2017</v>
      </c>
      <c r="F381" s="74" t="s">
        <v>306</v>
      </c>
      <c r="G381" s="49">
        <v>2</v>
      </c>
      <c r="H381" s="49">
        <v>1</v>
      </c>
      <c r="I381" s="129">
        <v>570.29999999999995</v>
      </c>
      <c r="J381" s="129">
        <v>525.29999999999995</v>
      </c>
      <c r="K381" s="129">
        <v>525.1</v>
      </c>
      <c r="L381" s="130">
        <v>20</v>
      </c>
      <c r="M381" s="129">
        <f t="shared" si="92"/>
        <v>131278.76</v>
      </c>
      <c r="N381" s="129">
        <v>0</v>
      </c>
      <c r="O381" s="129">
        <v>0</v>
      </c>
      <c r="P381" s="129">
        <v>0</v>
      </c>
      <c r="Q381" s="129">
        <f>'Таблица 3 '!C378</f>
        <v>131278.76</v>
      </c>
      <c r="R381" s="129">
        <f t="shared" si="71"/>
        <v>131278.76</v>
      </c>
      <c r="S381" s="129">
        <v>0</v>
      </c>
      <c r="T381" s="131">
        <f t="shared" si="86"/>
        <v>249.91197411003239</v>
      </c>
      <c r="U381" s="131">
        <v>249.91197411003239</v>
      </c>
      <c r="V381" s="132" t="s">
        <v>41</v>
      </c>
    </row>
    <row r="382" spans="1:22" s="2" customFormat="1" ht="30" customHeight="1" x14ac:dyDescent="0.25">
      <c r="A382" s="73" t="s">
        <v>464</v>
      </c>
      <c r="B382" s="73"/>
      <c r="C382" s="125" t="s">
        <v>35</v>
      </c>
      <c r="D382" s="125" t="s">
        <v>35</v>
      </c>
      <c r="E382" s="125" t="s">
        <v>35</v>
      </c>
      <c r="F382" s="125" t="s">
        <v>35</v>
      </c>
      <c r="G382" s="134"/>
      <c r="H382" s="134"/>
      <c r="I382" s="126">
        <f>SUM(I383:I386)</f>
        <v>3704.2599999999998</v>
      </c>
      <c r="J382" s="126">
        <f t="shared" ref="J382:S382" si="93">SUM(J383:J386)</f>
        <v>3499.89</v>
      </c>
      <c r="K382" s="126">
        <f t="shared" si="93"/>
        <v>3008.22</v>
      </c>
      <c r="L382" s="127">
        <f t="shared" si="93"/>
        <v>145</v>
      </c>
      <c r="M382" s="126">
        <f t="shared" si="93"/>
        <v>14499387.379999999</v>
      </c>
      <c r="N382" s="126">
        <f t="shared" si="93"/>
        <v>0</v>
      </c>
      <c r="O382" s="126">
        <f t="shared" si="93"/>
        <v>0</v>
      </c>
      <c r="P382" s="126">
        <f t="shared" si="93"/>
        <v>0</v>
      </c>
      <c r="Q382" s="126">
        <f t="shared" si="93"/>
        <v>14499387.379999999</v>
      </c>
      <c r="R382" s="126">
        <f t="shared" si="93"/>
        <v>14499387.379999999</v>
      </c>
      <c r="S382" s="126">
        <f t="shared" si="93"/>
        <v>0</v>
      </c>
      <c r="T382" s="133" t="s">
        <v>36</v>
      </c>
      <c r="U382" s="133" t="s">
        <v>36</v>
      </c>
      <c r="V382" s="128" t="s">
        <v>36</v>
      </c>
    </row>
    <row r="383" spans="1:22" ht="45" customHeight="1" x14ac:dyDescent="0.25">
      <c r="A383" s="74">
        <v>1</v>
      </c>
      <c r="B383" s="50" t="s">
        <v>465</v>
      </c>
      <c r="C383" s="74" t="s">
        <v>39</v>
      </c>
      <c r="D383" s="74">
        <v>1937</v>
      </c>
      <c r="E383" s="74" t="s">
        <v>36</v>
      </c>
      <c r="F383" s="74" t="s">
        <v>61</v>
      </c>
      <c r="G383" s="49">
        <v>2</v>
      </c>
      <c r="H383" s="49">
        <v>3</v>
      </c>
      <c r="I383" s="129">
        <v>1127.7</v>
      </c>
      <c r="J383" s="129">
        <v>1036.29</v>
      </c>
      <c r="K383" s="129">
        <v>544.62</v>
      </c>
      <c r="L383" s="130">
        <v>55</v>
      </c>
      <c r="M383" s="129">
        <f t="shared" ref="M383:M386" si="94">SUM(N383:Q383)</f>
        <v>8090556.5800000001</v>
      </c>
      <c r="N383" s="129">
        <v>0</v>
      </c>
      <c r="O383" s="129">
        <v>0</v>
      </c>
      <c r="P383" s="129">
        <v>0</v>
      </c>
      <c r="Q383" s="129">
        <f>'Таблица 3 '!C380</f>
        <v>8090556.5800000001</v>
      </c>
      <c r="R383" s="129">
        <f t="shared" si="71"/>
        <v>8090556.5800000001</v>
      </c>
      <c r="S383" s="129">
        <v>0</v>
      </c>
      <c r="T383" s="131">
        <f t="shared" si="86"/>
        <v>7807.2321261422967</v>
      </c>
      <c r="U383" s="131">
        <v>7807.2321261422967</v>
      </c>
      <c r="V383" s="132" t="s">
        <v>41</v>
      </c>
    </row>
    <row r="384" spans="1:22" ht="45" customHeight="1" x14ac:dyDescent="0.25">
      <c r="A384" s="74">
        <v>2</v>
      </c>
      <c r="B384" s="50" t="s">
        <v>466</v>
      </c>
      <c r="C384" s="74" t="s">
        <v>39</v>
      </c>
      <c r="D384" s="74">
        <v>1983</v>
      </c>
      <c r="E384" s="74" t="s">
        <v>36</v>
      </c>
      <c r="F384" s="74" t="s">
        <v>61</v>
      </c>
      <c r="G384" s="49">
        <v>2</v>
      </c>
      <c r="H384" s="49">
        <v>2</v>
      </c>
      <c r="I384" s="129">
        <v>1017</v>
      </c>
      <c r="J384" s="129">
        <v>956</v>
      </c>
      <c r="K384" s="129">
        <v>956</v>
      </c>
      <c r="L384" s="130">
        <v>47</v>
      </c>
      <c r="M384" s="129">
        <f t="shared" si="94"/>
        <v>1850570.9700000002</v>
      </c>
      <c r="N384" s="129">
        <v>0</v>
      </c>
      <c r="O384" s="129">
        <v>0</v>
      </c>
      <c r="P384" s="129">
        <v>0</v>
      </c>
      <c r="Q384" s="129">
        <f>'Таблица 3 '!C381</f>
        <v>1850570.9700000002</v>
      </c>
      <c r="R384" s="129">
        <f t="shared" si="71"/>
        <v>1850570.9700000002</v>
      </c>
      <c r="S384" s="129">
        <v>0</v>
      </c>
      <c r="T384" s="131">
        <f t="shared" si="86"/>
        <v>1935.7436924686194</v>
      </c>
      <c r="U384" s="131">
        <v>1935.7436924686194</v>
      </c>
      <c r="V384" s="132" t="s">
        <v>41</v>
      </c>
    </row>
    <row r="385" spans="1:22" ht="45" customHeight="1" x14ac:dyDescent="0.25">
      <c r="A385" s="74">
        <v>3</v>
      </c>
      <c r="B385" s="50" t="s">
        <v>467</v>
      </c>
      <c r="C385" s="74" t="s">
        <v>39</v>
      </c>
      <c r="D385" s="74">
        <v>1981</v>
      </c>
      <c r="E385" s="74" t="s">
        <v>36</v>
      </c>
      <c r="F385" s="74" t="s">
        <v>61</v>
      </c>
      <c r="G385" s="49">
        <v>2</v>
      </c>
      <c r="H385" s="49">
        <v>2</v>
      </c>
      <c r="I385" s="129">
        <v>887</v>
      </c>
      <c r="J385" s="129">
        <v>887</v>
      </c>
      <c r="K385" s="129">
        <v>887</v>
      </c>
      <c r="L385" s="130">
        <v>29</v>
      </c>
      <c r="M385" s="129">
        <f t="shared" si="94"/>
        <v>1379311.6900000002</v>
      </c>
      <c r="N385" s="129">
        <v>0</v>
      </c>
      <c r="O385" s="129">
        <v>0</v>
      </c>
      <c r="P385" s="129">
        <v>0</v>
      </c>
      <c r="Q385" s="129">
        <f>'Таблица 3 '!C382</f>
        <v>1379311.6900000002</v>
      </c>
      <c r="R385" s="129">
        <f t="shared" si="71"/>
        <v>1379311.6900000002</v>
      </c>
      <c r="S385" s="129">
        <v>0</v>
      </c>
      <c r="T385" s="131">
        <f t="shared" si="86"/>
        <v>1555.0300901916576</v>
      </c>
      <c r="U385" s="131">
        <v>1555.0300901916576</v>
      </c>
      <c r="V385" s="132" t="s">
        <v>41</v>
      </c>
    </row>
    <row r="386" spans="1:22" ht="45" customHeight="1" x14ac:dyDescent="0.25">
      <c r="A386" s="74">
        <v>4</v>
      </c>
      <c r="B386" s="50" t="s">
        <v>468</v>
      </c>
      <c r="C386" s="74" t="s">
        <v>39</v>
      </c>
      <c r="D386" s="74">
        <v>1938</v>
      </c>
      <c r="E386" s="74">
        <v>2017</v>
      </c>
      <c r="F386" s="74" t="s">
        <v>306</v>
      </c>
      <c r="G386" s="49">
        <v>2</v>
      </c>
      <c r="H386" s="49">
        <v>2</v>
      </c>
      <c r="I386" s="129">
        <v>672.56</v>
      </c>
      <c r="J386" s="129">
        <v>620.6</v>
      </c>
      <c r="K386" s="129">
        <v>620.6</v>
      </c>
      <c r="L386" s="130">
        <v>14</v>
      </c>
      <c r="M386" s="129">
        <f t="shared" si="94"/>
        <v>3178948.1399999997</v>
      </c>
      <c r="N386" s="129">
        <v>0</v>
      </c>
      <c r="O386" s="129">
        <v>0</v>
      </c>
      <c r="P386" s="129">
        <v>0</v>
      </c>
      <c r="Q386" s="129">
        <f>'Таблица 3 '!C383</f>
        <v>3178948.1399999997</v>
      </c>
      <c r="R386" s="129">
        <f t="shared" si="71"/>
        <v>3178948.1399999997</v>
      </c>
      <c r="S386" s="129">
        <v>0</v>
      </c>
      <c r="T386" s="131">
        <f t="shared" si="86"/>
        <v>5122.3785691266512</v>
      </c>
      <c r="U386" s="131">
        <v>5122.3785691266512</v>
      </c>
      <c r="V386" s="132" t="s">
        <v>41</v>
      </c>
    </row>
    <row r="387" spans="1:22" s="2" customFormat="1" ht="30.75" customHeight="1" x14ac:dyDescent="0.25">
      <c r="A387" s="73" t="s">
        <v>469</v>
      </c>
      <c r="B387" s="73"/>
      <c r="C387" s="125" t="s">
        <v>35</v>
      </c>
      <c r="D387" s="125" t="s">
        <v>35</v>
      </c>
      <c r="E387" s="125" t="s">
        <v>35</v>
      </c>
      <c r="F387" s="125" t="s">
        <v>35</v>
      </c>
      <c r="G387" s="56" t="s">
        <v>35</v>
      </c>
      <c r="H387" s="56" t="s">
        <v>35</v>
      </c>
      <c r="I387" s="126">
        <f>SUM(I388:I398)</f>
        <v>21736.300000000003</v>
      </c>
      <c r="J387" s="126">
        <f t="shared" ref="J387:S387" si="95">SUM(J388:J398)</f>
        <v>20156.099999999999</v>
      </c>
      <c r="K387" s="126">
        <f t="shared" si="95"/>
        <v>19922.5</v>
      </c>
      <c r="L387" s="127">
        <f t="shared" si="95"/>
        <v>623</v>
      </c>
      <c r="M387" s="126">
        <f t="shared" si="95"/>
        <v>25082780.399999999</v>
      </c>
      <c r="N387" s="126">
        <f t="shared" si="95"/>
        <v>0</v>
      </c>
      <c r="O387" s="126">
        <f t="shared" si="95"/>
        <v>0</v>
      </c>
      <c r="P387" s="126">
        <f t="shared" si="95"/>
        <v>0</v>
      </c>
      <c r="Q387" s="126">
        <f t="shared" si="95"/>
        <v>25082780.399999999</v>
      </c>
      <c r="R387" s="126">
        <f t="shared" si="95"/>
        <v>25082780.399999999</v>
      </c>
      <c r="S387" s="126">
        <f t="shared" si="95"/>
        <v>0</v>
      </c>
      <c r="T387" s="133" t="s">
        <v>36</v>
      </c>
      <c r="U387" s="133" t="s">
        <v>36</v>
      </c>
      <c r="V387" s="128" t="s">
        <v>36</v>
      </c>
    </row>
    <row r="388" spans="1:22" ht="43.5" customHeight="1" x14ac:dyDescent="0.25">
      <c r="A388" s="74">
        <v>1</v>
      </c>
      <c r="B388" s="50" t="s">
        <v>470</v>
      </c>
      <c r="C388" s="74" t="s">
        <v>39</v>
      </c>
      <c r="D388" s="74">
        <v>1988</v>
      </c>
      <c r="E388" s="74" t="s">
        <v>36</v>
      </c>
      <c r="F388" s="74" t="s">
        <v>40</v>
      </c>
      <c r="G388" s="49">
        <v>2</v>
      </c>
      <c r="H388" s="49">
        <v>3</v>
      </c>
      <c r="I388" s="129">
        <v>1047.2</v>
      </c>
      <c r="J388" s="129">
        <v>993</v>
      </c>
      <c r="K388" s="129">
        <v>993</v>
      </c>
      <c r="L388" s="130">
        <v>35</v>
      </c>
      <c r="M388" s="129">
        <f t="shared" ref="M388:M398" si="96">SUM(N388:Q388)</f>
        <v>1051027.6000000001</v>
      </c>
      <c r="N388" s="129">
        <v>0</v>
      </c>
      <c r="O388" s="129">
        <v>0</v>
      </c>
      <c r="P388" s="129">
        <v>0</v>
      </c>
      <c r="Q388" s="129">
        <f>'Таблица 3 '!C385</f>
        <v>1051027.6000000001</v>
      </c>
      <c r="R388" s="129">
        <f t="shared" ref="R388:R398" si="97">Q388</f>
        <v>1051027.6000000001</v>
      </c>
      <c r="S388" s="129">
        <v>0</v>
      </c>
      <c r="T388" s="131">
        <f t="shared" si="86"/>
        <v>1058.4366565961734</v>
      </c>
      <c r="U388" s="131">
        <v>1058.4366565961734</v>
      </c>
      <c r="V388" s="132" t="s">
        <v>41</v>
      </c>
    </row>
    <row r="389" spans="1:22" ht="43.5" customHeight="1" x14ac:dyDescent="0.25">
      <c r="A389" s="74">
        <v>2</v>
      </c>
      <c r="B389" s="50" t="s">
        <v>471</v>
      </c>
      <c r="C389" s="74" t="s">
        <v>39</v>
      </c>
      <c r="D389" s="74" t="s">
        <v>120</v>
      </c>
      <c r="E389" s="74" t="s">
        <v>36</v>
      </c>
      <c r="F389" s="74" t="s">
        <v>61</v>
      </c>
      <c r="G389" s="49">
        <v>2</v>
      </c>
      <c r="H389" s="49">
        <v>2</v>
      </c>
      <c r="I389" s="129">
        <v>731.3</v>
      </c>
      <c r="J389" s="129">
        <v>721.5</v>
      </c>
      <c r="K389" s="129">
        <v>627.79999999999995</v>
      </c>
      <c r="L389" s="130">
        <v>26</v>
      </c>
      <c r="M389" s="129">
        <f t="shared" si="96"/>
        <v>2209333.37</v>
      </c>
      <c r="N389" s="129">
        <v>0</v>
      </c>
      <c r="O389" s="129">
        <v>0</v>
      </c>
      <c r="P389" s="129">
        <v>0</v>
      </c>
      <c r="Q389" s="129">
        <f>'Таблица 3 '!C386</f>
        <v>2209333.37</v>
      </c>
      <c r="R389" s="129">
        <f t="shared" si="97"/>
        <v>2209333.37</v>
      </c>
      <c r="S389" s="129">
        <v>0</v>
      </c>
      <c r="T389" s="131">
        <f t="shared" si="86"/>
        <v>3062.1391129591129</v>
      </c>
      <c r="U389" s="131">
        <v>3062.1391129591129</v>
      </c>
      <c r="V389" s="132" t="s">
        <v>41</v>
      </c>
    </row>
    <row r="390" spans="1:22" ht="43.5" customHeight="1" x14ac:dyDescent="0.25">
      <c r="A390" s="74">
        <v>3</v>
      </c>
      <c r="B390" s="50" t="s">
        <v>472</v>
      </c>
      <c r="C390" s="74" t="s">
        <v>39</v>
      </c>
      <c r="D390" s="74">
        <v>1972</v>
      </c>
      <c r="E390" s="74" t="s">
        <v>36</v>
      </c>
      <c r="F390" s="74" t="s">
        <v>61</v>
      </c>
      <c r="G390" s="49">
        <v>2</v>
      </c>
      <c r="H390" s="49">
        <v>2</v>
      </c>
      <c r="I390" s="129">
        <v>823.1</v>
      </c>
      <c r="J390" s="129">
        <v>722.1</v>
      </c>
      <c r="K390" s="129">
        <v>722.1</v>
      </c>
      <c r="L390" s="130">
        <v>30</v>
      </c>
      <c r="M390" s="129">
        <f t="shared" si="96"/>
        <v>465789.4</v>
      </c>
      <c r="N390" s="129">
        <v>0</v>
      </c>
      <c r="O390" s="129">
        <v>0</v>
      </c>
      <c r="P390" s="129">
        <v>0</v>
      </c>
      <c r="Q390" s="129">
        <f>'Таблица 3 '!C387</f>
        <v>465789.4</v>
      </c>
      <c r="R390" s="129">
        <f t="shared" si="97"/>
        <v>465789.4</v>
      </c>
      <c r="S390" s="129">
        <v>0</v>
      </c>
      <c r="T390" s="131">
        <f t="shared" si="86"/>
        <v>645.04833125605876</v>
      </c>
      <c r="U390" s="131">
        <v>645.04833125605876</v>
      </c>
      <c r="V390" s="132" t="s">
        <v>41</v>
      </c>
    </row>
    <row r="391" spans="1:22" ht="43.5" customHeight="1" x14ac:dyDescent="0.25">
      <c r="A391" s="74">
        <v>4</v>
      </c>
      <c r="B391" s="50" t="s">
        <v>473</v>
      </c>
      <c r="C391" s="74" t="s">
        <v>39</v>
      </c>
      <c r="D391" s="74">
        <v>1977</v>
      </c>
      <c r="E391" s="74" t="s">
        <v>36</v>
      </c>
      <c r="F391" s="74" t="s">
        <v>61</v>
      </c>
      <c r="G391" s="49">
        <v>5</v>
      </c>
      <c r="H391" s="49">
        <v>5</v>
      </c>
      <c r="I391" s="129">
        <v>3341</v>
      </c>
      <c r="J391" s="129">
        <v>3195</v>
      </c>
      <c r="K391" s="129">
        <v>3195</v>
      </c>
      <c r="L391" s="130">
        <v>90</v>
      </c>
      <c r="M391" s="129">
        <f t="shared" si="96"/>
        <v>2803183</v>
      </c>
      <c r="N391" s="129">
        <v>0</v>
      </c>
      <c r="O391" s="129">
        <v>0</v>
      </c>
      <c r="P391" s="129">
        <v>0</v>
      </c>
      <c r="Q391" s="129">
        <f>'Таблица 3 '!C388</f>
        <v>2803183</v>
      </c>
      <c r="R391" s="129">
        <f t="shared" si="97"/>
        <v>2803183</v>
      </c>
      <c r="S391" s="129">
        <v>0</v>
      </c>
      <c r="T391" s="131">
        <f t="shared" si="86"/>
        <v>877.36557120500777</v>
      </c>
      <c r="U391" s="131">
        <v>877.36557120500777</v>
      </c>
      <c r="V391" s="132" t="s">
        <v>41</v>
      </c>
    </row>
    <row r="392" spans="1:22" ht="43.5" customHeight="1" x14ac:dyDescent="0.25">
      <c r="A392" s="74">
        <v>5</v>
      </c>
      <c r="B392" s="50" t="s">
        <v>474</v>
      </c>
      <c r="C392" s="74" t="s">
        <v>39</v>
      </c>
      <c r="D392" s="74" t="s">
        <v>211</v>
      </c>
      <c r="E392" s="74" t="s">
        <v>36</v>
      </c>
      <c r="F392" s="74" t="s">
        <v>61</v>
      </c>
      <c r="G392" s="49">
        <v>2</v>
      </c>
      <c r="H392" s="49">
        <v>2</v>
      </c>
      <c r="I392" s="129">
        <v>798.5</v>
      </c>
      <c r="J392" s="129">
        <v>722.5</v>
      </c>
      <c r="K392" s="129">
        <v>671</v>
      </c>
      <c r="L392" s="130">
        <v>23</v>
      </c>
      <c r="M392" s="129">
        <f t="shared" si="96"/>
        <v>1916889.74</v>
      </c>
      <c r="N392" s="129">
        <v>0</v>
      </c>
      <c r="O392" s="129">
        <v>0</v>
      </c>
      <c r="P392" s="129">
        <v>0</v>
      </c>
      <c r="Q392" s="129">
        <f>'Таблица 3 '!C389</f>
        <v>1916889.74</v>
      </c>
      <c r="R392" s="129">
        <f t="shared" si="97"/>
        <v>1916889.74</v>
      </c>
      <c r="S392" s="129">
        <v>0</v>
      </c>
      <c r="T392" s="131">
        <f t="shared" si="86"/>
        <v>2653.1345882352939</v>
      </c>
      <c r="U392" s="131">
        <v>2653.1345882352939</v>
      </c>
      <c r="V392" s="132" t="s">
        <v>41</v>
      </c>
    </row>
    <row r="393" spans="1:22" ht="43.5" customHeight="1" x14ac:dyDescent="0.25">
      <c r="A393" s="74">
        <v>6</v>
      </c>
      <c r="B393" s="50" t="s">
        <v>475</v>
      </c>
      <c r="C393" s="74" t="s">
        <v>48</v>
      </c>
      <c r="D393" s="74">
        <v>1971</v>
      </c>
      <c r="E393" s="74" t="s">
        <v>476</v>
      </c>
      <c r="F393" s="74" t="s">
        <v>61</v>
      </c>
      <c r="G393" s="49">
        <v>5</v>
      </c>
      <c r="H393" s="49">
        <v>5</v>
      </c>
      <c r="I393" s="129">
        <v>3636.8</v>
      </c>
      <c r="J393" s="129">
        <v>3119.9</v>
      </c>
      <c r="K393" s="129">
        <v>3119.9</v>
      </c>
      <c r="L393" s="130">
        <v>118</v>
      </c>
      <c r="M393" s="129">
        <f t="shared" si="96"/>
        <v>2083994.6</v>
      </c>
      <c r="N393" s="129">
        <v>0</v>
      </c>
      <c r="O393" s="129">
        <v>0</v>
      </c>
      <c r="P393" s="129">
        <v>0</v>
      </c>
      <c r="Q393" s="129">
        <f>'Таблица 3 '!C390</f>
        <v>2083994.6</v>
      </c>
      <c r="R393" s="129">
        <f t="shared" si="97"/>
        <v>2083994.6</v>
      </c>
      <c r="S393" s="129">
        <v>0</v>
      </c>
      <c r="T393" s="131">
        <f t="shared" si="86"/>
        <v>667.96839642296231</v>
      </c>
      <c r="U393" s="131">
        <v>667.96839642296231</v>
      </c>
      <c r="V393" s="132" t="s">
        <v>41</v>
      </c>
    </row>
    <row r="394" spans="1:22" ht="43.5" customHeight="1" x14ac:dyDescent="0.25">
      <c r="A394" s="74">
        <v>7</v>
      </c>
      <c r="B394" s="50" t="s">
        <v>477</v>
      </c>
      <c r="C394" s="74" t="s">
        <v>39</v>
      </c>
      <c r="D394" s="74">
        <v>1975</v>
      </c>
      <c r="E394" s="74" t="s">
        <v>36</v>
      </c>
      <c r="F394" s="74" t="s">
        <v>61</v>
      </c>
      <c r="G394" s="49">
        <v>5</v>
      </c>
      <c r="H394" s="49">
        <v>5</v>
      </c>
      <c r="I394" s="129">
        <v>3252.4</v>
      </c>
      <c r="J394" s="129">
        <v>3057.6</v>
      </c>
      <c r="K394" s="129">
        <v>3057.6</v>
      </c>
      <c r="L394" s="130">
        <v>88</v>
      </c>
      <c r="M394" s="129">
        <f t="shared" si="96"/>
        <v>2788013</v>
      </c>
      <c r="N394" s="129">
        <v>0</v>
      </c>
      <c r="O394" s="129">
        <v>0</v>
      </c>
      <c r="P394" s="129">
        <v>0</v>
      </c>
      <c r="Q394" s="129">
        <f>'Таблица 3 '!C391</f>
        <v>2788013</v>
      </c>
      <c r="R394" s="129">
        <f t="shared" si="97"/>
        <v>2788013</v>
      </c>
      <c r="S394" s="129">
        <v>0</v>
      </c>
      <c r="T394" s="131">
        <f t="shared" si="86"/>
        <v>911.83052066980645</v>
      </c>
      <c r="U394" s="131">
        <v>911.83052066980645</v>
      </c>
      <c r="V394" s="132" t="s">
        <v>41</v>
      </c>
    </row>
    <row r="395" spans="1:22" ht="43.5" customHeight="1" x14ac:dyDescent="0.25">
      <c r="A395" s="74">
        <v>8</v>
      </c>
      <c r="B395" s="50" t="s">
        <v>478</v>
      </c>
      <c r="C395" s="74" t="s">
        <v>39</v>
      </c>
      <c r="D395" s="74" t="s">
        <v>305</v>
      </c>
      <c r="E395" s="74">
        <v>2022</v>
      </c>
      <c r="F395" s="74" t="s">
        <v>61</v>
      </c>
      <c r="G395" s="49">
        <v>2</v>
      </c>
      <c r="H395" s="49">
        <v>2</v>
      </c>
      <c r="I395" s="129">
        <v>517.1</v>
      </c>
      <c r="J395" s="129">
        <v>466.8</v>
      </c>
      <c r="K395" s="129">
        <v>409.7</v>
      </c>
      <c r="L395" s="130">
        <v>13</v>
      </c>
      <c r="M395" s="129">
        <f t="shared" si="96"/>
        <v>161744.21</v>
      </c>
      <c r="N395" s="129">
        <v>0</v>
      </c>
      <c r="O395" s="129">
        <v>0</v>
      </c>
      <c r="P395" s="129">
        <v>0</v>
      </c>
      <c r="Q395" s="129">
        <f>'Таблица 3 '!C392</f>
        <v>161744.21</v>
      </c>
      <c r="R395" s="129">
        <f t="shared" si="97"/>
        <v>161744.21</v>
      </c>
      <c r="S395" s="129">
        <v>0</v>
      </c>
      <c r="T395" s="131">
        <f t="shared" si="86"/>
        <v>346.49573693230502</v>
      </c>
      <c r="U395" s="131">
        <v>346.49573693230502</v>
      </c>
      <c r="V395" s="132" t="s">
        <v>41</v>
      </c>
    </row>
    <row r="396" spans="1:22" ht="50.25" customHeight="1" x14ac:dyDescent="0.25">
      <c r="A396" s="74">
        <v>9</v>
      </c>
      <c r="B396" s="50" t="s">
        <v>479</v>
      </c>
      <c r="C396" s="74" t="s">
        <v>39</v>
      </c>
      <c r="D396" s="74" t="s">
        <v>92</v>
      </c>
      <c r="E396" s="74">
        <v>2018</v>
      </c>
      <c r="F396" s="74" t="s">
        <v>61</v>
      </c>
      <c r="G396" s="49">
        <v>2</v>
      </c>
      <c r="H396" s="49">
        <v>2</v>
      </c>
      <c r="I396" s="129">
        <v>287.89999999999998</v>
      </c>
      <c r="J396" s="129">
        <v>269.89999999999998</v>
      </c>
      <c r="K396" s="129">
        <v>238.6</v>
      </c>
      <c r="L396" s="130">
        <v>14</v>
      </c>
      <c r="M396" s="129">
        <f t="shared" si="96"/>
        <v>262698.08</v>
      </c>
      <c r="N396" s="129">
        <v>0</v>
      </c>
      <c r="O396" s="129">
        <v>0</v>
      </c>
      <c r="P396" s="129">
        <v>0</v>
      </c>
      <c r="Q396" s="129">
        <f>'Таблица 3 '!C393</f>
        <v>262698.08</v>
      </c>
      <c r="R396" s="129">
        <f t="shared" si="97"/>
        <v>262698.08</v>
      </c>
      <c r="S396" s="129">
        <v>0</v>
      </c>
      <c r="T396" s="131">
        <f t="shared" si="86"/>
        <v>973.31633938495759</v>
      </c>
      <c r="U396" s="131">
        <v>973.31633938495759</v>
      </c>
      <c r="V396" s="132" t="s">
        <v>41</v>
      </c>
    </row>
    <row r="397" spans="1:22" ht="50.25" customHeight="1" x14ac:dyDescent="0.25">
      <c r="A397" s="74">
        <v>10</v>
      </c>
      <c r="B397" s="50" t="s">
        <v>480</v>
      </c>
      <c r="C397" s="74" t="s">
        <v>39</v>
      </c>
      <c r="D397" s="74">
        <v>1988</v>
      </c>
      <c r="E397" s="74">
        <v>2018</v>
      </c>
      <c r="F397" s="74" t="s">
        <v>61</v>
      </c>
      <c r="G397" s="49">
        <v>5</v>
      </c>
      <c r="H397" s="49">
        <v>5</v>
      </c>
      <c r="I397" s="129">
        <v>3246.5</v>
      </c>
      <c r="J397" s="129">
        <v>2981.7</v>
      </c>
      <c r="K397" s="129">
        <v>2981.7</v>
      </c>
      <c r="L397" s="130">
        <v>88</v>
      </c>
      <c r="M397" s="129">
        <f t="shared" si="96"/>
        <v>1748927.4</v>
      </c>
      <c r="N397" s="129">
        <v>0</v>
      </c>
      <c r="O397" s="129">
        <v>0</v>
      </c>
      <c r="P397" s="129">
        <v>0</v>
      </c>
      <c r="Q397" s="129">
        <f>'Таблица 3 '!C394</f>
        <v>1748927.4</v>
      </c>
      <c r="R397" s="129">
        <f t="shared" si="97"/>
        <v>1748927.4</v>
      </c>
      <c r="S397" s="129">
        <v>0</v>
      </c>
      <c r="T397" s="131">
        <f t="shared" si="86"/>
        <v>586.55377804608111</v>
      </c>
      <c r="U397" s="131">
        <v>586.55377804608111</v>
      </c>
      <c r="V397" s="132" t="s">
        <v>41</v>
      </c>
    </row>
    <row r="398" spans="1:22" ht="50.25" customHeight="1" x14ac:dyDescent="0.25">
      <c r="A398" s="74">
        <v>11</v>
      </c>
      <c r="B398" s="50" t="s">
        <v>481</v>
      </c>
      <c r="C398" s="74" t="s">
        <v>39</v>
      </c>
      <c r="D398" s="74">
        <v>1987</v>
      </c>
      <c r="E398" s="74" t="s">
        <v>36</v>
      </c>
      <c r="F398" s="74" t="s">
        <v>40</v>
      </c>
      <c r="G398" s="49">
        <v>5</v>
      </c>
      <c r="H398" s="49">
        <v>6</v>
      </c>
      <c r="I398" s="129">
        <v>4054.5</v>
      </c>
      <c r="J398" s="129">
        <v>3906.1</v>
      </c>
      <c r="K398" s="129">
        <v>3906.1</v>
      </c>
      <c r="L398" s="130">
        <v>98</v>
      </c>
      <c r="M398" s="129">
        <f t="shared" si="96"/>
        <v>9591180</v>
      </c>
      <c r="N398" s="129">
        <v>0</v>
      </c>
      <c r="O398" s="129">
        <v>0</v>
      </c>
      <c r="P398" s="129">
        <v>0</v>
      </c>
      <c r="Q398" s="129">
        <f>'Таблица 3 '!C395</f>
        <v>9591180</v>
      </c>
      <c r="R398" s="129">
        <f t="shared" si="97"/>
        <v>9591180</v>
      </c>
      <c r="S398" s="129">
        <v>0</v>
      </c>
      <c r="T398" s="131">
        <f t="shared" si="86"/>
        <v>2455.4363687565601</v>
      </c>
      <c r="U398" s="131">
        <v>2455.4363687565601</v>
      </c>
      <c r="V398" s="132" t="s">
        <v>41</v>
      </c>
    </row>
    <row r="399" spans="1:22" s="2" customFormat="1" ht="27.75" customHeight="1" x14ac:dyDescent="0.25">
      <c r="A399" s="73" t="s">
        <v>482</v>
      </c>
      <c r="B399" s="73"/>
      <c r="C399" s="125" t="s">
        <v>35</v>
      </c>
      <c r="D399" s="125" t="s">
        <v>35</v>
      </c>
      <c r="E399" s="125" t="s">
        <v>35</v>
      </c>
      <c r="F399" s="125" t="s">
        <v>35</v>
      </c>
      <c r="G399" s="56" t="s">
        <v>35</v>
      </c>
      <c r="H399" s="56" t="s">
        <v>35</v>
      </c>
      <c r="I399" s="126">
        <f>I400</f>
        <v>206</v>
      </c>
      <c r="J399" s="126">
        <f t="shared" ref="J399:S399" si="98">J400</f>
        <v>197.2</v>
      </c>
      <c r="K399" s="126">
        <f t="shared" si="98"/>
        <v>140.19999999999999</v>
      </c>
      <c r="L399" s="127">
        <f t="shared" si="98"/>
        <v>12</v>
      </c>
      <c r="M399" s="126">
        <f t="shared" si="98"/>
        <v>64541.59</v>
      </c>
      <c r="N399" s="126">
        <f t="shared" si="98"/>
        <v>0</v>
      </c>
      <c r="O399" s="126">
        <f t="shared" si="98"/>
        <v>0</v>
      </c>
      <c r="P399" s="126">
        <f t="shared" si="98"/>
        <v>0</v>
      </c>
      <c r="Q399" s="126">
        <f t="shared" si="98"/>
        <v>64541.59</v>
      </c>
      <c r="R399" s="126">
        <f t="shared" si="98"/>
        <v>64541.59</v>
      </c>
      <c r="S399" s="126">
        <f t="shared" si="98"/>
        <v>0</v>
      </c>
      <c r="T399" s="133" t="s">
        <v>36</v>
      </c>
      <c r="U399" s="133" t="s">
        <v>36</v>
      </c>
      <c r="V399" s="128" t="s">
        <v>36</v>
      </c>
    </row>
    <row r="400" spans="1:22" ht="49.5" customHeight="1" x14ac:dyDescent="0.25">
      <c r="A400" s="74">
        <v>1</v>
      </c>
      <c r="B400" s="50" t="s">
        <v>483</v>
      </c>
      <c r="C400" s="74" t="s">
        <v>39</v>
      </c>
      <c r="D400" s="74" t="s">
        <v>484</v>
      </c>
      <c r="E400" s="74">
        <v>2018</v>
      </c>
      <c r="F400" s="74" t="s">
        <v>306</v>
      </c>
      <c r="G400" s="49">
        <v>1</v>
      </c>
      <c r="H400" s="49">
        <v>4</v>
      </c>
      <c r="I400" s="129">
        <v>206</v>
      </c>
      <c r="J400" s="129">
        <v>197.2</v>
      </c>
      <c r="K400" s="129">
        <v>140.19999999999999</v>
      </c>
      <c r="L400" s="130">
        <v>12</v>
      </c>
      <c r="M400" s="129">
        <f>SUM(N400:Q400)</f>
        <v>64541.59</v>
      </c>
      <c r="N400" s="129">
        <v>0</v>
      </c>
      <c r="O400" s="129">
        <v>0</v>
      </c>
      <c r="P400" s="129">
        <v>0</v>
      </c>
      <c r="Q400" s="129">
        <f>'Таблица 3 '!C397</f>
        <v>64541.59</v>
      </c>
      <c r="R400" s="129">
        <f>Q400</f>
        <v>64541.59</v>
      </c>
      <c r="S400" s="129">
        <v>0</v>
      </c>
      <c r="T400" s="131">
        <f t="shared" si="86"/>
        <v>327.29001014198781</v>
      </c>
      <c r="U400" s="131">
        <v>327.29001014198781</v>
      </c>
      <c r="V400" s="132" t="s">
        <v>41</v>
      </c>
    </row>
    <row r="401" spans="1:22" s="3" customFormat="1" ht="27.75" customHeight="1" x14ac:dyDescent="0.25">
      <c r="A401" s="71" t="s">
        <v>485</v>
      </c>
      <c r="B401" s="71"/>
      <c r="C401" s="43"/>
      <c r="D401" s="43"/>
      <c r="E401" s="43"/>
      <c r="F401" s="43"/>
      <c r="G401" s="53"/>
      <c r="H401" s="53"/>
      <c r="I401" s="135"/>
      <c r="J401" s="135"/>
      <c r="K401" s="135"/>
      <c r="L401" s="136"/>
      <c r="M401" s="135"/>
      <c r="N401" s="135"/>
      <c r="O401" s="135"/>
      <c r="P401" s="135"/>
      <c r="Q401" s="135"/>
      <c r="R401" s="135"/>
      <c r="S401" s="135"/>
      <c r="T401" s="137"/>
      <c r="U401" s="137"/>
      <c r="V401" s="138"/>
    </row>
    <row r="402" spans="1:22" s="2" customFormat="1" ht="31.5" customHeight="1" x14ac:dyDescent="0.25">
      <c r="A402" s="73" t="s">
        <v>486</v>
      </c>
      <c r="B402" s="73"/>
      <c r="C402" s="125" t="s">
        <v>36</v>
      </c>
      <c r="D402" s="125" t="s">
        <v>36</v>
      </c>
      <c r="E402" s="125" t="s">
        <v>36</v>
      </c>
      <c r="F402" s="125" t="s">
        <v>36</v>
      </c>
      <c r="G402" s="56" t="s">
        <v>36</v>
      </c>
      <c r="H402" s="56" t="s">
        <v>36</v>
      </c>
      <c r="I402" s="126">
        <f>I403+I530+I533+I539+I543+I551+I626+I639+I652+I661+I663+I666+I669+I705+I722+I725+I730+I746+I751+I759+I789+I810</f>
        <v>1515968.9100000008</v>
      </c>
      <c r="J402" s="126">
        <f>J403+J530+J533+J539+J543+J551+J626+J639+J652+J661+J663+J666+J669+J705+J722+J725+J730+J746+J751+J759+J789+J810</f>
        <v>1152455.8</v>
      </c>
      <c r="K402" s="126">
        <f>K403+K530+K533+K539+K543+K551+K626+K639+K652+K661+K663+K666+K669+K705+K722+K725+K730+K746+K751+K759+K789+K810</f>
        <v>1073674.9400000004</v>
      </c>
      <c r="L402" s="127">
        <f>L403+L530+L533+L539+L543+L551+L626+L639+L652+L661+L663+L666+L669+L705+L722+L725+L730+L746+L751+L759+L789+L810</f>
        <v>53394</v>
      </c>
      <c r="M402" s="126">
        <f>M403+M530+M533+M539+M543+M551+M626+M639+M652+M661+M663+M666+M669+M705+M722+M725+M730+M746+M751+M759+M789+M810</f>
        <v>887283117.8499999</v>
      </c>
      <c r="N402" s="126">
        <f>N403+N530+N533+N539+N543+N551+N626+N639+N652+N661+N663+N666+N669+N705+N722+N725+N730+N746+N751+N759+N789+N810</f>
        <v>0</v>
      </c>
      <c r="O402" s="126">
        <f>O403+O530+O533+O539+O543+O551+O626+O639+O652+O661+O663+O666+O669+O705+O722+O725+O730+O746+O751+O759+O789+O810</f>
        <v>0</v>
      </c>
      <c r="P402" s="126">
        <f>P403+P530+P533+P539+P543+P551+P626+P639+P652+P661+P663+P666+P669+P705+P722+P725+P730+P746+P751+P759+P789+P810</f>
        <v>0</v>
      </c>
      <c r="Q402" s="126">
        <f>Q403+Q530+Q533+Q539+Q543+Q551+Q626+Q639+Q652+Q661+Q663+Q666+Q669+Q705+Q722+Q725+Q730+Q746+Q751+Q759+Q789+Q810</f>
        <v>887283117.8499999</v>
      </c>
      <c r="R402" s="126">
        <f>R403+R530+R533+R539+R543+R551+R626+R639+R652+R661+R663+R666+R669+R705+R722+R725+R730+R746+R751+R759+R789+R810</f>
        <v>887283117.8499999</v>
      </c>
      <c r="S402" s="126">
        <f>S403+S530+S533+S539+S543+S551+S626+S639+S652+S661+S663+S666+S669+S705+S722+S725+S730+S746+S751+S759+S789+S810</f>
        <v>0</v>
      </c>
      <c r="T402" s="133" t="s">
        <v>36</v>
      </c>
      <c r="U402" s="133" t="s">
        <v>36</v>
      </c>
      <c r="V402" s="128" t="s">
        <v>36</v>
      </c>
    </row>
    <row r="403" spans="1:22" s="4" customFormat="1" ht="26.25" customHeight="1" x14ac:dyDescent="0.25">
      <c r="A403" s="102" t="s">
        <v>487</v>
      </c>
      <c r="B403" s="102"/>
      <c r="C403" s="139" t="s">
        <v>35</v>
      </c>
      <c r="D403" s="139" t="s">
        <v>36</v>
      </c>
      <c r="E403" s="139" t="s">
        <v>36</v>
      </c>
      <c r="F403" s="139" t="s">
        <v>36</v>
      </c>
      <c r="G403" s="140" t="s">
        <v>36</v>
      </c>
      <c r="H403" s="140" t="s">
        <v>36</v>
      </c>
      <c r="I403" s="141">
        <f t="shared" ref="I403:S403" si="99">SUM(I404:I529)</f>
        <v>599620.62000000034</v>
      </c>
      <c r="J403" s="141">
        <f t="shared" si="99"/>
        <v>522659.03</v>
      </c>
      <c r="K403" s="141">
        <f t="shared" si="99"/>
        <v>482952.33000000031</v>
      </c>
      <c r="L403" s="142">
        <f t="shared" si="99"/>
        <v>18421</v>
      </c>
      <c r="M403" s="141">
        <f t="shared" si="99"/>
        <v>383884197.90999997</v>
      </c>
      <c r="N403" s="141">
        <f t="shared" si="99"/>
        <v>0</v>
      </c>
      <c r="O403" s="141">
        <f t="shared" si="99"/>
        <v>0</v>
      </c>
      <c r="P403" s="141">
        <f t="shared" si="99"/>
        <v>0</v>
      </c>
      <c r="Q403" s="141">
        <f t="shared" si="99"/>
        <v>383884197.90999997</v>
      </c>
      <c r="R403" s="141">
        <f t="shared" si="99"/>
        <v>383884197.90999997</v>
      </c>
      <c r="S403" s="141">
        <f t="shared" si="99"/>
        <v>0</v>
      </c>
      <c r="T403" s="143" t="s">
        <v>36</v>
      </c>
      <c r="U403" s="143" t="s">
        <v>36</v>
      </c>
      <c r="V403" s="144" t="s">
        <v>36</v>
      </c>
    </row>
    <row r="404" spans="1:22" s="5" customFormat="1" ht="45.75" customHeight="1" x14ac:dyDescent="0.25">
      <c r="A404" s="90">
        <v>1</v>
      </c>
      <c r="B404" s="68" t="s">
        <v>488</v>
      </c>
      <c r="C404" s="90" t="s">
        <v>39</v>
      </c>
      <c r="D404" s="90">
        <v>1961</v>
      </c>
      <c r="E404" s="90">
        <v>2021</v>
      </c>
      <c r="F404" s="90" t="s">
        <v>61</v>
      </c>
      <c r="G404" s="67">
        <v>2</v>
      </c>
      <c r="H404" s="67">
        <v>1</v>
      </c>
      <c r="I404" s="145">
        <v>293.60000000000002</v>
      </c>
      <c r="J404" s="145">
        <v>291.39999999999998</v>
      </c>
      <c r="K404" s="145">
        <v>211.5</v>
      </c>
      <c r="L404" s="146">
        <v>22</v>
      </c>
      <c r="M404" s="145">
        <f t="shared" ref="M404:M472" si="100">SUM(N404:Q404)</f>
        <v>88053.15</v>
      </c>
      <c r="N404" s="145">
        <v>0</v>
      </c>
      <c r="O404" s="145">
        <v>0</v>
      </c>
      <c r="P404" s="145">
        <v>0</v>
      </c>
      <c r="Q404" s="145">
        <f>'Таблица 3 '!C401</f>
        <v>88053.15</v>
      </c>
      <c r="R404" s="145">
        <f t="shared" ref="R404:R472" si="101">Q404</f>
        <v>88053.15</v>
      </c>
      <c r="S404" s="145">
        <v>0</v>
      </c>
      <c r="T404" s="91">
        <f t="shared" si="86"/>
        <v>302.17278654770075</v>
      </c>
      <c r="U404" s="147">
        <v>2126.21</v>
      </c>
      <c r="V404" s="148" t="s">
        <v>489</v>
      </c>
    </row>
    <row r="405" spans="1:22" s="6" customFormat="1" ht="45.75" customHeight="1" x14ac:dyDescent="0.25">
      <c r="A405" s="90">
        <v>2</v>
      </c>
      <c r="B405" s="68" t="s">
        <v>490</v>
      </c>
      <c r="C405" s="90" t="s">
        <v>48</v>
      </c>
      <c r="D405" s="90">
        <v>2007</v>
      </c>
      <c r="E405" s="90">
        <v>2022</v>
      </c>
      <c r="F405" s="90" t="s">
        <v>61</v>
      </c>
      <c r="G405" s="67">
        <v>11</v>
      </c>
      <c r="H405" s="67">
        <v>4</v>
      </c>
      <c r="I405" s="145">
        <v>9636.6</v>
      </c>
      <c r="J405" s="145">
        <v>7998.66</v>
      </c>
      <c r="K405" s="145">
        <v>7783.36</v>
      </c>
      <c r="L405" s="146">
        <v>195</v>
      </c>
      <c r="M405" s="145">
        <f t="shared" si="100"/>
        <v>3016733.84</v>
      </c>
      <c r="N405" s="145">
        <v>0</v>
      </c>
      <c r="O405" s="145">
        <v>0</v>
      </c>
      <c r="P405" s="145">
        <v>0</v>
      </c>
      <c r="Q405" s="145">
        <f>'Таблица 3 '!C402</f>
        <v>3016733.84</v>
      </c>
      <c r="R405" s="145">
        <f t="shared" si="101"/>
        <v>3016733.84</v>
      </c>
      <c r="S405" s="145">
        <v>0</v>
      </c>
      <c r="T405" s="91">
        <f t="shared" si="86"/>
        <v>377.15490344632724</v>
      </c>
      <c r="U405" s="91">
        <v>377.15</v>
      </c>
      <c r="V405" s="148" t="s">
        <v>489</v>
      </c>
    </row>
    <row r="406" spans="1:22" s="5" customFormat="1" ht="45.75" customHeight="1" x14ac:dyDescent="0.25">
      <c r="A406" s="90">
        <v>3</v>
      </c>
      <c r="B406" s="68" t="s">
        <v>491</v>
      </c>
      <c r="C406" s="90" t="s">
        <v>39</v>
      </c>
      <c r="D406" s="90">
        <v>1973</v>
      </c>
      <c r="E406" s="90">
        <v>2021</v>
      </c>
      <c r="F406" s="90" t="s">
        <v>46</v>
      </c>
      <c r="G406" s="67">
        <v>5</v>
      </c>
      <c r="H406" s="67">
        <v>5</v>
      </c>
      <c r="I406" s="145">
        <v>4421.7</v>
      </c>
      <c r="J406" s="145">
        <v>4421.7</v>
      </c>
      <c r="K406" s="145">
        <v>4220.1000000000004</v>
      </c>
      <c r="L406" s="146">
        <v>208</v>
      </c>
      <c r="M406" s="145">
        <f t="shared" si="100"/>
        <v>4665657.5999999996</v>
      </c>
      <c r="N406" s="145">
        <v>0</v>
      </c>
      <c r="O406" s="145">
        <v>0</v>
      </c>
      <c r="P406" s="145">
        <v>0</v>
      </c>
      <c r="Q406" s="145">
        <f>'Таблица 3 '!C403</f>
        <v>4665657.5999999996</v>
      </c>
      <c r="R406" s="145">
        <f t="shared" si="101"/>
        <v>4665657.5999999996</v>
      </c>
      <c r="S406" s="145">
        <v>0</v>
      </c>
      <c r="T406" s="91">
        <f t="shared" si="86"/>
        <v>1055.1728068389984</v>
      </c>
      <c r="U406" s="91">
        <v>1055.1728068389984</v>
      </c>
      <c r="V406" s="148" t="s">
        <v>489</v>
      </c>
    </row>
    <row r="407" spans="1:22" s="5" customFormat="1" ht="45.75" customHeight="1" x14ac:dyDescent="0.25">
      <c r="A407" s="90">
        <v>4</v>
      </c>
      <c r="B407" s="68" t="s">
        <v>43</v>
      </c>
      <c r="C407" s="90" t="s">
        <v>39</v>
      </c>
      <c r="D407" s="90">
        <v>1970</v>
      </c>
      <c r="E407" s="90">
        <v>2021</v>
      </c>
      <c r="F407" s="90" t="s">
        <v>61</v>
      </c>
      <c r="G407" s="67">
        <v>5</v>
      </c>
      <c r="H407" s="67">
        <v>4</v>
      </c>
      <c r="I407" s="145">
        <v>4551.8999999999996</v>
      </c>
      <c r="J407" s="145">
        <v>3342.4</v>
      </c>
      <c r="K407" s="145">
        <v>3231.4</v>
      </c>
      <c r="L407" s="146">
        <v>157</v>
      </c>
      <c r="M407" s="145">
        <f t="shared" si="100"/>
        <v>3764639.09</v>
      </c>
      <c r="N407" s="145">
        <v>0</v>
      </c>
      <c r="O407" s="145">
        <v>0</v>
      </c>
      <c r="P407" s="145">
        <v>0</v>
      </c>
      <c r="Q407" s="145">
        <f>'Таблица 3 '!C404</f>
        <v>3764639.09</v>
      </c>
      <c r="R407" s="145">
        <f t="shared" si="101"/>
        <v>3764639.09</v>
      </c>
      <c r="S407" s="145">
        <v>0</v>
      </c>
      <c r="T407" s="91">
        <f t="shared" si="86"/>
        <v>1126.3281145284825</v>
      </c>
      <c r="U407" s="91">
        <v>1126.33</v>
      </c>
      <c r="V407" s="148" t="s">
        <v>489</v>
      </c>
    </row>
    <row r="408" spans="1:22" s="5" customFormat="1" ht="45.75" customHeight="1" x14ac:dyDescent="0.25">
      <c r="A408" s="90">
        <v>5</v>
      </c>
      <c r="B408" s="68" t="s">
        <v>44</v>
      </c>
      <c r="C408" s="90" t="s">
        <v>39</v>
      </c>
      <c r="D408" s="90" t="s">
        <v>45</v>
      </c>
      <c r="E408" s="90">
        <v>2021</v>
      </c>
      <c r="F408" s="90" t="s">
        <v>46</v>
      </c>
      <c r="G408" s="67">
        <v>5</v>
      </c>
      <c r="H408" s="67">
        <v>4</v>
      </c>
      <c r="I408" s="145">
        <v>2959.4</v>
      </c>
      <c r="J408" s="145">
        <v>2951.9</v>
      </c>
      <c r="K408" s="145">
        <v>2821.7</v>
      </c>
      <c r="L408" s="146">
        <v>140</v>
      </c>
      <c r="M408" s="145">
        <f t="shared" si="100"/>
        <v>2151539.84</v>
      </c>
      <c r="N408" s="145">
        <v>0</v>
      </c>
      <c r="O408" s="145">
        <v>0</v>
      </c>
      <c r="P408" s="145">
        <v>0</v>
      </c>
      <c r="Q408" s="145">
        <f>'Таблица 3 '!C405</f>
        <v>2151539.84</v>
      </c>
      <c r="R408" s="145">
        <f t="shared" si="101"/>
        <v>2151539.84</v>
      </c>
      <c r="S408" s="145">
        <v>0</v>
      </c>
      <c r="T408" s="91">
        <f t="shared" si="86"/>
        <v>728.86609980012861</v>
      </c>
      <c r="U408" s="91">
        <v>427.69753379179514</v>
      </c>
      <c r="V408" s="148" t="s">
        <v>489</v>
      </c>
    </row>
    <row r="409" spans="1:22" s="5" customFormat="1" ht="45.75" customHeight="1" x14ac:dyDescent="0.25">
      <c r="A409" s="90">
        <v>6</v>
      </c>
      <c r="B409" s="68" t="s">
        <v>492</v>
      </c>
      <c r="C409" s="90" t="s">
        <v>39</v>
      </c>
      <c r="D409" s="90">
        <v>1987</v>
      </c>
      <c r="E409" s="90">
        <v>2021</v>
      </c>
      <c r="F409" s="90" t="s">
        <v>46</v>
      </c>
      <c r="G409" s="67">
        <v>5</v>
      </c>
      <c r="H409" s="67">
        <v>4</v>
      </c>
      <c r="I409" s="145">
        <v>2987</v>
      </c>
      <c r="J409" s="145">
        <v>2911.11</v>
      </c>
      <c r="K409" s="145">
        <v>2911.11</v>
      </c>
      <c r="L409" s="146">
        <v>114</v>
      </c>
      <c r="M409" s="145">
        <f t="shared" si="100"/>
        <v>3392716.4699999997</v>
      </c>
      <c r="N409" s="145">
        <v>0</v>
      </c>
      <c r="O409" s="145">
        <v>0</v>
      </c>
      <c r="P409" s="145">
        <v>0</v>
      </c>
      <c r="Q409" s="145">
        <f>'Таблица 3 '!C406</f>
        <v>3392716.4699999997</v>
      </c>
      <c r="R409" s="145">
        <f t="shared" si="101"/>
        <v>3392716.4699999997</v>
      </c>
      <c r="S409" s="145">
        <v>0</v>
      </c>
      <c r="T409" s="91">
        <f t="shared" si="86"/>
        <v>1165.4374001669464</v>
      </c>
      <c r="U409" s="91">
        <v>1411.16</v>
      </c>
      <c r="V409" s="148" t="s">
        <v>489</v>
      </c>
    </row>
    <row r="410" spans="1:22" s="6" customFormat="1" ht="45" customHeight="1" x14ac:dyDescent="0.25">
      <c r="A410" s="90">
        <v>7</v>
      </c>
      <c r="B410" s="68" t="s">
        <v>49</v>
      </c>
      <c r="C410" s="90" t="s">
        <v>39</v>
      </c>
      <c r="D410" s="90">
        <v>1986</v>
      </c>
      <c r="E410" s="90">
        <v>2020</v>
      </c>
      <c r="F410" s="90" t="s">
        <v>46</v>
      </c>
      <c r="G410" s="67">
        <v>5</v>
      </c>
      <c r="H410" s="67">
        <v>4</v>
      </c>
      <c r="I410" s="145">
        <v>2953.6</v>
      </c>
      <c r="J410" s="145">
        <v>2934.1</v>
      </c>
      <c r="K410" s="145">
        <v>2751.4</v>
      </c>
      <c r="L410" s="146">
        <v>107</v>
      </c>
      <c r="M410" s="145">
        <f t="shared" si="100"/>
        <v>380182.8</v>
      </c>
      <c r="N410" s="145">
        <v>0</v>
      </c>
      <c r="O410" s="145">
        <v>0</v>
      </c>
      <c r="P410" s="145">
        <v>0</v>
      </c>
      <c r="Q410" s="145">
        <f>'Таблица 3 '!C407</f>
        <v>380182.8</v>
      </c>
      <c r="R410" s="145">
        <f t="shared" si="101"/>
        <v>380182.8</v>
      </c>
      <c r="S410" s="145">
        <v>0</v>
      </c>
      <c r="T410" s="91">
        <f t="shared" si="86"/>
        <v>129.57390681980846</v>
      </c>
      <c r="U410" s="91">
        <v>129.57</v>
      </c>
      <c r="V410" s="148" t="s">
        <v>489</v>
      </c>
    </row>
    <row r="411" spans="1:22" s="5" customFormat="1" ht="45.75" customHeight="1" x14ac:dyDescent="0.25">
      <c r="A411" s="90">
        <v>8</v>
      </c>
      <c r="B411" s="68" t="s">
        <v>493</v>
      </c>
      <c r="C411" s="90" t="s">
        <v>39</v>
      </c>
      <c r="D411" s="90">
        <v>1990</v>
      </c>
      <c r="E411" s="90" t="s">
        <v>36</v>
      </c>
      <c r="F411" s="90" t="s">
        <v>50</v>
      </c>
      <c r="G411" s="67">
        <v>5</v>
      </c>
      <c r="H411" s="67">
        <v>4</v>
      </c>
      <c r="I411" s="145">
        <v>3000.4</v>
      </c>
      <c r="J411" s="145">
        <v>2995.3</v>
      </c>
      <c r="K411" s="145">
        <v>2995.3</v>
      </c>
      <c r="L411" s="146">
        <v>148</v>
      </c>
      <c r="M411" s="145">
        <f t="shared" si="100"/>
        <v>1558983.74</v>
      </c>
      <c r="N411" s="145">
        <v>0</v>
      </c>
      <c r="O411" s="145">
        <v>0</v>
      </c>
      <c r="P411" s="145">
        <v>0</v>
      </c>
      <c r="Q411" s="145">
        <f>'Таблица 3 '!C408</f>
        <v>1558983.74</v>
      </c>
      <c r="R411" s="145">
        <f t="shared" si="101"/>
        <v>1558983.74</v>
      </c>
      <c r="S411" s="145">
        <v>0</v>
      </c>
      <c r="T411" s="91">
        <f t="shared" si="86"/>
        <v>520.47666010082457</v>
      </c>
      <c r="U411" s="91">
        <v>423.31</v>
      </c>
      <c r="V411" s="148" t="s">
        <v>489</v>
      </c>
    </row>
    <row r="412" spans="1:22" s="6" customFormat="1" ht="45" customHeight="1" x14ac:dyDescent="0.25">
      <c r="A412" s="90">
        <v>9</v>
      </c>
      <c r="B412" s="68" t="s">
        <v>494</v>
      </c>
      <c r="C412" s="90" t="s">
        <v>39</v>
      </c>
      <c r="D412" s="90">
        <v>1993</v>
      </c>
      <c r="E412" s="90">
        <v>2019</v>
      </c>
      <c r="F412" s="90" t="s">
        <v>46</v>
      </c>
      <c r="G412" s="67">
        <v>10</v>
      </c>
      <c r="H412" s="67">
        <v>2</v>
      </c>
      <c r="I412" s="145">
        <v>5790.4</v>
      </c>
      <c r="J412" s="145">
        <v>4773.1000000000004</v>
      </c>
      <c r="K412" s="145">
        <v>4507.1000000000004</v>
      </c>
      <c r="L412" s="146">
        <v>183</v>
      </c>
      <c r="M412" s="145">
        <f t="shared" si="100"/>
        <v>309060</v>
      </c>
      <c r="N412" s="145">
        <v>0</v>
      </c>
      <c r="O412" s="145">
        <v>0</v>
      </c>
      <c r="P412" s="145">
        <v>0</v>
      </c>
      <c r="Q412" s="145">
        <f>'Таблица 3 '!C409</f>
        <v>309060</v>
      </c>
      <c r="R412" s="145">
        <f t="shared" si="101"/>
        <v>309060</v>
      </c>
      <c r="S412" s="145">
        <v>0</v>
      </c>
      <c r="T412" s="91">
        <f t="shared" si="86"/>
        <v>64.750371875720177</v>
      </c>
      <c r="U412" s="147">
        <v>64.75</v>
      </c>
      <c r="V412" s="148" t="s">
        <v>489</v>
      </c>
    </row>
    <row r="413" spans="1:22" s="6" customFormat="1" ht="45.75" customHeight="1" x14ac:dyDescent="0.25">
      <c r="A413" s="90">
        <v>10</v>
      </c>
      <c r="B413" s="68" t="s">
        <v>495</v>
      </c>
      <c r="C413" s="90" t="s">
        <v>48</v>
      </c>
      <c r="D413" s="90">
        <v>1986</v>
      </c>
      <c r="E413" s="90" t="s">
        <v>35</v>
      </c>
      <c r="F413" s="90" t="s">
        <v>50</v>
      </c>
      <c r="G413" s="67">
        <v>5</v>
      </c>
      <c r="H413" s="67">
        <v>5</v>
      </c>
      <c r="I413" s="145">
        <v>3752.4</v>
      </c>
      <c r="J413" s="145">
        <v>3738.3</v>
      </c>
      <c r="K413" s="145">
        <v>3738.3</v>
      </c>
      <c r="L413" s="146">
        <v>193</v>
      </c>
      <c r="M413" s="145">
        <f t="shared" si="100"/>
        <v>2857248.96</v>
      </c>
      <c r="N413" s="145">
        <v>0</v>
      </c>
      <c r="O413" s="145">
        <v>0</v>
      </c>
      <c r="P413" s="145">
        <v>0</v>
      </c>
      <c r="Q413" s="145">
        <f>'Таблица 3 '!C410</f>
        <v>2857248.96</v>
      </c>
      <c r="R413" s="145">
        <f t="shared" si="101"/>
        <v>2857248.96</v>
      </c>
      <c r="S413" s="145">
        <v>0</v>
      </c>
      <c r="T413" s="91">
        <f t="shared" si="86"/>
        <v>764.31772730920466</v>
      </c>
      <c r="U413" s="91">
        <v>764.32</v>
      </c>
      <c r="V413" s="148" t="s">
        <v>489</v>
      </c>
    </row>
    <row r="414" spans="1:22" s="6" customFormat="1" ht="45" customHeight="1" x14ac:dyDescent="0.25">
      <c r="A414" s="90">
        <v>11</v>
      </c>
      <c r="B414" s="68" t="s">
        <v>496</v>
      </c>
      <c r="C414" s="90" t="s">
        <v>39</v>
      </c>
      <c r="D414" s="90">
        <v>1995</v>
      </c>
      <c r="E414" s="90" t="s">
        <v>36</v>
      </c>
      <c r="F414" s="90" t="s">
        <v>46</v>
      </c>
      <c r="G414" s="67">
        <v>10</v>
      </c>
      <c r="H414" s="67">
        <v>10</v>
      </c>
      <c r="I414" s="145">
        <v>5001.7</v>
      </c>
      <c r="J414" s="145">
        <v>5001.7</v>
      </c>
      <c r="K414" s="145">
        <v>5001.7</v>
      </c>
      <c r="L414" s="146">
        <v>186</v>
      </c>
      <c r="M414" s="145">
        <f t="shared" si="100"/>
        <v>103524.58</v>
      </c>
      <c r="N414" s="145">
        <v>0</v>
      </c>
      <c r="O414" s="145">
        <v>0</v>
      </c>
      <c r="P414" s="145">
        <v>0</v>
      </c>
      <c r="Q414" s="145">
        <f>'Таблица 3 '!C411</f>
        <v>103524.58</v>
      </c>
      <c r="R414" s="145">
        <f t="shared" si="101"/>
        <v>103524.58</v>
      </c>
      <c r="S414" s="145">
        <v>0</v>
      </c>
      <c r="T414" s="91">
        <f t="shared" si="86"/>
        <v>20.69787872123478</v>
      </c>
      <c r="U414" s="91">
        <v>20.7</v>
      </c>
      <c r="V414" s="148" t="s">
        <v>489</v>
      </c>
    </row>
    <row r="415" spans="1:22" s="7" customFormat="1" ht="45" x14ac:dyDescent="0.25">
      <c r="A415" s="90">
        <v>12</v>
      </c>
      <c r="B415" s="50" t="s">
        <v>52</v>
      </c>
      <c r="C415" s="74" t="s">
        <v>39</v>
      </c>
      <c r="D415" s="74" t="s">
        <v>53</v>
      </c>
      <c r="E415" s="74">
        <v>2021</v>
      </c>
      <c r="F415" s="74" t="s">
        <v>46</v>
      </c>
      <c r="G415" s="49">
        <v>5</v>
      </c>
      <c r="H415" s="49">
        <v>4</v>
      </c>
      <c r="I415" s="129">
        <v>6081.8</v>
      </c>
      <c r="J415" s="129">
        <v>4607.6000000000004</v>
      </c>
      <c r="K415" s="129">
        <v>4270.3</v>
      </c>
      <c r="L415" s="130">
        <v>165</v>
      </c>
      <c r="M415" s="145">
        <f t="shared" si="100"/>
        <v>839941.2</v>
      </c>
      <c r="N415" s="129">
        <v>0</v>
      </c>
      <c r="O415" s="129">
        <v>0</v>
      </c>
      <c r="P415" s="129">
        <v>0</v>
      </c>
      <c r="Q415" s="145">
        <f>'Таблица 3 '!C412</f>
        <v>839941.2</v>
      </c>
      <c r="R415" s="129">
        <f t="shared" si="101"/>
        <v>839941.2</v>
      </c>
      <c r="S415" s="129">
        <v>0</v>
      </c>
      <c r="T415" s="131">
        <f t="shared" si="86"/>
        <v>182.29473044535112</v>
      </c>
      <c r="U415" s="131">
        <v>182.29</v>
      </c>
      <c r="V415" s="148" t="s">
        <v>489</v>
      </c>
    </row>
    <row r="416" spans="1:22" s="5" customFormat="1" ht="45.75" customHeight="1" x14ac:dyDescent="0.25">
      <c r="A416" s="90">
        <v>13</v>
      </c>
      <c r="B416" s="68" t="s">
        <v>497</v>
      </c>
      <c r="C416" s="90" t="s">
        <v>39</v>
      </c>
      <c r="D416" s="90">
        <v>2000</v>
      </c>
      <c r="E416" s="90">
        <v>2020</v>
      </c>
      <c r="F416" s="90" t="s">
        <v>46</v>
      </c>
      <c r="G416" s="67">
        <v>5</v>
      </c>
      <c r="H416" s="67">
        <v>4</v>
      </c>
      <c r="I416" s="145">
        <v>6620.5</v>
      </c>
      <c r="J416" s="145">
        <v>5143.8</v>
      </c>
      <c r="K416" s="145">
        <v>4204.5</v>
      </c>
      <c r="L416" s="146">
        <v>197</v>
      </c>
      <c r="M416" s="145">
        <f t="shared" si="100"/>
        <v>475146</v>
      </c>
      <c r="N416" s="145">
        <v>0</v>
      </c>
      <c r="O416" s="145">
        <v>0</v>
      </c>
      <c r="P416" s="145">
        <v>0</v>
      </c>
      <c r="Q416" s="145">
        <f>'Таблица 3 '!C413</f>
        <v>475146</v>
      </c>
      <c r="R416" s="145">
        <f t="shared" si="101"/>
        <v>475146</v>
      </c>
      <c r="S416" s="145">
        <v>0</v>
      </c>
      <c r="T416" s="91">
        <f t="shared" si="86"/>
        <v>92.37256502974455</v>
      </c>
      <c r="U416" s="91">
        <v>92.37</v>
      </c>
      <c r="V416" s="148" t="s">
        <v>489</v>
      </c>
    </row>
    <row r="417" spans="1:22" s="5" customFormat="1" ht="45.75" customHeight="1" x14ac:dyDescent="0.25">
      <c r="A417" s="90">
        <v>14</v>
      </c>
      <c r="B417" s="68" t="s">
        <v>498</v>
      </c>
      <c r="C417" s="90" t="s">
        <v>39</v>
      </c>
      <c r="D417" s="90">
        <v>1980</v>
      </c>
      <c r="E417" s="90" t="s">
        <v>35</v>
      </c>
      <c r="F417" s="90" t="s">
        <v>46</v>
      </c>
      <c r="G417" s="67">
        <v>6</v>
      </c>
      <c r="H417" s="67">
        <v>4</v>
      </c>
      <c r="I417" s="145">
        <v>3677.2</v>
      </c>
      <c r="J417" s="145">
        <v>3677.2</v>
      </c>
      <c r="K417" s="145">
        <v>3677.2</v>
      </c>
      <c r="L417" s="146">
        <v>80</v>
      </c>
      <c r="M417" s="145">
        <f t="shared" si="100"/>
        <v>287109.40999999997</v>
      </c>
      <c r="N417" s="145">
        <v>0</v>
      </c>
      <c r="O417" s="145">
        <v>0</v>
      </c>
      <c r="P417" s="145">
        <v>0</v>
      </c>
      <c r="Q417" s="145">
        <f>'Таблица 3 '!C414</f>
        <v>287109.40999999997</v>
      </c>
      <c r="R417" s="145">
        <f t="shared" si="101"/>
        <v>287109.40999999997</v>
      </c>
      <c r="S417" s="145">
        <v>0</v>
      </c>
      <c r="T417" s="91">
        <f t="shared" si="86"/>
        <v>78.078268791471771</v>
      </c>
      <c r="U417" s="91">
        <v>78.08</v>
      </c>
      <c r="V417" s="148" t="s">
        <v>489</v>
      </c>
    </row>
    <row r="418" spans="1:22" s="5" customFormat="1" ht="45.75" customHeight="1" x14ac:dyDescent="0.25">
      <c r="A418" s="90">
        <v>15</v>
      </c>
      <c r="B418" s="68" t="s">
        <v>499</v>
      </c>
      <c r="C418" s="90" t="s">
        <v>39</v>
      </c>
      <c r="D418" s="90">
        <v>2010</v>
      </c>
      <c r="E418" s="90" t="s">
        <v>36</v>
      </c>
      <c r="F418" s="90" t="s">
        <v>61</v>
      </c>
      <c r="G418" s="67">
        <v>3</v>
      </c>
      <c r="H418" s="67">
        <v>2</v>
      </c>
      <c r="I418" s="145">
        <v>2053.1</v>
      </c>
      <c r="J418" s="145">
        <v>1204.7</v>
      </c>
      <c r="K418" s="145">
        <v>957.3</v>
      </c>
      <c r="L418" s="146">
        <v>69</v>
      </c>
      <c r="M418" s="145">
        <f t="shared" si="100"/>
        <v>101456.52</v>
      </c>
      <c r="N418" s="145">
        <v>0</v>
      </c>
      <c r="O418" s="145">
        <v>0</v>
      </c>
      <c r="P418" s="145">
        <v>0</v>
      </c>
      <c r="Q418" s="145">
        <f>'Таблица 3 '!C415</f>
        <v>101456.52</v>
      </c>
      <c r="R418" s="145">
        <f t="shared" si="101"/>
        <v>101456.52</v>
      </c>
      <c r="S418" s="145">
        <v>0</v>
      </c>
      <c r="T418" s="91">
        <f t="shared" si="86"/>
        <v>84.217249107661658</v>
      </c>
      <c r="U418" s="91">
        <v>84.22</v>
      </c>
      <c r="V418" s="148" t="s">
        <v>489</v>
      </c>
    </row>
    <row r="419" spans="1:22" s="5" customFormat="1" ht="45.75" customHeight="1" x14ac:dyDescent="0.25">
      <c r="A419" s="90">
        <v>16</v>
      </c>
      <c r="B419" s="68" t="s">
        <v>500</v>
      </c>
      <c r="C419" s="90" t="s">
        <v>39</v>
      </c>
      <c r="D419" s="90">
        <v>1985</v>
      </c>
      <c r="E419" s="90">
        <v>2018</v>
      </c>
      <c r="F419" s="90" t="s">
        <v>46</v>
      </c>
      <c r="G419" s="67">
        <v>5</v>
      </c>
      <c r="H419" s="67">
        <v>7</v>
      </c>
      <c r="I419" s="145">
        <v>7035.1</v>
      </c>
      <c r="J419" s="145">
        <v>5080.6000000000004</v>
      </c>
      <c r="K419" s="145">
        <v>4979.7</v>
      </c>
      <c r="L419" s="146">
        <v>215</v>
      </c>
      <c r="M419" s="145">
        <f t="shared" si="100"/>
        <v>3481785.6</v>
      </c>
      <c r="N419" s="145">
        <v>0</v>
      </c>
      <c r="O419" s="145">
        <v>0</v>
      </c>
      <c r="P419" s="145">
        <v>0</v>
      </c>
      <c r="Q419" s="145">
        <f>'Таблица 3 '!C416</f>
        <v>3481785.6</v>
      </c>
      <c r="R419" s="145">
        <f t="shared" si="101"/>
        <v>3481785.6</v>
      </c>
      <c r="S419" s="145">
        <v>0</v>
      </c>
      <c r="T419" s="91">
        <f t="shared" si="86"/>
        <v>685.30992402472145</v>
      </c>
      <c r="U419" s="91">
        <v>685.31</v>
      </c>
      <c r="V419" s="148" t="s">
        <v>489</v>
      </c>
    </row>
    <row r="420" spans="1:22" s="6" customFormat="1" ht="45" customHeight="1" x14ac:dyDescent="0.25">
      <c r="A420" s="90">
        <v>17</v>
      </c>
      <c r="B420" s="68" t="s">
        <v>501</v>
      </c>
      <c r="C420" s="90" t="s">
        <v>39</v>
      </c>
      <c r="D420" s="90">
        <v>1985</v>
      </c>
      <c r="E420" s="90" t="s">
        <v>35</v>
      </c>
      <c r="F420" s="90" t="s">
        <v>46</v>
      </c>
      <c r="G420" s="67">
        <v>5</v>
      </c>
      <c r="H420" s="67">
        <v>5</v>
      </c>
      <c r="I420" s="145">
        <v>3767.6</v>
      </c>
      <c r="J420" s="145">
        <v>3014.1</v>
      </c>
      <c r="K420" s="145">
        <v>3014.1</v>
      </c>
      <c r="L420" s="146">
        <v>126</v>
      </c>
      <c r="M420" s="145">
        <f t="shared" si="100"/>
        <v>324022.07</v>
      </c>
      <c r="N420" s="145">
        <v>0</v>
      </c>
      <c r="O420" s="145">
        <v>0</v>
      </c>
      <c r="P420" s="145">
        <v>0</v>
      </c>
      <c r="Q420" s="145">
        <f>'Таблица 3 '!C417</f>
        <v>324022.07</v>
      </c>
      <c r="R420" s="145">
        <f t="shared" si="101"/>
        <v>324022.07</v>
      </c>
      <c r="S420" s="145">
        <v>0</v>
      </c>
      <c r="T420" s="91">
        <f t="shared" si="86"/>
        <v>107.50209681165191</v>
      </c>
      <c r="U420" s="91">
        <v>107.5</v>
      </c>
      <c r="V420" s="148" t="s">
        <v>489</v>
      </c>
    </row>
    <row r="421" spans="1:22" s="5" customFormat="1" ht="45.75" customHeight="1" x14ac:dyDescent="0.25">
      <c r="A421" s="90">
        <v>18</v>
      </c>
      <c r="B421" s="68" t="s">
        <v>66</v>
      </c>
      <c r="C421" s="90" t="s">
        <v>39</v>
      </c>
      <c r="D421" s="90">
        <v>1990</v>
      </c>
      <c r="E421" s="90">
        <v>2021</v>
      </c>
      <c r="F421" s="90" t="s">
        <v>61</v>
      </c>
      <c r="G421" s="67">
        <v>2</v>
      </c>
      <c r="H421" s="67">
        <v>1</v>
      </c>
      <c r="I421" s="145">
        <v>575.79999999999995</v>
      </c>
      <c r="J421" s="145">
        <v>516.4</v>
      </c>
      <c r="K421" s="145">
        <v>516.4</v>
      </c>
      <c r="L421" s="146">
        <v>25</v>
      </c>
      <c r="M421" s="145">
        <f t="shared" si="100"/>
        <v>107744.4</v>
      </c>
      <c r="N421" s="145">
        <v>0</v>
      </c>
      <c r="O421" s="145">
        <v>0</v>
      </c>
      <c r="P421" s="145">
        <v>0</v>
      </c>
      <c r="Q421" s="145">
        <f>'Таблица 3 '!C418</f>
        <v>107744.4</v>
      </c>
      <c r="R421" s="145">
        <f t="shared" si="101"/>
        <v>107744.4</v>
      </c>
      <c r="S421" s="145">
        <v>0</v>
      </c>
      <c r="T421" s="91">
        <f t="shared" si="86"/>
        <v>208.64523625096825</v>
      </c>
      <c r="U421" s="91">
        <v>208.65</v>
      </c>
      <c r="V421" s="148" t="s">
        <v>489</v>
      </c>
    </row>
    <row r="422" spans="1:22" s="5" customFormat="1" ht="45.75" customHeight="1" x14ac:dyDescent="0.25">
      <c r="A422" s="90">
        <v>19</v>
      </c>
      <c r="B422" s="68" t="s">
        <v>502</v>
      </c>
      <c r="C422" s="90" t="s">
        <v>39</v>
      </c>
      <c r="D422" s="90">
        <v>1989</v>
      </c>
      <c r="E422" s="90" t="s">
        <v>36</v>
      </c>
      <c r="F422" s="90" t="s">
        <v>46</v>
      </c>
      <c r="G422" s="67">
        <v>5</v>
      </c>
      <c r="H422" s="67">
        <v>6</v>
      </c>
      <c r="I422" s="145">
        <v>4797.8</v>
      </c>
      <c r="J422" s="145">
        <v>4301.1000000000004</v>
      </c>
      <c r="K422" s="145">
        <v>4301.1000000000004</v>
      </c>
      <c r="L422" s="146">
        <v>198</v>
      </c>
      <c r="M422" s="145">
        <f t="shared" si="100"/>
        <v>201020.23</v>
      </c>
      <c r="N422" s="145">
        <v>0</v>
      </c>
      <c r="O422" s="145">
        <v>0</v>
      </c>
      <c r="P422" s="145">
        <v>0</v>
      </c>
      <c r="Q422" s="145">
        <f>'Таблица 3 '!C419</f>
        <v>201020.23</v>
      </c>
      <c r="R422" s="145">
        <f t="shared" si="101"/>
        <v>201020.23</v>
      </c>
      <c r="S422" s="145">
        <v>0</v>
      </c>
      <c r="T422" s="91">
        <f t="shared" si="86"/>
        <v>46.736934737625255</v>
      </c>
      <c r="U422" s="91">
        <v>46.74</v>
      </c>
      <c r="V422" s="148" t="s">
        <v>489</v>
      </c>
    </row>
    <row r="423" spans="1:22" s="5" customFormat="1" ht="45.75" customHeight="1" x14ac:dyDescent="0.25">
      <c r="A423" s="90">
        <v>20</v>
      </c>
      <c r="B423" s="68" t="s">
        <v>503</v>
      </c>
      <c r="C423" s="90" t="s">
        <v>39</v>
      </c>
      <c r="D423" s="90">
        <v>1991</v>
      </c>
      <c r="E423" s="90">
        <v>2019</v>
      </c>
      <c r="F423" s="90" t="s">
        <v>61</v>
      </c>
      <c r="G423" s="67">
        <v>10</v>
      </c>
      <c r="H423" s="67">
        <v>1</v>
      </c>
      <c r="I423" s="145">
        <v>3798.6</v>
      </c>
      <c r="J423" s="145">
        <v>2956.7</v>
      </c>
      <c r="K423" s="145">
        <v>2956.7</v>
      </c>
      <c r="L423" s="146">
        <v>65</v>
      </c>
      <c r="M423" s="145">
        <f t="shared" si="100"/>
        <v>2466011.1</v>
      </c>
      <c r="N423" s="145">
        <v>0</v>
      </c>
      <c r="O423" s="145">
        <v>0</v>
      </c>
      <c r="P423" s="145">
        <v>0</v>
      </c>
      <c r="Q423" s="145">
        <f>'Таблица 3 '!C420</f>
        <v>2466011.1</v>
      </c>
      <c r="R423" s="145">
        <f t="shared" si="101"/>
        <v>2466011.1</v>
      </c>
      <c r="S423" s="145">
        <v>0</v>
      </c>
      <c r="T423" s="91">
        <f t="shared" si="86"/>
        <v>834.04170189738568</v>
      </c>
      <c r="U423" s="91">
        <v>834.04</v>
      </c>
      <c r="V423" s="148" t="s">
        <v>489</v>
      </c>
    </row>
    <row r="424" spans="1:22" s="6" customFormat="1" ht="45.75" customHeight="1" x14ac:dyDescent="0.25">
      <c r="A424" s="90">
        <v>21</v>
      </c>
      <c r="B424" s="68" t="s">
        <v>504</v>
      </c>
      <c r="C424" s="90" t="s">
        <v>48</v>
      </c>
      <c r="D424" s="90">
        <v>1985</v>
      </c>
      <c r="E424" s="90" t="s">
        <v>35</v>
      </c>
      <c r="F424" s="90" t="s">
        <v>61</v>
      </c>
      <c r="G424" s="67">
        <v>5</v>
      </c>
      <c r="H424" s="67">
        <v>6</v>
      </c>
      <c r="I424" s="145">
        <v>4109.2</v>
      </c>
      <c r="J424" s="145">
        <v>4103.74</v>
      </c>
      <c r="K424" s="145">
        <v>4103.74</v>
      </c>
      <c r="L424" s="146">
        <v>167</v>
      </c>
      <c r="M424" s="145">
        <f t="shared" si="100"/>
        <v>3503540.4</v>
      </c>
      <c r="N424" s="145">
        <v>0</v>
      </c>
      <c r="O424" s="145">
        <v>0</v>
      </c>
      <c r="P424" s="145">
        <v>0</v>
      </c>
      <c r="Q424" s="145">
        <f>'Таблица 3 '!C421</f>
        <v>3503540.4</v>
      </c>
      <c r="R424" s="145">
        <f t="shared" si="101"/>
        <v>3503540.4</v>
      </c>
      <c r="S424" s="145">
        <v>0</v>
      </c>
      <c r="T424" s="91">
        <f t="shared" ref="T424:T493" si="102">M424/J424</f>
        <v>853.74326833571331</v>
      </c>
      <c r="U424" s="91">
        <v>853.74</v>
      </c>
      <c r="V424" s="148" t="s">
        <v>489</v>
      </c>
    </row>
    <row r="425" spans="1:22" s="5" customFormat="1" ht="45.75" customHeight="1" x14ac:dyDescent="0.25">
      <c r="A425" s="90">
        <v>22</v>
      </c>
      <c r="B425" s="68" t="s">
        <v>76</v>
      </c>
      <c r="C425" s="90" t="s">
        <v>39</v>
      </c>
      <c r="D425" s="90">
        <v>1973</v>
      </c>
      <c r="E425" s="90">
        <v>2021</v>
      </c>
      <c r="F425" s="90" t="s">
        <v>61</v>
      </c>
      <c r="G425" s="67">
        <v>2</v>
      </c>
      <c r="H425" s="67">
        <v>2</v>
      </c>
      <c r="I425" s="145">
        <v>736</v>
      </c>
      <c r="J425" s="145">
        <v>732</v>
      </c>
      <c r="K425" s="145">
        <v>700.5</v>
      </c>
      <c r="L425" s="146">
        <v>37</v>
      </c>
      <c r="M425" s="145">
        <f t="shared" si="100"/>
        <v>4118456.4</v>
      </c>
      <c r="N425" s="145">
        <v>0</v>
      </c>
      <c r="O425" s="145">
        <v>0</v>
      </c>
      <c r="P425" s="145">
        <v>0</v>
      </c>
      <c r="Q425" s="145">
        <f>'Таблица 3 '!C422</f>
        <v>4118456.4</v>
      </c>
      <c r="R425" s="145">
        <f t="shared" si="101"/>
        <v>4118456.4</v>
      </c>
      <c r="S425" s="145">
        <v>0</v>
      </c>
      <c r="T425" s="91">
        <f t="shared" si="102"/>
        <v>5626.3065573770491</v>
      </c>
      <c r="U425" s="91">
        <v>5348.52</v>
      </c>
      <c r="V425" s="148" t="s">
        <v>489</v>
      </c>
    </row>
    <row r="426" spans="1:22" s="5" customFormat="1" ht="45.75" customHeight="1" x14ac:dyDescent="0.25">
      <c r="A426" s="90">
        <v>23</v>
      </c>
      <c r="B426" s="68" t="s">
        <v>77</v>
      </c>
      <c r="C426" s="90" t="s">
        <v>39</v>
      </c>
      <c r="D426" s="90">
        <v>1974</v>
      </c>
      <c r="E426" s="90">
        <v>2022</v>
      </c>
      <c r="F426" s="90" t="s">
        <v>61</v>
      </c>
      <c r="G426" s="67">
        <v>2</v>
      </c>
      <c r="H426" s="67">
        <v>2</v>
      </c>
      <c r="I426" s="145">
        <v>726.9</v>
      </c>
      <c r="J426" s="145">
        <v>725.3</v>
      </c>
      <c r="K426" s="145">
        <v>561.1</v>
      </c>
      <c r="L426" s="146">
        <v>33</v>
      </c>
      <c r="M426" s="145">
        <f t="shared" si="100"/>
        <v>534539.94999999995</v>
      </c>
      <c r="N426" s="145">
        <v>0</v>
      </c>
      <c r="O426" s="145">
        <v>0</v>
      </c>
      <c r="P426" s="145">
        <v>0</v>
      </c>
      <c r="Q426" s="145">
        <f>'Таблица 3 '!C423</f>
        <v>534539.94999999995</v>
      </c>
      <c r="R426" s="145">
        <f t="shared" si="101"/>
        <v>534539.94999999995</v>
      </c>
      <c r="S426" s="145">
        <v>0</v>
      </c>
      <c r="T426" s="91">
        <f t="shared" si="102"/>
        <v>736.9915207500344</v>
      </c>
      <c r="U426" s="91">
        <v>722.86</v>
      </c>
      <c r="V426" s="148" t="s">
        <v>489</v>
      </c>
    </row>
    <row r="427" spans="1:22" s="5" customFormat="1" ht="45.75" customHeight="1" x14ac:dyDescent="0.25">
      <c r="A427" s="90">
        <v>24</v>
      </c>
      <c r="B427" s="68" t="s">
        <v>79</v>
      </c>
      <c r="C427" s="90" t="s">
        <v>39</v>
      </c>
      <c r="D427" s="90">
        <v>1996</v>
      </c>
      <c r="E427" s="90" t="s">
        <v>36</v>
      </c>
      <c r="F427" s="90" t="s">
        <v>46</v>
      </c>
      <c r="G427" s="67">
        <v>0</v>
      </c>
      <c r="H427" s="67">
        <v>0</v>
      </c>
      <c r="I427" s="145">
        <v>1000</v>
      </c>
      <c r="J427" s="145">
        <v>568.1</v>
      </c>
      <c r="K427" s="145">
        <v>0</v>
      </c>
      <c r="L427" s="146">
        <v>12</v>
      </c>
      <c r="M427" s="145">
        <f t="shared" si="100"/>
        <v>5303953.2</v>
      </c>
      <c r="N427" s="145">
        <v>0</v>
      </c>
      <c r="O427" s="145">
        <v>0</v>
      </c>
      <c r="P427" s="145">
        <v>0</v>
      </c>
      <c r="Q427" s="145">
        <f>'Таблица 3 '!C424</f>
        <v>5303953.2</v>
      </c>
      <c r="R427" s="145">
        <f t="shared" si="101"/>
        <v>5303953.2</v>
      </c>
      <c r="S427" s="145">
        <v>0</v>
      </c>
      <c r="T427" s="91">
        <f t="shared" si="102"/>
        <v>9336.3020594965674</v>
      </c>
      <c r="U427" s="91">
        <v>9029.43</v>
      </c>
      <c r="V427" s="148" t="s">
        <v>489</v>
      </c>
    </row>
    <row r="428" spans="1:22" s="5" customFormat="1" ht="45.75" customHeight="1" x14ac:dyDescent="0.25">
      <c r="A428" s="90">
        <v>25</v>
      </c>
      <c r="B428" s="68" t="s">
        <v>505</v>
      </c>
      <c r="C428" s="90" t="s">
        <v>39</v>
      </c>
      <c r="D428" s="90">
        <v>1971</v>
      </c>
      <c r="E428" s="90" t="s">
        <v>35</v>
      </c>
      <c r="F428" s="90" t="s">
        <v>46</v>
      </c>
      <c r="G428" s="67">
        <v>4</v>
      </c>
      <c r="H428" s="67">
        <v>3</v>
      </c>
      <c r="I428" s="145">
        <v>2102.9</v>
      </c>
      <c r="J428" s="145">
        <v>2091.3000000000002</v>
      </c>
      <c r="K428" s="145">
        <v>2091.3000000000002</v>
      </c>
      <c r="L428" s="146">
        <v>48</v>
      </c>
      <c r="M428" s="145">
        <f t="shared" si="100"/>
        <v>325986.48</v>
      </c>
      <c r="N428" s="145">
        <f>'Таблица 3 '!L425</f>
        <v>0</v>
      </c>
      <c r="O428" s="145">
        <v>0</v>
      </c>
      <c r="P428" s="145">
        <v>0</v>
      </c>
      <c r="Q428" s="145">
        <f>'Таблица 3 '!P425</f>
        <v>325986.48</v>
      </c>
      <c r="R428" s="145">
        <f t="shared" si="101"/>
        <v>325986.48</v>
      </c>
      <c r="S428" s="145">
        <v>0</v>
      </c>
      <c r="T428" s="91">
        <f t="shared" si="102"/>
        <v>155.87743508822263</v>
      </c>
      <c r="U428" s="91">
        <v>4577.17</v>
      </c>
      <c r="V428" s="148" t="s">
        <v>489</v>
      </c>
    </row>
    <row r="429" spans="1:22" s="6" customFormat="1" ht="45.75" customHeight="1" x14ac:dyDescent="0.25">
      <c r="A429" s="90">
        <v>26</v>
      </c>
      <c r="B429" s="68" t="s">
        <v>506</v>
      </c>
      <c r="C429" s="90" t="s">
        <v>48</v>
      </c>
      <c r="D429" s="90">
        <v>1963</v>
      </c>
      <c r="E429" s="90" t="s">
        <v>36</v>
      </c>
      <c r="F429" s="90" t="s">
        <v>61</v>
      </c>
      <c r="G429" s="67">
        <v>4</v>
      </c>
      <c r="H429" s="67">
        <v>1</v>
      </c>
      <c r="I429" s="145">
        <v>2030.6</v>
      </c>
      <c r="J429" s="145">
        <v>2011</v>
      </c>
      <c r="K429" s="145">
        <v>2011</v>
      </c>
      <c r="L429" s="146">
        <v>106</v>
      </c>
      <c r="M429" s="145">
        <f t="shared" si="100"/>
        <v>1232000</v>
      </c>
      <c r="N429" s="145">
        <v>0</v>
      </c>
      <c r="O429" s="145">
        <v>0</v>
      </c>
      <c r="P429" s="145">
        <v>0</v>
      </c>
      <c r="Q429" s="145">
        <f>'Таблица 3 '!C426</f>
        <v>1232000</v>
      </c>
      <c r="R429" s="145">
        <f t="shared" si="101"/>
        <v>1232000</v>
      </c>
      <c r="S429" s="145">
        <v>0</v>
      </c>
      <c r="T429" s="91">
        <f t="shared" si="102"/>
        <v>612.63053207359519</v>
      </c>
      <c r="U429" s="91">
        <v>612.63</v>
      </c>
      <c r="V429" s="148" t="s">
        <v>489</v>
      </c>
    </row>
    <row r="430" spans="1:22" s="5" customFormat="1" ht="45.75" customHeight="1" x14ac:dyDescent="0.25">
      <c r="A430" s="90">
        <v>27</v>
      </c>
      <c r="B430" s="68" t="s">
        <v>507</v>
      </c>
      <c r="C430" s="90" t="s">
        <v>39</v>
      </c>
      <c r="D430" s="90">
        <v>1994</v>
      </c>
      <c r="E430" s="90">
        <v>2019</v>
      </c>
      <c r="F430" s="90" t="s">
        <v>46</v>
      </c>
      <c r="G430" s="67">
        <v>7</v>
      </c>
      <c r="H430" s="67">
        <v>3</v>
      </c>
      <c r="I430" s="145">
        <v>5762.9</v>
      </c>
      <c r="J430" s="145">
        <v>4550.7</v>
      </c>
      <c r="K430" s="145">
        <v>4147.8999999999996</v>
      </c>
      <c r="L430" s="146">
        <v>201</v>
      </c>
      <c r="M430" s="145">
        <f t="shared" si="100"/>
        <v>2471030.4</v>
      </c>
      <c r="N430" s="145">
        <v>0</v>
      </c>
      <c r="O430" s="145">
        <v>0</v>
      </c>
      <c r="P430" s="145">
        <v>0</v>
      </c>
      <c r="Q430" s="145">
        <f>'Таблица 3 '!C427</f>
        <v>2471030.4</v>
      </c>
      <c r="R430" s="145">
        <f t="shared" si="101"/>
        <v>2471030.4</v>
      </c>
      <c r="S430" s="145">
        <v>0</v>
      </c>
      <c r="T430" s="91">
        <f t="shared" si="102"/>
        <v>543.00006592392378</v>
      </c>
      <c r="U430" s="91">
        <v>543</v>
      </c>
      <c r="V430" s="148" t="s">
        <v>489</v>
      </c>
    </row>
    <row r="431" spans="1:22" s="5" customFormat="1" ht="45.75" customHeight="1" x14ac:dyDescent="0.25">
      <c r="A431" s="90">
        <v>28</v>
      </c>
      <c r="B431" s="68" t="s">
        <v>83</v>
      </c>
      <c r="C431" s="90" t="s">
        <v>39</v>
      </c>
      <c r="D431" s="90">
        <v>1975</v>
      </c>
      <c r="E431" s="90">
        <v>2021</v>
      </c>
      <c r="F431" s="90" t="s">
        <v>61</v>
      </c>
      <c r="G431" s="67">
        <v>5</v>
      </c>
      <c r="H431" s="67">
        <v>3</v>
      </c>
      <c r="I431" s="145">
        <v>3734.6</v>
      </c>
      <c r="J431" s="145">
        <v>2713.8</v>
      </c>
      <c r="K431" s="145">
        <v>2713.8</v>
      </c>
      <c r="L431" s="146">
        <v>72</v>
      </c>
      <c r="M431" s="145">
        <f t="shared" si="100"/>
        <v>1406151.67</v>
      </c>
      <c r="N431" s="145">
        <v>0</v>
      </c>
      <c r="O431" s="145">
        <v>0</v>
      </c>
      <c r="P431" s="145">
        <v>0</v>
      </c>
      <c r="Q431" s="145">
        <f>'Таблица 3 '!C428</f>
        <v>1406151.67</v>
      </c>
      <c r="R431" s="145">
        <f t="shared" si="101"/>
        <v>1406151.67</v>
      </c>
      <c r="S431" s="145">
        <v>0</v>
      </c>
      <c r="T431" s="91">
        <f t="shared" si="102"/>
        <v>518.14859974942874</v>
      </c>
      <c r="U431" s="91">
        <v>1283.01</v>
      </c>
      <c r="V431" s="148" t="s">
        <v>489</v>
      </c>
    </row>
    <row r="432" spans="1:22" s="5" customFormat="1" ht="45.75" customHeight="1" x14ac:dyDescent="0.25">
      <c r="A432" s="90">
        <v>29</v>
      </c>
      <c r="B432" s="68" t="s">
        <v>85</v>
      </c>
      <c r="C432" s="90" t="s">
        <v>39</v>
      </c>
      <c r="D432" s="90">
        <v>1963</v>
      </c>
      <c r="E432" s="90">
        <v>2019</v>
      </c>
      <c r="F432" s="90" t="s">
        <v>61</v>
      </c>
      <c r="G432" s="67">
        <v>3</v>
      </c>
      <c r="H432" s="67">
        <v>2</v>
      </c>
      <c r="I432" s="145">
        <v>682</v>
      </c>
      <c r="J432" s="145">
        <v>619.9</v>
      </c>
      <c r="K432" s="145">
        <v>619.9</v>
      </c>
      <c r="L432" s="146">
        <v>22</v>
      </c>
      <c r="M432" s="145">
        <f t="shared" si="100"/>
        <v>2092670.6300000001</v>
      </c>
      <c r="N432" s="145">
        <v>0</v>
      </c>
      <c r="O432" s="145">
        <v>0</v>
      </c>
      <c r="P432" s="145">
        <v>0</v>
      </c>
      <c r="Q432" s="145">
        <f>'Таблица 3 '!C429</f>
        <v>2092670.6300000001</v>
      </c>
      <c r="R432" s="145">
        <f t="shared" si="101"/>
        <v>2092670.6300000001</v>
      </c>
      <c r="S432" s="145">
        <v>0</v>
      </c>
      <c r="T432" s="91">
        <f t="shared" si="102"/>
        <v>3375.8196967252784</v>
      </c>
      <c r="U432" s="91">
        <v>3375.82</v>
      </c>
      <c r="V432" s="148" t="s">
        <v>489</v>
      </c>
    </row>
    <row r="433" spans="1:22" s="6" customFormat="1" ht="45" customHeight="1" x14ac:dyDescent="0.25">
      <c r="A433" s="90">
        <v>30</v>
      </c>
      <c r="B433" s="68" t="s">
        <v>508</v>
      </c>
      <c r="C433" s="90" t="s">
        <v>39</v>
      </c>
      <c r="D433" s="90">
        <v>1962</v>
      </c>
      <c r="E433" s="90" t="s">
        <v>36</v>
      </c>
      <c r="F433" s="90" t="s">
        <v>61</v>
      </c>
      <c r="G433" s="67">
        <v>2</v>
      </c>
      <c r="H433" s="67">
        <v>2</v>
      </c>
      <c r="I433" s="145">
        <v>775.9</v>
      </c>
      <c r="J433" s="145">
        <v>699.3</v>
      </c>
      <c r="K433" s="145">
        <v>77.2</v>
      </c>
      <c r="L433" s="146">
        <v>49</v>
      </c>
      <c r="M433" s="145">
        <f t="shared" si="100"/>
        <v>373746.13</v>
      </c>
      <c r="N433" s="145">
        <v>0</v>
      </c>
      <c r="O433" s="145">
        <v>0</v>
      </c>
      <c r="P433" s="145">
        <v>0</v>
      </c>
      <c r="Q433" s="145">
        <f>'Таблица 3 '!C430</f>
        <v>373746.13</v>
      </c>
      <c r="R433" s="145">
        <f t="shared" si="101"/>
        <v>373746.13</v>
      </c>
      <c r="S433" s="145">
        <v>0</v>
      </c>
      <c r="T433" s="91">
        <f t="shared" si="102"/>
        <v>534.45750035750041</v>
      </c>
      <c r="U433" s="91">
        <v>211.55</v>
      </c>
      <c r="V433" s="148" t="s">
        <v>489</v>
      </c>
    </row>
    <row r="434" spans="1:22" s="5" customFormat="1" ht="45.75" customHeight="1" x14ac:dyDescent="0.25">
      <c r="A434" s="90">
        <v>31</v>
      </c>
      <c r="B434" s="68" t="s">
        <v>509</v>
      </c>
      <c r="C434" s="90" t="s">
        <v>39</v>
      </c>
      <c r="D434" s="90">
        <v>1987</v>
      </c>
      <c r="E434" s="90">
        <v>2021</v>
      </c>
      <c r="F434" s="90" t="s">
        <v>46</v>
      </c>
      <c r="G434" s="67">
        <v>5</v>
      </c>
      <c r="H434" s="67">
        <v>4</v>
      </c>
      <c r="I434" s="145">
        <v>4753.1000000000004</v>
      </c>
      <c r="J434" s="145">
        <v>3990.9</v>
      </c>
      <c r="K434" s="145">
        <v>3868.7</v>
      </c>
      <c r="L434" s="146">
        <v>169</v>
      </c>
      <c r="M434" s="145">
        <f t="shared" si="100"/>
        <v>7113084.8600000003</v>
      </c>
      <c r="N434" s="145">
        <v>0</v>
      </c>
      <c r="O434" s="145">
        <v>0</v>
      </c>
      <c r="P434" s="145">
        <v>0</v>
      </c>
      <c r="Q434" s="145">
        <f>'Таблица 3 '!C431</f>
        <v>7113084.8600000003</v>
      </c>
      <c r="R434" s="145">
        <f t="shared" si="101"/>
        <v>7113084.8600000003</v>
      </c>
      <c r="S434" s="145">
        <v>0</v>
      </c>
      <c r="T434" s="91">
        <f t="shared" si="102"/>
        <v>1782.3260066651633</v>
      </c>
      <c r="U434" s="91">
        <v>2743.33</v>
      </c>
      <c r="V434" s="148" t="s">
        <v>489</v>
      </c>
    </row>
    <row r="435" spans="1:22" s="5" customFormat="1" ht="45.75" customHeight="1" x14ac:dyDescent="0.25">
      <c r="A435" s="90">
        <v>32</v>
      </c>
      <c r="B435" s="68" t="s">
        <v>91</v>
      </c>
      <c r="C435" s="90" t="s">
        <v>39</v>
      </c>
      <c r="D435" s="90">
        <v>1962</v>
      </c>
      <c r="E435" s="90">
        <v>2021</v>
      </c>
      <c r="F435" s="90" t="s">
        <v>61</v>
      </c>
      <c r="G435" s="67">
        <v>5</v>
      </c>
      <c r="H435" s="67">
        <v>4</v>
      </c>
      <c r="I435" s="145">
        <v>4415.2</v>
      </c>
      <c r="J435" s="145">
        <v>3767.9</v>
      </c>
      <c r="K435" s="145">
        <v>3460.4</v>
      </c>
      <c r="L435" s="146">
        <v>137</v>
      </c>
      <c r="M435" s="145">
        <f t="shared" si="100"/>
        <v>6089743.2000000002</v>
      </c>
      <c r="N435" s="145">
        <v>0</v>
      </c>
      <c r="O435" s="145">
        <v>0</v>
      </c>
      <c r="P435" s="145">
        <v>0</v>
      </c>
      <c r="Q435" s="145">
        <f>'Таблица 3 '!C432</f>
        <v>6089743.2000000002</v>
      </c>
      <c r="R435" s="145">
        <f t="shared" si="101"/>
        <v>6089743.2000000002</v>
      </c>
      <c r="S435" s="145">
        <v>0</v>
      </c>
      <c r="T435" s="91">
        <f t="shared" si="102"/>
        <v>1616.2167785769261</v>
      </c>
      <c r="U435" s="91">
        <v>1621.36</v>
      </c>
      <c r="V435" s="148" t="s">
        <v>489</v>
      </c>
    </row>
    <row r="436" spans="1:22" s="30" customFormat="1" ht="45" customHeight="1" x14ac:dyDescent="0.25">
      <c r="A436" s="90">
        <v>33</v>
      </c>
      <c r="B436" s="68" t="s">
        <v>697</v>
      </c>
      <c r="C436" s="90" t="s">
        <v>39</v>
      </c>
      <c r="D436" s="90">
        <v>1968</v>
      </c>
      <c r="E436" s="90">
        <v>2021</v>
      </c>
      <c r="F436" s="90" t="s">
        <v>61</v>
      </c>
      <c r="G436" s="67">
        <v>5</v>
      </c>
      <c r="H436" s="67">
        <v>4</v>
      </c>
      <c r="I436" s="145">
        <v>4886.8999999999996</v>
      </c>
      <c r="J436" s="145">
        <v>3433.6</v>
      </c>
      <c r="K436" s="145">
        <v>3414.5</v>
      </c>
      <c r="L436" s="146">
        <v>113</v>
      </c>
      <c r="M436" s="145">
        <f t="shared" ref="M436" si="103">SUM(N436:Q436)</f>
        <v>272882.40000000002</v>
      </c>
      <c r="N436" s="145">
        <v>0</v>
      </c>
      <c r="O436" s="145">
        <v>0</v>
      </c>
      <c r="P436" s="145">
        <v>0</v>
      </c>
      <c r="Q436" s="145">
        <f>'Таблица 3 '!C433</f>
        <v>272882.40000000002</v>
      </c>
      <c r="R436" s="145">
        <f t="shared" si="101"/>
        <v>272882.40000000002</v>
      </c>
      <c r="S436" s="145">
        <v>0</v>
      </c>
      <c r="T436" s="91">
        <f t="shared" si="102"/>
        <v>79.474137931034491</v>
      </c>
      <c r="U436" s="91">
        <v>1011.33</v>
      </c>
      <c r="V436" s="148" t="s">
        <v>489</v>
      </c>
    </row>
    <row r="437" spans="1:22" s="5" customFormat="1" ht="45.75" customHeight="1" x14ac:dyDescent="0.25">
      <c r="A437" s="90">
        <v>34</v>
      </c>
      <c r="B437" s="68" t="s">
        <v>510</v>
      </c>
      <c r="C437" s="90" t="s">
        <v>39</v>
      </c>
      <c r="D437" s="90">
        <v>1961</v>
      </c>
      <c r="E437" s="90">
        <v>2019</v>
      </c>
      <c r="F437" s="90" t="s">
        <v>61</v>
      </c>
      <c r="G437" s="67">
        <v>4</v>
      </c>
      <c r="H437" s="67">
        <v>2</v>
      </c>
      <c r="I437" s="145">
        <v>1679.4</v>
      </c>
      <c r="J437" s="145">
        <v>1187.8</v>
      </c>
      <c r="K437" s="145">
        <v>880.2</v>
      </c>
      <c r="L437" s="146">
        <v>51</v>
      </c>
      <c r="M437" s="145">
        <f t="shared" si="100"/>
        <v>919724.03999999992</v>
      </c>
      <c r="N437" s="145">
        <v>0</v>
      </c>
      <c r="O437" s="145">
        <v>0</v>
      </c>
      <c r="P437" s="145">
        <v>0</v>
      </c>
      <c r="Q437" s="145">
        <f>'Таблица 3 '!C434</f>
        <v>919724.03999999992</v>
      </c>
      <c r="R437" s="145">
        <f t="shared" si="101"/>
        <v>919724.03999999992</v>
      </c>
      <c r="S437" s="145">
        <v>0</v>
      </c>
      <c r="T437" s="91">
        <f t="shared" si="102"/>
        <v>774.30883987203231</v>
      </c>
      <c r="U437" s="91">
        <v>763.09</v>
      </c>
      <c r="V437" s="148" t="s">
        <v>489</v>
      </c>
    </row>
    <row r="438" spans="1:22" s="5" customFormat="1" ht="45.75" customHeight="1" x14ac:dyDescent="0.25">
      <c r="A438" s="90">
        <v>35</v>
      </c>
      <c r="B438" s="68" t="s">
        <v>94</v>
      </c>
      <c r="C438" s="90" t="s">
        <v>39</v>
      </c>
      <c r="D438" s="90">
        <v>1967</v>
      </c>
      <c r="E438" s="90">
        <v>2018</v>
      </c>
      <c r="F438" s="90" t="s">
        <v>61</v>
      </c>
      <c r="G438" s="67">
        <v>5</v>
      </c>
      <c r="H438" s="67">
        <v>4</v>
      </c>
      <c r="I438" s="145">
        <v>4506.8999999999996</v>
      </c>
      <c r="J438" s="145">
        <v>4026.8</v>
      </c>
      <c r="K438" s="145">
        <v>3073.8</v>
      </c>
      <c r="L438" s="146">
        <v>123</v>
      </c>
      <c r="M438" s="145">
        <f t="shared" si="100"/>
        <v>3687343.2</v>
      </c>
      <c r="N438" s="145">
        <v>0</v>
      </c>
      <c r="O438" s="145">
        <v>0</v>
      </c>
      <c r="P438" s="145">
        <v>0</v>
      </c>
      <c r="Q438" s="145">
        <f>'Таблица 3 '!C435</f>
        <v>3687343.2</v>
      </c>
      <c r="R438" s="145">
        <f t="shared" si="101"/>
        <v>3687343.2</v>
      </c>
      <c r="S438" s="145">
        <v>0</v>
      </c>
      <c r="T438" s="91">
        <f t="shared" si="102"/>
        <v>915.70060594020072</v>
      </c>
      <c r="U438" s="91">
        <v>915.7</v>
      </c>
      <c r="V438" s="148" t="s">
        <v>489</v>
      </c>
    </row>
    <row r="439" spans="1:22" s="5" customFormat="1" ht="45.75" customHeight="1" x14ac:dyDescent="0.25">
      <c r="A439" s="90">
        <v>36</v>
      </c>
      <c r="B439" s="68" t="s">
        <v>511</v>
      </c>
      <c r="C439" s="90" t="s">
        <v>39</v>
      </c>
      <c r="D439" s="90">
        <v>1994</v>
      </c>
      <c r="E439" s="90" t="s">
        <v>36</v>
      </c>
      <c r="F439" s="90" t="s">
        <v>46</v>
      </c>
      <c r="G439" s="67">
        <v>10</v>
      </c>
      <c r="H439" s="67">
        <v>2</v>
      </c>
      <c r="I439" s="145">
        <v>5559.8</v>
      </c>
      <c r="J439" s="145">
        <v>4793.6000000000004</v>
      </c>
      <c r="K439" s="145">
        <v>4694.2</v>
      </c>
      <c r="L439" s="146">
        <v>192</v>
      </c>
      <c r="M439" s="145">
        <f t="shared" si="100"/>
        <v>13847386</v>
      </c>
      <c r="N439" s="145">
        <v>0</v>
      </c>
      <c r="O439" s="145">
        <v>0</v>
      </c>
      <c r="P439" s="145">
        <v>0</v>
      </c>
      <c r="Q439" s="145">
        <f>'Таблица 3 '!C436</f>
        <v>13847386</v>
      </c>
      <c r="R439" s="145">
        <f t="shared" si="101"/>
        <v>13847386</v>
      </c>
      <c r="S439" s="145">
        <v>0</v>
      </c>
      <c r="T439" s="91">
        <f t="shared" si="102"/>
        <v>2888.7237149532707</v>
      </c>
      <c r="U439" s="91">
        <v>2739.02</v>
      </c>
      <c r="V439" s="148" t="s">
        <v>489</v>
      </c>
    </row>
    <row r="440" spans="1:22" s="5" customFormat="1" ht="45.75" customHeight="1" x14ac:dyDescent="0.25">
      <c r="A440" s="90">
        <v>37</v>
      </c>
      <c r="B440" s="68" t="s">
        <v>96</v>
      </c>
      <c r="C440" s="90" t="s">
        <v>39</v>
      </c>
      <c r="D440" s="90">
        <v>1991</v>
      </c>
      <c r="E440" s="90" t="s">
        <v>36</v>
      </c>
      <c r="F440" s="90" t="s">
        <v>61</v>
      </c>
      <c r="G440" s="67">
        <v>5</v>
      </c>
      <c r="H440" s="67">
        <v>4</v>
      </c>
      <c r="I440" s="145">
        <v>4046.2</v>
      </c>
      <c r="J440" s="145">
        <v>2839.6</v>
      </c>
      <c r="K440" s="145">
        <v>2839.6</v>
      </c>
      <c r="L440" s="146">
        <v>113</v>
      </c>
      <c r="M440" s="145">
        <f t="shared" si="100"/>
        <v>9415203.5999999996</v>
      </c>
      <c r="N440" s="145">
        <v>0</v>
      </c>
      <c r="O440" s="145">
        <v>0</v>
      </c>
      <c r="P440" s="145">
        <v>0</v>
      </c>
      <c r="Q440" s="145">
        <f>'Таблица 3 '!C437</f>
        <v>9415203.5999999996</v>
      </c>
      <c r="R440" s="145">
        <f t="shared" si="101"/>
        <v>9415203.5999999996</v>
      </c>
      <c r="S440" s="145">
        <v>0</v>
      </c>
      <c r="T440" s="91">
        <f t="shared" si="102"/>
        <v>3315.6795323284969</v>
      </c>
      <c r="U440" s="91">
        <v>3315.6795323284969</v>
      </c>
      <c r="V440" s="148" t="s">
        <v>489</v>
      </c>
    </row>
    <row r="441" spans="1:22" s="6" customFormat="1" ht="45.75" customHeight="1" x14ac:dyDescent="0.25">
      <c r="A441" s="90">
        <v>38</v>
      </c>
      <c r="B441" s="68" t="s">
        <v>98</v>
      </c>
      <c r="C441" s="90" t="s">
        <v>48</v>
      </c>
      <c r="D441" s="90">
        <v>1991</v>
      </c>
      <c r="E441" s="90" t="s">
        <v>36</v>
      </c>
      <c r="F441" s="90" t="s">
        <v>61</v>
      </c>
      <c r="G441" s="67">
        <v>5</v>
      </c>
      <c r="H441" s="67">
        <v>5</v>
      </c>
      <c r="I441" s="145">
        <v>3855</v>
      </c>
      <c r="J441" s="145">
        <v>3491.8</v>
      </c>
      <c r="K441" s="145">
        <v>3491.8</v>
      </c>
      <c r="L441" s="146">
        <v>151</v>
      </c>
      <c r="M441" s="145">
        <f t="shared" si="100"/>
        <v>494460.86</v>
      </c>
      <c r="N441" s="145">
        <v>0</v>
      </c>
      <c r="O441" s="145">
        <v>0</v>
      </c>
      <c r="P441" s="145">
        <v>0</v>
      </c>
      <c r="Q441" s="145">
        <f>'Таблица 3 '!C438</f>
        <v>494460.86</v>
      </c>
      <c r="R441" s="145">
        <f t="shared" si="101"/>
        <v>494460.86</v>
      </c>
      <c r="S441" s="145">
        <v>0</v>
      </c>
      <c r="T441" s="91">
        <f t="shared" si="102"/>
        <v>141.60629474769459</v>
      </c>
      <c r="U441" s="91">
        <v>141.61000000000001</v>
      </c>
      <c r="V441" s="148" t="s">
        <v>489</v>
      </c>
    </row>
    <row r="442" spans="1:22" s="5" customFormat="1" ht="45.75" customHeight="1" x14ac:dyDescent="0.25">
      <c r="A442" s="90">
        <v>39</v>
      </c>
      <c r="B442" s="68" t="s">
        <v>512</v>
      </c>
      <c r="C442" s="90" t="s">
        <v>39</v>
      </c>
      <c r="D442" s="90">
        <v>1981</v>
      </c>
      <c r="E442" s="90">
        <v>2019</v>
      </c>
      <c r="F442" s="90" t="s">
        <v>61</v>
      </c>
      <c r="G442" s="67">
        <v>5</v>
      </c>
      <c r="H442" s="67">
        <v>6</v>
      </c>
      <c r="I442" s="145">
        <v>4236.6000000000004</v>
      </c>
      <c r="J442" s="145">
        <v>3807.7</v>
      </c>
      <c r="K442" s="145">
        <v>3638.4</v>
      </c>
      <c r="L442" s="146">
        <v>161</v>
      </c>
      <c r="M442" s="145">
        <f t="shared" si="100"/>
        <v>915126.82</v>
      </c>
      <c r="N442" s="145">
        <v>0</v>
      </c>
      <c r="O442" s="145">
        <v>0</v>
      </c>
      <c r="P442" s="145">
        <v>0</v>
      </c>
      <c r="Q442" s="145">
        <f>'Таблица 3 '!C439</f>
        <v>915126.82</v>
      </c>
      <c r="R442" s="145">
        <f t="shared" si="101"/>
        <v>915126.82</v>
      </c>
      <c r="S442" s="145">
        <v>0</v>
      </c>
      <c r="T442" s="91">
        <f t="shared" si="102"/>
        <v>240.33585103868478</v>
      </c>
      <c r="U442" s="91">
        <v>267</v>
      </c>
      <c r="V442" s="148" t="s">
        <v>489</v>
      </c>
    </row>
    <row r="443" spans="1:22" s="30" customFormat="1" ht="45" customHeight="1" x14ac:dyDescent="0.25">
      <c r="A443" s="90">
        <v>40</v>
      </c>
      <c r="B443" s="68" t="s">
        <v>699</v>
      </c>
      <c r="C443" s="90" t="s">
        <v>39</v>
      </c>
      <c r="D443" s="90">
        <v>1997</v>
      </c>
      <c r="E443" s="90" t="s">
        <v>35</v>
      </c>
      <c r="F443" s="90" t="s">
        <v>46</v>
      </c>
      <c r="G443" s="67">
        <v>9</v>
      </c>
      <c r="H443" s="67">
        <v>9</v>
      </c>
      <c r="I443" s="145">
        <v>12589</v>
      </c>
      <c r="J443" s="145">
        <v>12589</v>
      </c>
      <c r="K443" s="145">
        <v>12589</v>
      </c>
      <c r="L443" s="146">
        <v>138</v>
      </c>
      <c r="M443" s="145">
        <f t="shared" ref="M443" si="104">SUM(N443:Q443)</f>
        <v>149450.85</v>
      </c>
      <c r="N443" s="145">
        <v>0</v>
      </c>
      <c r="O443" s="145">
        <v>0</v>
      </c>
      <c r="P443" s="145">
        <v>0</v>
      </c>
      <c r="Q443" s="145">
        <f>'Таблица 3 '!C440</f>
        <v>149450.85</v>
      </c>
      <c r="R443" s="145">
        <f t="shared" si="101"/>
        <v>149450.85</v>
      </c>
      <c r="S443" s="145">
        <v>0</v>
      </c>
      <c r="T443" s="91">
        <f t="shared" si="102"/>
        <v>11.871542616570022</v>
      </c>
      <c r="U443" s="91">
        <v>267</v>
      </c>
      <c r="V443" s="148" t="s">
        <v>489</v>
      </c>
    </row>
    <row r="444" spans="1:22" s="5" customFormat="1" ht="45.75" customHeight="1" x14ac:dyDescent="0.25">
      <c r="A444" s="90">
        <v>41</v>
      </c>
      <c r="B444" s="68" t="s">
        <v>513</v>
      </c>
      <c r="C444" s="90" t="s">
        <v>39</v>
      </c>
      <c r="D444" s="90">
        <v>1977</v>
      </c>
      <c r="E444" s="90">
        <v>2021</v>
      </c>
      <c r="F444" s="90" t="s">
        <v>46</v>
      </c>
      <c r="G444" s="67">
        <v>5</v>
      </c>
      <c r="H444" s="67">
        <v>6</v>
      </c>
      <c r="I444" s="145">
        <v>4396.6000000000004</v>
      </c>
      <c r="J444" s="145">
        <v>4375.3999999999996</v>
      </c>
      <c r="K444" s="145">
        <v>4230.7</v>
      </c>
      <c r="L444" s="146">
        <v>168</v>
      </c>
      <c r="M444" s="145">
        <f t="shared" si="100"/>
        <v>13608376.639999999</v>
      </c>
      <c r="N444" s="145">
        <v>0</v>
      </c>
      <c r="O444" s="145">
        <v>0</v>
      </c>
      <c r="P444" s="145">
        <v>0</v>
      </c>
      <c r="Q444" s="145">
        <f>'Таблица 3 '!C441</f>
        <v>13608376.639999999</v>
      </c>
      <c r="R444" s="145">
        <f t="shared" si="101"/>
        <v>13608376.639999999</v>
      </c>
      <c r="S444" s="145">
        <v>0</v>
      </c>
      <c r="T444" s="91">
        <f t="shared" si="102"/>
        <v>3110.2017278420258</v>
      </c>
      <c r="U444" s="91">
        <v>3110.2</v>
      </c>
      <c r="V444" s="148" t="s">
        <v>489</v>
      </c>
    </row>
    <row r="445" spans="1:22" s="6" customFormat="1" ht="45.75" customHeight="1" x14ac:dyDescent="0.25">
      <c r="A445" s="90">
        <v>42</v>
      </c>
      <c r="B445" s="68" t="s">
        <v>514</v>
      </c>
      <c r="C445" s="90" t="s">
        <v>48</v>
      </c>
      <c r="D445" s="90">
        <v>2009</v>
      </c>
      <c r="E445" s="90" t="s">
        <v>35</v>
      </c>
      <c r="F445" s="90" t="s">
        <v>61</v>
      </c>
      <c r="G445" s="67">
        <v>10</v>
      </c>
      <c r="H445" s="67">
        <v>4</v>
      </c>
      <c r="I445" s="145">
        <v>11413.08</v>
      </c>
      <c r="J445" s="145">
        <v>11413.08</v>
      </c>
      <c r="K445" s="145">
        <v>11413.08</v>
      </c>
      <c r="L445" s="146">
        <v>257</v>
      </c>
      <c r="M445" s="145">
        <f t="shared" si="100"/>
        <v>4555429.5299999993</v>
      </c>
      <c r="N445" s="145">
        <v>0</v>
      </c>
      <c r="O445" s="145">
        <v>0</v>
      </c>
      <c r="P445" s="145">
        <v>0</v>
      </c>
      <c r="Q445" s="145">
        <f>'Таблица 3 '!C442</f>
        <v>4555429.5299999993</v>
      </c>
      <c r="R445" s="145">
        <f t="shared" si="101"/>
        <v>4555429.5299999993</v>
      </c>
      <c r="S445" s="145">
        <v>0</v>
      </c>
      <c r="T445" s="91">
        <f t="shared" si="102"/>
        <v>399.14111966270275</v>
      </c>
      <c r="U445" s="91">
        <v>399.14</v>
      </c>
      <c r="V445" s="148" t="s">
        <v>489</v>
      </c>
    </row>
    <row r="446" spans="1:22" s="5" customFormat="1" ht="45.75" customHeight="1" x14ac:dyDescent="0.25">
      <c r="A446" s="90">
        <v>43</v>
      </c>
      <c r="B446" s="68" t="s">
        <v>110</v>
      </c>
      <c r="C446" s="90" t="s">
        <v>39</v>
      </c>
      <c r="D446" s="90">
        <v>1949</v>
      </c>
      <c r="E446" s="90">
        <v>2021</v>
      </c>
      <c r="F446" s="90" t="s">
        <v>61</v>
      </c>
      <c r="G446" s="67">
        <v>2</v>
      </c>
      <c r="H446" s="67">
        <v>2</v>
      </c>
      <c r="I446" s="145">
        <v>899.3</v>
      </c>
      <c r="J446" s="145">
        <v>861.7</v>
      </c>
      <c r="K446" s="145">
        <v>805.8</v>
      </c>
      <c r="L446" s="146">
        <v>24</v>
      </c>
      <c r="M446" s="145">
        <f t="shared" si="100"/>
        <v>2900002.37</v>
      </c>
      <c r="N446" s="145">
        <v>0</v>
      </c>
      <c r="O446" s="145">
        <v>0</v>
      </c>
      <c r="P446" s="145">
        <v>0</v>
      </c>
      <c r="Q446" s="145">
        <f>'Таблица 3 '!C443</f>
        <v>2900002.37</v>
      </c>
      <c r="R446" s="145">
        <f t="shared" si="101"/>
        <v>2900002.37</v>
      </c>
      <c r="S446" s="145">
        <v>0</v>
      </c>
      <c r="T446" s="91">
        <f t="shared" si="102"/>
        <v>3365.4431588719972</v>
      </c>
      <c r="U446" s="91">
        <v>3365.44</v>
      </c>
      <c r="V446" s="148" t="s">
        <v>489</v>
      </c>
    </row>
    <row r="447" spans="1:22" s="30" customFormat="1" ht="45" customHeight="1" x14ac:dyDescent="0.25">
      <c r="A447" s="90">
        <v>44</v>
      </c>
      <c r="B447" s="68" t="s">
        <v>705</v>
      </c>
      <c r="C447" s="90" t="s">
        <v>39</v>
      </c>
      <c r="D447" s="90">
        <v>1983</v>
      </c>
      <c r="E447" s="90">
        <v>2019</v>
      </c>
      <c r="F447" s="90" t="s">
        <v>46</v>
      </c>
      <c r="G447" s="67">
        <v>5</v>
      </c>
      <c r="H447" s="67">
        <v>6</v>
      </c>
      <c r="I447" s="145">
        <v>5788.9</v>
      </c>
      <c r="J447" s="145">
        <v>5789.7</v>
      </c>
      <c r="K447" s="145">
        <v>5551.7</v>
      </c>
      <c r="L447" s="146">
        <v>248</v>
      </c>
      <c r="M447" s="145">
        <f t="shared" ref="M447" si="105">SUM(N447:Q447)</f>
        <v>508060.63</v>
      </c>
      <c r="N447" s="145">
        <v>0</v>
      </c>
      <c r="O447" s="145">
        <v>0</v>
      </c>
      <c r="P447" s="145">
        <v>0</v>
      </c>
      <c r="Q447" s="145">
        <f>'Таблица 3 '!C444</f>
        <v>508060.63</v>
      </c>
      <c r="R447" s="145">
        <f t="shared" si="101"/>
        <v>508060.63</v>
      </c>
      <c r="S447" s="145">
        <v>0</v>
      </c>
      <c r="T447" s="91">
        <f t="shared" si="102"/>
        <v>87.752496675129976</v>
      </c>
      <c r="U447" s="91">
        <v>267</v>
      </c>
      <c r="V447" s="148" t="s">
        <v>489</v>
      </c>
    </row>
    <row r="448" spans="1:22" s="30" customFormat="1" ht="45" customHeight="1" x14ac:dyDescent="0.25">
      <c r="A448" s="90">
        <v>45</v>
      </c>
      <c r="B448" s="68" t="s">
        <v>706</v>
      </c>
      <c r="C448" s="90" t="s">
        <v>39</v>
      </c>
      <c r="D448" s="90">
        <v>1969</v>
      </c>
      <c r="E448" s="90">
        <v>2020</v>
      </c>
      <c r="F448" s="90" t="s">
        <v>46</v>
      </c>
      <c r="G448" s="67">
        <v>5</v>
      </c>
      <c r="H448" s="67">
        <v>6</v>
      </c>
      <c r="I448" s="145">
        <v>7681.3</v>
      </c>
      <c r="J448" s="145">
        <v>5748.1</v>
      </c>
      <c r="K448" s="145">
        <v>5468.1</v>
      </c>
      <c r="L448" s="146">
        <v>229</v>
      </c>
      <c r="M448" s="145">
        <f>SUM(N448:Q448)</f>
        <v>610552.80000000005</v>
      </c>
      <c r="N448" s="145">
        <v>0</v>
      </c>
      <c r="O448" s="145">
        <v>0</v>
      </c>
      <c r="P448" s="145">
        <v>0</v>
      </c>
      <c r="Q448" s="145">
        <f>'Таблица 3 '!C445</f>
        <v>610552.80000000005</v>
      </c>
      <c r="R448" s="145">
        <f t="shared" si="101"/>
        <v>610552.80000000005</v>
      </c>
      <c r="S448" s="145">
        <v>0</v>
      </c>
      <c r="T448" s="91">
        <f t="shared" si="102"/>
        <v>106.21819383796385</v>
      </c>
      <c r="U448" s="91">
        <v>267</v>
      </c>
      <c r="V448" s="148" t="s">
        <v>489</v>
      </c>
    </row>
    <row r="449" spans="1:22" s="6" customFormat="1" ht="45" customHeight="1" x14ac:dyDescent="0.25">
      <c r="A449" s="90">
        <v>46</v>
      </c>
      <c r="B449" s="68" t="s">
        <v>515</v>
      </c>
      <c r="C449" s="90" t="s">
        <v>39</v>
      </c>
      <c r="D449" s="90">
        <v>1969</v>
      </c>
      <c r="E449" s="90" t="s">
        <v>36</v>
      </c>
      <c r="F449" s="90" t="s">
        <v>46</v>
      </c>
      <c r="G449" s="67">
        <v>5</v>
      </c>
      <c r="H449" s="67">
        <v>6</v>
      </c>
      <c r="I449" s="145">
        <v>7657.1</v>
      </c>
      <c r="J449" s="145">
        <v>5796.8</v>
      </c>
      <c r="K449" s="145">
        <v>5382.5</v>
      </c>
      <c r="L449" s="146">
        <v>253</v>
      </c>
      <c r="M449" s="145">
        <f t="shared" si="100"/>
        <v>561513.86</v>
      </c>
      <c r="N449" s="145">
        <v>0</v>
      </c>
      <c r="O449" s="145">
        <v>0</v>
      </c>
      <c r="P449" s="145">
        <v>0</v>
      </c>
      <c r="Q449" s="145">
        <f>'Таблица 3 '!C446</f>
        <v>561513.86</v>
      </c>
      <c r="R449" s="145">
        <f t="shared" si="101"/>
        <v>561513.86</v>
      </c>
      <c r="S449" s="145">
        <v>0</v>
      </c>
      <c r="T449" s="91">
        <f t="shared" si="102"/>
        <v>96.866177891250345</v>
      </c>
      <c r="U449" s="91">
        <v>267</v>
      </c>
      <c r="V449" s="148" t="s">
        <v>489</v>
      </c>
    </row>
    <row r="450" spans="1:22" s="5" customFormat="1" ht="45.75" customHeight="1" x14ac:dyDescent="0.25">
      <c r="A450" s="90">
        <v>47</v>
      </c>
      <c r="B450" s="68" t="s">
        <v>516</v>
      </c>
      <c r="C450" s="90" t="s">
        <v>39</v>
      </c>
      <c r="D450" s="90">
        <v>1958</v>
      </c>
      <c r="E450" s="90" t="s">
        <v>36</v>
      </c>
      <c r="F450" s="90" t="s">
        <v>61</v>
      </c>
      <c r="G450" s="67">
        <v>5</v>
      </c>
      <c r="H450" s="67">
        <v>2</v>
      </c>
      <c r="I450" s="145">
        <v>2044.5</v>
      </c>
      <c r="J450" s="145">
        <v>1615.3</v>
      </c>
      <c r="K450" s="145">
        <v>1503.7</v>
      </c>
      <c r="L450" s="146">
        <v>69</v>
      </c>
      <c r="M450" s="145">
        <f t="shared" si="100"/>
        <v>4963179.9899999993</v>
      </c>
      <c r="N450" s="145">
        <v>0</v>
      </c>
      <c r="O450" s="145">
        <v>0</v>
      </c>
      <c r="P450" s="145">
        <v>0</v>
      </c>
      <c r="Q450" s="145">
        <f>'Таблица 3 '!C447</f>
        <v>4963179.9899999993</v>
      </c>
      <c r="R450" s="145">
        <f t="shared" si="101"/>
        <v>4963179.9899999993</v>
      </c>
      <c r="S450" s="145">
        <v>0</v>
      </c>
      <c r="T450" s="91">
        <f t="shared" si="102"/>
        <v>3072.6057017272328</v>
      </c>
      <c r="U450" s="91">
        <v>3072.61</v>
      </c>
      <c r="V450" s="148" t="s">
        <v>489</v>
      </c>
    </row>
    <row r="451" spans="1:22" s="30" customFormat="1" ht="45" customHeight="1" x14ac:dyDescent="0.25">
      <c r="A451" s="90">
        <v>48</v>
      </c>
      <c r="B451" s="68" t="s">
        <v>707</v>
      </c>
      <c r="C451" s="90" t="s">
        <v>39</v>
      </c>
      <c r="D451" s="90">
        <v>1978</v>
      </c>
      <c r="E451" s="90" t="s">
        <v>36</v>
      </c>
      <c r="F451" s="90" t="s">
        <v>61</v>
      </c>
      <c r="G451" s="67">
        <v>5</v>
      </c>
      <c r="H451" s="67">
        <v>4</v>
      </c>
      <c r="I451" s="145">
        <v>4525.3</v>
      </c>
      <c r="J451" s="145">
        <v>3372.3</v>
      </c>
      <c r="K451" s="145">
        <v>3158.7</v>
      </c>
      <c r="L451" s="146">
        <v>124</v>
      </c>
      <c r="M451" s="145">
        <f t="shared" ref="M451" si="106">SUM(N451:Q451)</f>
        <v>307618.99</v>
      </c>
      <c r="N451" s="145">
        <v>0</v>
      </c>
      <c r="O451" s="145">
        <v>0</v>
      </c>
      <c r="P451" s="145">
        <v>0</v>
      </c>
      <c r="Q451" s="145">
        <f>'Таблица 3 '!C448</f>
        <v>307618.99</v>
      </c>
      <c r="R451" s="145">
        <f t="shared" si="101"/>
        <v>307618.99</v>
      </c>
      <c r="S451" s="145">
        <v>0</v>
      </c>
      <c r="T451" s="91">
        <f t="shared" si="102"/>
        <v>91.219342881712777</v>
      </c>
      <c r="U451" s="91">
        <v>267</v>
      </c>
      <c r="V451" s="148" t="s">
        <v>489</v>
      </c>
    </row>
    <row r="452" spans="1:22" s="5" customFormat="1" ht="45.75" customHeight="1" x14ac:dyDescent="0.25">
      <c r="A452" s="90">
        <v>49</v>
      </c>
      <c r="B452" s="68" t="s">
        <v>517</v>
      </c>
      <c r="C452" s="90" t="s">
        <v>39</v>
      </c>
      <c r="D452" s="90">
        <v>1969</v>
      </c>
      <c r="E452" s="90">
        <v>2020</v>
      </c>
      <c r="F452" s="90" t="s">
        <v>46</v>
      </c>
      <c r="G452" s="67">
        <v>5</v>
      </c>
      <c r="H452" s="67">
        <v>2</v>
      </c>
      <c r="I452" s="145">
        <v>2116.1999999999998</v>
      </c>
      <c r="J452" s="145">
        <v>1646.7</v>
      </c>
      <c r="K452" s="145">
        <v>1600.4</v>
      </c>
      <c r="L452" s="146">
        <v>70</v>
      </c>
      <c r="M452" s="145">
        <f t="shared" si="100"/>
        <v>3269570.3600000003</v>
      </c>
      <c r="N452" s="145">
        <v>0</v>
      </c>
      <c r="O452" s="145">
        <v>0</v>
      </c>
      <c r="P452" s="145">
        <v>0</v>
      </c>
      <c r="Q452" s="145">
        <f>'Таблица 3 '!C449</f>
        <v>3269570.3600000003</v>
      </c>
      <c r="R452" s="145">
        <f t="shared" si="101"/>
        <v>3269570.3600000003</v>
      </c>
      <c r="S452" s="145">
        <v>0</v>
      </c>
      <c r="T452" s="91">
        <f t="shared" si="102"/>
        <v>1985.5288516426795</v>
      </c>
      <c r="U452" s="91">
        <v>2259.56</v>
      </c>
      <c r="V452" s="148" t="s">
        <v>489</v>
      </c>
    </row>
    <row r="453" spans="1:22" s="8" customFormat="1" ht="45.75" customHeight="1" x14ac:dyDescent="0.25">
      <c r="A453" s="90">
        <v>50</v>
      </c>
      <c r="B453" s="68" t="s">
        <v>119</v>
      </c>
      <c r="C453" s="90" t="s">
        <v>39</v>
      </c>
      <c r="D453" s="90">
        <v>1968</v>
      </c>
      <c r="E453" s="90">
        <v>2018</v>
      </c>
      <c r="F453" s="90" t="s">
        <v>46</v>
      </c>
      <c r="G453" s="67">
        <v>5</v>
      </c>
      <c r="H453" s="67">
        <v>2</v>
      </c>
      <c r="I453" s="145">
        <v>2219.4</v>
      </c>
      <c r="J453" s="145">
        <v>1662.8</v>
      </c>
      <c r="K453" s="145">
        <v>1620.5</v>
      </c>
      <c r="L453" s="146">
        <v>67</v>
      </c>
      <c r="M453" s="145">
        <f t="shared" si="100"/>
        <v>263895.78999999998</v>
      </c>
      <c r="N453" s="145">
        <v>0</v>
      </c>
      <c r="O453" s="145">
        <v>0</v>
      </c>
      <c r="P453" s="145">
        <v>0</v>
      </c>
      <c r="Q453" s="145">
        <f>'Таблица 3 '!C450</f>
        <v>263895.78999999998</v>
      </c>
      <c r="R453" s="145">
        <f t="shared" si="101"/>
        <v>263895.78999999998</v>
      </c>
      <c r="S453" s="145">
        <v>0</v>
      </c>
      <c r="T453" s="91">
        <f t="shared" si="102"/>
        <v>158.70567115708442</v>
      </c>
      <c r="U453" s="91">
        <v>158.71</v>
      </c>
      <c r="V453" s="148" t="s">
        <v>489</v>
      </c>
    </row>
    <row r="454" spans="1:22" s="5" customFormat="1" ht="45.75" customHeight="1" x14ac:dyDescent="0.25">
      <c r="A454" s="90">
        <v>51</v>
      </c>
      <c r="B454" s="68" t="s">
        <v>518</v>
      </c>
      <c r="C454" s="90" t="s">
        <v>39</v>
      </c>
      <c r="D454" s="90">
        <v>1995</v>
      </c>
      <c r="E454" s="90" t="s">
        <v>36</v>
      </c>
      <c r="F454" s="90" t="s">
        <v>46</v>
      </c>
      <c r="G454" s="67">
        <v>5</v>
      </c>
      <c r="H454" s="67">
        <v>4</v>
      </c>
      <c r="I454" s="145">
        <v>5872.4</v>
      </c>
      <c r="J454" s="145">
        <v>4246.3999999999996</v>
      </c>
      <c r="K454" s="145">
        <v>2465.6999999999998</v>
      </c>
      <c r="L454" s="146">
        <v>208</v>
      </c>
      <c r="M454" s="145">
        <f t="shared" si="100"/>
        <v>5272431.97</v>
      </c>
      <c r="N454" s="145">
        <v>0</v>
      </c>
      <c r="O454" s="145">
        <v>0</v>
      </c>
      <c r="P454" s="145">
        <v>0</v>
      </c>
      <c r="Q454" s="145">
        <f>'Таблица 3 '!C451</f>
        <v>5272431.97</v>
      </c>
      <c r="R454" s="145">
        <f t="shared" si="101"/>
        <v>5272431.97</v>
      </c>
      <c r="S454" s="145">
        <v>0</v>
      </c>
      <c r="T454" s="91">
        <f t="shared" si="102"/>
        <v>1241.6239567633761</v>
      </c>
      <c r="U454" s="91">
        <v>1165.98</v>
      </c>
      <c r="V454" s="148" t="s">
        <v>489</v>
      </c>
    </row>
    <row r="455" spans="1:22" s="6" customFormat="1" ht="45.75" customHeight="1" x14ac:dyDescent="0.25">
      <c r="A455" s="90">
        <v>52</v>
      </c>
      <c r="B455" s="68" t="s">
        <v>519</v>
      </c>
      <c r="C455" s="90" t="s">
        <v>48</v>
      </c>
      <c r="D455" s="90">
        <v>1963</v>
      </c>
      <c r="E455" s="90" t="s">
        <v>35</v>
      </c>
      <c r="F455" s="90" t="s">
        <v>46</v>
      </c>
      <c r="G455" s="67">
        <v>5</v>
      </c>
      <c r="H455" s="67">
        <v>4</v>
      </c>
      <c r="I455" s="145">
        <v>3316.7</v>
      </c>
      <c r="J455" s="145">
        <v>2868.2</v>
      </c>
      <c r="K455" s="145">
        <v>2717.1</v>
      </c>
      <c r="L455" s="146">
        <v>95</v>
      </c>
      <c r="M455" s="145">
        <f t="shared" si="100"/>
        <v>1764925.8</v>
      </c>
      <c r="N455" s="145">
        <v>0</v>
      </c>
      <c r="O455" s="145">
        <v>0</v>
      </c>
      <c r="P455" s="145">
        <v>0</v>
      </c>
      <c r="Q455" s="145">
        <f>'Таблица 3 '!C452</f>
        <v>1764925.8</v>
      </c>
      <c r="R455" s="145">
        <f t="shared" si="101"/>
        <v>1764925.8</v>
      </c>
      <c r="S455" s="145">
        <v>0</v>
      </c>
      <c r="T455" s="91">
        <f t="shared" si="102"/>
        <v>615.34265392929365</v>
      </c>
      <c r="U455" s="91">
        <v>615.34</v>
      </c>
      <c r="V455" s="148" t="s">
        <v>489</v>
      </c>
    </row>
    <row r="456" spans="1:22" s="5" customFormat="1" ht="45.75" customHeight="1" x14ac:dyDescent="0.25">
      <c r="A456" s="90">
        <v>53</v>
      </c>
      <c r="B456" s="68" t="s">
        <v>123</v>
      </c>
      <c r="C456" s="90" t="s">
        <v>39</v>
      </c>
      <c r="D456" s="90">
        <v>1993</v>
      </c>
      <c r="E456" s="90">
        <v>2021</v>
      </c>
      <c r="F456" s="90" t="s">
        <v>46</v>
      </c>
      <c r="G456" s="67">
        <v>5</v>
      </c>
      <c r="H456" s="67">
        <v>2</v>
      </c>
      <c r="I456" s="145">
        <v>2738.2</v>
      </c>
      <c r="J456" s="145">
        <v>2401.6999999999998</v>
      </c>
      <c r="K456" s="145">
        <v>2035.7</v>
      </c>
      <c r="L456" s="146">
        <v>101</v>
      </c>
      <c r="M456" s="145">
        <f t="shared" si="100"/>
        <v>2132891.2599999998</v>
      </c>
      <c r="N456" s="145">
        <v>0</v>
      </c>
      <c r="O456" s="145">
        <v>0</v>
      </c>
      <c r="P456" s="145">
        <v>0</v>
      </c>
      <c r="Q456" s="145">
        <f>'Таблица 3 '!C453</f>
        <v>2132891.2599999998</v>
      </c>
      <c r="R456" s="145">
        <f t="shared" si="101"/>
        <v>2132891.2599999998</v>
      </c>
      <c r="S456" s="145">
        <v>0</v>
      </c>
      <c r="T456" s="91">
        <f t="shared" si="102"/>
        <v>888.07563808968644</v>
      </c>
      <c r="U456" s="91">
        <v>888.07563808968644</v>
      </c>
      <c r="V456" s="148" t="s">
        <v>489</v>
      </c>
    </row>
    <row r="457" spans="1:22" s="5" customFormat="1" ht="45.75" customHeight="1" x14ac:dyDescent="0.25">
      <c r="A457" s="90">
        <v>54</v>
      </c>
      <c r="B457" s="68" t="s">
        <v>520</v>
      </c>
      <c r="C457" s="90" t="s">
        <v>39</v>
      </c>
      <c r="D457" s="90">
        <v>1984</v>
      </c>
      <c r="E457" s="90">
        <v>2021</v>
      </c>
      <c r="F457" s="90" t="s">
        <v>61</v>
      </c>
      <c r="G457" s="67">
        <v>9</v>
      </c>
      <c r="H457" s="67">
        <v>4</v>
      </c>
      <c r="I457" s="145">
        <v>10537.66</v>
      </c>
      <c r="J457" s="145">
        <v>8276.5</v>
      </c>
      <c r="K457" s="145">
        <v>7000.3</v>
      </c>
      <c r="L457" s="146">
        <v>240</v>
      </c>
      <c r="M457" s="145">
        <f t="shared" si="100"/>
        <v>17938384</v>
      </c>
      <c r="N457" s="145">
        <v>0</v>
      </c>
      <c r="O457" s="145">
        <v>0</v>
      </c>
      <c r="P457" s="145">
        <v>0</v>
      </c>
      <c r="Q457" s="145">
        <f>'Таблица 3 '!C454</f>
        <v>17938384</v>
      </c>
      <c r="R457" s="145">
        <f t="shared" si="101"/>
        <v>17938384</v>
      </c>
      <c r="S457" s="145">
        <v>0</v>
      </c>
      <c r="T457" s="91">
        <f t="shared" si="102"/>
        <v>2167.387663867577</v>
      </c>
      <c r="U457" s="91">
        <v>2074.3000000000002</v>
      </c>
      <c r="V457" s="148" t="s">
        <v>489</v>
      </c>
    </row>
    <row r="458" spans="1:22" s="5" customFormat="1" ht="45.75" customHeight="1" x14ac:dyDescent="0.25">
      <c r="A458" s="90">
        <v>55</v>
      </c>
      <c r="B458" s="68" t="s">
        <v>521</v>
      </c>
      <c r="C458" s="90" t="s">
        <v>39</v>
      </c>
      <c r="D458" s="90">
        <v>1968</v>
      </c>
      <c r="E458" s="90">
        <v>2021</v>
      </c>
      <c r="F458" s="90" t="s">
        <v>61</v>
      </c>
      <c r="G458" s="67">
        <v>5</v>
      </c>
      <c r="H458" s="67">
        <v>4</v>
      </c>
      <c r="I458" s="145">
        <v>3701.9</v>
      </c>
      <c r="J458" s="145">
        <v>3173.2</v>
      </c>
      <c r="K458" s="145">
        <v>2688.2</v>
      </c>
      <c r="L458" s="146">
        <v>89</v>
      </c>
      <c r="M458" s="145">
        <f t="shared" si="100"/>
        <v>1572755.66</v>
      </c>
      <c r="N458" s="145">
        <v>0</v>
      </c>
      <c r="O458" s="145">
        <v>0</v>
      </c>
      <c r="P458" s="145">
        <v>0</v>
      </c>
      <c r="Q458" s="145">
        <f>'Таблица 3 '!C455</f>
        <v>1572755.66</v>
      </c>
      <c r="R458" s="145">
        <f t="shared" si="101"/>
        <v>1572755.66</v>
      </c>
      <c r="S458" s="145">
        <v>0</v>
      </c>
      <c r="T458" s="91">
        <f t="shared" si="102"/>
        <v>495.63710450018908</v>
      </c>
      <c r="U458" s="91">
        <v>495.64</v>
      </c>
      <c r="V458" s="148" t="s">
        <v>489</v>
      </c>
    </row>
    <row r="459" spans="1:22" s="5" customFormat="1" ht="45.75" customHeight="1" x14ac:dyDescent="0.25">
      <c r="A459" s="90">
        <v>56</v>
      </c>
      <c r="B459" s="68" t="s">
        <v>522</v>
      </c>
      <c r="C459" s="90" t="s">
        <v>39</v>
      </c>
      <c r="D459" s="90">
        <v>1975</v>
      </c>
      <c r="E459" s="90">
        <v>2022</v>
      </c>
      <c r="F459" s="90" t="s">
        <v>61</v>
      </c>
      <c r="G459" s="67">
        <v>5</v>
      </c>
      <c r="H459" s="67">
        <v>6</v>
      </c>
      <c r="I459" s="145">
        <v>5309.9</v>
      </c>
      <c r="J459" s="145">
        <v>4498.5</v>
      </c>
      <c r="K459" s="145">
        <v>4180.3999999999996</v>
      </c>
      <c r="L459" s="146">
        <v>160</v>
      </c>
      <c r="M459" s="145">
        <f t="shared" si="100"/>
        <v>3638228.4800000004</v>
      </c>
      <c r="N459" s="145">
        <v>0</v>
      </c>
      <c r="O459" s="145">
        <v>0</v>
      </c>
      <c r="P459" s="145">
        <v>0</v>
      </c>
      <c r="Q459" s="145">
        <f>'Таблица 3 '!C456</f>
        <v>3638228.4800000004</v>
      </c>
      <c r="R459" s="145">
        <f t="shared" si="101"/>
        <v>3638228.4800000004</v>
      </c>
      <c r="S459" s="145">
        <v>0</v>
      </c>
      <c r="T459" s="91">
        <f t="shared" si="102"/>
        <v>808.76480604646008</v>
      </c>
      <c r="U459" s="91">
        <v>773.83</v>
      </c>
      <c r="V459" s="148" t="s">
        <v>489</v>
      </c>
    </row>
    <row r="460" spans="1:22" s="5" customFormat="1" ht="45.75" customHeight="1" x14ac:dyDescent="0.25">
      <c r="A460" s="90">
        <v>57</v>
      </c>
      <c r="B460" s="68" t="s">
        <v>127</v>
      </c>
      <c r="C460" s="90" t="s">
        <v>39</v>
      </c>
      <c r="D460" s="90">
        <v>1960</v>
      </c>
      <c r="E460" s="90">
        <v>2017</v>
      </c>
      <c r="F460" s="90" t="s">
        <v>61</v>
      </c>
      <c r="G460" s="67">
        <v>4</v>
      </c>
      <c r="H460" s="67">
        <v>2</v>
      </c>
      <c r="I460" s="145">
        <v>1896.7</v>
      </c>
      <c r="J460" s="145">
        <v>1370.6</v>
      </c>
      <c r="K460" s="145">
        <v>1370.6</v>
      </c>
      <c r="L460" s="146">
        <v>43</v>
      </c>
      <c r="M460" s="145">
        <f t="shared" si="100"/>
        <v>632187.18000000005</v>
      </c>
      <c r="N460" s="145">
        <v>0</v>
      </c>
      <c r="O460" s="145">
        <v>0</v>
      </c>
      <c r="P460" s="145">
        <v>0</v>
      </c>
      <c r="Q460" s="145">
        <f>'Таблица 3 '!C457</f>
        <v>632187.18000000005</v>
      </c>
      <c r="R460" s="145">
        <f t="shared" si="101"/>
        <v>632187.18000000005</v>
      </c>
      <c r="S460" s="145">
        <v>0</v>
      </c>
      <c r="T460" s="91">
        <f t="shared" si="102"/>
        <v>461.24848971253471</v>
      </c>
      <c r="U460" s="91">
        <v>726</v>
      </c>
      <c r="V460" s="148" t="s">
        <v>489</v>
      </c>
    </row>
    <row r="461" spans="1:22" s="5" customFormat="1" ht="45.75" customHeight="1" x14ac:dyDescent="0.25">
      <c r="A461" s="90">
        <v>58</v>
      </c>
      <c r="B461" s="68" t="s">
        <v>523</v>
      </c>
      <c r="C461" s="90" t="s">
        <v>39</v>
      </c>
      <c r="D461" s="90">
        <v>1982</v>
      </c>
      <c r="E461" s="90" t="s">
        <v>36</v>
      </c>
      <c r="F461" s="90" t="s">
        <v>61</v>
      </c>
      <c r="G461" s="67">
        <v>5</v>
      </c>
      <c r="H461" s="67">
        <v>4</v>
      </c>
      <c r="I461" s="145">
        <v>4841.8999999999996</v>
      </c>
      <c r="J461" s="145">
        <v>2858.2</v>
      </c>
      <c r="K461" s="145">
        <v>2858.2</v>
      </c>
      <c r="L461" s="146">
        <v>95</v>
      </c>
      <c r="M461" s="145">
        <f t="shared" si="100"/>
        <v>9603588.4199999999</v>
      </c>
      <c r="N461" s="145">
        <v>0</v>
      </c>
      <c r="O461" s="145">
        <v>0</v>
      </c>
      <c r="P461" s="145">
        <v>0</v>
      </c>
      <c r="Q461" s="145">
        <f>'Таблица 3 '!C458</f>
        <v>9603588.4199999999</v>
      </c>
      <c r="R461" s="145">
        <f t="shared" si="101"/>
        <v>9603588.4199999999</v>
      </c>
      <c r="S461" s="145">
        <v>0</v>
      </c>
      <c r="T461" s="91">
        <f t="shared" si="102"/>
        <v>3360.0127422853548</v>
      </c>
      <c r="U461" s="91">
        <v>3360.01</v>
      </c>
      <c r="V461" s="148" t="s">
        <v>489</v>
      </c>
    </row>
    <row r="462" spans="1:22" s="6" customFormat="1" ht="45" customHeight="1" x14ac:dyDescent="0.25">
      <c r="A462" s="90">
        <v>59</v>
      </c>
      <c r="B462" s="68" t="s">
        <v>128</v>
      </c>
      <c r="C462" s="90" t="s">
        <v>39</v>
      </c>
      <c r="D462" s="90">
        <v>1990</v>
      </c>
      <c r="E462" s="90">
        <v>2021</v>
      </c>
      <c r="F462" s="90" t="s">
        <v>61</v>
      </c>
      <c r="G462" s="67">
        <v>5</v>
      </c>
      <c r="H462" s="67">
        <v>6</v>
      </c>
      <c r="I462" s="145">
        <v>6403.3</v>
      </c>
      <c r="J462" s="145">
        <v>4071.3</v>
      </c>
      <c r="K462" s="145">
        <v>4013.4</v>
      </c>
      <c r="L462" s="146">
        <v>213</v>
      </c>
      <c r="M462" s="145">
        <f t="shared" si="100"/>
        <v>212104.91</v>
      </c>
      <c r="N462" s="145">
        <v>0</v>
      </c>
      <c r="O462" s="145">
        <v>0</v>
      </c>
      <c r="P462" s="145">
        <v>0</v>
      </c>
      <c r="Q462" s="145">
        <f>'Таблица 3 '!C459</f>
        <v>212104.91</v>
      </c>
      <c r="R462" s="145">
        <f t="shared" si="101"/>
        <v>212104.91</v>
      </c>
      <c r="S462" s="145">
        <v>0</v>
      </c>
      <c r="T462" s="91">
        <f t="shared" si="102"/>
        <v>52.09758799400683</v>
      </c>
      <c r="U462" s="91">
        <v>52.1</v>
      </c>
      <c r="V462" s="148" t="s">
        <v>489</v>
      </c>
    </row>
    <row r="463" spans="1:22" s="5" customFormat="1" ht="45.75" customHeight="1" x14ac:dyDescent="0.25">
      <c r="A463" s="90">
        <v>60</v>
      </c>
      <c r="B463" s="68" t="s">
        <v>129</v>
      </c>
      <c r="C463" s="90" t="s">
        <v>39</v>
      </c>
      <c r="D463" s="90">
        <v>1993</v>
      </c>
      <c r="E463" s="90" t="s">
        <v>36</v>
      </c>
      <c r="F463" s="90" t="s">
        <v>46</v>
      </c>
      <c r="G463" s="67">
        <v>7</v>
      </c>
      <c r="H463" s="67">
        <v>2</v>
      </c>
      <c r="I463" s="145">
        <v>3265.3</v>
      </c>
      <c r="J463" s="145">
        <v>2601.6999999999998</v>
      </c>
      <c r="K463" s="145">
        <v>2543.6999999999998</v>
      </c>
      <c r="L463" s="146">
        <v>68</v>
      </c>
      <c r="M463" s="145">
        <f t="shared" si="100"/>
        <v>248838.67</v>
      </c>
      <c r="N463" s="145">
        <v>0</v>
      </c>
      <c r="O463" s="145">
        <v>0</v>
      </c>
      <c r="P463" s="145">
        <v>0</v>
      </c>
      <c r="Q463" s="145">
        <f>'Таблица 3 '!C460</f>
        <v>248838.67</v>
      </c>
      <c r="R463" s="145">
        <f t="shared" si="101"/>
        <v>248838.67</v>
      </c>
      <c r="S463" s="145">
        <v>0</v>
      </c>
      <c r="T463" s="91">
        <f t="shared" si="102"/>
        <v>95.644643886689479</v>
      </c>
      <c r="U463" s="91">
        <v>95.64</v>
      </c>
      <c r="V463" s="148" t="s">
        <v>489</v>
      </c>
    </row>
    <row r="464" spans="1:22" s="5" customFormat="1" ht="45.75" customHeight="1" x14ac:dyDescent="0.25">
      <c r="A464" s="90">
        <v>61</v>
      </c>
      <c r="B464" s="68" t="s">
        <v>130</v>
      </c>
      <c r="C464" s="90" t="s">
        <v>39</v>
      </c>
      <c r="D464" s="90">
        <v>1994</v>
      </c>
      <c r="E464" s="90">
        <v>2019</v>
      </c>
      <c r="F464" s="90" t="s">
        <v>46</v>
      </c>
      <c r="G464" s="67">
        <v>10</v>
      </c>
      <c r="H464" s="67">
        <v>1</v>
      </c>
      <c r="I464" s="145">
        <v>2419</v>
      </c>
      <c r="J464" s="145">
        <v>2361.8000000000002</v>
      </c>
      <c r="K464" s="145">
        <v>2361.8000000000002</v>
      </c>
      <c r="L464" s="146">
        <v>95</v>
      </c>
      <c r="M464" s="145">
        <f t="shared" si="100"/>
        <v>5658645.9500000002</v>
      </c>
      <c r="N464" s="145">
        <v>0</v>
      </c>
      <c r="O464" s="145">
        <v>0</v>
      </c>
      <c r="P464" s="145">
        <v>0</v>
      </c>
      <c r="Q464" s="145">
        <f>'Таблица 3 '!C461</f>
        <v>5658645.9500000002</v>
      </c>
      <c r="R464" s="145">
        <f t="shared" si="101"/>
        <v>5658645.9500000002</v>
      </c>
      <c r="S464" s="145">
        <v>0</v>
      </c>
      <c r="T464" s="91">
        <f t="shared" si="102"/>
        <v>2395.9039503768313</v>
      </c>
      <c r="U464" s="91">
        <v>2395.9</v>
      </c>
      <c r="V464" s="148" t="s">
        <v>489</v>
      </c>
    </row>
    <row r="465" spans="1:22" s="6" customFormat="1" ht="45" customHeight="1" x14ac:dyDescent="0.25">
      <c r="A465" s="90">
        <v>62</v>
      </c>
      <c r="B465" s="68" t="s">
        <v>524</v>
      </c>
      <c r="C465" s="90" t="s">
        <v>48</v>
      </c>
      <c r="D465" s="90">
        <v>1970</v>
      </c>
      <c r="E465" s="90" t="s">
        <v>35</v>
      </c>
      <c r="F465" s="90" t="s">
        <v>46</v>
      </c>
      <c r="G465" s="67">
        <v>5</v>
      </c>
      <c r="H465" s="67">
        <v>4</v>
      </c>
      <c r="I465" s="145">
        <v>3237.5</v>
      </c>
      <c r="J465" s="145">
        <v>3237.5</v>
      </c>
      <c r="K465" s="145">
        <v>3237.5</v>
      </c>
      <c r="L465" s="146">
        <v>143</v>
      </c>
      <c r="M465" s="145">
        <f t="shared" si="100"/>
        <v>2304792</v>
      </c>
      <c r="N465" s="145">
        <v>0</v>
      </c>
      <c r="O465" s="145">
        <v>0</v>
      </c>
      <c r="P465" s="145">
        <v>0</v>
      </c>
      <c r="Q465" s="145">
        <f>'Таблица 3 '!C462</f>
        <v>2304792</v>
      </c>
      <c r="R465" s="145">
        <f t="shared" si="101"/>
        <v>2304792</v>
      </c>
      <c r="S465" s="145">
        <v>0</v>
      </c>
      <c r="T465" s="91">
        <f t="shared" si="102"/>
        <v>711.90486486486486</v>
      </c>
      <c r="U465" s="91">
        <v>711.9</v>
      </c>
      <c r="V465" s="148" t="s">
        <v>489</v>
      </c>
    </row>
    <row r="466" spans="1:22" s="6" customFormat="1" ht="45" customHeight="1" x14ac:dyDescent="0.25">
      <c r="A466" s="90">
        <v>63</v>
      </c>
      <c r="B466" s="68" t="s">
        <v>133</v>
      </c>
      <c r="C466" s="90" t="s">
        <v>39</v>
      </c>
      <c r="D466" s="90">
        <v>1985</v>
      </c>
      <c r="E466" s="90">
        <v>2020</v>
      </c>
      <c r="F466" s="90" t="s">
        <v>61</v>
      </c>
      <c r="G466" s="67">
        <v>5</v>
      </c>
      <c r="H466" s="67">
        <v>3</v>
      </c>
      <c r="I466" s="145">
        <v>1949.4</v>
      </c>
      <c r="J466" s="145">
        <v>1755</v>
      </c>
      <c r="K466" s="145">
        <v>1755</v>
      </c>
      <c r="L466" s="146">
        <v>92</v>
      </c>
      <c r="M466" s="145">
        <f t="shared" si="100"/>
        <v>397761.63</v>
      </c>
      <c r="N466" s="145">
        <v>0</v>
      </c>
      <c r="O466" s="145">
        <v>0</v>
      </c>
      <c r="P466" s="145">
        <v>0</v>
      </c>
      <c r="Q466" s="145">
        <f>'Таблица 3 '!C463</f>
        <v>397761.63</v>
      </c>
      <c r="R466" s="145">
        <f t="shared" si="101"/>
        <v>397761.63</v>
      </c>
      <c r="S466" s="145">
        <v>0</v>
      </c>
      <c r="T466" s="91">
        <f t="shared" si="102"/>
        <v>226.64480341880343</v>
      </c>
      <c r="U466" s="91">
        <v>226.64</v>
      </c>
      <c r="V466" s="148" t="s">
        <v>489</v>
      </c>
    </row>
    <row r="467" spans="1:22" s="6" customFormat="1" ht="45.75" customHeight="1" x14ac:dyDescent="0.25">
      <c r="A467" s="90">
        <v>64</v>
      </c>
      <c r="B467" s="68" t="s">
        <v>525</v>
      </c>
      <c r="C467" s="90" t="s">
        <v>48</v>
      </c>
      <c r="D467" s="90">
        <v>1981</v>
      </c>
      <c r="E467" s="90" t="s">
        <v>35</v>
      </c>
      <c r="F467" s="90" t="s">
        <v>46</v>
      </c>
      <c r="G467" s="67">
        <v>5</v>
      </c>
      <c r="H467" s="67">
        <v>4</v>
      </c>
      <c r="I467" s="145">
        <v>3971.1</v>
      </c>
      <c r="J467" s="145">
        <v>2903.8</v>
      </c>
      <c r="K467" s="145">
        <v>2903.8</v>
      </c>
      <c r="L467" s="146">
        <v>130</v>
      </c>
      <c r="M467" s="145">
        <f t="shared" si="100"/>
        <v>2307964.06</v>
      </c>
      <c r="N467" s="145">
        <v>0</v>
      </c>
      <c r="O467" s="145">
        <v>0</v>
      </c>
      <c r="P467" s="145">
        <v>0</v>
      </c>
      <c r="Q467" s="145">
        <f>'Таблица 3 '!C464</f>
        <v>2307964.06</v>
      </c>
      <c r="R467" s="145">
        <f t="shared" si="101"/>
        <v>2307964.06</v>
      </c>
      <c r="S467" s="145">
        <v>0</v>
      </c>
      <c r="T467" s="91">
        <f t="shared" si="102"/>
        <v>794.80820304428676</v>
      </c>
      <c r="U467" s="91">
        <v>794.81</v>
      </c>
      <c r="V467" s="148" t="s">
        <v>489</v>
      </c>
    </row>
    <row r="468" spans="1:22" s="6" customFormat="1" ht="45.75" customHeight="1" x14ac:dyDescent="0.25">
      <c r="A468" s="90">
        <v>65</v>
      </c>
      <c r="B468" s="68" t="s">
        <v>526</v>
      </c>
      <c r="C468" s="90" t="s">
        <v>48</v>
      </c>
      <c r="D468" s="90">
        <v>1981</v>
      </c>
      <c r="E468" s="90" t="s">
        <v>35</v>
      </c>
      <c r="F468" s="90" t="s">
        <v>46</v>
      </c>
      <c r="G468" s="67">
        <v>5</v>
      </c>
      <c r="H468" s="67">
        <v>4</v>
      </c>
      <c r="I468" s="145">
        <v>4282.8999999999996</v>
      </c>
      <c r="J468" s="145">
        <v>3608.8</v>
      </c>
      <c r="K468" s="145">
        <v>3608.8</v>
      </c>
      <c r="L468" s="146">
        <v>121</v>
      </c>
      <c r="M468" s="145">
        <f t="shared" si="100"/>
        <v>1550584.12</v>
      </c>
      <c r="N468" s="145">
        <v>0</v>
      </c>
      <c r="O468" s="145">
        <v>0</v>
      </c>
      <c r="P468" s="145">
        <v>0</v>
      </c>
      <c r="Q468" s="145">
        <f>'Таблица 3 '!C465</f>
        <v>1550584.12</v>
      </c>
      <c r="R468" s="145">
        <f t="shared" si="101"/>
        <v>1550584.12</v>
      </c>
      <c r="S468" s="145">
        <v>0</v>
      </c>
      <c r="T468" s="91">
        <f t="shared" si="102"/>
        <v>429.66751274661937</v>
      </c>
      <c r="U468" s="91">
        <v>429.67</v>
      </c>
      <c r="V468" s="148" t="s">
        <v>489</v>
      </c>
    </row>
    <row r="469" spans="1:22" s="6" customFormat="1" ht="45.75" customHeight="1" x14ac:dyDescent="0.25">
      <c r="A469" s="90">
        <v>66</v>
      </c>
      <c r="B469" s="68" t="s">
        <v>527</v>
      </c>
      <c r="C469" s="90" t="s">
        <v>48</v>
      </c>
      <c r="D469" s="90">
        <v>1978</v>
      </c>
      <c r="E469" s="90" t="s">
        <v>35</v>
      </c>
      <c r="F469" s="90" t="s">
        <v>46</v>
      </c>
      <c r="G469" s="67">
        <v>5</v>
      </c>
      <c r="H469" s="67">
        <v>8</v>
      </c>
      <c r="I469" s="145">
        <v>8444.2999999999993</v>
      </c>
      <c r="J469" s="145">
        <v>6333.43</v>
      </c>
      <c r="K469" s="145">
        <v>6333.43</v>
      </c>
      <c r="L469" s="146">
        <v>248</v>
      </c>
      <c r="M469" s="145">
        <f t="shared" si="100"/>
        <v>3259758.05</v>
      </c>
      <c r="N469" s="145">
        <v>0</v>
      </c>
      <c r="O469" s="145">
        <v>0</v>
      </c>
      <c r="P469" s="145">
        <v>0</v>
      </c>
      <c r="Q469" s="145">
        <f>'Таблица 3 '!C466</f>
        <v>3259758.05</v>
      </c>
      <c r="R469" s="145">
        <f t="shared" si="101"/>
        <v>3259758.05</v>
      </c>
      <c r="S469" s="145">
        <v>0</v>
      </c>
      <c r="T469" s="91">
        <f t="shared" si="102"/>
        <v>514.69078366698614</v>
      </c>
      <c r="U469" s="91">
        <v>514.69000000000005</v>
      </c>
      <c r="V469" s="148" t="s">
        <v>489</v>
      </c>
    </row>
    <row r="470" spans="1:22" s="6" customFormat="1" ht="45.75" customHeight="1" x14ac:dyDescent="0.25">
      <c r="A470" s="90">
        <v>67</v>
      </c>
      <c r="B470" s="68" t="s">
        <v>528</v>
      </c>
      <c r="C470" s="90" t="s">
        <v>48</v>
      </c>
      <c r="D470" s="90">
        <v>1978</v>
      </c>
      <c r="E470" s="90" t="s">
        <v>35</v>
      </c>
      <c r="F470" s="90" t="s">
        <v>46</v>
      </c>
      <c r="G470" s="67">
        <v>5</v>
      </c>
      <c r="H470" s="67">
        <v>8</v>
      </c>
      <c r="I470" s="145">
        <v>8546.5</v>
      </c>
      <c r="J470" s="145">
        <v>6252</v>
      </c>
      <c r="K470" s="145">
        <v>6252</v>
      </c>
      <c r="L470" s="146">
        <v>259</v>
      </c>
      <c r="M470" s="145">
        <f t="shared" si="100"/>
        <v>2088069.01</v>
      </c>
      <c r="N470" s="145">
        <v>0</v>
      </c>
      <c r="O470" s="145">
        <v>0</v>
      </c>
      <c r="P470" s="145">
        <v>0</v>
      </c>
      <c r="Q470" s="145">
        <f>'Таблица 3 '!C467</f>
        <v>2088069.01</v>
      </c>
      <c r="R470" s="145">
        <f t="shared" si="101"/>
        <v>2088069.01</v>
      </c>
      <c r="S470" s="145">
        <v>0</v>
      </c>
      <c r="T470" s="91">
        <f t="shared" si="102"/>
        <v>333.98416666666668</v>
      </c>
      <c r="U470" s="91">
        <v>333.98</v>
      </c>
      <c r="V470" s="148" t="s">
        <v>489</v>
      </c>
    </row>
    <row r="471" spans="1:22" s="6" customFormat="1" ht="45" customHeight="1" x14ac:dyDescent="0.25">
      <c r="A471" s="90">
        <v>68</v>
      </c>
      <c r="B471" s="68" t="s">
        <v>529</v>
      </c>
      <c r="C471" s="90" t="s">
        <v>39</v>
      </c>
      <c r="D471" s="90">
        <v>1988</v>
      </c>
      <c r="E471" s="90">
        <v>2020</v>
      </c>
      <c r="F471" s="90" t="s">
        <v>46</v>
      </c>
      <c r="G471" s="67">
        <v>5</v>
      </c>
      <c r="H471" s="67">
        <v>6</v>
      </c>
      <c r="I471" s="145">
        <v>4511.8999999999996</v>
      </c>
      <c r="J471" s="145">
        <v>4511.8999999999996</v>
      </c>
      <c r="K471" s="145">
        <v>3973</v>
      </c>
      <c r="L471" s="146">
        <v>87</v>
      </c>
      <c r="M471" s="145">
        <f t="shared" si="100"/>
        <v>314314.82</v>
      </c>
      <c r="N471" s="145">
        <v>0</v>
      </c>
      <c r="O471" s="145">
        <v>0</v>
      </c>
      <c r="P471" s="145">
        <v>0</v>
      </c>
      <c r="Q471" s="145">
        <f>'Таблица 3 '!C468</f>
        <v>314314.82</v>
      </c>
      <c r="R471" s="145">
        <f t="shared" si="101"/>
        <v>314314.82</v>
      </c>
      <c r="S471" s="145">
        <v>0</v>
      </c>
      <c r="T471" s="91">
        <f t="shared" si="102"/>
        <v>69.663516478645363</v>
      </c>
      <c r="U471" s="91">
        <v>69.66</v>
      </c>
      <c r="V471" s="148" t="s">
        <v>489</v>
      </c>
    </row>
    <row r="472" spans="1:22" s="6" customFormat="1" ht="45.75" customHeight="1" x14ac:dyDescent="0.25">
      <c r="A472" s="90">
        <v>69</v>
      </c>
      <c r="B472" s="68" t="s">
        <v>530</v>
      </c>
      <c r="C472" s="90" t="s">
        <v>48</v>
      </c>
      <c r="D472" s="90">
        <v>1975</v>
      </c>
      <c r="E472" s="90" t="s">
        <v>35</v>
      </c>
      <c r="F472" s="90" t="s">
        <v>61</v>
      </c>
      <c r="G472" s="67">
        <v>5</v>
      </c>
      <c r="H472" s="67">
        <v>4</v>
      </c>
      <c r="I472" s="145">
        <v>4005.2</v>
      </c>
      <c r="J472" s="145">
        <v>3498.4</v>
      </c>
      <c r="K472" s="145">
        <v>3498.4</v>
      </c>
      <c r="L472" s="146">
        <v>147</v>
      </c>
      <c r="M472" s="145">
        <f t="shared" si="100"/>
        <v>880172.4</v>
      </c>
      <c r="N472" s="145">
        <v>0</v>
      </c>
      <c r="O472" s="145">
        <v>0</v>
      </c>
      <c r="P472" s="145">
        <v>0</v>
      </c>
      <c r="Q472" s="145">
        <f>'Таблица 3 '!C469</f>
        <v>880172.4</v>
      </c>
      <c r="R472" s="145">
        <f t="shared" si="101"/>
        <v>880172.4</v>
      </c>
      <c r="S472" s="145">
        <v>0</v>
      </c>
      <c r="T472" s="91">
        <f t="shared" si="102"/>
        <v>251.59284244225933</v>
      </c>
      <c r="U472" s="91">
        <v>251.59</v>
      </c>
      <c r="V472" s="148" t="s">
        <v>489</v>
      </c>
    </row>
    <row r="473" spans="1:22" s="6" customFormat="1" ht="45.75" customHeight="1" x14ac:dyDescent="0.25">
      <c r="A473" s="90">
        <v>70</v>
      </c>
      <c r="B473" s="68" t="s">
        <v>137</v>
      </c>
      <c r="C473" s="90" t="s">
        <v>48</v>
      </c>
      <c r="D473" s="90">
        <v>1970</v>
      </c>
      <c r="E473" s="90" t="s">
        <v>35</v>
      </c>
      <c r="F473" s="90" t="s">
        <v>61</v>
      </c>
      <c r="G473" s="67">
        <v>5</v>
      </c>
      <c r="H473" s="67">
        <v>4</v>
      </c>
      <c r="I473" s="145">
        <v>4130.7</v>
      </c>
      <c r="J473" s="145">
        <v>3400.5</v>
      </c>
      <c r="K473" s="145">
        <v>3400.5</v>
      </c>
      <c r="L473" s="146">
        <v>134</v>
      </c>
      <c r="M473" s="145">
        <f t="shared" ref="M473:M529" si="107">SUM(N473:Q473)</f>
        <v>514888</v>
      </c>
      <c r="N473" s="145">
        <v>0</v>
      </c>
      <c r="O473" s="145">
        <v>0</v>
      </c>
      <c r="P473" s="145">
        <v>0</v>
      </c>
      <c r="Q473" s="145">
        <f>'Таблица 3 '!C470</f>
        <v>514888</v>
      </c>
      <c r="R473" s="145">
        <f t="shared" ref="R473:R529" si="108">Q473</f>
        <v>514888</v>
      </c>
      <c r="S473" s="145">
        <v>0</v>
      </c>
      <c r="T473" s="91">
        <f t="shared" si="102"/>
        <v>151.41538009116306</v>
      </c>
      <c r="U473" s="91">
        <v>151.41999999999999</v>
      </c>
      <c r="V473" s="148" t="s">
        <v>489</v>
      </c>
    </row>
    <row r="474" spans="1:22" s="6" customFormat="1" ht="45.75" customHeight="1" x14ac:dyDescent="0.25">
      <c r="A474" s="90">
        <v>71</v>
      </c>
      <c r="B474" s="68" t="s">
        <v>531</v>
      </c>
      <c r="C474" s="90" t="s">
        <v>48</v>
      </c>
      <c r="D474" s="90">
        <v>1973</v>
      </c>
      <c r="E474" s="90" t="s">
        <v>35</v>
      </c>
      <c r="F474" s="90" t="s">
        <v>61</v>
      </c>
      <c r="G474" s="67">
        <v>5</v>
      </c>
      <c r="H474" s="67">
        <v>6</v>
      </c>
      <c r="I474" s="145">
        <v>6003</v>
      </c>
      <c r="J474" s="145">
        <v>4453.91</v>
      </c>
      <c r="K474" s="145">
        <v>4453.91</v>
      </c>
      <c r="L474" s="146">
        <v>233</v>
      </c>
      <c r="M474" s="145">
        <f t="shared" si="107"/>
        <v>2912373</v>
      </c>
      <c r="N474" s="145">
        <v>0</v>
      </c>
      <c r="O474" s="145">
        <v>0</v>
      </c>
      <c r="P474" s="145">
        <v>0</v>
      </c>
      <c r="Q474" s="145">
        <f>'Таблица 3 '!C471</f>
        <v>2912373</v>
      </c>
      <c r="R474" s="145">
        <f t="shared" si="108"/>
        <v>2912373</v>
      </c>
      <c r="S474" s="145">
        <v>0</v>
      </c>
      <c r="T474" s="91">
        <f t="shared" si="102"/>
        <v>653.89130000381692</v>
      </c>
      <c r="U474" s="91">
        <v>653.89</v>
      </c>
      <c r="V474" s="148" t="s">
        <v>489</v>
      </c>
    </row>
    <row r="475" spans="1:22" s="6" customFormat="1" ht="45.75" customHeight="1" x14ac:dyDescent="0.25">
      <c r="A475" s="90">
        <v>72</v>
      </c>
      <c r="B475" s="68" t="s">
        <v>532</v>
      </c>
      <c r="C475" s="90" t="s">
        <v>48</v>
      </c>
      <c r="D475" s="90">
        <v>1979</v>
      </c>
      <c r="E475" s="90" t="s">
        <v>35</v>
      </c>
      <c r="F475" s="90" t="s">
        <v>61</v>
      </c>
      <c r="G475" s="67">
        <v>5</v>
      </c>
      <c r="H475" s="67">
        <v>6</v>
      </c>
      <c r="I475" s="145">
        <v>5081.8999999999996</v>
      </c>
      <c r="J475" s="145">
        <v>4544.5</v>
      </c>
      <c r="K475" s="145">
        <v>4117.1000000000004</v>
      </c>
      <c r="L475" s="146">
        <v>213</v>
      </c>
      <c r="M475" s="145">
        <f t="shared" si="107"/>
        <v>3151026</v>
      </c>
      <c r="N475" s="145">
        <v>0</v>
      </c>
      <c r="O475" s="145">
        <v>0</v>
      </c>
      <c r="P475" s="145">
        <v>0</v>
      </c>
      <c r="Q475" s="145">
        <f>'Таблица 3 '!C472</f>
        <v>3151026</v>
      </c>
      <c r="R475" s="145">
        <f t="shared" si="108"/>
        <v>3151026</v>
      </c>
      <c r="S475" s="145">
        <v>0</v>
      </c>
      <c r="T475" s="91">
        <f t="shared" si="102"/>
        <v>693.37132797887557</v>
      </c>
      <c r="U475" s="91">
        <v>693.37</v>
      </c>
      <c r="V475" s="148" t="s">
        <v>489</v>
      </c>
    </row>
    <row r="476" spans="1:22" s="6" customFormat="1" ht="45" customHeight="1" x14ac:dyDescent="0.25">
      <c r="A476" s="90">
        <v>73</v>
      </c>
      <c r="B476" s="68" t="s">
        <v>138</v>
      </c>
      <c r="C476" s="90" t="s">
        <v>39</v>
      </c>
      <c r="D476" s="90">
        <v>1993</v>
      </c>
      <c r="E476" s="90" t="s">
        <v>36</v>
      </c>
      <c r="F476" s="90" t="s">
        <v>61</v>
      </c>
      <c r="G476" s="67">
        <v>5</v>
      </c>
      <c r="H476" s="67">
        <v>8</v>
      </c>
      <c r="I476" s="145">
        <v>6302.4</v>
      </c>
      <c r="J476" s="145">
        <v>5596.6</v>
      </c>
      <c r="K476" s="145">
        <v>4409.2</v>
      </c>
      <c r="L476" s="146">
        <v>243</v>
      </c>
      <c r="M476" s="145">
        <f t="shared" si="107"/>
        <v>3063106.8</v>
      </c>
      <c r="N476" s="145">
        <v>0</v>
      </c>
      <c r="O476" s="145">
        <v>0</v>
      </c>
      <c r="P476" s="145">
        <v>0</v>
      </c>
      <c r="Q476" s="145">
        <f>'Таблица 3 '!C473</f>
        <v>3063106.8</v>
      </c>
      <c r="R476" s="145">
        <f t="shared" si="108"/>
        <v>3063106.8</v>
      </c>
      <c r="S476" s="145">
        <v>0</v>
      </c>
      <c r="T476" s="91">
        <f t="shared" si="102"/>
        <v>547.31565593395987</v>
      </c>
      <c r="U476" s="91">
        <v>547.32000000000005</v>
      </c>
      <c r="V476" s="148" t="s">
        <v>489</v>
      </c>
    </row>
    <row r="477" spans="1:22" s="5" customFormat="1" ht="45.75" customHeight="1" x14ac:dyDescent="0.25">
      <c r="A477" s="90">
        <v>74</v>
      </c>
      <c r="B477" s="68" t="s">
        <v>533</v>
      </c>
      <c r="C477" s="90" t="s">
        <v>39</v>
      </c>
      <c r="D477" s="90">
        <v>1970</v>
      </c>
      <c r="E477" s="90" t="s">
        <v>36</v>
      </c>
      <c r="F477" s="90" t="s">
        <v>46</v>
      </c>
      <c r="G477" s="67">
        <v>5</v>
      </c>
      <c r="H477" s="67">
        <v>6</v>
      </c>
      <c r="I477" s="145">
        <v>4715.2</v>
      </c>
      <c r="J477" s="145">
        <v>4702.8</v>
      </c>
      <c r="K477" s="145">
        <v>4488.2</v>
      </c>
      <c r="L477" s="146">
        <v>230</v>
      </c>
      <c r="M477" s="145">
        <f t="shared" si="107"/>
        <v>9549543.040000001</v>
      </c>
      <c r="N477" s="145">
        <v>0</v>
      </c>
      <c r="O477" s="145">
        <v>0</v>
      </c>
      <c r="P477" s="145">
        <v>0</v>
      </c>
      <c r="Q477" s="145">
        <f>'Таблица 3 '!C474</f>
        <v>9549543.040000001</v>
      </c>
      <c r="R477" s="145">
        <f t="shared" si="108"/>
        <v>9549543.040000001</v>
      </c>
      <c r="S477" s="145">
        <v>0</v>
      </c>
      <c r="T477" s="91">
        <f t="shared" si="102"/>
        <v>2030.6079442034534</v>
      </c>
      <c r="U477" s="91">
        <v>2030.6079442034534</v>
      </c>
      <c r="V477" s="148" t="s">
        <v>489</v>
      </c>
    </row>
    <row r="478" spans="1:22" s="5" customFormat="1" ht="45.75" customHeight="1" x14ac:dyDescent="0.25">
      <c r="A478" s="90">
        <v>75</v>
      </c>
      <c r="B478" s="68" t="s">
        <v>144</v>
      </c>
      <c r="C478" s="90" t="s">
        <v>39</v>
      </c>
      <c r="D478" s="90">
        <v>1975</v>
      </c>
      <c r="E478" s="90" t="s">
        <v>36</v>
      </c>
      <c r="F478" s="90" t="s">
        <v>61</v>
      </c>
      <c r="G478" s="67">
        <v>9</v>
      </c>
      <c r="H478" s="67">
        <v>1</v>
      </c>
      <c r="I478" s="145">
        <v>2577.9</v>
      </c>
      <c r="J478" s="145">
        <v>2577.9</v>
      </c>
      <c r="K478" s="145">
        <v>1962.7</v>
      </c>
      <c r="L478" s="146">
        <v>90</v>
      </c>
      <c r="M478" s="145">
        <f t="shared" si="107"/>
        <v>3897017.92</v>
      </c>
      <c r="N478" s="145">
        <v>0</v>
      </c>
      <c r="O478" s="145">
        <v>0</v>
      </c>
      <c r="P478" s="145">
        <v>0</v>
      </c>
      <c r="Q478" s="145">
        <f>'Таблица 3 '!C475</f>
        <v>3897017.92</v>
      </c>
      <c r="R478" s="145">
        <f t="shared" si="108"/>
        <v>3897017.92</v>
      </c>
      <c r="S478" s="145">
        <v>0</v>
      </c>
      <c r="T478" s="91">
        <f t="shared" si="102"/>
        <v>1511.7025175530471</v>
      </c>
      <c r="U478" s="91">
        <v>1511.7</v>
      </c>
      <c r="V478" s="148" t="s">
        <v>489</v>
      </c>
    </row>
    <row r="479" spans="1:22" s="5" customFormat="1" ht="45.75" customHeight="1" x14ac:dyDescent="0.25">
      <c r="A479" s="90">
        <v>76</v>
      </c>
      <c r="B479" s="68" t="s">
        <v>146</v>
      </c>
      <c r="C479" s="90" t="s">
        <v>39</v>
      </c>
      <c r="D479" s="90">
        <v>1978</v>
      </c>
      <c r="E479" s="90">
        <v>2019</v>
      </c>
      <c r="F479" s="90" t="s">
        <v>61</v>
      </c>
      <c r="G479" s="67">
        <v>5</v>
      </c>
      <c r="H479" s="67">
        <v>6</v>
      </c>
      <c r="I479" s="145">
        <v>5770.5</v>
      </c>
      <c r="J479" s="145">
        <v>4274.8999999999996</v>
      </c>
      <c r="K479" s="145">
        <v>4187.6000000000004</v>
      </c>
      <c r="L479" s="146">
        <v>238</v>
      </c>
      <c r="M479" s="145">
        <f t="shared" si="107"/>
        <v>5437971.5999999996</v>
      </c>
      <c r="N479" s="145">
        <v>0</v>
      </c>
      <c r="O479" s="145">
        <v>0</v>
      </c>
      <c r="P479" s="145">
        <v>0</v>
      </c>
      <c r="Q479" s="145">
        <f>'Таблица 3 '!C476</f>
        <v>5437971.5999999996</v>
      </c>
      <c r="R479" s="145">
        <f t="shared" si="108"/>
        <v>5437971.5999999996</v>
      </c>
      <c r="S479" s="145">
        <v>0</v>
      </c>
      <c r="T479" s="91">
        <f t="shared" si="102"/>
        <v>1272.0698963718451</v>
      </c>
      <c r="U479" s="91">
        <v>1272.07</v>
      </c>
      <c r="V479" s="148" t="s">
        <v>489</v>
      </c>
    </row>
    <row r="480" spans="1:22" s="6" customFormat="1" ht="45.75" customHeight="1" x14ac:dyDescent="0.25">
      <c r="A480" s="90">
        <v>77</v>
      </c>
      <c r="B480" s="68" t="s">
        <v>534</v>
      </c>
      <c r="C480" s="90" t="s">
        <v>48</v>
      </c>
      <c r="D480" s="90">
        <v>1983</v>
      </c>
      <c r="E480" s="90" t="s">
        <v>36</v>
      </c>
      <c r="F480" s="90" t="s">
        <v>40</v>
      </c>
      <c r="G480" s="67">
        <v>5</v>
      </c>
      <c r="H480" s="67">
        <v>8</v>
      </c>
      <c r="I480" s="145">
        <v>11169.9</v>
      </c>
      <c r="J480" s="145">
        <v>7350.5</v>
      </c>
      <c r="K480" s="145">
        <v>7350.5</v>
      </c>
      <c r="L480" s="146">
        <v>216</v>
      </c>
      <c r="M480" s="145">
        <f t="shared" si="107"/>
        <v>3186738.4</v>
      </c>
      <c r="N480" s="145">
        <v>0</v>
      </c>
      <c r="O480" s="145">
        <v>0</v>
      </c>
      <c r="P480" s="145">
        <v>0</v>
      </c>
      <c r="Q480" s="145">
        <f>'Таблица 3 '!C477</f>
        <v>3186738.4</v>
      </c>
      <c r="R480" s="145">
        <f t="shared" si="108"/>
        <v>3186738.4</v>
      </c>
      <c r="S480" s="145">
        <v>0</v>
      </c>
      <c r="T480" s="91">
        <f t="shared" si="102"/>
        <v>433.54035779878916</v>
      </c>
      <c r="U480" s="91">
        <v>433.54</v>
      </c>
      <c r="V480" s="148" t="s">
        <v>489</v>
      </c>
    </row>
    <row r="481" spans="1:22" s="5" customFormat="1" ht="45.75" customHeight="1" x14ac:dyDescent="0.25">
      <c r="A481" s="90">
        <v>78</v>
      </c>
      <c r="B481" s="68" t="s">
        <v>535</v>
      </c>
      <c r="C481" s="90" t="s">
        <v>39</v>
      </c>
      <c r="D481" s="90">
        <v>1961</v>
      </c>
      <c r="E481" s="90" t="s">
        <v>36</v>
      </c>
      <c r="F481" s="90" t="s">
        <v>40</v>
      </c>
      <c r="G481" s="67">
        <v>5</v>
      </c>
      <c r="H481" s="67">
        <v>3</v>
      </c>
      <c r="I481" s="145">
        <v>4377.8999999999996</v>
      </c>
      <c r="J481" s="145">
        <v>3015.5</v>
      </c>
      <c r="K481" s="145">
        <v>3015.5</v>
      </c>
      <c r="L481" s="146">
        <v>68</v>
      </c>
      <c r="M481" s="145">
        <f t="shared" si="107"/>
        <v>10590316.800000001</v>
      </c>
      <c r="N481" s="145">
        <v>0</v>
      </c>
      <c r="O481" s="145">
        <v>0</v>
      </c>
      <c r="P481" s="145">
        <v>0</v>
      </c>
      <c r="Q481" s="145">
        <f>'Таблица 3 '!C478</f>
        <v>10590316.800000001</v>
      </c>
      <c r="R481" s="145">
        <f t="shared" si="108"/>
        <v>10590316.800000001</v>
      </c>
      <c r="S481" s="145">
        <v>0</v>
      </c>
      <c r="T481" s="91">
        <f t="shared" si="102"/>
        <v>3511.9604709003484</v>
      </c>
      <c r="U481" s="91">
        <v>3511.96</v>
      </c>
      <c r="V481" s="148" t="s">
        <v>489</v>
      </c>
    </row>
    <row r="482" spans="1:22" s="5" customFormat="1" ht="45.75" customHeight="1" x14ac:dyDescent="0.25">
      <c r="A482" s="90">
        <v>79</v>
      </c>
      <c r="B482" s="68" t="s">
        <v>155</v>
      </c>
      <c r="C482" s="90" t="s">
        <v>39</v>
      </c>
      <c r="D482" s="90">
        <v>1936</v>
      </c>
      <c r="E482" s="90">
        <v>2015</v>
      </c>
      <c r="F482" s="90" t="s">
        <v>61</v>
      </c>
      <c r="G482" s="67">
        <v>3</v>
      </c>
      <c r="H482" s="67">
        <v>6</v>
      </c>
      <c r="I482" s="145">
        <v>2973.9</v>
      </c>
      <c r="J482" s="145">
        <v>2639.9</v>
      </c>
      <c r="K482" s="145">
        <v>2639.9</v>
      </c>
      <c r="L482" s="146">
        <v>78</v>
      </c>
      <c r="M482" s="145">
        <f t="shared" si="107"/>
        <v>11072701.050000001</v>
      </c>
      <c r="N482" s="145">
        <v>0</v>
      </c>
      <c r="O482" s="145">
        <v>0</v>
      </c>
      <c r="P482" s="145">
        <v>0</v>
      </c>
      <c r="Q482" s="145">
        <f>'Таблица 3 '!C479</f>
        <v>11072701.050000001</v>
      </c>
      <c r="R482" s="145">
        <f t="shared" si="108"/>
        <v>11072701.050000001</v>
      </c>
      <c r="S482" s="145">
        <v>0</v>
      </c>
      <c r="T482" s="91">
        <f t="shared" si="102"/>
        <v>4194.3638205992656</v>
      </c>
      <c r="U482" s="91">
        <v>8936.69</v>
      </c>
      <c r="V482" s="148" t="s">
        <v>489</v>
      </c>
    </row>
    <row r="483" spans="1:22" s="5" customFormat="1" ht="45.75" customHeight="1" x14ac:dyDescent="0.25">
      <c r="A483" s="90">
        <v>80</v>
      </c>
      <c r="B483" s="68" t="s">
        <v>158</v>
      </c>
      <c r="C483" s="90" t="s">
        <v>39</v>
      </c>
      <c r="D483" s="90">
        <v>1959</v>
      </c>
      <c r="E483" s="90">
        <v>2018</v>
      </c>
      <c r="F483" s="90" t="s">
        <v>61</v>
      </c>
      <c r="G483" s="67">
        <v>5</v>
      </c>
      <c r="H483" s="67">
        <v>4</v>
      </c>
      <c r="I483" s="145">
        <v>4498.3999999999996</v>
      </c>
      <c r="J483" s="145">
        <v>3274.5</v>
      </c>
      <c r="K483" s="145">
        <v>3274.5</v>
      </c>
      <c r="L483" s="146">
        <v>115</v>
      </c>
      <c r="M483" s="145">
        <f t="shared" si="107"/>
        <v>7927377.5999999996</v>
      </c>
      <c r="N483" s="145">
        <v>0</v>
      </c>
      <c r="O483" s="145">
        <v>0</v>
      </c>
      <c r="P483" s="145">
        <v>0</v>
      </c>
      <c r="Q483" s="145">
        <f>'Таблица 3 '!C480</f>
        <v>7927377.5999999996</v>
      </c>
      <c r="R483" s="145">
        <f t="shared" si="108"/>
        <v>7927377.5999999996</v>
      </c>
      <c r="S483" s="145">
        <v>0</v>
      </c>
      <c r="T483" s="91">
        <f t="shared" si="102"/>
        <v>2420.9429225836006</v>
      </c>
      <c r="U483" s="91">
        <v>2430.1</v>
      </c>
      <c r="V483" s="148" t="s">
        <v>489</v>
      </c>
    </row>
    <row r="484" spans="1:22" s="5" customFormat="1" ht="45.75" customHeight="1" x14ac:dyDescent="0.25">
      <c r="A484" s="90">
        <v>81</v>
      </c>
      <c r="B484" s="68" t="s">
        <v>165</v>
      </c>
      <c r="C484" s="90" t="s">
        <v>39</v>
      </c>
      <c r="D484" s="90">
        <v>1958</v>
      </c>
      <c r="E484" s="90" t="s">
        <v>36</v>
      </c>
      <c r="F484" s="90" t="s">
        <v>61</v>
      </c>
      <c r="G484" s="67">
        <v>2</v>
      </c>
      <c r="H484" s="67">
        <v>2</v>
      </c>
      <c r="I484" s="145">
        <v>761</v>
      </c>
      <c r="J484" s="145">
        <v>633.29999999999995</v>
      </c>
      <c r="K484" s="145">
        <v>633.29999999999995</v>
      </c>
      <c r="L484" s="146">
        <v>32</v>
      </c>
      <c r="M484" s="145">
        <f t="shared" si="107"/>
        <v>98195.76</v>
      </c>
      <c r="N484" s="145">
        <v>0</v>
      </c>
      <c r="O484" s="145">
        <v>0</v>
      </c>
      <c r="P484" s="145">
        <v>0</v>
      </c>
      <c r="Q484" s="145">
        <f>'Таблица 3 '!C481</f>
        <v>98195.76</v>
      </c>
      <c r="R484" s="145">
        <f t="shared" si="108"/>
        <v>98195.76</v>
      </c>
      <c r="S484" s="145">
        <v>0</v>
      </c>
      <c r="T484" s="91">
        <f t="shared" si="102"/>
        <v>155.05409758408337</v>
      </c>
      <c r="U484" s="91">
        <v>155.05000000000001</v>
      </c>
      <c r="V484" s="148" t="s">
        <v>489</v>
      </c>
    </row>
    <row r="485" spans="1:22" s="5" customFormat="1" ht="45.75" customHeight="1" x14ac:dyDescent="0.25">
      <c r="A485" s="90">
        <v>82</v>
      </c>
      <c r="B485" s="68" t="s">
        <v>536</v>
      </c>
      <c r="C485" s="90" t="s">
        <v>39</v>
      </c>
      <c r="D485" s="90">
        <v>1956</v>
      </c>
      <c r="E485" s="90">
        <v>2018</v>
      </c>
      <c r="F485" s="90" t="s">
        <v>61</v>
      </c>
      <c r="G485" s="67">
        <v>2</v>
      </c>
      <c r="H485" s="67">
        <v>3</v>
      </c>
      <c r="I485" s="145">
        <v>988</v>
      </c>
      <c r="J485" s="145">
        <v>890.1</v>
      </c>
      <c r="K485" s="145">
        <v>890.1</v>
      </c>
      <c r="L485" s="146">
        <v>21</v>
      </c>
      <c r="M485" s="145">
        <f t="shared" si="107"/>
        <v>3175138.6</v>
      </c>
      <c r="N485" s="145">
        <v>0</v>
      </c>
      <c r="O485" s="145">
        <v>0</v>
      </c>
      <c r="P485" s="145">
        <v>0</v>
      </c>
      <c r="Q485" s="145">
        <f>'Таблица 3 '!C482</f>
        <v>3175138.6</v>
      </c>
      <c r="R485" s="145">
        <f t="shared" si="108"/>
        <v>3175138.6</v>
      </c>
      <c r="S485" s="145">
        <v>0</v>
      </c>
      <c r="T485" s="91">
        <f t="shared" si="102"/>
        <v>3567.1706549825863</v>
      </c>
      <c r="U485" s="91">
        <v>3567.17</v>
      </c>
      <c r="V485" s="148" t="s">
        <v>489</v>
      </c>
    </row>
    <row r="486" spans="1:22" s="5" customFormat="1" ht="59.25" customHeight="1" x14ac:dyDescent="0.25">
      <c r="A486" s="90">
        <v>83</v>
      </c>
      <c r="B486" s="68" t="s">
        <v>537</v>
      </c>
      <c r="C486" s="90" t="s">
        <v>538</v>
      </c>
      <c r="D486" s="90">
        <v>1961</v>
      </c>
      <c r="E486" s="90" t="s">
        <v>36</v>
      </c>
      <c r="F486" s="90" t="s">
        <v>61</v>
      </c>
      <c r="G486" s="67">
        <v>3</v>
      </c>
      <c r="H486" s="67">
        <v>3</v>
      </c>
      <c r="I486" s="145">
        <v>1650.6</v>
      </c>
      <c r="J486" s="145">
        <v>1539.8</v>
      </c>
      <c r="K486" s="145">
        <v>1539.8</v>
      </c>
      <c r="L486" s="146">
        <v>49</v>
      </c>
      <c r="M486" s="145">
        <f t="shared" si="107"/>
        <v>756081.6</v>
      </c>
      <c r="N486" s="145">
        <v>0</v>
      </c>
      <c r="O486" s="145">
        <v>0</v>
      </c>
      <c r="P486" s="145">
        <v>0</v>
      </c>
      <c r="Q486" s="145">
        <f>'Таблица 3 '!C483</f>
        <v>756081.6</v>
      </c>
      <c r="R486" s="145">
        <f t="shared" si="108"/>
        <v>756081.6</v>
      </c>
      <c r="S486" s="145">
        <v>0</v>
      </c>
      <c r="T486" s="91">
        <f t="shared" si="102"/>
        <v>491.02584751266397</v>
      </c>
      <c r="U486" s="91">
        <v>491.03</v>
      </c>
      <c r="V486" s="148" t="s">
        <v>489</v>
      </c>
    </row>
    <row r="487" spans="1:22" s="30" customFormat="1" ht="45" customHeight="1" x14ac:dyDescent="0.25">
      <c r="A487" s="90">
        <v>84</v>
      </c>
      <c r="B487" s="68" t="s">
        <v>718</v>
      </c>
      <c r="C487" s="90" t="s">
        <v>39</v>
      </c>
      <c r="D487" s="90">
        <v>1965</v>
      </c>
      <c r="E487" s="90" t="s">
        <v>36</v>
      </c>
      <c r="F487" s="90" t="s">
        <v>61</v>
      </c>
      <c r="G487" s="67">
        <v>5</v>
      </c>
      <c r="H487" s="67">
        <v>9</v>
      </c>
      <c r="I487" s="145">
        <v>9373.9</v>
      </c>
      <c r="J487" s="145">
        <v>7883.5</v>
      </c>
      <c r="K487" s="145">
        <v>7581.4</v>
      </c>
      <c r="L487" s="146">
        <v>315</v>
      </c>
      <c r="M487" s="145">
        <f t="shared" ref="M487" si="109">SUM(N487:Q487)</f>
        <v>26401.72</v>
      </c>
      <c r="N487" s="145">
        <v>0</v>
      </c>
      <c r="O487" s="145">
        <v>0</v>
      </c>
      <c r="P487" s="145">
        <v>0</v>
      </c>
      <c r="Q487" s="145">
        <f>'Таблица 3 '!C484</f>
        <v>26401.72</v>
      </c>
      <c r="R487" s="145">
        <f t="shared" si="108"/>
        <v>26401.72</v>
      </c>
      <c r="S487" s="145">
        <v>0</v>
      </c>
      <c r="T487" s="91">
        <f t="shared" si="102"/>
        <v>3.3489845880636775</v>
      </c>
      <c r="U487" s="91">
        <v>267</v>
      </c>
      <c r="V487" s="148" t="s">
        <v>489</v>
      </c>
    </row>
    <row r="488" spans="1:22" s="5" customFormat="1" ht="45.75" customHeight="1" x14ac:dyDescent="0.25">
      <c r="A488" s="90">
        <v>85</v>
      </c>
      <c r="B488" s="68" t="s">
        <v>171</v>
      </c>
      <c r="C488" s="90" t="s">
        <v>39</v>
      </c>
      <c r="D488" s="90">
        <v>1960</v>
      </c>
      <c r="E488" s="90">
        <v>2017</v>
      </c>
      <c r="F488" s="90" t="s">
        <v>61</v>
      </c>
      <c r="G488" s="67">
        <v>2</v>
      </c>
      <c r="H488" s="67">
        <v>1</v>
      </c>
      <c r="I488" s="145">
        <v>357.1</v>
      </c>
      <c r="J488" s="145">
        <v>307.10000000000002</v>
      </c>
      <c r="K488" s="145">
        <v>262.39999999999998</v>
      </c>
      <c r="L488" s="146">
        <v>12</v>
      </c>
      <c r="M488" s="145">
        <f t="shared" si="107"/>
        <v>138594</v>
      </c>
      <c r="N488" s="145">
        <v>0</v>
      </c>
      <c r="O488" s="145">
        <v>0</v>
      </c>
      <c r="P488" s="145">
        <v>0</v>
      </c>
      <c r="Q488" s="145">
        <f>'Таблица 3 '!C485</f>
        <v>138594</v>
      </c>
      <c r="R488" s="145">
        <f t="shared" si="108"/>
        <v>138594</v>
      </c>
      <c r="S488" s="145">
        <v>0</v>
      </c>
      <c r="T488" s="91">
        <f t="shared" si="102"/>
        <v>451.29925105828715</v>
      </c>
      <c r="U488" s="91">
        <v>451.3</v>
      </c>
      <c r="V488" s="148" t="s">
        <v>489</v>
      </c>
    </row>
    <row r="489" spans="1:22" s="5" customFormat="1" ht="45.75" customHeight="1" x14ac:dyDescent="0.25">
      <c r="A489" s="90">
        <v>86</v>
      </c>
      <c r="B489" s="68" t="s">
        <v>181</v>
      </c>
      <c r="C489" s="90" t="s">
        <v>39</v>
      </c>
      <c r="D489" s="90">
        <v>1965</v>
      </c>
      <c r="E489" s="90" t="s">
        <v>36</v>
      </c>
      <c r="F489" s="90" t="s">
        <v>46</v>
      </c>
      <c r="G489" s="67">
        <v>4</v>
      </c>
      <c r="H489" s="67">
        <v>2</v>
      </c>
      <c r="I489" s="145">
        <v>1403.3</v>
      </c>
      <c r="J489" s="145">
        <v>1330.7</v>
      </c>
      <c r="K489" s="145">
        <v>1330.7</v>
      </c>
      <c r="L489" s="146">
        <v>72</v>
      </c>
      <c r="M489" s="145">
        <f t="shared" si="107"/>
        <v>4172631.88</v>
      </c>
      <c r="N489" s="145">
        <v>0</v>
      </c>
      <c r="O489" s="145">
        <v>0</v>
      </c>
      <c r="P489" s="145">
        <v>0</v>
      </c>
      <c r="Q489" s="145">
        <f>'Таблица 3 '!C486</f>
        <v>4172631.88</v>
      </c>
      <c r="R489" s="145">
        <f t="shared" si="108"/>
        <v>4172631.88</v>
      </c>
      <c r="S489" s="145">
        <v>0</v>
      </c>
      <c r="T489" s="91">
        <f t="shared" si="102"/>
        <v>3135.6668520327644</v>
      </c>
      <c r="U489" s="91">
        <v>3135.67</v>
      </c>
      <c r="V489" s="148" t="s">
        <v>489</v>
      </c>
    </row>
    <row r="490" spans="1:22" s="6" customFormat="1" ht="45" customHeight="1" x14ac:dyDescent="0.25">
      <c r="A490" s="90">
        <v>87</v>
      </c>
      <c r="B490" s="68" t="s">
        <v>539</v>
      </c>
      <c r="C490" s="90" t="s">
        <v>39</v>
      </c>
      <c r="D490" s="90">
        <v>1994</v>
      </c>
      <c r="E490" s="90" t="s">
        <v>36</v>
      </c>
      <c r="F490" s="90" t="s">
        <v>61</v>
      </c>
      <c r="G490" s="67">
        <v>5</v>
      </c>
      <c r="H490" s="67">
        <v>5</v>
      </c>
      <c r="I490" s="145">
        <v>4752.3</v>
      </c>
      <c r="J490" s="145">
        <v>3409.2</v>
      </c>
      <c r="K490" s="145">
        <v>3337.9</v>
      </c>
      <c r="L490" s="146">
        <v>168</v>
      </c>
      <c r="M490" s="145">
        <f t="shared" si="107"/>
        <v>298725.42</v>
      </c>
      <c r="N490" s="145">
        <v>0</v>
      </c>
      <c r="O490" s="145">
        <v>0</v>
      </c>
      <c r="P490" s="145">
        <v>0</v>
      </c>
      <c r="Q490" s="145">
        <f>'Таблица 3 '!C487</f>
        <v>298725.42</v>
      </c>
      <c r="R490" s="145">
        <f t="shared" si="108"/>
        <v>298725.42</v>
      </c>
      <c r="S490" s="145">
        <v>0</v>
      </c>
      <c r="T490" s="91">
        <f t="shared" si="102"/>
        <v>87.623319253783876</v>
      </c>
      <c r="U490" s="91">
        <v>87.62</v>
      </c>
      <c r="V490" s="148" t="s">
        <v>489</v>
      </c>
    </row>
    <row r="491" spans="1:22" s="6" customFormat="1" ht="45" customHeight="1" x14ac:dyDescent="0.25">
      <c r="A491" s="90">
        <v>88</v>
      </c>
      <c r="B491" s="68" t="s">
        <v>540</v>
      </c>
      <c r="C491" s="90" t="s">
        <v>39</v>
      </c>
      <c r="D491" s="90">
        <v>1994</v>
      </c>
      <c r="E491" s="90" t="s">
        <v>36</v>
      </c>
      <c r="F491" s="90" t="s">
        <v>50</v>
      </c>
      <c r="G491" s="67">
        <v>9</v>
      </c>
      <c r="H491" s="67">
        <v>9</v>
      </c>
      <c r="I491" s="145">
        <v>8752</v>
      </c>
      <c r="J491" s="145">
        <v>8752</v>
      </c>
      <c r="K491" s="145">
        <v>8752</v>
      </c>
      <c r="L491" s="146">
        <v>153</v>
      </c>
      <c r="M491" s="145">
        <f t="shared" si="107"/>
        <v>157773.20000000001</v>
      </c>
      <c r="N491" s="145">
        <v>0</v>
      </c>
      <c r="O491" s="145">
        <v>0</v>
      </c>
      <c r="P491" s="145">
        <v>0</v>
      </c>
      <c r="Q491" s="145">
        <f>'Таблица 3 '!C488</f>
        <v>157773.20000000001</v>
      </c>
      <c r="R491" s="145">
        <f t="shared" si="108"/>
        <v>157773.20000000001</v>
      </c>
      <c r="S491" s="145">
        <v>0</v>
      </c>
      <c r="T491" s="91">
        <f t="shared" si="102"/>
        <v>18.027102376599636</v>
      </c>
      <c r="U491" s="91">
        <v>18.03</v>
      </c>
      <c r="V491" s="148" t="s">
        <v>489</v>
      </c>
    </row>
    <row r="492" spans="1:22" s="5" customFormat="1" ht="45.75" customHeight="1" x14ac:dyDescent="0.25">
      <c r="A492" s="90">
        <v>89</v>
      </c>
      <c r="B492" s="68" t="s">
        <v>541</v>
      </c>
      <c r="C492" s="90" t="s">
        <v>39</v>
      </c>
      <c r="D492" s="90">
        <v>1974</v>
      </c>
      <c r="E492" s="90" t="s">
        <v>36</v>
      </c>
      <c r="F492" s="90" t="s">
        <v>40</v>
      </c>
      <c r="G492" s="67">
        <v>5</v>
      </c>
      <c r="H492" s="67">
        <v>3</v>
      </c>
      <c r="I492" s="145">
        <v>2902</v>
      </c>
      <c r="J492" s="145">
        <v>2112.9</v>
      </c>
      <c r="K492" s="145">
        <v>2112.9</v>
      </c>
      <c r="L492" s="146">
        <v>90</v>
      </c>
      <c r="M492" s="145">
        <f t="shared" si="107"/>
        <v>4429861.2</v>
      </c>
      <c r="N492" s="145">
        <v>0</v>
      </c>
      <c r="O492" s="145">
        <v>0</v>
      </c>
      <c r="P492" s="145">
        <v>0</v>
      </c>
      <c r="Q492" s="145">
        <f>'Таблица 3 '!C489</f>
        <v>4429861.2</v>
      </c>
      <c r="R492" s="145">
        <f t="shared" si="108"/>
        <v>4429861.2</v>
      </c>
      <c r="S492" s="145">
        <v>0</v>
      </c>
      <c r="T492" s="91">
        <f t="shared" si="102"/>
        <v>2096.5787306545508</v>
      </c>
      <c r="U492" s="91">
        <v>2096.58</v>
      </c>
      <c r="V492" s="148" t="s">
        <v>489</v>
      </c>
    </row>
    <row r="493" spans="1:22" s="6" customFormat="1" ht="45.75" customHeight="1" x14ac:dyDescent="0.25">
      <c r="A493" s="90">
        <v>90</v>
      </c>
      <c r="B493" s="68" t="s">
        <v>542</v>
      </c>
      <c r="C493" s="90" t="s">
        <v>48</v>
      </c>
      <c r="D493" s="90">
        <v>1977</v>
      </c>
      <c r="E493" s="90">
        <v>2021</v>
      </c>
      <c r="F493" s="90" t="s">
        <v>46</v>
      </c>
      <c r="G493" s="67">
        <v>5</v>
      </c>
      <c r="H493" s="67">
        <v>6</v>
      </c>
      <c r="I493" s="145">
        <v>6201.7</v>
      </c>
      <c r="J493" s="145">
        <v>4408.8999999999996</v>
      </c>
      <c r="K493" s="145">
        <v>4408.8999999999996</v>
      </c>
      <c r="L493" s="146">
        <v>190</v>
      </c>
      <c r="M493" s="145">
        <f t="shared" si="107"/>
        <v>2345453.19</v>
      </c>
      <c r="N493" s="145">
        <v>0</v>
      </c>
      <c r="O493" s="145">
        <v>0</v>
      </c>
      <c r="P493" s="145">
        <v>0</v>
      </c>
      <c r="Q493" s="145">
        <f>'Таблица 3 '!C490</f>
        <v>2345453.19</v>
      </c>
      <c r="R493" s="145">
        <f t="shared" si="108"/>
        <v>2345453.19</v>
      </c>
      <c r="S493" s="145">
        <v>0</v>
      </c>
      <c r="T493" s="91">
        <f t="shared" si="102"/>
        <v>531.98148971398768</v>
      </c>
      <c r="U493" s="91">
        <v>531.98</v>
      </c>
      <c r="V493" s="148" t="s">
        <v>489</v>
      </c>
    </row>
    <row r="494" spans="1:22" s="5" customFormat="1" ht="45.75" customHeight="1" x14ac:dyDescent="0.25">
      <c r="A494" s="90">
        <v>91</v>
      </c>
      <c r="B494" s="68" t="s">
        <v>185</v>
      </c>
      <c r="C494" s="90" t="s">
        <v>39</v>
      </c>
      <c r="D494" s="90">
        <v>1991</v>
      </c>
      <c r="E494" s="90">
        <v>2021</v>
      </c>
      <c r="F494" s="90" t="s">
        <v>46</v>
      </c>
      <c r="G494" s="67">
        <v>10</v>
      </c>
      <c r="H494" s="67">
        <v>3</v>
      </c>
      <c r="I494" s="145">
        <v>7546.5</v>
      </c>
      <c r="J494" s="145">
        <v>7180.4</v>
      </c>
      <c r="K494" s="145">
        <v>7097.4</v>
      </c>
      <c r="L494" s="146">
        <v>283</v>
      </c>
      <c r="M494" s="145">
        <f t="shared" si="107"/>
        <v>7019344.7999999998</v>
      </c>
      <c r="N494" s="145">
        <v>0</v>
      </c>
      <c r="O494" s="145">
        <v>0</v>
      </c>
      <c r="P494" s="145">
        <v>0</v>
      </c>
      <c r="Q494" s="145">
        <f>'Таблица 3 '!C491</f>
        <v>7019344.7999999998</v>
      </c>
      <c r="R494" s="145">
        <f t="shared" si="108"/>
        <v>7019344.7999999998</v>
      </c>
      <c r="S494" s="145">
        <v>0</v>
      </c>
      <c r="T494" s="91">
        <f t="shared" ref="T494:T632" si="110">M494/J494</f>
        <v>977.57016322210461</v>
      </c>
      <c r="U494" s="91">
        <v>977.57</v>
      </c>
      <c r="V494" s="148" t="s">
        <v>489</v>
      </c>
    </row>
    <row r="495" spans="1:22" s="7" customFormat="1" ht="45" customHeight="1" x14ac:dyDescent="0.25">
      <c r="A495" s="90">
        <v>92</v>
      </c>
      <c r="B495" s="50" t="s">
        <v>543</v>
      </c>
      <c r="C495" s="74" t="s">
        <v>48</v>
      </c>
      <c r="D495" s="74">
        <v>1972</v>
      </c>
      <c r="E495" s="74" t="s">
        <v>35</v>
      </c>
      <c r="F495" s="74" t="s">
        <v>61</v>
      </c>
      <c r="G495" s="49">
        <v>5</v>
      </c>
      <c r="H495" s="49">
        <v>4</v>
      </c>
      <c r="I495" s="129">
        <v>3439.5</v>
      </c>
      <c r="J495" s="129">
        <v>3166</v>
      </c>
      <c r="K495" s="129">
        <v>3166</v>
      </c>
      <c r="L495" s="130">
        <v>164</v>
      </c>
      <c r="M495" s="145">
        <f t="shared" si="107"/>
        <v>514888</v>
      </c>
      <c r="N495" s="129">
        <v>0</v>
      </c>
      <c r="O495" s="129">
        <v>0</v>
      </c>
      <c r="P495" s="129">
        <v>0</v>
      </c>
      <c r="Q495" s="145">
        <f>'Таблица 3 '!C492</f>
        <v>514888</v>
      </c>
      <c r="R495" s="129">
        <f t="shared" si="108"/>
        <v>514888</v>
      </c>
      <c r="S495" s="129">
        <v>0</v>
      </c>
      <c r="T495" s="131">
        <f t="shared" si="110"/>
        <v>162.63044851547696</v>
      </c>
      <c r="U495" s="131">
        <v>162.63</v>
      </c>
      <c r="V495" s="148" t="s">
        <v>489</v>
      </c>
    </row>
    <row r="496" spans="1:22" s="7" customFormat="1" ht="45" customHeight="1" x14ac:dyDescent="0.25">
      <c r="A496" s="90">
        <v>93</v>
      </c>
      <c r="B496" s="50" t="s">
        <v>544</v>
      </c>
      <c r="C496" s="74" t="s">
        <v>48</v>
      </c>
      <c r="D496" s="74">
        <v>1971</v>
      </c>
      <c r="E496" s="74" t="s">
        <v>35</v>
      </c>
      <c r="F496" s="74" t="s">
        <v>61</v>
      </c>
      <c r="G496" s="49">
        <v>5</v>
      </c>
      <c r="H496" s="49">
        <v>2</v>
      </c>
      <c r="I496" s="129">
        <v>1770.9</v>
      </c>
      <c r="J496" s="129">
        <v>17770.900000000001</v>
      </c>
      <c r="K496" s="129">
        <v>1770.9</v>
      </c>
      <c r="L496" s="130">
        <v>62</v>
      </c>
      <c r="M496" s="145">
        <f t="shared" si="107"/>
        <v>1745876.86</v>
      </c>
      <c r="N496" s="129">
        <v>0</v>
      </c>
      <c r="O496" s="129">
        <v>0</v>
      </c>
      <c r="P496" s="129">
        <v>0</v>
      </c>
      <c r="Q496" s="145">
        <f>'Таблица 3 '!C493</f>
        <v>1745876.86</v>
      </c>
      <c r="R496" s="129">
        <f t="shared" si="108"/>
        <v>1745876.86</v>
      </c>
      <c r="S496" s="129">
        <v>0</v>
      </c>
      <c r="T496" s="131">
        <f t="shared" si="110"/>
        <v>98.243581360538855</v>
      </c>
      <c r="U496" s="131">
        <v>98.24</v>
      </c>
      <c r="V496" s="148" t="s">
        <v>489</v>
      </c>
    </row>
    <row r="497" spans="1:22" s="7" customFormat="1" ht="45" customHeight="1" x14ac:dyDescent="0.25">
      <c r="A497" s="90">
        <v>94</v>
      </c>
      <c r="B497" s="50" t="s">
        <v>190</v>
      </c>
      <c r="C497" s="74" t="s">
        <v>48</v>
      </c>
      <c r="D497" s="74">
        <v>1981</v>
      </c>
      <c r="E497" s="74" t="s">
        <v>35</v>
      </c>
      <c r="F497" s="74" t="s">
        <v>61</v>
      </c>
      <c r="G497" s="49">
        <v>5</v>
      </c>
      <c r="H497" s="49">
        <v>10</v>
      </c>
      <c r="I497" s="129">
        <v>9767.86</v>
      </c>
      <c r="J497" s="129">
        <v>9467.86</v>
      </c>
      <c r="K497" s="129">
        <v>8577.06</v>
      </c>
      <c r="L497" s="130">
        <v>235</v>
      </c>
      <c r="M497" s="145">
        <f t="shared" si="107"/>
        <v>1944073.39</v>
      </c>
      <c r="N497" s="129">
        <v>0</v>
      </c>
      <c r="O497" s="129">
        <v>0</v>
      </c>
      <c r="P497" s="129">
        <v>0</v>
      </c>
      <c r="Q497" s="145">
        <f>'Таблица 3 '!C494</f>
        <v>1944073.39</v>
      </c>
      <c r="R497" s="129">
        <f t="shared" si="108"/>
        <v>1944073.39</v>
      </c>
      <c r="S497" s="129">
        <v>0</v>
      </c>
      <c r="T497" s="131">
        <f t="shared" si="110"/>
        <v>205.33398149106554</v>
      </c>
      <c r="U497" s="131">
        <v>205.33</v>
      </c>
      <c r="V497" s="148" t="s">
        <v>489</v>
      </c>
    </row>
    <row r="498" spans="1:22" s="5" customFormat="1" ht="45.75" customHeight="1" x14ac:dyDescent="0.25">
      <c r="A498" s="90">
        <v>95</v>
      </c>
      <c r="B498" s="68" t="s">
        <v>193</v>
      </c>
      <c r="C498" s="90" t="s">
        <v>39</v>
      </c>
      <c r="D498" s="90">
        <v>1996</v>
      </c>
      <c r="E498" s="90" t="s">
        <v>36</v>
      </c>
      <c r="F498" s="90" t="s">
        <v>46</v>
      </c>
      <c r="G498" s="67">
        <v>9</v>
      </c>
      <c r="H498" s="67">
        <v>9</v>
      </c>
      <c r="I498" s="145">
        <v>9061</v>
      </c>
      <c r="J498" s="145">
        <v>9061.1</v>
      </c>
      <c r="K498" s="145">
        <v>9061.1</v>
      </c>
      <c r="L498" s="146">
        <v>325</v>
      </c>
      <c r="M498" s="145">
        <f t="shared" si="107"/>
        <v>12502939.32</v>
      </c>
      <c r="N498" s="145">
        <v>0</v>
      </c>
      <c r="O498" s="145">
        <v>0</v>
      </c>
      <c r="P498" s="145">
        <v>0</v>
      </c>
      <c r="Q498" s="145">
        <f>'Таблица 3 '!C495</f>
        <v>12502939.32</v>
      </c>
      <c r="R498" s="145">
        <f t="shared" si="108"/>
        <v>12502939.32</v>
      </c>
      <c r="S498" s="145">
        <v>0</v>
      </c>
      <c r="T498" s="91">
        <f t="shared" si="110"/>
        <v>1379.8478462879782</v>
      </c>
      <c r="U498" s="91">
        <v>1379.85</v>
      </c>
      <c r="V498" s="148" t="s">
        <v>489</v>
      </c>
    </row>
    <row r="499" spans="1:22" s="6" customFormat="1" ht="45" customHeight="1" x14ac:dyDescent="0.25">
      <c r="A499" s="90">
        <v>96</v>
      </c>
      <c r="B499" s="68" t="s">
        <v>545</v>
      </c>
      <c r="C499" s="90" t="s">
        <v>39</v>
      </c>
      <c r="D499" s="90">
        <v>1989</v>
      </c>
      <c r="E499" s="90" t="s">
        <v>36</v>
      </c>
      <c r="F499" s="90" t="s">
        <v>50</v>
      </c>
      <c r="G499" s="67">
        <v>10</v>
      </c>
      <c r="H499" s="67">
        <v>10</v>
      </c>
      <c r="I499" s="145">
        <v>3862.3</v>
      </c>
      <c r="J499" s="145">
        <v>3862.3</v>
      </c>
      <c r="K499" s="145">
        <v>3862.3</v>
      </c>
      <c r="L499" s="146">
        <v>145</v>
      </c>
      <c r="M499" s="145">
        <f t="shared" si="107"/>
        <v>102024.58</v>
      </c>
      <c r="N499" s="145">
        <v>0</v>
      </c>
      <c r="O499" s="145">
        <v>0</v>
      </c>
      <c r="P499" s="145">
        <v>0</v>
      </c>
      <c r="Q499" s="145">
        <f>'Таблица 3 '!C496</f>
        <v>102024.58</v>
      </c>
      <c r="R499" s="145">
        <f t="shared" si="108"/>
        <v>102024.58</v>
      </c>
      <c r="S499" s="145">
        <v>0</v>
      </c>
      <c r="T499" s="91">
        <f t="shared" si="110"/>
        <v>26.41549853714108</v>
      </c>
      <c r="U499" s="91">
        <v>26.42</v>
      </c>
      <c r="V499" s="148" t="s">
        <v>489</v>
      </c>
    </row>
    <row r="500" spans="1:22" s="6" customFormat="1" ht="45.75" customHeight="1" x14ac:dyDescent="0.25">
      <c r="A500" s="90">
        <v>97</v>
      </c>
      <c r="B500" s="68" t="s">
        <v>546</v>
      </c>
      <c r="C500" s="90" t="s">
        <v>39</v>
      </c>
      <c r="D500" s="90">
        <v>1998</v>
      </c>
      <c r="E500" s="90">
        <v>2024</v>
      </c>
      <c r="F500" s="90" t="s">
        <v>61</v>
      </c>
      <c r="G500" s="67">
        <v>12</v>
      </c>
      <c r="H500" s="67">
        <v>1</v>
      </c>
      <c r="I500" s="145">
        <v>8382.9</v>
      </c>
      <c r="J500" s="145">
        <v>6075.7</v>
      </c>
      <c r="K500" s="145">
        <v>5292.7</v>
      </c>
      <c r="L500" s="146">
        <v>132</v>
      </c>
      <c r="M500" s="145">
        <f t="shared" si="107"/>
        <v>1664792.68</v>
      </c>
      <c r="N500" s="145">
        <v>0</v>
      </c>
      <c r="O500" s="145">
        <v>0</v>
      </c>
      <c r="P500" s="145">
        <v>0</v>
      </c>
      <c r="Q500" s="145">
        <f>'Таблица 3 '!C497</f>
        <v>1664792.68</v>
      </c>
      <c r="R500" s="145">
        <f t="shared" si="108"/>
        <v>1664792.68</v>
      </c>
      <c r="S500" s="145">
        <v>0</v>
      </c>
      <c r="T500" s="91">
        <f t="shared" si="110"/>
        <v>274.00837434369703</v>
      </c>
      <c r="U500" s="91">
        <v>274.01</v>
      </c>
      <c r="V500" s="148" t="s">
        <v>489</v>
      </c>
    </row>
    <row r="501" spans="1:22" s="6" customFormat="1" ht="45.75" customHeight="1" x14ac:dyDescent="0.25">
      <c r="A501" s="90">
        <v>98</v>
      </c>
      <c r="B501" s="68" t="s">
        <v>547</v>
      </c>
      <c r="C501" s="90" t="s">
        <v>48</v>
      </c>
      <c r="D501" s="90">
        <v>1972</v>
      </c>
      <c r="E501" s="90" t="s">
        <v>35</v>
      </c>
      <c r="F501" s="90" t="s">
        <v>61</v>
      </c>
      <c r="G501" s="67">
        <v>5</v>
      </c>
      <c r="H501" s="67">
        <v>8</v>
      </c>
      <c r="I501" s="145">
        <v>6562.91</v>
      </c>
      <c r="J501" s="145">
        <v>6145.9</v>
      </c>
      <c r="K501" s="145">
        <v>6145.9</v>
      </c>
      <c r="L501" s="146">
        <v>264</v>
      </c>
      <c r="M501" s="145">
        <f t="shared" si="107"/>
        <v>2803496.43</v>
      </c>
      <c r="N501" s="145">
        <v>0</v>
      </c>
      <c r="O501" s="145">
        <v>0</v>
      </c>
      <c r="P501" s="145">
        <v>0</v>
      </c>
      <c r="Q501" s="145">
        <f>'Таблица 3 '!C498</f>
        <v>2803496.43</v>
      </c>
      <c r="R501" s="145">
        <f t="shared" si="108"/>
        <v>2803496.43</v>
      </c>
      <c r="S501" s="145">
        <v>0</v>
      </c>
      <c r="T501" s="91">
        <f t="shared" si="110"/>
        <v>456.15718283733878</v>
      </c>
      <c r="U501" s="91">
        <v>456.16</v>
      </c>
      <c r="V501" s="148" t="s">
        <v>489</v>
      </c>
    </row>
    <row r="502" spans="1:22" s="6" customFormat="1" ht="45" customHeight="1" x14ac:dyDescent="0.25">
      <c r="A502" s="90">
        <v>99</v>
      </c>
      <c r="B502" s="68" t="s">
        <v>548</v>
      </c>
      <c r="C502" s="90" t="s">
        <v>39</v>
      </c>
      <c r="D502" s="90">
        <v>1993</v>
      </c>
      <c r="E502" s="90">
        <v>2020</v>
      </c>
      <c r="F502" s="90" t="s">
        <v>61</v>
      </c>
      <c r="G502" s="67">
        <v>5</v>
      </c>
      <c r="H502" s="67">
        <v>3</v>
      </c>
      <c r="I502" s="145">
        <v>2839.4</v>
      </c>
      <c r="J502" s="145">
        <v>2679.6</v>
      </c>
      <c r="K502" s="145">
        <v>1931.4</v>
      </c>
      <c r="L502" s="146">
        <v>120</v>
      </c>
      <c r="M502" s="145">
        <f t="shared" si="107"/>
        <v>266277.31</v>
      </c>
      <c r="N502" s="145">
        <v>0</v>
      </c>
      <c r="O502" s="145">
        <v>0</v>
      </c>
      <c r="P502" s="145">
        <v>0</v>
      </c>
      <c r="Q502" s="145">
        <f>'Таблица 3 '!C499</f>
        <v>266277.31</v>
      </c>
      <c r="R502" s="145">
        <f t="shared" si="108"/>
        <v>266277.31</v>
      </c>
      <c r="S502" s="145">
        <v>0</v>
      </c>
      <c r="T502" s="91">
        <f t="shared" si="110"/>
        <v>99.372036871174799</v>
      </c>
      <c r="U502" s="91">
        <v>99.37</v>
      </c>
      <c r="V502" s="148" t="s">
        <v>489</v>
      </c>
    </row>
    <row r="503" spans="1:22" s="30" customFormat="1" ht="45" customHeight="1" x14ac:dyDescent="0.25">
      <c r="A503" s="90">
        <v>100</v>
      </c>
      <c r="B503" s="68" t="s">
        <v>721</v>
      </c>
      <c r="C503" s="90" t="s">
        <v>39</v>
      </c>
      <c r="D503" s="90">
        <v>1973</v>
      </c>
      <c r="E503" s="90" t="s">
        <v>36</v>
      </c>
      <c r="F503" s="90" t="s">
        <v>46</v>
      </c>
      <c r="G503" s="67">
        <v>5</v>
      </c>
      <c r="H503" s="67">
        <v>5</v>
      </c>
      <c r="I503" s="145">
        <v>4485.3999999999996</v>
      </c>
      <c r="J503" s="145">
        <v>4431.7</v>
      </c>
      <c r="K503" s="145">
        <v>4236.6000000000004</v>
      </c>
      <c r="L503" s="146">
        <v>199</v>
      </c>
      <c r="M503" s="145">
        <f t="shared" ref="M503" si="111">SUM(N503:Q503)</f>
        <v>525362.67000000004</v>
      </c>
      <c r="N503" s="145">
        <v>0</v>
      </c>
      <c r="O503" s="145">
        <v>0</v>
      </c>
      <c r="P503" s="145">
        <v>0</v>
      </c>
      <c r="Q503" s="145">
        <f>'Таблица 3 '!C500</f>
        <v>525362.67000000004</v>
      </c>
      <c r="R503" s="145">
        <f t="shared" si="108"/>
        <v>525362.67000000004</v>
      </c>
      <c r="S503" s="145">
        <v>0</v>
      </c>
      <c r="T503" s="91">
        <f t="shared" si="110"/>
        <v>118.54653293318593</v>
      </c>
      <c r="U503" s="91">
        <v>285.33</v>
      </c>
      <c r="V503" s="148" t="s">
        <v>489</v>
      </c>
    </row>
    <row r="504" spans="1:22" s="6" customFormat="1" ht="45" customHeight="1" x14ac:dyDescent="0.25">
      <c r="A504" s="90">
        <v>101</v>
      </c>
      <c r="B504" s="68" t="s">
        <v>549</v>
      </c>
      <c r="C504" s="90" t="s">
        <v>39</v>
      </c>
      <c r="D504" s="90">
        <v>1976</v>
      </c>
      <c r="E504" s="90" t="s">
        <v>36</v>
      </c>
      <c r="F504" s="90" t="s">
        <v>61</v>
      </c>
      <c r="G504" s="67">
        <v>5</v>
      </c>
      <c r="H504" s="67">
        <v>8</v>
      </c>
      <c r="I504" s="145">
        <v>8222.18</v>
      </c>
      <c r="J504" s="145">
        <v>6003.9</v>
      </c>
      <c r="K504" s="145">
        <v>5960.8</v>
      </c>
      <c r="L504" s="146">
        <v>235</v>
      </c>
      <c r="M504" s="145">
        <f t="shared" si="107"/>
        <v>568862.4</v>
      </c>
      <c r="N504" s="145">
        <v>0</v>
      </c>
      <c r="O504" s="145">
        <v>0</v>
      </c>
      <c r="P504" s="145">
        <v>0</v>
      </c>
      <c r="Q504" s="145">
        <f>'Таблица 3 '!C501</f>
        <v>568862.4</v>
      </c>
      <c r="R504" s="145">
        <f t="shared" si="108"/>
        <v>568862.4</v>
      </c>
      <c r="S504" s="145">
        <v>0</v>
      </c>
      <c r="T504" s="91">
        <f t="shared" si="110"/>
        <v>94.748813271373621</v>
      </c>
      <c r="U504" s="91">
        <v>82.79</v>
      </c>
      <c r="V504" s="148" t="s">
        <v>489</v>
      </c>
    </row>
    <row r="505" spans="1:22" s="6" customFormat="1" ht="45.75" customHeight="1" x14ac:dyDescent="0.25">
      <c r="A505" s="90">
        <v>102</v>
      </c>
      <c r="B505" s="68" t="s">
        <v>201</v>
      </c>
      <c r="C505" s="90" t="s">
        <v>48</v>
      </c>
      <c r="D505" s="90">
        <v>1972</v>
      </c>
      <c r="E505" s="90">
        <v>2023</v>
      </c>
      <c r="F505" s="90" t="s">
        <v>61</v>
      </c>
      <c r="G505" s="67">
        <v>5</v>
      </c>
      <c r="H505" s="67">
        <v>6</v>
      </c>
      <c r="I505" s="145">
        <v>7394.8</v>
      </c>
      <c r="J505" s="145">
        <v>5427.1</v>
      </c>
      <c r="K505" s="145">
        <v>5290.7</v>
      </c>
      <c r="L505" s="146">
        <v>231</v>
      </c>
      <c r="M505" s="145">
        <f t="shared" si="107"/>
        <v>399182.57</v>
      </c>
      <c r="N505" s="145">
        <v>0</v>
      </c>
      <c r="O505" s="145">
        <v>0</v>
      </c>
      <c r="P505" s="145">
        <v>0</v>
      </c>
      <c r="Q505" s="145">
        <f>'Таблица 3 '!C502</f>
        <v>399182.57</v>
      </c>
      <c r="R505" s="145">
        <f t="shared" si="108"/>
        <v>399182.57</v>
      </c>
      <c r="S505" s="145">
        <v>0</v>
      </c>
      <c r="T505" s="91">
        <f t="shared" si="110"/>
        <v>73.553568204013189</v>
      </c>
      <c r="U505" s="91">
        <v>73.55</v>
      </c>
      <c r="V505" s="148" t="s">
        <v>489</v>
      </c>
    </row>
    <row r="506" spans="1:22" s="6" customFormat="1" ht="45" customHeight="1" x14ac:dyDescent="0.25">
      <c r="A506" s="90">
        <v>103</v>
      </c>
      <c r="B506" s="68" t="s">
        <v>204</v>
      </c>
      <c r="C506" s="90" t="s">
        <v>39</v>
      </c>
      <c r="D506" s="90">
        <v>1994</v>
      </c>
      <c r="E506" s="90" t="s">
        <v>36</v>
      </c>
      <c r="F506" s="90" t="s">
        <v>50</v>
      </c>
      <c r="G506" s="67">
        <v>10</v>
      </c>
      <c r="H506" s="67">
        <v>10</v>
      </c>
      <c r="I506" s="145">
        <v>11741.83</v>
      </c>
      <c r="J506" s="145">
        <v>11085.53</v>
      </c>
      <c r="K506" s="145">
        <v>11085.53</v>
      </c>
      <c r="L506" s="146">
        <v>322</v>
      </c>
      <c r="M506" s="145">
        <f t="shared" si="107"/>
        <v>295519.26</v>
      </c>
      <c r="N506" s="145">
        <v>0</v>
      </c>
      <c r="O506" s="145">
        <v>0</v>
      </c>
      <c r="P506" s="145">
        <v>0</v>
      </c>
      <c r="Q506" s="145">
        <f>'Таблица 3 '!C503</f>
        <v>295519.26</v>
      </c>
      <c r="R506" s="145">
        <f t="shared" si="108"/>
        <v>295519.26</v>
      </c>
      <c r="S506" s="145">
        <v>0</v>
      </c>
      <c r="T506" s="91">
        <f t="shared" si="110"/>
        <v>26.658108362883866</v>
      </c>
      <c r="U506" s="91">
        <v>26.66</v>
      </c>
      <c r="V506" s="148" t="s">
        <v>489</v>
      </c>
    </row>
    <row r="507" spans="1:22" s="6" customFormat="1" ht="45" customHeight="1" x14ac:dyDescent="0.25">
      <c r="A507" s="90">
        <v>104</v>
      </c>
      <c r="B507" s="68" t="s">
        <v>550</v>
      </c>
      <c r="C507" s="90" t="s">
        <v>39</v>
      </c>
      <c r="D507" s="90">
        <v>1994</v>
      </c>
      <c r="E507" s="90">
        <v>2020</v>
      </c>
      <c r="F507" s="90" t="s">
        <v>46</v>
      </c>
      <c r="G507" s="67">
        <v>10</v>
      </c>
      <c r="H507" s="67">
        <v>1</v>
      </c>
      <c r="I507" s="145">
        <v>3621.9</v>
      </c>
      <c r="J507" s="145">
        <v>2672</v>
      </c>
      <c r="K507" s="145">
        <v>2672</v>
      </c>
      <c r="L507" s="146">
        <v>89</v>
      </c>
      <c r="M507" s="145">
        <f t="shared" si="107"/>
        <v>497763.55000000005</v>
      </c>
      <c r="N507" s="145">
        <v>0</v>
      </c>
      <c r="O507" s="145">
        <v>0</v>
      </c>
      <c r="P507" s="145">
        <v>0</v>
      </c>
      <c r="Q507" s="145">
        <f>'Таблица 3 '!C504</f>
        <v>497763.55000000005</v>
      </c>
      <c r="R507" s="145">
        <f t="shared" si="108"/>
        <v>497763.55000000005</v>
      </c>
      <c r="S507" s="145">
        <v>0</v>
      </c>
      <c r="T507" s="91">
        <f t="shared" si="110"/>
        <v>186.28875374251498</v>
      </c>
      <c r="U507" s="91">
        <v>186.29</v>
      </c>
      <c r="V507" s="148" t="s">
        <v>489</v>
      </c>
    </row>
    <row r="508" spans="1:22" s="6" customFormat="1" ht="45.75" customHeight="1" x14ac:dyDescent="0.25">
      <c r="A508" s="90">
        <v>105</v>
      </c>
      <c r="B508" s="68" t="s">
        <v>551</v>
      </c>
      <c r="C508" s="90" t="s">
        <v>48</v>
      </c>
      <c r="D508" s="90">
        <v>1992</v>
      </c>
      <c r="E508" s="90" t="s">
        <v>36</v>
      </c>
      <c r="F508" s="90" t="s">
        <v>46</v>
      </c>
      <c r="G508" s="67">
        <v>9</v>
      </c>
      <c r="H508" s="67">
        <v>1</v>
      </c>
      <c r="I508" s="145">
        <v>2556.9</v>
      </c>
      <c r="J508" s="145">
        <v>2553.1</v>
      </c>
      <c r="K508" s="145">
        <v>2553.1</v>
      </c>
      <c r="L508" s="146">
        <v>152</v>
      </c>
      <c r="M508" s="145">
        <f t="shared" si="107"/>
        <v>2022325.7</v>
      </c>
      <c r="N508" s="145">
        <v>0</v>
      </c>
      <c r="O508" s="145">
        <v>0</v>
      </c>
      <c r="P508" s="145">
        <v>0</v>
      </c>
      <c r="Q508" s="145">
        <f>'Таблица 3 '!C505</f>
        <v>2022325.7</v>
      </c>
      <c r="R508" s="145">
        <f t="shared" si="108"/>
        <v>2022325.7</v>
      </c>
      <c r="S508" s="145">
        <v>0</v>
      </c>
      <c r="T508" s="91">
        <f t="shared" si="110"/>
        <v>792.1059496298617</v>
      </c>
      <c r="U508" s="91">
        <v>792.11</v>
      </c>
      <c r="V508" s="148" t="s">
        <v>489</v>
      </c>
    </row>
    <row r="509" spans="1:22" s="6" customFormat="1" ht="45.75" customHeight="1" x14ac:dyDescent="0.25">
      <c r="A509" s="90">
        <v>106</v>
      </c>
      <c r="B509" s="68" t="s">
        <v>552</v>
      </c>
      <c r="C509" s="90" t="s">
        <v>48</v>
      </c>
      <c r="D509" s="90">
        <v>1979</v>
      </c>
      <c r="E509" s="90" t="s">
        <v>35</v>
      </c>
      <c r="F509" s="90" t="s">
        <v>46</v>
      </c>
      <c r="G509" s="67">
        <v>5</v>
      </c>
      <c r="H509" s="67">
        <v>7</v>
      </c>
      <c r="I509" s="145">
        <v>6901.9</v>
      </c>
      <c r="J509" s="145">
        <v>5146.8</v>
      </c>
      <c r="K509" s="145">
        <v>5146.8</v>
      </c>
      <c r="L509" s="146">
        <v>250</v>
      </c>
      <c r="M509" s="145">
        <f t="shared" si="107"/>
        <v>4219016.49</v>
      </c>
      <c r="N509" s="145">
        <v>0</v>
      </c>
      <c r="O509" s="145">
        <v>0</v>
      </c>
      <c r="P509" s="145">
        <v>0</v>
      </c>
      <c r="Q509" s="145">
        <f>'Таблица 3 '!C506</f>
        <v>4219016.49</v>
      </c>
      <c r="R509" s="145">
        <f t="shared" si="108"/>
        <v>4219016.49</v>
      </c>
      <c r="S509" s="145">
        <v>0</v>
      </c>
      <c r="T509" s="91">
        <f t="shared" si="110"/>
        <v>819.73585334576831</v>
      </c>
      <c r="U509" s="91">
        <v>819.74</v>
      </c>
      <c r="V509" s="148" t="s">
        <v>489</v>
      </c>
    </row>
    <row r="510" spans="1:22" s="6" customFormat="1" ht="45.75" customHeight="1" x14ac:dyDescent="0.25">
      <c r="A510" s="90">
        <v>107</v>
      </c>
      <c r="B510" s="68" t="s">
        <v>553</v>
      </c>
      <c r="C510" s="90" t="s">
        <v>48</v>
      </c>
      <c r="D510" s="149">
        <v>1979</v>
      </c>
      <c r="E510" s="149" t="s">
        <v>35</v>
      </c>
      <c r="F510" s="149" t="s">
        <v>46</v>
      </c>
      <c r="G510" s="57">
        <v>5</v>
      </c>
      <c r="H510" s="57">
        <v>7</v>
      </c>
      <c r="I510" s="150">
        <v>6901.9</v>
      </c>
      <c r="J510" s="150">
        <v>5146.8</v>
      </c>
      <c r="K510" s="150">
        <v>5146.8</v>
      </c>
      <c r="L510" s="151">
        <v>250</v>
      </c>
      <c r="M510" s="150">
        <f t="shared" si="107"/>
        <v>214936.68</v>
      </c>
      <c r="N510" s="145">
        <v>0</v>
      </c>
      <c r="O510" s="145">
        <v>0</v>
      </c>
      <c r="P510" s="145">
        <v>0</v>
      </c>
      <c r="Q510" s="145">
        <f>'Таблица 3 '!C507</f>
        <v>214936.68</v>
      </c>
      <c r="R510" s="145">
        <f t="shared" si="108"/>
        <v>214936.68</v>
      </c>
      <c r="S510" s="145">
        <v>0</v>
      </c>
      <c r="T510" s="91">
        <f t="shared" si="110"/>
        <v>41.761226393098624</v>
      </c>
      <c r="U510" s="91">
        <v>819.74</v>
      </c>
      <c r="V510" s="148" t="s">
        <v>489</v>
      </c>
    </row>
    <row r="511" spans="1:22" s="5" customFormat="1" ht="45.75" customHeight="1" x14ac:dyDescent="0.25">
      <c r="A511" s="90">
        <v>108</v>
      </c>
      <c r="B511" s="68" t="s">
        <v>554</v>
      </c>
      <c r="C511" s="90" t="s">
        <v>39</v>
      </c>
      <c r="D511" s="90">
        <v>1964</v>
      </c>
      <c r="E511" s="90">
        <v>2018</v>
      </c>
      <c r="F511" s="90" t="s">
        <v>61</v>
      </c>
      <c r="G511" s="67">
        <v>4</v>
      </c>
      <c r="H511" s="67">
        <v>3</v>
      </c>
      <c r="I511" s="145">
        <v>2682.14</v>
      </c>
      <c r="J511" s="145">
        <v>2273</v>
      </c>
      <c r="K511" s="145">
        <v>1943.7</v>
      </c>
      <c r="L511" s="146">
        <v>88</v>
      </c>
      <c r="M511" s="145">
        <f t="shared" si="107"/>
        <v>9646126.7799999993</v>
      </c>
      <c r="N511" s="145">
        <v>0</v>
      </c>
      <c r="O511" s="145">
        <v>0</v>
      </c>
      <c r="P511" s="145">
        <v>0</v>
      </c>
      <c r="Q511" s="145">
        <f>'Таблица 3 '!C508</f>
        <v>9646126.7799999993</v>
      </c>
      <c r="R511" s="145">
        <f t="shared" si="108"/>
        <v>9646126.7799999993</v>
      </c>
      <c r="S511" s="145">
        <v>0</v>
      </c>
      <c r="T511" s="91">
        <f t="shared" si="110"/>
        <v>4243.7865288165422</v>
      </c>
      <c r="U511" s="91">
        <v>4172.46</v>
      </c>
      <c r="V511" s="148" t="s">
        <v>489</v>
      </c>
    </row>
    <row r="512" spans="1:22" s="5" customFormat="1" ht="45.75" customHeight="1" x14ac:dyDescent="0.25">
      <c r="A512" s="90">
        <v>109</v>
      </c>
      <c r="B512" s="68" t="s">
        <v>555</v>
      </c>
      <c r="C512" s="90" t="s">
        <v>39</v>
      </c>
      <c r="D512" s="90">
        <v>1963</v>
      </c>
      <c r="E512" s="90" t="s">
        <v>36</v>
      </c>
      <c r="F512" s="90" t="s">
        <v>40</v>
      </c>
      <c r="G512" s="67">
        <v>3</v>
      </c>
      <c r="H512" s="67">
        <v>2</v>
      </c>
      <c r="I512" s="145">
        <v>1728.1</v>
      </c>
      <c r="J512" s="145">
        <v>844</v>
      </c>
      <c r="K512" s="145">
        <v>844</v>
      </c>
      <c r="L512" s="146">
        <v>35</v>
      </c>
      <c r="M512" s="145">
        <f t="shared" si="107"/>
        <v>1239651.6000000001</v>
      </c>
      <c r="N512" s="145">
        <v>0</v>
      </c>
      <c r="O512" s="145">
        <v>0</v>
      </c>
      <c r="P512" s="145">
        <v>0</v>
      </c>
      <c r="Q512" s="145">
        <f>'Таблица 3 '!C509</f>
        <v>1239651.6000000001</v>
      </c>
      <c r="R512" s="145">
        <f t="shared" si="108"/>
        <v>1239651.6000000001</v>
      </c>
      <c r="S512" s="145">
        <v>0</v>
      </c>
      <c r="T512" s="91">
        <f t="shared" si="110"/>
        <v>1468.7815165876777</v>
      </c>
      <c r="U512" s="91">
        <v>1468.78</v>
      </c>
      <c r="V512" s="148" t="s">
        <v>489</v>
      </c>
    </row>
    <row r="513" spans="1:22" s="6" customFormat="1" ht="45" customHeight="1" x14ac:dyDescent="0.25">
      <c r="A513" s="90">
        <v>110</v>
      </c>
      <c r="B513" s="68" t="s">
        <v>556</v>
      </c>
      <c r="C513" s="90" t="s">
        <v>39</v>
      </c>
      <c r="D513" s="90">
        <v>1994</v>
      </c>
      <c r="E513" s="90" t="s">
        <v>36</v>
      </c>
      <c r="F513" s="90" t="s">
        <v>61</v>
      </c>
      <c r="G513" s="67">
        <v>2</v>
      </c>
      <c r="H513" s="67">
        <v>1</v>
      </c>
      <c r="I513" s="145">
        <v>9550.9</v>
      </c>
      <c r="J513" s="145">
        <v>8094.3</v>
      </c>
      <c r="K513" s="145">
        <v>8024.5</v>
      </c>
      <c r="L513" s="146">
        <v>243</v>
      </c>
      <c r="M513" s="145">
        <f t="shared" si="107"/>
        <v>206801.29</v>
      </c>
      <c r="N513" s="145">
        <v>0</v>
      </c>
      <c r="O513" s="145">
        <v>0</v>
      </c>
      <c r="P513" s="145">
        <v>0</v>
      </c>
      <c r="Q513" s="145">
        <f>'Таблица 3 '!C510</f>
        <v>206801.29</v>
      </c>
      <c r="R513" s="145">
        <f t="shared" si="108"/>
        <v>206801.29</v>
      </c>
      <c r="S513" s="145">
        <v>0</v>
      </c>
      <c r="T513" s="91">
        <f t="shared" si="110"/>
        <v>25.549002384393958</v>
      </c>
      <c r="U513" s="91">
        <v>25.55</v>
      </c>
      <c r="V513" s="148" t="s">
        <v>489</v>
      </c>
    </row>
    <row r="514" spans="1:22" s="5" customFormat="1" ht="45.75" customHeight="1" x14ac:dyDescent="0.25">
      <c r="A514" s="90">
        <v>111</v>
      </c>
      <c r="B514" s="68" t="s">
        <v>557</v>
      </c>
      <c r="C514" s="90" t="s">
        <v>39</v>
      </c>
      <c r="D514" s="90">
        <v>1988</v>
      </c>
      <c r="E514" s="90">
        <v>2018</v>
      </c>
      <c r="F514" s="90" t="s">
        <v>46</v>
      </c>
      <c r="G514" s="67">
        <v>9</v>
      </c>
      <c r="H514" s="67">
        <v>3</v>
      </c>
      <c r="I514" s="145">
        <v>6599.14</v>
      </c>
      <c r="J514" s="145">
        <v>5123.3</v>
      </c>
      <c r="K514" s="145">
        <v>4901.7</v>
      </c>
      <c r="L514" s="146">
        <v>174</v>
      </c>
      <c r="M514" s="145">
        <f t="shared" si="107"/>
        <v>3787130.39</v>
      </c>
      <c r="N514" s="145">
        <v>0</v>
      </c>
      <c r="O514" s="145">
        <v>0</v>
      </c>
      <c r="P514" s="145">
        <v>0</v>
      </c>
      <c r="Q514" s="145">
        <f>'Таблица 3 '!C511</f>
        <v>3787130.39</v>
      </c>
      <c r="R514" s="145">
        <f t="shared" si="108"/>
        <v>3787130.39</v>
      </c>
      <c r="S514" s="145">
        <v>0</v>
      </c>
      <c r="T514" s="91">
        <f t="shared" si="110"/>
        <v>739.19746842855193</v>
      </c>
      <c r="U514" s="91">
        <v>739.2</v>
      </c>
      <c r="V514" s="148" t="s">
        <v>489</v>
      </c>
    </row>
    <row r="515" spans="1:22" s="5" customFormat="1" ht="45.75" customHeight="1" x14ac:dyDescent="0.25">
      <c r="A515" s="90">
        <v>112</v>
      </c>
      <c r="B515" s="68" t="s">
        <v>210</v>
      </c>
      <c r="C515" s="90" t="s">
        <v>39</v>
      </c>
      <c r="D515" s="90">
        <v>1969</v>
      </c>
      <c r="E515" s="90">
        <v>2021</v>
      </c>
      <c r="F515" s="90" t="s">
        <v>46</v>
      </c>
      <c r="G515" s="67">
        <v>5</v>
      </c>
      <c r="H515" s="67">
        <v>4</v>
      </c>
      <c r="I515" s="145">
        <v>4465.7</v>
      </c>
      <c r="J515" s="145">
        <v>3358.4</v>
      </c>
      <c r="K515" s="145">
        <v>3121.3</v>
      </c>
      <c r="L515" s="146">
        <v>136</v>
      </c>
      <c r="M515" s="145">
        <f t="shared" si="107"/>
        <v>2301909.6</v>
      </c>
      <c r="N515" s="145">
        <v>0</v>
      </c>
      <c r="O515" s="145">
        <v>0</v>
      </c>
      <c r="P515" s="145">
        <v>0</v>
      </c>
      <c r="Q515" s="145">
        <f>'Таблица 3 '!C512</f>
        <v>2301909.6</v>
      </c>
      <c r="R515" s="145">
        <f t="shared" si="108"/>
        <v>2301909.6</v>
      </c>
      <c r="S515" s="145">
        <v>0</v>
      </c>
      <c r="T515" s="91">
        <f t="shared" si="110"/>
        <v>685.4185326345879</v>
      </c>
      <c r="U515" s="91">
        <v>685.41862196283944</v>
      </c>
      <c r="V515" s="148" t="s">
        <v>489</v>
      </c>
    </row>
    <row r="516" spans="1:22" s="5" customFormat="1" ht="45.75" customHeight="1" x14ac:dyDescent="0.25">
      <c r="A516" s="90">
        <v>113</v>
      </c>
      <c r="B516" s="68" t="s">
        <v>558</v>
      </c>
      <c r="C516" s="90" t="s">
        <v>39</v>
      </c>
      <c r="D516" s="90">
        <v>1993</v>
      </c>
      <c r="E516" s="90" t="s">
        <v>36</v>
      </c>
      <c r="F516" s="90" t="s">
        <v>50</v>
      </c>
      <c r="G516" s="67">
        <v>9</v>
      </c>
      <c r="H516" s="67">
        <v>3</v>
      </c>
      <c r="I516" s="145">
        <v>8292.7000000000007</v>
      </c>
      <c r="J516" s="145">
        <v>8039.5</v>
      </c>
      <c r="K516" s="145">
        <v>7012.7</v>
      </c>
      <c r="L516" s="146">
        <v>245</v>
      </c>
      <c r="M516" s="145">
        <f t="shared" si="107"/>
        <v>6823514.1699999999</v>
      </c>
      <c r="N516" s="145">
        <v>0</v>
      </c>
      <c r="O516" s="145">
        <v>0</v>
      </c>
      <c r="P516" s="145">
        <v>0</v>
      </c>
      <c r="Q516" s="145">
        <f>'Таблица 3 '!C513</f>
        <v>6823514.1699999999</v>
      </c>
      <c r="R516" s="145">
        <f t="shared" si="108"/>
        <v>6823514.1699999999</v>
      </c>
      <c r="S516" s="145">
        <v>0</v>
      </c>
      <c r="T516" s="91">
        <f t="shared" si="110"/>
        <v>848.74857516014674</v>
      </c>
      <c r="U516" s="91">
        <v>966.28</v>
      </c>
      <c r="V516" s="148" t="s">
        <v>489</v>
      </c>
    </row>
    <row r="517" spans="1:22" s="6" customFormat="1" ht="45.75" customHeight="1" x14ac:dyDescent="0.25">
      <c r="A517" s="90">
        <v>114</v>
      </c>
      <c r="B517" s="68" t="s">
        <v>559</v>
      </c>
      <c r="C517" s="90" t="s">
        <v>48</v>
      </c>
      <c r="D517" s="90">
        <v>2006</v>
      </c>
      <c r="E517" s="90">
        <v>2021</v>
      </c>
      <c r="F517" s="90" t="s">
        <v>61</v>
      </c>
      <c r="G517" s="67">
        <v>15</v>
      </c>
      <c r="H517" s="67">
        <v>2</v>
      </c>
      <c r="I517" s="145">
        <v>15419.1</v>
      </c>
      <c r="J517" s="145">
        <v>11621.39</v>
      </c>
      <c r="K517" s="145">
        <v>11621.39</v>
      </c>
      <c r="L517" s="146">
        <v>221</v>
      </c>
      <c r="M517" s="145">
        <f t="shared" si="107"/>
        <v>3580214.56</v>
      </c>
      <c r="N517" s="145">
        <v>0</v>
      </c>
      <c r="O517" s="145">
        <v>0</v>
      </c>
      <c r="P517" s="145">
        <v>0</v>
      </c>
      <c r="Q517" s="145">
        <f>'Таблица 3 '!C514</f>
        <v>3580214.56</v>
      </c>
      <c r="R517" s="145">
        <f t="shared" si="108"/>
        <v>3580214.56</v>
      </c>
      <c r="S517" s="145">
        <v>0</v>
      </c>
      <c r="T517" s="91">
        <f t="shared" si="110"/>
        <v>308.07111369638227</v>
      </c>
      <c r="U517" s="91">
        <v>17.21</v>
      </c>
      <c r="V517" s="148" t="s">
        <v>489</v>
      </c>
    </row>
    <row r="518" spans="1:22" s="6" customFormat="1" ht="45" customHeight="1" x14ac:dyDescent="0.25">
      <c r="A518" s="90">
        <v>115</v>
      </c>
      <c r="B518" s="68" t="s">
        <v>217</v>
      </c>
      <c r="C518" s="90" t="s">
        <v>39</v>
      </c>
      <c r="D518" s="90">
        <v>1968</v>
      </c>
      <c r="E518" s="90">
        <v>2021</v>
      </c>
      <c r="F518" s="90" t="s">
        <v>61</v>
      </c>
      <c r="G518" s="67">
        <v>5</v>
      </c>
      <c r="H518" s="67">
        <v>4</v>
      </c>
      <c r="I518" s="145">
        <v>4187.2</v>
      </c>
      <c r="J518" s="145">
        <v>4083.7</v>
      </c>
      <c r="K518" s="145">
        <v>3665.7</v>
      </c>
      <c r="L518" s="146">
        <v>108</v>
      </c>
      <c r="M518" s="145">
        <f t="shared" si="107"/>
        <v>491799.94</v>
      </c>
      <c r="N518" s="145">
        <v>0</v>
      </c>
      <c r="O518" s="145">
        <v>0</v>
      </c>
      <c r="P518" s="145">
        <v>0</v>
      </c>
      <c r="Q518" s="145">
        <f>'Таблица 3 '!C515</f>
        <v>491799.94</v>
      </c>
      <c r="R518" s="145">
        <f t="shared" si="108"/>
        <v>491799.94</v>
      </c>
      <c r="S518" s="145">
        <v>0</v>
      </c>
      <c r="T518" s="91">
        <f t="shared" si="110"/>
        <v>120.42998751132552</v>
      </c>
      <c r="U518" s="91">
        <v>120.43</v>
      </c>
      <c r="V518" s="148" t="s">
        <v>489</v>
      </c>
    </row>
    <row r="519" spans="1:22" s="6" customFormat="1" ht="45.75" customHeight="1" x14ac:dyDescent="0.25">
      <c r="A519" s="90">
        <v>116</v>
      </c>
      <c r="B519" s="68" t="s">
        <v>560</v>
      </c>
      <c r="C519" s="90" t="s">
        <v>39</v>
      </c>
      <c r="D519" s="90">
        <v>1957</v>
      </c>
      <c r="E519" s="90" t="s">
        <v>35</v>
      </c>
      <c r="F519" s="90" t="s">
        <v>61</v>
      </c>
      <c r="G519" s="67">
        <v>4</v>
      </c>
      <c r="H519" s="67">
        <v>2</v>
      </c>
      <c r="I519" s="145">
        <v>1034</v>
      </c>
      <c r="J519" s="145">
        <v>1034</v>
      </c>
      <c r="K519" s="145">
        <v>1029.5</v>
      </c>
      <c r="L519" s="146">
        <v>72</v>
      </c>
      <c r="M519" s="145">
        <f t="shared" si="107"/>
        <v>849850</v>
      </c>
      <c r="N519" s="145">
        <v>0</v>
      </c>
      <c r="O519" s="145">
        <v>0</v>
      </c>
      <c r="P519" s="145">
        <v>0</v>
      </c>
      <c r="Q519" s="145">
        <f>'Таблица 3 '!C516</f>
        <v>849850</v>
      </c>
      <c r="R519" s="145">
        <f t="shared" si="108"/>
        <v>849850</v>
      </c>
      <c r="S519" s="145">
        <v>0</v>
      </c>
      <c r="T519" s="91">
        <f t="shared" si="110"/>
        <v>821.90522243713735</v>
      </c>
      <c r="U519" s="91">
        <v>821.91</v>
      </c>
      <c r="V519" s="148" t="s">
        <v>489</v>
      </c>
    </row>
    <row r="520" spans="1:22" s="5" customFormat="1" ht="45.75" customHeight="1" x14ac:dyDescent="0.25">
      <c r="A520" s="90">
        <v>117</v>
      </c>
      <c r="B520" s="68" t="s">
        <v>218</v>
      </c>
      <c r="C520" s="90" t="s">
        <v>39</v>
      </c>
      <c r="D520" s="90">
        <v>1963</v>
      </c>
      <c r="E520" s="90">
        <v>2017</v>
      </c>
      <c r="F520" s="90" t="s">
        <v>61</v>
      </c>
      <c r="G520" s="67">
        <v>5</v>
      </c>
      <c r="H520" s="67">
        <v>4</v>
      </c>
      <c r="I520" s="145">
        <v>4140.12</v>
      </c>
      <c r="J520" s="145">
        <v>2944</v>
      </c>
      <c r="K520" s="145">
        <v>2914</v>
      </c>
      <c r="L520" s="146">
        <v>89</v>
      </c>
      <c r="M520" s="145">
        <f t="shared" si="107"/>
        <v>7213397.0200000005</v>
      </c>
      <c r="N520" s="145">
        <v>0</v>
      </c>
      <c r="O520" s="145">
        <v>0</v>
      </c>
      <c r="P520" s="145">
        <v>0</v>
      </c>
      <c r="Q520" s="145">
        <f>'Таблица 3 '!C517</f>
        <v>7213397.0200000005</v>
      </c>
      <c r="R520" s="145">
        <f t="shared" si="108"/>
        <v>7213397.0200000005</v>
      </c>
      <c r="S520" s="145">
        <v>0</v>
      </c>
      <c r="T520" s="91">
        <f t="shared" si="110"/>
        <v>2450.2027921195654</v>
      </c>
      <c r="U520" s="91">
        <v>2450.1999999999998</v>
      </c>
      <c r="V520" s="148" t="s">
        <v>489</v>
      </c>
    </row>
    <row r="521" spans="1:22" s="5" customFormat="1" ht="45.75" customHeight="1" x14ac:dyDescent="0.25">
      <c r="A521" s="90">
        <v>118</v>
      </c>
      <c r="B521" s="68" t="s">
        <v>221</v>
      </c>
      <c r="C521" s="90" t="s">
        <v>39</v>
      </c>
      <c r="D521" s="90">
        <v>1982</v>
      </c>
      <c r="E521" s="90">
        <v>2020</v>
      </c>
      <c r="F521" s="90" t="s">
        <v>61</v>
      </c>
      <c r="G521" s="67">
        <v>5</v>
      </c>
      <c r="H521" s="67">
        <v>4</v>
      </c>
      <c r="I521" s="145">
        <v>3757.9</v>
      </c>
      <c r="J521" s="145">
        <v>2712.3</v>
      </c>
      <c r="K521" s="145">
        <v>2604.6999999999998</v>
      </c>
      <c r="L521" s="146">
        <v>108</v>
      </c>
      <c r="M521" s="145">
        <f t="shared" si="107"/>
        <v>2016314.94</v>
      </c>
      <c r="N521" s="145">
        <v>0</v>
      </c>
      <c r="O521" s="145">
        <v>0</v>
      </c>
      <c r="P521" s="145">
        <v>0</v>
      </c>
      <c r="Q521" s="145">
        <f>'Таблица 3 '!C518</f>
        <v>2016314.94</v>
      </c>
      <c r="R521" s="145">
        <f t="shared" si="108"/>
        <v>2016314.94</v>
      </c>
      <c r="S521" s="145">
        <v>0</v>
      </c>
      <c r="T521" s="91">
        <f t="shared" si="110"/>
        <v>743.396726025882</v>
      </c>
      <c r="U521" s="91">
        <v>743.4</v>
      </c>
      <c r="V521" s="148" t="s">
        <v>489</v>
      </c>
    </row>
    <row r="522" spans="1:22" s="6" customFormat="1" ht="45.75" customHeight="1" x14ac:dyDescent="0.25">
      <c r="A522" s="90">
        <v>119</v>
      </c>
      <c r="B522" s="68" t="s">
        <v>222</v>
      </c>
      <c r="C522" s="90" t="s">
        <v>48</v>
      </c>
      <c r="D522" s="90">
        <v>1978</v>
      </c>
      <c r="E522" s="90">
        <v>2023</v>
      </c>
      <c r="F522" s="90" t="s">
        <v>61</v>
      </c>
      <c r="G522" s="67">
        <v>5</v>
      </c>
      <c r="H522" s="67">
        <v>6</v>
      </c>
      <c r="I522" s="145">
        <v>5712.9</v>
      </c>
      <c r="J522" s="145">
        <v>4834.12</v>
      </c>
      <c r="K522" s="145">
        <v>4436.5200000000004</v>
      </c>
      <c r="L522" s="146">
        <v>184</v>
      </c>
      <c r="M522" s="145">
        <f t="shared" si="107"/>
        <v>1380475.2</v>
      </c>
      <c r="N522" s="145">
        <v>0</v>
      </c>
      <c r="O522" s="145">
        <v>0</v>
      </c>
      <c r="P522" s="145">
        <v>0</v>
      </c>
      <c r="Q522" s="145">
        <f>'Таблица 3 '!C519</f>
        <v>1380475.2</v>
      </c>
      <c r="R522" s="145">
        <f t="shared" si="108"/>
        <v>1380475.2</v>
      </c>
      <c r="S522" s="145">
        <v>0</v>
      </c>
      <c r="T522" s="91">
        <f t="shared" si="110"/>
        <v>285.56907979115124</v>
      </c>
      <c r="U522" s="91">
        <v>289.70999999999998</v>
      </c>
      <c r="V522" s="148" t="s">
        <v>489</v>
      </c>
    </row>
    <row r="523" spans="1:22" s="5" customFormat="1" ht="45.75" customHeight="1" x14ac:dyDescent="0.25">
      <c r="A523" s="90">
        <v>120</v>
      </c>
      <c r="B523" s="68" t="s">
        <v>224</v>
      </c>
      <c r="C523" s="90" t="s">
        <v>39</v>
      </c>
      <c r="D523" s="90">
        <v>1977</v>
      </c>
      <c r="E523" s="90">
        <v>2021</v>
      </c>
      <c r="F523" s="90" t="s">
        <v>61</v>
      </c>
      <c r="G523" s="67">
        <v>5</v>
      </c>
      <c r="H523" s="67">
        <v>4</v>
      </c>
      <c r="I523" s="145">
        <v>3346.5</v>
      </c>
      <c r="J523" s="145">
        <v>3343.2</v>
      </c>
      <c r="K523" s="145">
        <v>3343.2</v>
      </c>
      <c r="L523" s="146">
        <v>134</v>
      </c>
      <c r="M523" s="145">
        <f t="shared" si="107"/>
        <v>4981429.9800000004</v>
      </c>
      <c r="N523" s="145">
        <v>0</v>
      </c>
      <c r="O523" s="145">
        <v>0</v>
      </c>
      <c r="P523" s="145">
        <v>0</v>
      </c>
      <c r="Q523" s="145">
        <f>'Таблица 3 '!C520</f>
        <v>4981429.9800000004</v>
      </c>
      <c r="R523" s="145">
        <f t="shared" si="108"/>
        <v>4981429.9800000004</v>
      </c>
      <c r="S523" s="145">
        <v>0</v>
      </c>
      <c r="T523" s="91">
        <f t="shared" si="110"/>
        <v>1490.0185391241926</v>
      </c>
      <c r="U523" s="91">
        <v>1489.46</v>
      </c>
      <c r="V523" s="148" t="s">
        <v>489</v>
      </c>
    </row>
    <row r="524" spans="1:22" s="5" customFormat="1" ht="45.75" customHeight="1" x14ac:dyDescent="0.25">
      <c r="A524" s="90">
        <v>121</v>
      </c>
      <c r="B524" s="68" t="s">
        <v>225</v>
      </c>
      <c r="C524" s="90" t="s">
        <v>39</v>
      </c>
      <c r="D524" s="90">
        <v>1974</v>
      </c>
      <c r="E524" s="90">
        <v>2020</v>
      </c>
      <c r="F524" s="90" t="s">
        <v>61</v>
      </c>
      <c r="G524" s="67">
        <v>5</v>
      </c>
      <c r="H524" s="67">
        <v>5</v>
      </c>
      <c r="I524" s="145">
        <v>4604</v>
      </c>
      <c r="J524" s="145">
        <v>4551.1000000000004</v>
      </c>
      <c r="K524" s="145">
        <v>4551.1000000000004</v>
      </c>
      <c r="L524" s="146">
        <v>215</v>
      </c>
      <c r="M524" s="145">
        <f t="shared" si="107"/>
        <v>5185562.92</v>
      </c>
      <c r="N524" s="145">
        <v>0</v>
      </c>
      <c r="O524" s="145">
        <v>0</v>
      </c>
      <c r="P524" s="145">
        <v>0</v>
      </c>
      <c r="Q524" s="145">
        <f>'Таблица 3 '!C521</f>
        <v>5185562.92</v>
      </c>
      <c r="R524" s="145">
        <f t="shared" si="108"/>
        <v>5185562.92</v>
      </c>
      <c r="S524" s="145">
        <v>0</v>
      </c>
      <c r="T524" s="91">
        <f t="shared" si="110"/>
        <v>1139.4086967985761</v>
      </c>
      <c r="U524" s="91">
        <v>1140.33</v>
      </c>
      <c r="V524" s="148" t="s">
        <v>489</v>
      </c>
    </row>
    <row r="525" spans="1:22" s="6" customFormat="1" ht="45.75" customHeight="1" x14ac:dyDescent="0.25">
      <c r="A525" s="90">
        <v>122</v>
      </c>
      <c r="B525" s="68" t="s">
        <v>561</v>
      </c>
      <c r="C525" s="90" t="s">
        <v>48</v>
      </c>
      <c r="D525" s="90">
        <v>1993</v>
      </c>
      <c r="E525" s="90" t="s">
        <v>36</v>
      </c>
      <c r="F525" s="90" t="s">
        <v>46</v>
      </c>
      <c r="G525" s="67">
        <v>5</v>
      </c>
      <c r="H525" s="67">
        <v>4</v>
      </c>
      <c r="I525" s="145">
        <v>2463.8000000000002</v>
      </c>
      <c r="J525" s="145">
        <v>2387</v>
      </c>
      <c r="K525" s="145">
        <v>2387</v>
      </c>
      <c r="L525" s="146">
        <v>75</v>
      </c>
      <c r="M525" s="145">
        <f t="shared" si="107"/>
        <v>1075903</v>
      </c>
      <c r="N525" s="145">
        <v>0</v>
      </c>
      <c r="O525" s="145">
        <v>0</v>
      </c>
      <c r="P525" s="145">
        <v>0</v>
      </c>
      <c r="Q525" s="145">
        <f>'Таблица 3 '!C522</f>
        <v>1075903</v>
      </c>
      <c r="R525" s="145">
        <f t="shared" si="108"/>
        <v>1075903</v>
      </c>
      <c r="S525" s="145">
        <v>0</v>
      </c>
      <c r="T525" s="91">
        <f t="shared" si="110"/>
        <v>450.73439463762043</v>
      </c>
      <c r="U525" s="91">
        <v>450.73</v>
      </c>
      <c r="V525" s="148" t="s">
        <v>489</v>
      </c>
    </row>
    <row r="526" spans="1:22" s="5" customFormat="1" ht="45.75" customHeight="1" x14ac:dyDescent="0.25">
      <c r="A526" s="90">
        <v>123</v>
      </c>
      <c r="B526" s="68" t="s">
        <v>226</v>
      </c>
      <c r="C526" s="90" t="s">
        <v>39</v>
      </c>
      <c r="D526" s="90">
        <v>1968</v>
      </c>
      <c r="E526" s="90" t="s">
        <v>36</v>
      </c>
      <c r="F526" s="90" t="s">
        <v>61</v>
      </c>
      <c r="G526" s="67">
        <v>5</v>
      </c>
      <c r="H526" s="67">
        <v>4</v>
      </c>
      <c r="I526" s="145">
        <v>4357.5</v>
      </c>
      <c r="J526" s="145">
        <v>4043.5</v>
      </c>
      <c r="K526" s="145">
        <v>2510.6</v>
      </c>
      <c r="L526" s="146">
        <v>104</v>
      </c>
      <c r="M526" s="145">
        <f t="shared" si="107"/>
        <v>9961216.6300000008</v>
      </c>
      <c r="N526" s="145">
        <v>0</v>
      </c>
      <c r="O526" s="145">
        <v>0</v>
      </c>
      <c r="P526" s="145">
        <v>0</v>
      </c>
      <c r="Q526" s="145">
        <f>'Таблица 3 '!C523</f>
        <v>9961216.6300000008</v>
      </c>
      <c r="R526" s="145">
        <f t="shared" si="108"/>
        <v>9961216.6300000008</v>
      </c>
      <c r="S526" s="145">
        <v>0</v>
      </c>
      <c r="T526" s="91">
        <f t="shared" si="110"/>
        <v>2463.5134487448995</v>
      </c>
      <c r="U526" s="91">
        <v>2463.5100000000002</v>
      </c>
      <c r="V526" s="148" t="s">
        <v>489</v>
      </c>
    </row>
    <row r="527" spans="1:22" s="5" customFormat="1" ht="45.75" customHeight="1" x14ac:dyDescent="0.25">
      <c r="A527" s="90">
        <v>124</v>
      </c>
      <c r="B527" s="68" t="s">
        <v>562</v>
      </c>
      <c r="C527" s="90" t="s">
        <v>39</v>
      </c>
      <c r="D527" s="90">
        <v>1990</v>
      </c>
      <c r="E527" s="90" t="s">
        <v>35</v>
      </c>
      <c r="F527" s="90" t="s">
        <v>61</v>
      </c>
      <c r="G527" s="67">
        <v>9</v>
      </c>
      <c r="H527" s="67">
        <v>9</v>
      </c>
      <c r="I527" s="145">
        <v>11854.9</v>
      </c>
      <c r="J527" s="145">
        <v>11854.9</v>
      </c>
      <c r="K527" s="145">
        <v>11854.9</v>
      </c>
      <c r="L527" s="146">
        <v>445</v>
      </c>
      <c r="M527" s="145">
        <f t="shared" si="107"/>
        <v>14694161.6</v>
      </c>
      <c r="N527" s="145">
        <v>0</v>
      </c>
      <c r="O527" s="145">
        <v>0</v>
      </c>
      <c r="P527" s="145">
        <v>0</v>
      </c>
      <c r="Q527" s="145">
        <f>'Таблица 3 '!C524</f>
        <v>14694161.6</v>
      </c>
      <c r="R527" s="145">
        <f t="shared" si="108"/>
        <v>14694161.6</v>
      </c>
      <c r="S527" s="145">
        <v>0</v>
      </c>
      <c r="T527" s="91">
        <f t="shared" si="110"/>
        <v>1239.5011008106353</v>
      </c>
      <c r="U527" s="91">
        <v>1239.5</v>
      </c>
      <c r="V527" s="148" t="s">
        <v>489</v>
      </c>
    </row>
    <row r="528" spans="1:22" s="5" customFormat="1" ht="45.75" customHeight="1" x14ac:dyDescent="0.25">
      <c r="A528" s="90">
        <v>125</v>
      </c>
      <c r="B528" s="68" t="s">
        <v>227</v>
      </c>
      <c r="C528" s="90" t="s">
        <v>39</v>
      </c>
      <c r="D528" s="90">
        <v>1988</v>
      </c>
      <c r="E528" s="90">
        <v>2019</v>
      </c>
      <c r="F528" s="90" t="s">
        <v>46</v>
      </c>
      <c r="G528" s="67">
        <v>9</v>
      </c>
      <c r="H528" s="67">
        <v>3</v>
      </c>
      <c r="I528" s="145">
        <v>7342.6</v>
      </c>
      <c r="J528" s="145">
        <v>5200.6000000000004</v>
      </c>
      <c r="K528" s="145">
        <v>4941.2</v>
      </c>
      <c r="L528" s="146">
        <v>220</v>
      </c>
      <c r="M528" s="145">
        <f t="shared" si="107"/>
        <v>4914481.3099999996</v>
      </c>
      <c r="N528" s="145">
        <v>0</v>
      </c>
      <c r="O528" s="145">
        <v>0</v>
      </c>
      <c r="P528" s="145">
        <v>0</v>
      </c>
      <c r="Q528" s="145">
        <f>'Таблица 3 '!C525</f>
        <v>4914481.3099999996</v>
      </c>
      <c r="R528" s="145">
        <f t="shared" si="108"/>
        <v>4914481.3099999996</v>
      </c>
      <c r="S528" s="145">
        <v>0</v>
      </c>
      <c r="T528" s="91">
        <f t="shared" si="110"/>
        <v>944.98352305503192</v>
      </c>
      <c r="U528" s="91">
        <v>986.82</v>
      </c>
      <c r="V528" s="148" t="s">
        <v>489</v>
      </c>
    </row>
    <row r="529" spans="1:22" s="6" customFormat="1" ht="45.75" customHeight="1" x14ac:dyDescent="0.25">
      <c r="A529" s="90">
        <v>126</v>
      </c>
      <c r="B529" s="68" t="s">
        <v>563</v>
      </c>
      <c r="C529" s="90" t="s">
        <v>48</v>
      </c>
      <c r="D529" s="90">
        <v>2008</v>
      </c>
      <c r="E529" s="90" t="s">
        <v>36</v>
      </c>
      <c r="F529" s="90" t="s">
        <v>61</v>
      </c>
      <c r="G529" s="67">
        <v>9</v>
      </c>
      <c r="H529" s="67">
        <v>1</v>
      </c>
      <c r="I529" s="145">
        <v>4339</v>
      </c>
      <c r="J529" s="145">
        <v>3624.5</v>
      </c>
      <c r="K529" s="145">
        <v>3539</v>
      </c>
      <c r="L529" s="146">
        <v>76</v>
      </c>
      <c r="M529" s="145">
        <f t="shared" si="107"/>
        <v>1160000.47</v>
      </c>
      <c r="N529" s="145">
        <v>0</v>
      </c>
      <c r="O529" s="145">
        <v>0</v>
      </c>
      <c r="P529" s="145">
        <v>0</v>
      </c>
      <c r="Q529" s="145">
        <f>'Таблица 3 '!C526</f>
        <v>1160000.47</v>
      </c>
      <c r="R529" s="145">
        <f t="shared" si="108"/>
        <v>1160000.47</v>
      </c>
      <c r="S529" s="145">
        <v>0</v>
      </c>
      <c r="T529" s="91">
        <f t="shared" si="110"/>
        <v>320.04427369292313</v>
      </c>
      <c r="U529" s="91">
        <v>320.04000000000002</v>
      </c>
      <c r="V529" s="148" t="s">
        <v>489</v>
      </c>
    </row>
    <row r="530" spans="1:22" s="4" customFormat="1" ht="30" customHeight="1" x14ac:dyDescent="0.25">
      <c r="A530" s="102" t="s">
        <v>233</v>
      </c>
      <c r="B530" s="102"/>
      <c r="C530" s="139" t="s">
        <v>35</v>
      </c>
      <c r="D530" s="139" t="s">
        <v>35</v>
      </c>
      <c r="E530" s="139" t="s">
        <v>35</v>
      </c>
      <c r="F530" s="139" t="s">
        <v>35</v>
      </c>
      <c r="G530" s="140" t="s">
        <v>35</v>
      </c>
      <c r="H530" s="140" t="s">
        <v>35</v>
      </c>
      <c r="I530" s="141">
        <f>SUM(I531:I532)</f>
        <v>1438.12</v>
      </c>
      <c r="J530" s="141">
        <f t="shared" ref="J530:S530" si="112">SUM(J531:J532)</f>
        <v>1246.8600000000001</v>
      </c>
      <c r="K530" s="141">
        <f t="shared" si="112"/>
        <v>1159.8600000000001</v>
      </c>
      <c r="L530" s="142">
        <f t="shared" si="112"/>
        <v>51</v>
      </c>
      <c r="M530" s="141">
        <f t="shared" si="112"/>
        <v>775182.03999999992</v>
      </c>
      <c r="N530" s="141">
        <f t="shared" si="112"/>
        <v>0</v>
      </c>
      <c r="O530" s="141">
        <f t="shared" si="112"/>
        <v>0</v>
      </c>
      <c r="P530" s="141">
        <f t="shared" si="112"/>
        <v>0</v>
      </c>
      <c r="Q530" s="141">
        <f t="shared" si="112"/>
        <v>775182.03999999992</v>
      </c>
      <c r="R530" s="141">
        <f t="shared" si="112"/>
        <v>775182.03999999992</v>
      </c>
      <c r="S530" s="141">
        <f t="shared" si="112"/>
        <v>0</v>
      </c>
      <c r="T530" s="143" t="s">
        <v>36</v>
      </c>
      <c r="U530" s="143" t="s">
        <v>36</v>
      </c>
      <c r="V530" s="144" t="s">
        <v>36</v>
      </c>
    </row>
    <row r="531" spans="1:22" s="5" customFormat="1" ht="45.75" customHeight="1" x14ac:dyDescent="0.25">
      <c r="A531" s="90">
        <v>1</v>
      </c>
      <c r="B531" s="68" t="s">
        <v>564</v>
      </c>
      <c r="C531" s="90" t="s">
        <v>39</v>
      </c>
      <c r="D531" s="90">
        <v>1979</v>
      </c>
      <c r="E531" s="90">
        <v>2019</v>
      </c>
      <c r="F531" s="90" t="s">
        <v>61</v>
      </c>
      <c r="G531" s="67">
        <v>2</v>
      </c>
      <c r="H531" s="67">
        <v>2</v>
      </c>
      <c r="I531" s="145">
        <v>663.72</v>
      </c>
      <c r="J531" s="145">
        <v>515.88</v>
      </c>
      <c r="K531" s="145">
        <v>428.88</v>
      </c>
      <c r="L531" s="146">
        <v>23</v>
      </c>
      <c r="M531" s="145">
        <f t="shared" ref="M531:M532" si="113">SUM(N531:Q531)</f>
        <v>143944.84</v>
      </c>
      <c r="N531" s="145">
        <v>0</v>
      </c>
      <c r="O531" s="145">
        <v>0</v>
      </c>
      <c r="P531" s="145">
        <v>0</v>
      </c>
      <c r="Q531" s="145">
        <f>'Таблица 3 '!C528</f>
        <v>143944.84</v>
      </c>
      <c r="R531" s="145">
        <f>'Таблица 3 '!C528</f>
        <v>143944.84</v>
      </c>
      <c r="S531" s="145">
        <v>0</v>
      </c>
      <c r="T531" s="91">
        <f t="shared" si="110"/>
        <v>279.02775839342485</v>
      </c>
      <c r="U531" s="91">
        <v>279.02999999999997</v>
      </c>
      <c r="V531" s="148" t="s">
        <v>489</v>
      </c>
    </row>
    <row r="532" spans="1:22" s="5" customFormat="1" ht="45.75" customHeight="1" x14ac:dyDescent="0.25">
      <c r="A532" s="90">
        <v>2</v>
      </c>
      <c r="B532" s="68" t="s">
        <v>565</v>
      </c>
      <c r="C532" s="90" t="s">
        <v>39</v>
      </c>
      <c r="D532" s="90">
        <v>1972</v>
      </c>
      <c r="E532" s="90" t="s">
        <v>36</v>
      </c>
      <c r="F532" s="90" t="s">
        <v>61</v>
      </c>
      <c r="G532" s="67">
        <v>2</v>
      </c>
      <c r="H532" s="67">
        <v>2</v>
      </c>
      <c r="I532" s="145">
        <v>774.4</v>
      </c>
      <c r="J532" s="145">
        <v>730.98</v>
      </c>
      <c r="K532" s="145">
        <v>730.98</v>
      </c>
      <c r="L532" s="146">
        <v>28</v>
      </c>
      <c r="M532" s="145">
        <f t="shared" si="113"/>
        <v>631237.19999999995</v>
      </c>
      <c r="N532" s="145">
        <v>0</v>
      </c>
      <c r="O532" s="145">
        <v>0</v>
      </c>
      <c r="P532" s="145">
        <v>0</v>
      </c>
      <c r="Q532" s="145">
        <f>'Таблица 3 '!C529</f>
        <v>631237.19999999995</v>
      </c>
      <c r="R532" s="145">
        <f>'Таблица 3 '!C529</f>
        <v>631237.19999999995</v>
      </c>
      <c r="S532" s="145">
        <v>0</v>
      </c>
      <c r="T532" s="91">
        <f t="shared" si="110"/>
        <v>863.54920791266511</v>
      </c>
      <c r="U532" s="91">
        <v>863.55</v>
      </c>
      <c r="V532" s="148" t="s">
        <v>489</v>
      </c>
    </row>
    <row r="533" spans="1:22" s="4" customFormat="1" ht="26.25" customHeight="1" x14ac:dyDescent="0.25">
      <c r="A533" s="102" t="s">
        <v>235</v>
      </c>
      <c r="B533" s="102"/>
      <c r="C533" s="139" t="s">
        <v>35</v>
      </c>
      <c r="D533" s="139" t="s">
        <v>35</v>
      </c>
      <c r="E533" s="139" t="s">
        <v>35</v>
      </c>
      <c r="F533" s="139" t="s">
        <v>35</v>
      </c>
      <c r="G533" s="140" t="s">
        <v>35</v>
      </c>
      <c r="H533" s="140" t="s">
        <v>35</v>
      </c>
      <c r="I533" s="141">
        <f>SUM(I534:I538)</f>
        <v>4997.24</v>
      </c>
      <c r="J533" s="141">
        <f t="shared" ref="J533:S533" si="114">SUM(J534:J538)</f>
        <v>4903.4799999999996</v>
      </c>
      <c r="K533" s="141">
        <f t="shared" si="114"/>
        <v>3983.37</v>
      </c>
      <c r="L533" s="142">
        <f t="shared" si="114"/>
        <v>139</v>
      </c>
      <c r="M533" s="141">
        <f t="shared" si="114"/>
        <v>11133352.510000002</v>
      </c>
      <c r="N533" s="141">
        <f t="shared" si="114"/>
        <v>0</v>
      </c>
      <c r="O533" s="141">
        <f t="shared" si="114"/>
        <v>0</v>
      </c>
      <c r="P533" s="141">
        <f t="shared" si="114"/>
        <v>0</v>
      </c>
      <c r="Q533" s="141">
        <f t="shared" si="114"/>
        <v>11133352.510000002</v>
      </c>
      <c r="R533" s="141">
        <f t="shared" si="114"/>
        <v>11133352.510000002</v>
      </c>
      <c r="S533" s="141">
        <f t="shared" si="114"/>
        <v>0</v>
      </c>
      <c r="T533" s="143" t="s">
        <v>36</v>
      </c>
      <c r="U533" s="143" t="s">
        <v>36</v>
      </c>
      <c r="V533" s="144" t="s">
        <v>36</v>
      </c>
    </row>
    <row r="534" spans="1:22" s="6" customFormat="1" ht="47.25" customHeight="1" x14ac:dyDescent="0.25">
      <c r="A534" s="90">
        <v>1</v>
      </c>
      <c r="B534" s="68" t="s">
        <v>566</v>
      </c>
      <c r="C534" s="90" t="s">
        <v>39</v>
      </c>
      <c r="D534" s="90" t="s">
        <v>305</v>
      </c>
      <c r="E534" s="90" t="s">
        <v>36</v>
      </c>
      <c r="F534" s="90" t="s">
        <v>36</v>
      </c>
      <c r="G534" s="67">
        <v>2</v>
      </c>
      <c r="H534" s="67">
        <v>2</v>
      </c>
      <c r="I534" s="145">
        <v>791.68</v>
      </c>
      <c r="J534" s="145">
        <v>791.68</v>
      </c>
      <c r="K534" s="145">
        <v>637.98</v>
      </c>
      <c r="L534" s="146">
        <v>24</v>
      </c>
      <c r="M534" s="145">
        <f t="shared" ref="M534:M538" si="115">SUM(N534:Q534)</f>
        <v>150351.76</v>
      </c>
      <c r="N534" s="145">
        <v>0</v>
      </c>
      <c r="O534" s="145">
        <v>0</v>
      </c>
      <c r="P534" s="145">
        <v>0</v>
      </c>
      <c r="Q534" s="145">
        <f>'Таблица 3 '!C531</f>
        <v>150351.76</v>
      </c>
      <c r="R534" s="145">
        <f t="shared" ref="R534:R538" si="116">Q534</f>
        <v>150351.76</v>
      </c>
      <c r="S534" s="145">
        <v>0</v>
      </c>
      <c r="T534" s="91">
        <f t="shared" si="110"/>
        <v>189.91481406628944</v>
      </c>
      <c r="U534" s="91">
        <v>189.91</v>
      </c>
      <c r="V534" s="148" t="s">
        <v>489</v>
      </c>
    </row>
    <row r="535" spans="1:22" s="30" customFormat="1" ht="47.25" customHeight="1" x14ac:dyDescent="0.25">
      <c r="A535" s="90">
        <v>2</v>
      </c>
      <c r="B535" s="68" t="s">
        <v>732</v>
      </c>
      <c r="C535" s="90" t="s">
        <v>39</v>
      </c>
      <c r="D535" s="90">
        <v>1976</v>
      </c>
      <c r="E535" s="90" t="s">
        <v>36</v>
      </c>
      <c r="F535" s="90" t="s">
        <v>36</v>
      </c>
      <c r="G535" s="67">
        <v>2</v>
      </c>
      <c r="H535" s="67">
        <v>2</v>
      </c>
      <c r="I535" s="145">
        <v>1146.1500000000001</v>
      </c>
      <c r="J535" s="145">
        <v>1146.1500000000001</v>
      </c>
      <c r="K535" s="145">
        <v>1096.6400000000001</v>
      </c>
      <c r="L535" s="146">
        <v>49</v>
      </c>
      <c r="M535" s="145">
        <f t="shared" si="115"/>
        <v>218965.97</v>
      </c>
      <c r="N535" s="145">
        <v>0</v>
      </c>
      <c r="O535" s="145">
        <v>0</v>
      </c>
      <c r="P535" s="145">
        <v>0</v>
      </c>
      <c r="Q535" s="145">
        <f>'Таблица 3 '!C532</f>
        <v>218965.97</v>
      </c>
      <c r="R535" s="145">
        <f t="shared" si="116"/>
        <v>218965.97</v>
      </c>
      <c r="S535" s="145">
        <v>0</v>
      </c>
      <c r="T535" s="91">
        <f t="shared" si="110"/>
        <v>191.04477598918115</v>
      </c>
      <c r="U535" s="91">
        <v>319.57</v>
      </c>
      <c r="V535" s="148" t="s">
        <v>489</v>
      </c>
    </row>
    <row r="536" spans="1:22" s="5" customFormat="1" ht="45" x14ac:dyDescent="0.25">
      <c r="A536" s="90">
        <v>3</v>
      </c>
      <c r="B536" s="68" t="s">
        <v>567</v>
      </c>
      <c r="C536" s="90" t="s">
        <v>39</v>
      </c>
      <c r="D536" s="90">
        <v>1991</v>
      </c>
      <c r="E536" s="90" t="s">
        <v>36</v>
      </c>
      <c r="F536" s="90" t="s">
        <v>61</v>
      </c>
      <c r="G536" s="67">
        <v>2</v>
      </c>
      <c r="H536" s="67">
        <v>3</v>
      </c>
      <c r="I536" s="145">
        <v>1054.43</v>
      </c>
      <c r="J536" s="145">
        <v>960.67</v>
      </c>
      <c r="K536" s="145">
        <v>960.67</v>
      </c>
      <c r="L536" s="146">
        <v>26</v>
      </c>
      <c r="M536" s="145">
        <f t="shared" si="115"/>
        <v>7999863.9000000004</v>
      </c>
      <c r="N536" s="145">
        <v>0</v>
      </c>
      <c r="O536" s="145">
        <v>0</v>
      </c>
      <c r="P536" s="145">
        <v>0</v>
      </c>
      <c r="Q536" s="145">
        <f>'Таблица 3 '!C533</f>
        <v>7999863.9000000004</v>
      </c>
      <c r="R536" s="145">
        <f t="shared" si="116"/>
        <v>7999863.9000000004</v>
      </c>
      <c r="S536" s="145">
        <v>0</v>
      </c>
      <c r="T536" s="91">
        <f t="shared" si="110"/>
        <v>8327.3797453860334</v>
      </c>
      <c r="U536" s="91">
        <v>8327.3799999999992</v>
      </c>
      <c r="V536" s="148" t="s">
        <v>489</v>
      </c>
    </row>
    <row r="537" spans="1:22" s="5" customFormat="1" ht="45" x14ac:dyDescent="0.25">
      <c r="A537" s="90">
        <v>4</v>
      </c>
      <c r="B537" s="68" t="s">
        <v>568</v>
      </c>
      <c r="C537" s="90" t="s">
        <v>39</v>
      </c>
      <c r="D537" s="90">
        <v>1956</v>
      </c>
      <c r="E537" s="90" t="s">
        <v>36</v>
      </c>
      <c r="F537" s="90" t="s">
        <v>61</v>
      </c>
      <c r="G537" s="67">
        <v>2</v>
      </c>
      <c r="H537" s="67">
        <v>2</v>
      </c>
      <c r="I537" s="145">
        <v>813.29</v>
      </c>
      <c r="J537" s="145">
        <v>813.29</v>
      </c>
      <c r="K537" s="145">
        <v>705.89</v>
      </c>
      <c r="L537" s="146">
        <v>20</v>
      </c>
      <c r="M537" s="145">
        <f t="shared" si="115"/>
        <v>137657.26</v>
      </c>
      <c r="N537" s="145">
        <v>0</v>
      </c>
      <c r="O537" s="145">
        <v>0</v>
      </c>
      <c r="P537" s="145">
        <v>0</v>
      </c>
      <c r="Q537" s="145">
        <f>'Таблица 3 '!C534</f>
        <v>137657.26</v>
      </c>
      <c r="R537" s="145">
        <f t="shared" si="116"/>
        <v>137657.26</v>
      </c>
      <c r="S537" s="145">
        <v>0</v>
      </c>
      <c r="T537" s="91">
        <f t="shared" si="110"/>
        <v>169.25974744556063</v>
      </c>
      <c r="U537" s="91">
        <v>169.26</v>
      </c>
      <c r="V537" s="148" t="s">
        <v>489</v>
      </c>
    </row>
    <row r="538" spans="1:22" s="5" customFormat="1" ht="45" x14ac:dyDescent="0.25">
      <c r="A538" s="90">
        <v>5</v>
      </c>
      <c r="B538" s="68" t="s">
        <v>569</v>
      </c>
      <c r="C538" s="90" t="s">
        <v>39</v>
      </c>
      <c r="D538" s="90">
        <v>1975</v>
      </c>
      <c r="E538" s="90">
        <v>2018</v>
      </c>
      <c r="F538" s="90" t="s">
        <v>61</v>
      </c>
      <c r="G538" s="67">
        <v>3</v>
      </c>
      <c r="H538" s="67">
        <v>2</v>
      </c>
      <c r="I538" s="145">
        <v>1191.69</v>
      </c>
      <c r="J538" s="145">
        <v>1191.69</v>
      </c>
      <c r="K538" s="145">
        <v>582.19000000000005</v>
      </c>
      <c r="L538" s="146">
        <v>20</v>
      </c>
      <c r="M538" s="145">
        <f t="shared" si="115"/>
        <v>2626513.62</v>
      </c>
      <c r="N538" s="145">
        <v>0</v>
      </c>
      <c r="O538" s="145">
        <v>0</v>
      </c>
      <c r="P538" s="145">
        <v>0</v>
      </c>
      <c r="Q538" s="145">
        <f>'Таблица 3 '!C535</f>
        <v>2626513.62</v>
      </c>
      <c r="R538" s="145">
        <f t="shared" si="116"/>
        <v>2626513.62</v>
      </c>
      <c r="S538" s="145">
        <v>0</v>
      </c>
      <c r="T538" s="91">
        <f t="shared" si="110"/>
        <v>2204.0242177076252</v>
      </c>
      <c r="U538" s="91">
        <v>2204.02</v>
      </c>
      <c r="V538" s="148" t="s">
        <v>489</v>
      </c>
    </row>
    <row r="539" spans="1:22" s="4" customFormat="1" ht="30.75" customHeight="1" x14ac:dyDescent="0.25">
      <c r="A539" s="102" t="s">
        <v>240</v>
      </c>
      <c r="B539" s="102"/>
      <c r="C539" s="139" t="s">
        <v>35</v>
      </c>
      <c r="D539" s="139" t="s">
        <v>35</v>
      </c>
      <c r="E539" s="139" t="s">
        <v>35</v>
      </c>
      <c r="F539" s="139" t="s">
        <v>35</v>
      </c>
      <c r="G539" s="140" t="s">
        <v>35</v>
      </c>
      <c r="H539" s="140" t="s">
        <v>35</v>
      </c>
      <c r="I539" s="141">
        <f>SUM(I540:I542)</f>
        <v>9048.4</v>
      </c>
      <c r="J539" s="141">
        <f t="shared" ref="J539:S539" si="117">SUM(J540:J542)</f>
        <v>7784.2</v>
      </c>
      <c r="K539" s="141">
        <f t="shared" si="117"/>
        <v>7606.2</v>
      </c>
      <c r="L539" s="142">
        <f t="shared" si="117"/>
        <v>293</v>
      </c>
      <c r="M539" s="141">
        <f t="shared" si="117"/>
        <v>4282178.49</v>
      </c>
      <c r="N539" s="141">
        <f t="shared" si="117"/>
        <v>0</v>
      </c>
      <c r="O539" s="141">
        <f t="shared" si="117"/>
        <v>0</v>
      </c>
      <c r="P539" s="141">
        <f t="shared" si="117"/>
        <v>0</v>
      </c>
      <c r="Q539" s="141">
        <f t="shared" si="117"/>
        <v>4282178.49</v>
      </c>
      <c r="R539" s="141">
        <f t="shared" si="117"/>
        <v>4282178.49</v>
      </c>
      <c r="S539" s="141">
        <f t="shared" si="117"/>
        <v>0</v>
      </c>
      <c r="T539" s="143" t="s">
        <v>36</v>
      </c>
      <c r="U539" s="143" t="s">
        <v>36</v>
      </c>
      <c r="V539" s="144" t="s">
        <v>36</v>
      </c>
    </row>
    <row r="540" spans="1:22" s="5" customFormat="1" ht="45.75" customHeight="1" x14ac:dyDescent="0.25">
      <c r="A540" s="90">
        <v>1</v>
      </c>
      <c r="B540" s="68" t="s">
        <v>570</v>
      </c>
      <c r="C540" s="90" t="s">
        <v>39</v>
      </c>
      <c r="D540" s="90">
        <v>1991</v>
      </c>
      <c r="E540" s="90" t="s">
        <v>36</v>
      </c>
      <c r="F540" s="90" t="s">
        <v>61</v>
      </c>
      <c r="G540" s="67">
        <v>5</v>
      </c>
      <c r="H540" s="67">
        <v>5</v>
      </c>
      <c r="I540" s="145">
        <v>5061.3</v>
      </c>
      <c r="J540" s="145">
        <v>4523</v>
      </c>
      <c r="K540" s="145">
        <v>4345</v>
      </c>
      <c r="L540" s="146">
        <v>182</v>
      </c>
      <c r="M540" s="145">
        <f t="shared" ref="M540:M542" si="118">SUM(N540:Q540)</f>
        <v>284602.89</v>
      </c>
      <c r="N540" s="145">
        <v>0</v>
      </c>
      <c r="O540" s="145">
        <v>0</v>
      </c>
      <c r="P540" s="145">
        <v>0</v>
      </c>
      <c r="Q540" s="145">
        <f>'Таблица 3 '!C537</f>
        <v>284602.89</v>
      </c>
      <c r="R540" s="145">
        <f t="shared" ref="R540:R542" si="119">Q540</f>
        <v>284602.89</v>
      </c>
      <c r="S540" s="145">
        <v>0</v>
      </c>
      <c r="T540" s="91">
        <f t="shared" si="110"/>
        <v>62.923477780234364</v>
      </c>
      <c r="U540" s="91">
        <v>62.92</v>
      </c>
      <c r="V540" s="148" t="s">
        <v>489</v>
      </c>
    </row>
    <row r="541" spans="1:22" s="5" customFormat="1" ht="45.75" customHeight="1" x14ac:dyDescent="0.25">
      <c r="A541" s="90">
        <v>2</v>
      </c>
      <c r="B541" s="68" t="s">
        <v>241</v>
      </c>
      <c r="C541" s="90" t="s">
        <v>39</v>
      </c>
      <c r="D541" s="90">
        <v>1983</v>
      </c>
      <c r="E541" s="90" t="s">
        <v>35</v>
      </c>
      <c r="F541" s="90" t="s">
        <v>61</v>
      </c>
      <c r="G541" s="67">
        <v>4</v>
      </c>
      <c r="H541" s="67">
        <v>2</v>
      </c>
      <c r="I541" s="145">
        <v>1678.1</v>
      </c>
      <c r="J541" s="145">
        <v>1203.2</v>
      </c>
      <c r="K541" s="145">
        <v>1203.2</v>
      </c>
      <c r="L541" s="146">
        <v>34</v>
      </c>
      <c r="M541" s="145">
        <f t="shared" si="118"/>
        <v>2052778.8</v>
      </c>
      <c r="N541" s="145">
        <v>0</v>
      </c>
      <c r="O541" s="145">
        <v>0</v>
      </c>
      <c r="P541" s="145">
        <v>0</v>
      </c>
      <c r="Q541" s="145">
        <f>'Таблица 3 '!C538</f>
        <v>2052778.8</v>
      </c>
      <c r="R541" s="145">
        <f t="shared" si="119"/>
        <v>2052778.8</v>
      </c>
      <c r="S541" s="145">
        <v>0</v>
      </c>
      <c r="T541" s="91">
        <f t="shared" si="110"/>
        <v>1706.0994015957447</v>
      </c>
      <c r="U541" s="91">
        <v>1706.1</v>
      </c>
      <c r="V541" s="148" t="s">
        <v>489</v>
      </c>
    </row>
    <row r="542" spans="1:22" s="5" customFormat="1" ht="45.75" customHeight="1" x14ac:dyDescent="0.25">
      <c r="A542" s="90">
        <v>3</v>
      </c>
      <c r="B542" s="68" t="s">
        <v>246</v>
      </c>
      <c r="C542" s="90" t="s">
        <v>39</v>
      </c>
      <c r="D542" s="90">
        <v>1988</v>
      </c>
      <c r="E542" s="90" t="s">
        <v>35</v>
      </c>
      <c r="F542" s="90" t="s">
        <v>61</v>
      </c>
      <c r="G542" s="67">
        <v>5</v>
      </c>
      <c r="H542" s="67">
        <v>3</v>
      </c>
      <c r="I542" s="145">
        <v>2309</v>
      </c>
      <c r="J542" s="145">
        <v>2058</v>
      </c>
      <c r="K542" s="145">
        <v>2058</v>
      </c>
      <c r="L542" s="146">
        <v>77</v>
      </c>
      <c r="M542" s="145">
        <f t="shared" si="118"/>
        <v>1944796.8</v>
      </c>
      <c r="N542" s="145">
        <v>0</v>
      </c>
      <c r="O542" s="145">
        <v>0</v>
      </c>
      <c r="P542" s="145">
        <v>0</v>
      </c>
      <c r="Q542" s="145">
        <f>'Таблица 3 '!C539</f>
        <v>1944796.8</v>
      </c>
      <c r="R542" s="145">
        <f t="shared" si="119"/>
        <v>1944796.8</v>
      </c>
      <c r="S542" s="145">
        <v>0</v>
      </c>
      <c r="T542" s="91">
        <f t="shared" si="110"/>
        <v>944.99358600583093</v>
      </c>
      <c r="U542" s="91">
        <v>944.99</v>
      </c>
      <c r="V542" s="148" t="s">
        <v>489</v>
      </c>
    </row>
    <row r="543" spans="1:22" s="4" customFormat="1" ht="29.25" customHeight="1" x14ac:dyDescent="0.25">
      <c r="A543" s="102" t="s">
        <v>571</v>
      </c>
      <c r="B543" s="102"/>
      <c r="C543" s="139" t="s">
        <v>35</v>
      </c>
      <c r="D543" s="139" t="s">
        <v>35</v>
      </c>
      <c r="E543" s="139" t="s">
        <v>35</v>
      </c>
      <c r="F543" s="139" t="s">
        <v>35</v>
      </c>
      <c r="G543" s="140" t="s">
        <v>35</v>
      </c>
      <c r="H543" s="140" t="s">
        <v>35</v>
      </c>
      <c r="I543" s="141">
        <f>SUM(I544:I550)</f>
        <v>12421.9</v>
      </c>
      <c r="J543" s="141">
        <f t="shared" ref="J543:S543" si="120">SUM(J544:J550)</f>
        <v>9543.2000000000007</v>
      </c>
      <c r="K543" s="141">
        <f t="shared" si="120"/>
        <v>9434</v>
      </c>
      <c r="L543" s="142">
        <f t="shared" si="120"/>
        <v>329</v>
      </c>
      <c r="M543" s="141">
        <f t="shared" si="120"/>
        <v>13901857.489999998</v>
      </c>
      <c r="N543" s="141">
        <f t="shared" si="120"/>
        <v>0</v>
      </c>
      <c r="O543" s="141">
        <f t="shared" si="120"/>
        <v>0</v>
      </c>
      <c r="P543" s="141">
        <f t="shared" si="120"/>
        <v>0</v>
      </c>
      <c r="Q543" s="141">
        <f t="shared" si="120"/>
        <v>13901857.489999998</v>
      </c>
      <c r="R543" s="141">
        <f t="shared" si="120"/>
        <v>13901857.489999998</v>
      </c>
      <c r="S543" s="141">
        <f t="shared" si="120"/>
        <v>0</v>
      </c>
      <c r="T543" s="143" t="s">
        <v>36</v>
      </c>
      <c r="U543" s="143" t="s">
        <v>36</v>
      </c>
      <c r="V543" s="144" t="s">
        <v>36</v>
      </c>
    </row>
    <row r="544" spans="1:22" s="5" customFormat="1" ht="45" customHeight="1" x14ac:dyDescent="0.25">
      <c r="A544" s="90">
        <v>1</v>
      </c>
      <c r="B544" s="68" t="s">
        <v>572</v>
      </c>
      <c r="C544" s="90" t="s">
        <v>39</v>
      </c>
      <c r="D544" s="90">
        <v>1989</v>
      </c>
      <c r="E544" s="90" t="s">
        <v>36</v>
      </c>
      <c r="F544" s="90" t="s">
        <v>46</v>
      </c>
      <c r="G544" s="67">
        <v>5</v>
      </c>
      <c r="H544" s="67">
        <v>3</v>
      </c>
      <c r="I544" s="145">
        <v>3689</v>
      </c>
      <c r="J544" s="145">
        <v>3331.5</v>
      </c>
      <c r="K544" s="145">
        <v>3308</v>
      </c>
      <c r="L544" s="146">
        <v>105</v>
      </c>
      <c r="M544" s="145">
        <f t="shared" ref="M544:M550" si="121">SUM(N544:Q544)</f>
        <v>4079029.2</v>
      </c>
      <c r="N544" s="145">
        <v>0</v>
      </c>
      <c r="O544" s="145">
        <v>0</v>
      </c>
      <c r="P544" s="145">
        <v>0</v>
      </c>
      <c r="Q544" s="145">
        <f>'Таблица 3 '!C541</f>
        <v>4079029.2</v>
      </c>
      <c r="R544" s="145">
        <f t="shared" ref="R544:R550" si="122">Q544</f>
        <v>4079029.2</v>
      </c>
      <c r="S544" s="145">
        <v>0</v>
      </c>
      <c r="T544" s="91">
        <f t="shared" si="110"/>
        <v>1224.3821701936065</v>
      </c>
      <c r="U544" s="91">
        <v>1292.04</v>
      </c>
      <c r="V544" s="148" t="s">
        <v>489</v>
      </c>
    </row>
    <row r="545" spans="1:22" s="5" customFormat="1" ht="45" customHeight="1" x14ac:dyDescent="0.25">
      <c r="A545" s="90">
        <v>2</v>
      </c>
      <c r="B545" s="68" t="s">
        <v>573</v>
      </c>
      <c r="C545" s="90" t="s">
        <v>39</v>
      </c>
      <c r="D545" s="90" t="s">
        <v>180</v>
      </c>
      <c r="E545" s="90">
        <v>2021</v>
      </c>
      <c r="F545" s="90" t="s">
        <v>46</v>
      </c>
      <c r="G545" s="67">
        <v>5</v>
      </c>
      <c r="H545" s="67">
        <v>1</v>
      </c>
      <c r="I545" s="145">
        <v>2217</v>
      </c>
      <c r="J545" s="145">
        <v>1160.8999999999999</v>
      </c>
      <c r="K545" s="145">
        <v>1160.9000000000001</v>
      </c>
      <c r="L545" s="146">
        <v>31</v>
      </c>
      <c r="M545" s="145">
        <f t="shared" si="121"/>
        <v>1136103.01</v>
      </c>
      <c r="N545" s="145">
        <v>0</v>
      </c>
      <c r="O545" s="145">
        <v>0</v>
      </c>
      <c r="P545" s="145">
        <v>0</v>
      </c>
      <c r="Q545" s="145">
        <f>'Таблица 3 '!C542</f>
        <v>1136103.01</v>
      </c>
      <c r="R545" s="145">
        <f t="shared" si="122"/>
        <v>1136103.01</v>
      </c>
      <c r="S545" s="145">
        <v>0</v>
      </c>
      <c r="T545" s="91">
        <f t="shared" si="110"/>
        <v>978.63985700749436</v>
      </c>
      <c r="U545" s="91">
        <v>978.64</v>
      </c>
      <c r="V545" s="148" t="s">
        <v>489</v>
      </c>
    </row>
    <row r="546" spans="1:22" s="5" customFormat="1" ht="45" customHeight="1" x14ac:dyDescent="0.25">
      <c r="A546" s="90">
        <v>3</v>
      </c>
      <c r="B546" s="68" t="s">
        <v>574</v>
      </c>
      <c r="C546" s="90" t="s">
        <v>39</v>
      </c>
      <c r="D546" s="90">
        <v>1991</v>
      </c>
      <c r="E546" s="90" t="s">
        <v>36</v>
      </c>
      <c r="F546" s="90" t="s">
        <v>46</v>
      </c>
      <c r="G546" s="67">
        <v>5</v>
      </c>
      <c r="H546" s="67">
        <v>4</v>
      </c>
      <c r="I546" s="145">
        <v>4644</v>
      </c>
      <c r="J546" s="145">
        <v>3426</v>
      </c>
      <c r="K546" s="145">
        <v>3426</v>
      </c>
      <c r="L546" s="146">
        <v>120</v>
      </c>
      <c r="M546" s="145">
        <f t="shared" si="121"/>
        <v>5735330.4000000004</v>
      </c>
      <c r="N546" s="145">
        <v>0</v>
      </c>
      <c r="O546" s="145">
        <v>0</v>
      </c>
      <c r="P546" s="145">
        <v>0</v>
      </c>
      <c r="Q546" s="145">
        <f>'Таблица 3 '!C543</f>
        <v>5735330.4000000004</v>
      </c>
      <c r="R546" s="145">
        <f t="shared" si="122"/>
        <v>5735330.4000000004</v>
      </c>
      <c r="S546" s="145">
        <v>0</v>
      </c>
      <c r="T546" s="91">
        <f t="shared" si="110"/>
        <v>1674.0602451838881</v>
      </c>
      <c r="U546" s="91">
        <v>1928.08</v>
      </c>
      <c r="V546" s="148" t="s">
        <v>489</v>
      </c>
    </row>
    <row r="547" spans="1:22" s="5" customFormat="1" ht="45" customHeight="1" x14ac:dyDescent="0.25">
      <c r="A547" s="90">
        <v>4</v>
      </c>
      <c r="B547" s="68" t="s">
        <v>575</v>
      </c>
      <c r="C547" s="90" t="s">
        <v>39</v>
      </c>
      <c r="D547" s="90" t="s">
        <v>180</v>
      </c>
      <c r="E547" s="90" t="s">
        <v>36</v>
      </c>
      <c r="F547" s="90" t="s">
        <v>306</v>
      </c>
      <c r="G547" s="67">
        <v>2</v>
      </c>
      <c r="H547" s="67">
        <v>2</v>
      </c>
      <c r="I547" s="145">
        <v>487.5</v>
      </c>
      <c r="J547" s="145">
        <v>405.40000000000003</v>
      </c>
      <c r="K547" s="145">
        <v>355.4</v>
      </c>
      <c r="L547" s="146">
        <v>19</v>
      </c>
      <c r="M547" s="145">
        <f t="shared" si="121"/>
        <v>324639.59999999998</v>
      </c>
      <c r="N547" s="145">
        <v>0</v>
      </c>
      <c r="O547" s="145">
        <v>0</v>
      </c>
      <c r="P547" s="145">
        <v>0</v>
      </c>
      <c r="Q547" s="145">
        <f>'Таблица 3 '!C544</f>
        <v>324639.59999999998</v>
      </c>
      <c r="R547" s="145">
        <f t="shared" si="122"/>
        <v>324639.59999999998</v>
      </c>
      <c r="S547" s="145">
        <v>0</v>
      </c>
      <c r="T547" s="91">
        <f t="shared" si="110"/>
        <v>800.78835717809557</v>
      </c>
      <c r="U547" s="91">
        <v>800.79</v>
      </c>
      <c r="V547" s="148" t="s">
        <v>489</v>
      </c>
    </row>
    <row r="548" spans="1:22" s="5" customFormat="1" ht="45" customHeight="1" x14ac:dyDescent="0.25">
      <c r="A548" s="90">
        <v>5</v>
      </c>
      <c r="B548" s="68" t="s">
        <v>576</v>
      </c>
      <c r="C548" s="90" t="s">
        <v>39</v>
      </c>
      <c r="D548" s="90" t="s">
        <v>180</v>
      </c>
      <c r="E548" s="90" t="s">
        <v>36</v>
      </c>
      <c r="F548" s="90" t="s">
        <v>306</v>
      </c>
      <c r="G548" s="67">
        <v>2</v>
      </c>
      <c r="H548" s="67">
        <v>2</v>
      </c>
      <c r="I548" s="145">
        <v>414.4</v>
      </c>
      <c r="J548" s="145">
        <v>404.2</v>
      </c>
      <c r="K548" s="145">
        <v>404.2</v>
      </c>
      <c r="L548" s="146">
        <v>19</v>
      </c>
      <c r="M548" s="145">
        <f t="shared" si="121"/>
        <v>324639.59999999998</v>
      </c>
      <c r="N548" s="145">
        <v>0</v>
      </c>
      <c r="O548" s="145">
        <v>0</v>
      </c>
      <c r="P548" s="145">
        <v>0</v>
      </c>
      <c r="Q548" s="145">
        <f>'Таблица 3 '!C545</f>
        <v>324639.59999999998</v>
      </c>
      <c r="R548" s="145">
        <f t="shared" si="122"/>
        <v>324639.59999999998</v>
      </c>
      <c r="S548" s="145">
        <v>0</v>
      </c>
      <c r="T548" s="91">
        <f t="shared" si="110"/>
        <v>803.16575952498761</v>
      </c>
      <c r="U548" s="91">
        <v>803.17</v>
      </c>
      <c r="V548" s="148" t="s">
        <v>489</v>
      </c>
    </row>
    <row r="549" spans="1:22" s="5" customFormat="1" ht="45" customHeight="1" x14ac:dyDescent="0.25">
      <c r="A549" s="90">
        <v>6</v>
      </c>
      <c r="B549" s="68" t="s">
        <v>577</v>
      </c>
      <c r="C549" s="90" t="s">
        <v>39</v>
      </c>
      <c r="D549" s="90" t="s">
        <v>186</v>
      </c>
      <c r="E549" s="90" t="s">
        <v>36</v>
      </c>
      <c r="F549" s="90" t="s">
        <v>306</v>
      </c>
      <c r="G549" s="67">
        <v>2</v>
      </c>
      <c r="H549" s="67">
        <v>2</v>
      </c>
      <c r="I549" s="145">
        <v>486.6</v>
      </c>
      <c r="J549" s="145">
        <v>404.49999999999994</v>
      </c>
      <c r="K549" s="145">
        <v>368.8</v>
      </c>
      <c r="L549" s="146">
        <v>19</v>
      </c>
      <c r="M549" s="145">
        <f t="shared" si="121"/>
        <v>944700.87999999989</v>
      </c>
      <c r="N549" s="145">
        <v>0</v>
      </c>
      <c r="O549" s="145">
        <v>0</v>
      </c>
      <c r="P549" s="145">
        <v>0</v>
      </c>
      <c r="Q549" s="145">
        <f>'Таблица 3 '!C546</f>
        <v>944700.87999999989</v>
      </c>
      <c r="R549" s="145">
        <f t="shared" si="122"/>
        <v>944700.87999999989</v>
      </c>
      <c r="S549" s="145">
        <v>0</v>
      </c>
      <c r="T549" s="91">
        <f t="shared" si="110"/>
        <v>2335.4780716934488</v>
      </c>
      <c r="U549" s="91">
        <v>2335.48</v>
      </c>
      <c r="V549" s="148" t="s">
        <v>489</v>
      </c>
    </row>
    <row r="550" spans="1:22" s="5" customFormat="1" ht="45" customHeight="1" x14ac:dyDescent="0.25">
      <c r="A550" s="90">
        <v>7</v>
      </c>
      <c r="B550" s="68" t="s">
        <v>578</v>
      </c>
      <c r="C550" s="90" t="s">
        <v>39</v>
      </c>
      <c r="D550" s="90" t="s">
        <v>186</v>
      </c>
      <c r="E550" s="90" t="s">
        <v>36</v>
      </c>
      <c r="F550" s="90" t="s">
        <v>306</v>
      </c>
      <c r="G550" s="67">
        <v>2</v>
      </c>
      <c r="H550" s="67">
        <v>2</v>
      </c>
      <c r="I550" s="145">
        <v>483.4</v>
      </c>
      <c r="J550" s="145">
        <v>410.7</v>
      </c>
      <c r="K550" s="145">
        <v>410.7</v>
      </c>
      <c r="L550" s="146">
        <v>16</v>
      </c>
      <c r="M550" s="145">
        <f t="shared" si="121"/>
        <v>1357414.7999999998</v>
      </c>
      <c r="N550" s="145">
        <v>0</v>
      </c>
      <c r="O550" s="145">
        <v>0</v>
      </c>
      <c r="P550" s="145">
        <v>0</v>
      </c>
      <c r="Q550" s="145">
        <f>'Таблица 3 '!C547</f>
        <v>1357414.7999999998</v>
      </c>
      <c r="R550" s="145">
        <f t="shared" si="122"/>
        <v>1357414.7999999998</v>
      </c>
      <c r="S550" s="145">
        <v>0</v>
      </c>
      <c r="T550" s="91">
        <f t="shared" si="110"/>
        <v>3305.1249086924759</v>
      </c>
      <c r="U550" s="91">
        <v>3305.12</v>
      </c>
      <c r="V550" s="148" t="s">
        <v>489</v>
      </c>
    </row>
    <row r="551" spans="1:22" s="4" customFormat="1" ht="32.25" customHeight="1" x14ac:dyDescent="0.25">
      <c r="A551" s="102" t="s">
        <v>248</v>
      </c>
      <c r="B551" s="102"/>
      <c r="C551" s="139" t="s">
        <v>35</v>
      </c>
      <c r="D551" s="139" t="s">
        <v>35</v>
      </c>
      <c r="E551" s="139" t="s">
        <v>35</v>
      </c>
      <c r="F551" s="139" t="s">
        <v>35</v>
      </c>
      <c r="G551" s="140" t="s">
        <v>35</v>
      </c>
      <c r="H551" s="140" t="s">
        <v>35</v>
      </c>
      <c r="I551" s="141">
        <f>SUM(I552:I625)</f>
        <v>518255.26</v>
      </c>
      <c r="J551" s="141">
        <f t="shared" ref="J551:S551" si="123">SUM(J552:J625)</f>
        <v>308761.34000000008</v>
      </c>
      <c r="K551" s="141">
        <f t="shared" si="123"/>
        <v>308730.34000000008</v>
      </c>
      <c r="L551" s="142">
        <f t="shared" si="123"/>
        <v>22334</v>
      </c>
      <c r="M551" s="141">
        <f t="shared" si="123"/>
        <v>153005865.55999997</v>
      </c>
      <c r="N551" s="141">
        <f t="shared" si="123"/>
        <v>0</v>
      </c>
      <c r="O551" s="141">
        <f t="shared" si="123"/>
        <v>0</v>
      </c>
      <c r="P551" s="141">
        <f t="shared" si="123"/>
        <v>0</v>
      </c>
      <c r="Q551" s="141">
        <f t="shared" si="123"/>
        <v>153005865.55999997</v>
      </c>
      <c r="R551" s="141">
        <f t="shared" si="123"/>
        <v>153005865.55999997</v>
      </c>
      <c r="S551" s="141">
        <f t="shared" si="123"/>
        <v>0</v>
      </c>
      <c r="T551" s="143" t="s">
        <v>36</v>
      </c>
      <c r="U551" s="143" t="s">
        <v>36</v>
      </c>
      <c r="V551" s="144" t="s">
        <v>36</v>
      </c>
    </row>
    <row r="552" spans="1:22" s="7" customFormat="1" ht="44.25" customHeight="1" x14ac:dyDescent="0.25">
      <c r="A552" s="74">
        <v>1</v>
      </c>
      <c r="B552" s="50" t="s">
        <v>1114</v>
      </c>
      <c r="C552" s="74" t="s">
        <v>250</v>
      </c>
      <c r="D552" s="74">
        <v>1969</v>
      </c>
      <c r="E552" s="74" t="s">
        <v>36</v>
      </c>
      <c r="F552" s="74" t="s">
        <v>46</v>
      </c>
      <c r="G552" s="49">
        <v>5</v>
      </c>
      <c r="H552" s="49">
        <v>4</v>
      </c>
      <c r="I552" s="129">
        <v>7882.57</v>
      </c>
      <c r="J552" s="129">
        <v>4877.04</v>
      </c>
      <c r="K552" s="129">
        <v>4877.04</v>
      </c>
      <c r="L552" s="130">
        <v>169</v>
      </c>
      <c r="M552" s="129">
        <f t="shared" ref="M552:M615" si="124">SUM(N552:Q552)</f>
        <v>2922306</v>
      </c>
      <c r="N552" s="129">
        <v>0</v>
      </c>
      <c r="O552" s="129">
        <v>0</v>
      </c>
      <c r="P552" s="129">
        <v>0</v>
      </c>
      <c r="Q552" s="129">
        <f>'Таблица 3 '!C549</f>
        <v>2922306</v>
      </c>
      <c r="R552" s="129">
        <f t="shared" ref="R552:R615" si="125">Q552</f>
        <v>2922306</v>
      </c>
      <c r="S552" s="129">
        <v>0</v>
      </c>
      <c r="T552" s="131">
        <f t="shared" ref="T552:T615" si="126">M552/J552</f>
        <v>599.1966438659515</v>
      </c>
      <c r="U552" s="131">
        <v>599.1966438659515</v>
      </c>
      <c r="V552" s="152" t="s">
        <v>489</v>
      </c>
    </row>
    <row r="553" spans="1:22" s="7" customFormat="1" ht="44.25" customHeight="1" x14ac:dyDescent="0.25">
      <c r="A553" s="74">
        <v>2</v>
      </c>
      <c r="B553" s="50" t="s">
        <v>1115</v>
      </c>
      <c r="C553" s="74" t="s">
        <v>250</v>
      </c>
      <c r="D553" s="74">
        <v>1968</v>
      </c>
      <c r="E553" s="74" t="s">
        <v>36</v>
      </c>
      <c r="F553" s="74" t="s">
        <v>46</v>
      </c>
      <c r="G553" s="49">
        <v>5</v>
      </c>
      <c r="H553" s="49">
        <v>6</v>
      </c>
      <c r="I553" s="129">
        <v>7864.07</v>
      </c>
      <c r="J553" s="129">
        <v>4862.54</v>
      </c>
      <c r="K553" s="129">
        <v>4862.54</v>
      </c>
      <c r="L553" s="130">
        <v>250</v>
      </c>
      <c r="M553" s="129">
        <f t="shared" si="124"/>
        <v>2000746.34</v>
      </c>
      <c r="N553" s="129">
        <v>0</v>
      </c>
      <c r="O553" s="129">
        <v>0</v>
      </c>
      <c r="P553" s="129">
        <v>0</v>
      </c>
      <c r="Q553" s="129">
        <f>'Таблица 3 '!C550</f>
        <v>2000746.34</v>
      </c>
      <c r="R553" s="129">
        <f t="shared" si="125"/>
        <v>2000746.34</v>
      </c>
      <c r="S553" s="129">
        <v>0</v>
      </c>
      <c r="T553" s="131">
        <f t="shared" si="126"/>
        <v>411.46115816013855</v>
      </c>
      <c r="U553" s="131">
        <v>411.46115816013855</v>
      </c>
      <c r="V553" s="152" t="s">
        <v>489</v>
      </c>
    </row>
    <row r="554" spans="1:22" s="7" customFormat="1" ht="44.25" customHeight="1" x14ac:dyDescent="0.25">
      <c r="A554" s="74">
        <v>3</v>
      </c>
      <c r="B554" s="50" t="s">
        <v>1116</v>
      </c>
      <c r="C554" s="74" t="s">
        <v>250</v>
      </c>
      <c r="D554" s="74">
        <v>1968</v>
      </c>
      <c r="E554" s="74" t="s">
        <v>36</v>
      </c>
      <c r="F554" s="74" t="s">
        <v>46</v>
      </c>
      <c r="G554" s="49">
        <v>5</v>
      </c>
      <c r="H554" s="49">
        <v>6</v>
      </c>
      <c r="I554" s="129">
        <v>7850.78</v>
      </c>
      <c r="J554" s="129">
        <v>4843.25</v>
      </c>
      <c r="K554" s="129">
        <v>4843.25</v>
      </c>
      <c r="L554" s="130">
        <v>270</v>
      </c>
      <c r="M554" s="129">
        <f t="shared" si="124"/>
        <v>1914372.64</v>
      </c>
      <c r="N554" s="129">
        <v>0</v>
      </c>
      <c r="O554" s="129">
        <v>0</v>
      </c>
      <c r="P554" s="129">
        <v>0</v>
      </c>
      <c r="Q554" s="129">
        <f>'Таблица 3 '!C551</f>
        <v>1914372.64</v>
      </c>
      <c r="R554" s="129">
        <f t="shared" si="125"/>
        <v>1914372.64</v>
      </c>
      <c r="S554" s="129">
        <v>0</v>
      </c>
      <c r="T554" s="131">
        <f t="shared" si="126"/>
        <v>395.26612088989827</v>
      </c>
      <c r="U554" s="131">
        <v>395.26612088989827</v>
      </c>
      <c r="V554" s="152" t="s">
        <v>489</v>
      </c>
    </row>
    <row r="555" spans="1:22" s="7" customFormat="1" ht="44.25" customHeight="1" x14ac:dyDescent="0.25">
      <c r="A555" s="74">
        <v>4</v>
      </c>
      <c r="B555" s="50" t="s">
        <v>252</v>
      </c>
      <c r="C555" s="74" t="s">
        <v>250</v>
      </c>
      <c r="D555" s="74">
        <v>1970</v>
      </c>
      <c r="E555" s="74" t="s">
        <v>36</v>
      </c>
      <c r="F555" s="74" t="s">
        <v>46</v>
      </c>
      <c r="G555" s="49">
        <v>5</v>
      </c>
      <c r="H555" s="49">
        <v>8</v>
      </c>
      <c r="I555" s="129">
        <v>7129.17</v>
      </c>
      <c r="J555" s="129">
        <v>6578</v>
      </c>
      <c r="K555" s="129">
        <v>6578</v>
      </c>
      <c r="L555" s="130">
        <v>363</v>
      </c>
      <c r="M555" s="129">
        <f t="shared" si="124"/>
        <v>1030399.55</v>
      </c>
      <c r="N555" s="129">
        <v>0</v>
      </c>
      <c r="O555" s="129">
        <v>0</v>
      </c>
      <c r="P555" s="129">
        <v>0</v>
      </c>
      <c r="Q555" s="129">
        <f>'Таблица 3 '!C552</f>
        <v>1030399.55</v>
      </c>
      <c r="R555" s="129">
        <f t="shared" si="125"/>
        <v>1030399.55</v>
      </c>
      <c r="S555" s="129">
        <v>0</v>
      </c>
      <c r="T555" s="131">
        <f t="shared" si="126"/>
        <v>156.64328823350564</v>
      </c>
      <c r="U555" s="131">
        <v>156.64328823350564</v>
      </c>
      <c r="V555" s="152" t="s">
        <v>489</v>
      </c>
    </row>
    <row r="556" spans="1:22" s="7" customFormat="1" ht="44.25" customHeight="1" x14ac:dyDescent="0.25">
      <c r="A556" s="74">
        <v>5</v>
      </c>
      <c r="B556" s="50" t="s">
        <v>1117</v>
      </c>
      <c r="C556" s="74" t="s">
        <v>250</v>
      </c>
      <c r="D556" s="74">
        <v>1971</v>
      </c>
      <c r="E556" s="74" t="s">
        <v>36</v>
      </c>
      <c r="F556" s="74" t="s">
        <v>50</v>
      </c>
      <c r="G556" s="49">
        <v>5</v>
      </c>
      <c r="H556" s="49">
        <v>2</v>
      </c>
      <c r="I556" s="129">
        <v>1474.72</v>
      </c>
      <c r="J556" s="129">
        <v>483.1</v>
      </c>
      <c r="K556" s="129">
        <v>483.1</v>
      </c>
      <c r="L556" s="130">
        <v>60</v>
      </c>
      <c r="M556" s="129">
        <f t="shared" si="124"/>
        <v>1062004.8600000001</v>
      </c>
      <c r="N556" s="129">
        <v>0</v>
      </c>
      <c r="O556" s="129">
        <v>0</v>
      </c>
      <c r="P556" s="129">
        <v>0</v>
      </c>
      <c r="Q556" s="129">
        <f>'Таблица 3 '!C553</f>
        <v>1062004.8600000001</v>
      </c>
      <c r="R556" s="129">
        <f t="shared" si="125"/>
        <v>1062004.8600000001</v>
      </c>
      <c r="S556" s="129">
        <v>0</v>
      </c>
      <c r="T556" s="131">
        <f t="shared" si="126"/>
        <v>2198.3126888842889</v>
      </c>
      <c r="U556" s="131">
        <v>2198.3126888842889</v>
      </c>
      <c r="V556" s="152" t="s">
        <v>489</v>
      </c>
    </row>
    <row r="557" spans="1:22" s="7" customFormat="1" ht="44.25" customHeight="1" x14ac:dyDescent="0.25">
      <c r="A557" s="74">
        <v>6</v>
      </c>
      <c r="B557" s="50" t="s">
        <v>1118</v>
      </c>
      <c r="C557" s="74" t="s">
        <v>250</v>
      </c>
      <c r="D557" s="74">
        <v>1977</v>
      </c>
      <c r="E557" s="74" t="s">
        <v>36</v>
      </c>
      <c r="F557" s="74" t="s">
        <v>50</v>
      </c>
      <c r="G557" s="49">
        <v>5</v>
      </c>
      <c r="H557" s="49">
        <v>2</v>
      </c>
      <c r="I557" s="129">
        <v>1494.58</v>
      </c>
      <c r="J557" s="129">
        <v>492.7</v>
      </c>
      <c r="K557" s="129">
        <v>492.7</v>
      </c>
      <c r="L557" s="130">
        <v>35</v>
      </c>
      <c r="M557" s="129">
        <f t="shared" si="124"/>
        <v>1186255.1599999999</v>
      </c>
      <c r="N557" s="129">
        <v>0</v>
      </c>
      <c r="O557" s="129">
        <v>0</v>
      </c>
      <c r="P557" s="129">
        <v>0</v>
      </c>
      <c r="Q557" s="129">
        <f>'Таблица 3 '!C554</f>
        <v>1186255.1599999999</v>
      </c>
      <c r="R557" s="129">
        <f t="shared" si="125"/>
        <v>1186255.1599999999</v>
      </c>
      <c r="S557" s="129">
        <v>0</v>
      </c>
      <c r="T557" s="131">
        <f t="shared" si="126"/>
        <v>2407.6621879439822</v>
      </c>
      <c r="U557" s="131">
        <v>2407.6621879439822</v>
      </c>
      <c r="V557" s="152" t="s">
        <v>489</v>
      </c>
    </row>
    <row r="558" spans="1:22" s="7" customFormat="1" ht="44.25" customHeight="1" x14ac:dyDescent="0.25">
      <c r="A558" s="74">
        <v>7</v>
      </c>
      <c r="B558" s="50" t="s">
        <v>1119</v>
      </c>
      <c r="C558" s="74" t="s">
        <v>250</v>
      </c>
      <c r="D558" s="74">
        <v>1974</v>
      </c>
      <c r="E558" s="74" t="s">
        <v>36</v>
      </c>
      <c r="F558" s="74" t="s">
        <v>50</v>
      </c>
      <c r="G558" s="49">
        <v>5</v>
      </c>
      <c r="H558" s="49">
        <v>10</v>
      </c>
      <c r="I558" s="129">
        <v>7656.86</v>
      </c>
      <c r="J558" s="129">
        <v>4416</v>
      </c>
      <c r="K558" s="129">
        <v>4416</v>
      </c>
      <c r="L558" s="130">
        <v>292</v>
      </c>
      <c r="M558" s="129">
        <f t="shared" si="124"/>
        <v>1893165.9</v>
      </c>
      <c r="N558" s="129">
        <v>0</v>
      </c>
      <c r="O558" s="129">
        <v>0</v>
      </c>
      <c r="P558" s="129">
        <v>0</v>
      </c>
      <c r="Q558" s="129">
        <f>'Таблица 3 '!C555</f>
        <v>1893165.9</v>
      </c>
      <c r="R558" s="129">
        <f t="shared" si="125"/>
        <v>1893165.9</v>
      </c>
      <c r="S558" s="129">
        <v>0</v>
      </c>
      <c r="T558" s="131">
        <f t="shared" si="126"/>
        <v>428.70604619565216</v>
      </c>
      <c r="U558" s="131">
        <v>428.70604619565216</v>
      </c>
      <c r="V558" s="152" t="s">
        <v>489</v>
      </c>
    </row>
    <row r="559" spans="1:22" s="7" customFormat="1" ht="44.25" customHeight="1" x14ac:dyDescent="0.25">
      <c r="A559" s="74">
        <v>8</v>
      </c>
      <c r="B559" s="50" t="s">
        <v>1120</v>
      </c>
      <c r="C559" s="74" t="s">
        <v>250</v>
      </c>
      <c r="D559" s="74">
        <v>1974</v>
      </c>
      <c r="E559" s="74" t="s">
        <v>36</v>
      </c>
      <c r="F559" s="74" t="s">
        <v>50</v>
      </c>
      <c r="G559" s="49">
        <v>5</v>
      </c>
      <c r="H559" s="49">
        <v>9</v>
      </c>
      <c r="I559" s="129">
        <v>7368.88</v>
      </c>
      <c r="J559" s="129">
        <v>4375</v>
      </c>
      <c r="K559" s="129">
        <v>4375</v>
      </c>
      <c r="L559" s="130">
        <v>277</v>
      </c>
      <c r="M559" s="129">
        <f t="shared" si="124"/>
        <v>2731075.83</v>
      </c>
      <c r="N559" s="129">
        <v>0</v>
      </c>
      <c r="O559" s="129">
        <v>0</v>
      </c>
      <c r="P559" s="129">
        <v>0</v>
      </c>
      <c r="Q559" s="129">
        <f>'Таблица 3 '!C556</f>
        <v>2731075.83</v>
      </c>
      <c r="R559" s="129">
        <f t="shared" si="125"/>
        <v>2731075.83</v>
      </c>
      <c r="S559" s="129">
        <v>0</v>
      </c>
      <c r="T559" s="131">
        <f t="shared" si="126"/>
        <v>624.245904</v>
      </c>
      <c r="U559" s="131">
        <v>624.245904</v>
      </c>
      <c r="V559" s="152" t="s">
        <v>489</v>
      </c>
    </row>
    <row r="560" spans="1:22" s="7" customFormat="1" ht="44.25" customHeight="1" x14ac:dyDescent="0.25">
      <c r="A560" s="74">
        <v>9</v>
      </c>
      <c r="B560" s="50" t="s">
        <v>1121</v>
      </c>
      <c r="C560" s="74" t="s">
        <v>250</v>
      </c>
      <c r="D560" s="74">
        <v>1974</v>
      </c>
      <c r="E560" s="74" t="s">
        <v>36</v>
      </c>
      <c r="F560" s="74" t="s">
        <v>50</v>
      </c>
      <c r="G560" s="49">
        <v>5</v>
      </c>
      <c r="H560" s="49">
        <v>5</v>
      </c>
      <c r="I560" s="129">
        <v>3841.62</v>
      </c>
      <c r="J560" s="129">
        <v>2202.25</v>
      </c>
      <c r="K560" s="129">
        <v>2202.25</v>
      </c>
      <c r="L560" s="130">
        <v>140</v>
      </c>
      <c r="M560" s="129">
        <f t="shared" si="124"/>
        <v>2062878.53</v>
      </c>
      <c r="N560" s="129">
        <v>0</v>
      </c>
      <c r="O560" s="129">
        <v>0</v>
      </c>
      <c r="P560" s="129">
        <v>0</v>
      </c>
      <c r="Q560" s="129">
        <f>'Таблица 3 '!C557</f>
        <v>2062878.53</v>
      </c>
      <c r="R560" s="129">
        <f t="shared" si="125"/>
        <v>2062878.53</v>
      </c>
      <c r="S560" s="129">
        <v>0</v>
      </c>
      <c r="T560" s="131">
        <f t="shared" si="126"/>
        <v>936.71405607901011</v>
      </c>
      <c r="U560" s="131">
        <v>936.71405607901011</v>
      </c>
      <c r="V560" s="152" t="s">
        <v>489</v>
      </c>
    </row>
    <row r="561" spans="1:22" s="7" customFormat="1" ht="44.25" customHeight="1" x14ac:dyDescent="0.25">
      <c r="A561" s="74">
        <v>10</v>
      </c>
      <c r="B561" s="50" t="s">
        <v>1122</v>
      </c>
      <c r="C561" s="74" t="s">
        <v>250</v>
      </c>
      <c r="D561" s="74">
        <v>1974</v>
      </c>
      <c r="E561" s="74" t="s">
        <v>36</v>
      </c>
      <c r="F561" s="74" t="s">
        <v>50</v>
      </c>
      <c r="G561" s="49">
        <v>5</v>
      </c>
      <c r="H561" s="49">
        <v>5</v>
      </c>
      <c r="I561" s="129">
        <v>3838.49</v>
      </c>
      <c r="J561" s="129">
        <v>2202.25</v>
      </c>
      <c r="K561" s="129">
        <v>2202.25</v>
      </c>
      <c r="L561" s="130">
        <v>142</v>
      </c>
      <c r="M561" s="129">
        <f t="shared" si="124"/>
        <v>3030711.47</v>
      </c>
      <c r="N561" s="129">
        <v>0</v>
      </c>
      <c r="O561" s="129">
        <v>0</v>
      </c>
      <c r="P561" s="129">
        <v>0</v>
      </c>
      <c r="Q561" s="129">
        <f>'Таблица 3 '!C558</f>
        <v>3030711.47</v>
      </c>
      <c r="R561" s="129">
        <f t="shared" si="125"/>
        <v>3030711.47</v>
      </c>
      <c r="S561" s="129">
        <v>0</v>
      </c>
      <c r="T561" s="131">
        <f t="shared" si="126"/>
        <v>1376.1886570552845</v>
      </c>
      <c r="U561" s="131">
        <v>1376.1886570552845</v>
      </c>
      <c r="V561" s="152" t="s">
        <v>489</v>
      </c>
    </row>
    <row r="562" spans="1:22" s="7" customFormat="1" ht="44.25" customHeight="1" x14ac:dyDescent="0.25">
      <c r="A562" s="74">
        <v>11</v>
      </c>
      <c r="B562" s="50" t="s">
        <v>1123</v>
      </c>
      <c r="C562" s="74" t="s">
        <v>250</v>
      </c>
      <c r="D562" s="74">
        <v>1974</v>
      </c>
      <c r="E562" s="74" t="s">
        <v>36</v>
      </c>
      <c r="F562" s="74" t="s">
        <v>50</v>
      </c>
      <c r="G562" s="49">
        <v>5</v>
      </c>
      <c r="H562" s="49">
        <v>5</v>
      </c>
      <c r="I562" s="129">
        <v>3861.4</v>
      </c>
      <c r="J562" s="129">
        <v>2202.25</v>
      </c>
      <c r="K562" s="129">
        <v>2202.25</v>
      </c>
      <c r="L562" s="130">
        <v>157</v>
      </c>
      <c r="M562" s="129">
        <f t="shared" si="124"/>
        <v>2019306.35</v>
      </c>
      <c r="N562" s="129">
        <v>0</v>
      </c>
      <c r="O562" s="129">
        <v>0</v>
      </c>
      <c r="P562" s="129">
        <v>0</v>
      </c>
      <c r="Q562" s="129">
        <f>'Таблица 3 '!C559</f>
        <v>2019306.35</v>
      </c>
      <c r="R562" s="129">
        <f t="shared" si="125"/>
        <v>2019306.35</v>
      </c>
      <c r="S562" s="129">
        <v>0</v>
      </c>
      <c r="T562" s="131">
        <f t="shared" si="126"/>
        <v>916.92875468271086</v>
      </c>
      <c r="U562" s="131">
        <v>916.92875468271086</v>
      </c>
      <c r="V562" s="152" t="s">
        <v>489</v>
      </c>
    </row>
    <row r="563" spans="1:22" s="7" customFormat="1" ht="44.25" customHeight="1" x14ac:dyDescent="0.25">
      <c r="A563" s="74">
        <v>12</v>
      </c>
      <c r="B563" s="50" t="s">
        <v>1124</v>
      </c>
      <c r="C563" s="74" t="s">
        <v>250</v>
      </c>
      <c r="D563" s="74">
        <v>1975</v>
      </c>
      <c r="E563" s="74" t="s">
        <v>36</v>
      </c>
      <c r="F563" s="74" t="s">
        <v>40</v>
      </c>
      <c r="G563" s="49">
        <v>9</v>
      </c>
      <c r="H563" s="49">
        <v>1</v>
      </c>
      <c r="I563" s="129">
        <v>1935.67</v>
      </c>
      <c r="J563" s="129">
        <v>892</v>
      </c>
      <c r="K563" s="129">
        <v>892</v>
      </c>
      <c r="L563" s="130">
        <v>90</v>
      </c>
      <c r="M563" s="129">
        <f t="shared" si="124"/>
        <v>396797.12</v>
      </c>
      <c r="N563" s="129">
        <v>0</v>
      </c>
      <c r="O563" s="129">
        <v>0</v>
      </c>
      <c r="P563" s="129">
        <v>0</v>
      </c>
      <c r="Q563" s="129">
        <f>'Таблица 3 '!C560</f>
        <v>396797.12</v>
      </c>
      <c r="R563" s="129">
        <f t="shared" si="125"/>
        <v>396797.12</v>
      </c>
      <c r="S563" s="129">
        <v>0</v>
      </c>
      <c r="T563" s="131">
        <f t="shared" si="126"/>
        <v>444.83982062780268</v>
      </c>
      <c r="U563" s="131">
        <v>444.83982062780268</v>
      </c>
      <c r="V563" s="152" t="s">
        <v>489</v>
      </c>
    </row>
    <row r="564" spans="1:22" s="7" customFormat="1" ht="44.25" customHeight="1" x14ac:dyDescent="0.25">
      <c r="A564" s="74">
        <v>13</v>
      </c>
      <c r="B564" s="50" t="s">
        <v>1125</v>
      </c>
      <c r="C564" s="74" t="s">
        <v>250</v>
      </c>
      <c r="D564" s="74">
        <v>1974</v>
      </c>
      <c r="E564" s="74" t="s">
        <v>36</v>
      </c>
      <c r="F564" s="74" t="s">
        <v>50</v>
      </c>
      <c r="G564" s="49">
        <v>5</v>
      </c>
      <c r="H564" s="49">
        <v>5</v>
      </c>
      <c r="I564" s="129">
        <v>3860.41</v>
      </c>
      <c r="J564" s="129">
        <v>2147.4</v>
      </c>
      <c r="K564" s="129">
        <v>2147.4</v>
      </c>
      <c r="L564" s="130">
        <v>144</v>
      </c>
      <c r="M564" s="129">
        <f t="shared" si="124"/>
        <v>1974278.64</v>
      </c>
      <c r="N564" s="129">
        <v>0</v>
      </c>
      <c r="O564" s="129">
        <v>0</v>
      </c>
      <c r="P564" s="129">
        <v>0</v>
      </c>
      <c r="Q564" s="129">
        <f>'Таблица 3 '!C561</f>
        <v>1974278.64</v>
      </c>
      <c r="R564" s="129">
        <f t="shared" si="125"/>
        <v>1974278.64</v>
      </c>
      <c r="S564" s="129">
        <v>0</v>
      </c>
      <c r="T564" s="131">
        <f t="shared" si="126"/>
        <v>919.38094439787642</v>
      </c>
      <c r="U564" s="131">
        <v>919.38094439787642</v>
      </c>
      <c r="V564" s="152" t="s">
        <v>489</v>
      </c>
    </row>
    <row r="565" spans="1:22" s="7" customFormat="1" ht="44.25" customHeight="1" x14ac:dyDescent="0.25">
      <c r="A565" s="74">
        <v>14</v>
      </c>
      <c r="B565" s="50" t="s">
        <v>263</v>
      </c>
      <c r="C565" s="74" t="s">
        <v>250</v>
      </c>
      <c r="D565" s="74">
        <v>1984</v>
      </c>
      <c r="E565" s="74" t="s">
        <v>36</v>
      </c>
      <c r="F565" s="74" t="s">
        <v>50</v>
      </c>
      <c r="G565" s="49">
        <v>5</v>
      </c>
      <c r="H565" s="49">
        <v>5</v>
      </c>
      <c r="I565" s="129">
        <v>5325.01</v>
      </c>
      <c r="J565" s="129">
        <v>3919</v>
      </c>
      <c r="K565" s="129">
        <v>3919</v>
      </c>
      <c r="L565" s="130">
        <v>210</v>
      </c>
      <c r="M565" s="129">
        <f t="shared" si="124"/>
        <v>645075.03</v>
      </c>
      <c r="N565" s="129">
        <v>0</v>
      </c>
      <c r="O565" s="129">
        <v>0</v>
      </c>
      <c r="P565" s="129">
        <v>0</v>
      </c>
      <c r="Q565" s="129">
        <f>'Таблица 3 '!C562</f>
        <v>645075.03</v>
      </c>
      <c r="R565" s="129">
        <f t="shared" si="125"/>
        <v>645075.03</v>
      </c>
      <c r="S565" s="129">
        <v>0</v>
      </c>
      <c r="T565" s="131">
        <f t="shared" si="126"/>
        <v>164.60194692523604</v>
      </c>
      <c r="U565" s="131">
        <v>164.60194692523604</v>
      </c>
      <c r="V565" s="152" t="s">
        <v>489</v>
      </c>
    </row>
    <row r="566" spans="1:22" s="7" customFormat="1" ht="44.25" customHeight="1" x14ac:dyDescent="0.25">
      <c r="A566" s="74">
        <v>15</v>
      </c>
      <c r="B566" s="50" t="s">
        <v>1126</v>
      </c>
      <c r="C566" s="74" t="s">
        <v>250</v>
      </c>
      <c r="D566" s="74">
        <v>1973</v>
      </c>
      <c r="E566" s="74" t="s">
        <v>36</v>
      </c>
      <c r="F566" s="74" t="s">
        <v>50</v>
      </c>
      <c r="G566" s="49">
        <v>5</v>
      </c>
      <c r="H566" s="49">
        <v>5</v>
      </c>
      <c r="I566" s="129">
        <v>4476.1899999999996</v>
      </c>
      <c r="J566" s="129">
        <v>2534.9</v>
      </c>
      <c r="K566" s="129">
        <v>2534.9</v>
      </c>
      <c r="L566" s="130">
        <v>214</v>
      </c>
      <c r="M566" s="129">
        <f t="shared" si="124"/>
        <v>308427.40999999997</v>
      </c>
      <c r="N566" s="129">
        <v>0</v>
      </c>
      <c r="O566" s="129">
        <v>0</v>
      </c>
      <c r="P566" s="129">
        <v>0</v>
      </c>
      <c r="Q566" s="129">
        <f>'Таблица 3 '!C563</f>
        <v>308427.40999999997</v>
      </c>
      <c r="R566" s="129">
        <f t="shared" si="125"/>
        <v>308427.40999999997</v>
      </c>
      <c r="S566" s="129">
        <v>0</v>
      </c>
      <c r="T566" s="131">
        <f t="shared" si="126"/>
        <v>121.6724170578721</v>
      </c>
      <c r="U566" s="131">
        <v>121.6724170578721</v>
      </c>
      <c r="V566" s="152" t="s">
        <v>489</v>
      </c>
    </row>
    <row r="567" spans="1:22" s="7" customFormat="1" ht="44.25" customHeight="1" x14ac:dyDescent="0.25">
      <c r="A567" s="74">
        <v>16</v>
      </c>
      <c r="B567" s="50" t="s">
        <v>1127</v>
      </c>
      <c r="C567" s="74" t="s">
        <v>250</v>
      </c>
      <c r="D567" s="74">
        <v>1972</v>
      </c>
      <c r="E567" s="74" t="s">
        <v>36</v>
      </c>
      <c r="F567" s="74" t="s">
        <v>50</v>
      </c>
      <c r="G567" s="49">
        <v>5</v>
      </c>
      <c r="H567" s="49">
        <v>5</v>
      </c>
      <c r="I567" s="129">
        <v>4574.26</v>
      </c>
      <c r="J567" s="129">
        <v>2447.38</v>
      </c>
      <c r="K567" s="129">
        <v>2447.38</v>
      </c>
      <c r="L567" s="130">
        <v>223</v>
      </c>
      <c r="M567" s="129">
        <f t="shared" si="124"/>
        <v>511551.09</v>
      </c>
      <c r="N567" s="129">
        <v>0</v>
      </c>
      <c r="O567" s="129">
        <v>0</v>
      </c>
      <c r="P567" s="129">
        <v>0</v>
      </c>
      <c r="Q567" s="129">
        <f>'Таблица 3 '!C564</f>
        <v>511551.09</v>
      </c>
      <c r="R567" s="129">
        <f t="shared" si="125"/>
        <v>511551.09</v>
      </c>
      <c r="S567" s="129">
        <v>0</v>
      </c>
      <c r="T567" s="131">
        <f t="shared" si="126"/>
        <v>209.01988657257965</v>
      </c>
      <c r="U567" s="131">
        <v>209.01988657257965</v>
      </c>
      <c r="V567" s="152" t="s">
        <v>489</v>
      </c>
    </row>
    <row r="568" spans="1:22" s="7" customFormat="1" ht="44.25" customHeight="1" x14ac:dyDescent="0.25">
      <c r="A568" s="74">
        <v>17</v>
      </c>
      <c r="B568" s="50" t="s">
        <v>1128</v>
      </c>
      <c r="C568" s="74" t="s">
        <v>250</v>
      </c>
      <c r="D568" s="74">
        <v>1972</v>
      </c>
      <c r="E568" s="74" t="s">
        <v>36</v>
      </c>
      <c r="F568" s="74" t="s">
        <v>50</v>
      </c>
      <c r="G568" s="49">
        <v>5</v>
      </c>
      <c r="H568" s="49">
        <v>5</v>
      </c>
      <c r="I568" s="129">
        <v>4567.66</v>
      </c>
      <c r="J568" s="129">
        <v>2447.38</v>
      </c>
      <c r="K568" s="129">
        <v>2447.38</v>
      </c>
      <c r="L568" s="130">
        <v>207</v>
      </c>
      <c r="M568" s="129">
        <f t="shared" si="124"/>
        <v>511551.09</v>
      </c>
      <c r="N568" s="129">
        <v>0</v>
      </c>
      <c r="O568" s="129">
        <v>0</v>
      </c>
      <c r="P568" s="129">
        <v>0</v>
      </c>
      <c r="Q568" s="129">
        <f>'Таблица 3 '!C565</f>
        <v>511551.09</v>
      </c>
      <c r="R568" s="129">
        <f t="shared" si="125"/>
        <v>511551.09</v>
      </c>
      <c r="S568" s="129">
        <v>0</v>
      </c>
      <c r="T568" s="131">
        <f t="shared" si="126"/>
        <v>209.01988657257965</v>
      </c>
      <c r="U568" s="131">
        <v>209.01988657257965</v>
      </c>
      <c r="V568" s="152" t="s">
        <v>489</v>
      </c>
    </row>
    <row r="569" spans="1:22" s="7" customFormat="1" ht="44.25" customHeight="1" x14ac:dyDescent="0.25">
      <c r="A569" s="74">
        <v>18</v>
      </c>
      <c r="B569" s="50" t="s">
        <v>1129</v>
      </c>
      <c r="C569" s="74" t="s">
        <v>250</v>
      </c>
      <c r="D569" s="74">
        <v>1975</v>
      </c>
      <c r="E569" s="74" t="s">
        <v>36</v>
      </c>
      <c r="F569" s="74" t="s">
        <v>50</v>
      </c>
      <c r="G569" s="49">
        <v>5</v>
      </c>
      <c r="H569" s="49">
        <v>4</v>
      </c>
      <c r="I569" s="129">
        <v>3026.16</v>
      </c>
      <c r="J569" s="129">
        <v>1956.8</v>
      </c>
      <c r="K569" s="129">
        <v>1956.8</v>
      </c>
      <c r="L569" s="130">
        <v>121</v>
      </c>
      <c r="M569" s="129">
        <f t="shared" si="124"/>
        <v>2933186.21</v>
      </c>
      <c r="N569" s="129">
        <v>0</v>
      </c>
      <c r="O569" s="129">
        <v>0</v>
      </c>
      <c r="P569" s="129">
        <v>0</v>
      </c>
      <c r="Q569" s="129">
        <f>'Таблица 3 '!C566</f>
        <v>2933186.21</v>
      </c>
      <c r="R569" s="129">
        <f t="shared" si="125"/>
        <v>2933186.21</v>
      </c>
      <c r="S569" s="129">
        <v>0</v>
      </c>
      <c r="T569" s="131">
        <f t="shared" si="126"/>
        <v>1498.9708759198693</v>
      </c>
      <c r="U569" s="131">
        <v>1498.9708759198693</v>
      </c>
      <c r="V569" s="152" t="s">
        <v>489</v>
      </c>
    </row>
    <row r="570" spans="1:22" s="7" customFormat="1" ht="44.25" customHeight="1" x14ac:dyDescent="0.25">
      <c r="A570" s="74">
        <v>19</v>
      </c>
      <c r="B570" s="50" t="s">
        <v>1130</v>
      </c>
      <c r="C570" s="74" t="s">
        <v>250</v>
      </c>
      <c r="D570" s="74">
        <v>1972</v>
      </c>
      <c r="E570" s="74" t="s">
        <v>36</v>
      </c>
      <c r="F570" s="74" t="s">
        <v>50</v>
      </c>
      <c r="G570" s="49">
        <v>5</v>
      </c>
      <c r="H570" s="49">
        <v>5</v>
      </c>
      <c r="I570" s="129">
        <v>4582.3</v>
      </c>
      <c r="J570" s="129">
        <v>2570.9</v>
      </c>
      <c r="K570" s="129">
        <v>2570.9</v>
      </c>
      <c r="L570" s="130">
        <v>198</v>
      </c>
      <c r="M570" s="129">
        <f t="shared" si="124"/>
        <v>525304.74</v>
      </c>
      <c r="N570" s="129">
        <v>0</v>
      </c>
      <c r="O570" s="129">
        <v>0</v>
      </c>
      <c r="P570" s="129">
        <v>0</v>
      </c>
      <c r="Q570" s="129">
        <f>'Таблица 3 '!C567</f>
        <v>525304.74</v>
      </c>
      <c r="R570" s="129">
        <f t="shared" si="125"/>
        <v>525304.74</v>
      </c>
      <c r="S570" s="129">
        <v>0</v>
      </c>
      <c r="T570" s="131">
        <f t="shared" si="126"/>
        <v>204.32717725310201</v>
      </c>
      <c r="U570" s="131">
        <v>204.32717725310201</v>
      </c>
      <c r="V570" s="152" t="s">
        <v>489</v>
      </c>
    </row>
    <row r="571" spans="1:22" s="7" customFormat="1" ht="44.25" customHeight="1" x14ac:dyDescent="0.25">
      <c r="A571" s="74">
        <v>20</v>
      </c>
      <c r="B571" s="50" t="s">
        <v>1131</v>
      </c>
      <c r="C571" s="74" t="s">
        <v>250</v>
      </c>
      <c r="D571" s="74">
        <v>1972</v>
      </c>
      <c r="E571" s="74" t="s">
        <v>36</v>
      </c>
      <c r="F571" s="74" t="s">
        <v>50</v>
      </c>
      <c r="G571" s="49">
        <v>5</v>
      </c>
      <c r="H571" s="49">
        <v>5</v>
      </c>
      <c r="I571" s="129">
        <v>4556.18</v>
      </c>
      <c r="J571" s="129">
        <v>2570.9</v>
      </c>
      <c r="K571" s="129">
        <v>2570.9</v>
      </c>
      <c r="L571" s="130">
        <v>211</v>
      </c>
      <c r="M571" s="129">
        <f t="shared" si="124"/>
        <v>525304.74</v>
      </c>
      <c r="N571" s="129">
        <v>0</v>
      </c>
      <c r="O571" s="129">
        <v>0</v>
      </c>
      <c r="P571" s="129">
        <v>0</v>
      </c>
      <c r="Q571" s="129">
        <f>'Таблица 3 '!C568</f>
        <v>525304.74</v>
      </c>
      <c r="R571" s="129">
        <f t="shared" si="125"/>
        <v>525304.74</v>
      </c>
      <c r="S571" s="129">
        <v>0</v>
      </c>
      <c r="T571" s="131">
        <f t="shared" si="126"/>
        <v>204.32717725310201</v>
      </c>
      <c r="U571" s="131">
        <v>204.32717725310201</v>
      </c>
      <c r="V571" s="152" t="s">
        <v>489</v>
      </c>
    </row>
    <row r="572" spans="1:22" s="7" customFormat="1" ht="44.25" customHeight="1" x14ac:dyDescent="0.25">
      <c r="A572" s="74">
        <v>21</v>
      </c>
      <c r="B572" s="50" t="s">
        <v>1132</v>
      </c>
      <c r="C572" s="74" t="s">
        <v>250</v>
      </c>
      <c r="D572" s="74">
        <v>1972</v>
      </c>
      <c r="E572" s="74" t="s">
        <v>36</v>
      </c>
      <c r="F572" s="74" t="s">
        <v>50</v>
      </c>
      <c r="G572" s="49">
        <v>5</v>
      </c>
      <c r="H572" s="49">
        <v>4</v>
      </c>
      <c r="I572" s="129">
        <v>3495.56</v>
      </c>
      <c r="J572" s="129">
        <v>2037.42</v>
      </c>
      <c r="K572" s="129">
        <v>2037.42</v>
      </c>
      <c r="L572" s="130">
        <v>181</v>
      </c>
      <c r="M572" s="129">
        <f t="shared" si="124"/>
        <v>525304.74</v>
      </c>
      <c r="N572" s="129">
        <v>0</v>
      </c>
      <c r="O572" s="129">
        <v>0</v>
      </c>
      <c r="P572" s="129">
        <v>0</v>
      </c>
      <c r="Q572" s="129">
        <f>'Таблица 3 '!C569</f>
        <v>525304.74</v>
      </c>
      <c r="R572" s="129">
        <f t="shared" si="125"/>
        <v>525304.74</v>
      </c>
      <c r="S572" s="129">
        <v>0</v>
      </c>
      <c r="T572" s="131">
        <f t="shared" si="126"/>
        <v>257.82840062431899</v>
      </c>
      <c r="U572" s="131">
        <v>257.82840062431899</v>
      </c>
      <c r="V572" s="152" t="s">
        <v>489</v>
      </c>
    </row>
    <row r="573" spans="1:22" s="7" customFormat="1" ht="44.25" customHeight="1" x14ac:dyDescent="0.25">
      <c r="A573" s="74">
        <v>22</v>
      </c>
      <c r="B573" s="50" t="s">
        <v>1133</v>
      </c>
      <c r="C573" s="74" t="s">
        <v>250</v>
      </c>
      <c r="D573" s="74">
        <v>1974</v>
      </c>
      <c r="E573" s="74" t="s">
        <v>36</v>
      </c>
      <c r="F573" s="74" t="s">
        <v>50</v>
      </c>
      <c r="G573" s="49">
        <v>5</v>
      </c>
      <c r="H573" s="49">
        <v>4</v>
      </c>
      <c r="I573" s="129">
        <v>3510.22</v>
      </c>
      <c r="J573" s="129">
        <v>2037.42</v>
      </c>
      <c r="K573" s="129">
        <v>2037.42</v>
      </c>
      <c r="L573" s="130">
        <v>185</v>
      </c>
      <c r="M573" s="129">
        <f t="shared" si="124"/>
        <v>525304.74</v>
      </c>
      <c r="N573" s="129">
        <v>0</v>
      </c>
      <c r="O573" s="129">
        <v>0</v>
      </c>
      <c r="P573" s="129">
        <v>0</v>
      </c>
      <c r="Q573" s="129">
        <f>'Таблица 3 '!C570</f>
        <v>525304.74</v>
      </c>
      <c r="R573" s="129">
        <f t="shared" si="125"/>
        <v>525304.74</v>
      </c>
      <c r="S573" s="129">
        <v>0</v>
      </c>
      <c r="T573" s="131">
        <f t="shared" si="126"/>
        <v>257.82840062431899</v>
      </c>
      <c r="U573" s="131">
        <v>257.82840062431899</v>
      </c>
      <c r="V573" s="152" t="s">
        <v>489</v>
      </c>
    </row>
    <row r="574" spans="1:22" s="7" customFormat="1" ht="44.25" customHeight="1" x14ac:dyDescent="0.25">
      <c r="A574" s="74">
        <v>23</v>
      </c>
      <c r="B574" s="50" t="s">
        <v>1134</v>
      </c>
      <c r="C574" s="74" t="s">
        <v>250</v>
      </c>
      <c r="D574" s="74">
        <v>1976</v>
      </c>
      <c r="E574" s="74" t="s">
        <v>36</v>
      </c>
      <c r="F574" s="74" t="s">
        <v>50</v>
      </c>
      <c r="G574" s="49">
        <v>5</v>
      </c>
      <c r="H574" s="49">
        <v>16</v>
      </c>
      <c r="I574" s="129">
        <v>18110.39</v>
      </c>
      <c r="J574" s="129">
        <v>12078</v>
      </c>
      <c r="K574" s="129">
        <v>12078</v>
      </c>
      <c r="L574" s="130">
        <v>660</v>
      </c>
      <c r="M574" s="129">
        <f t="shared" si="124"/>
        <v>1265282.2</v>
      </c>
      <c r="N574" s="129">
        <v>0</v>
      </c>
      <c r="O574" s="129">
        <v>0</v>
      </c>
      <c r="P574" s="129">
        <v>0</v>
      </c>
      <c r="Q574" s="129">
        <f>'Таблица 3 '!C571</f>
        <v>1265282.2</v>
      </c>
      <c r="R574" s="129">
        <f t="shared" si="125"/>
        <v>1265282.2</v>
      </c>
      <c r="S574" s="129">
        <v>0</v>
      </c>
      <c r="T574" s="131">
        <f t="shared" si="126"/>
        <v>104.75924821990395</v>
      </c>
      <c r="U574" s="131">
        <v>104.75924821990395</v>
      </c>
      <c r="V574" s="152" t="s">
        <v>489</v>
      </c>
    </row>
    <row r="575" spans="1:22" s="7" customFormat="1" ht="44.25" customHeight="1" x14ac:dyDescent="0.25">
      <c r="A575" s="74">
        <v>24</v>
      </c>
      <c r="B575" s="50" t="s">
        <v>1135</v>
      </c>
      <c r="C575" s="74" t="s">
        <v>250</v>
      </c>
      <c r="D575" s="74">
        <v>1976</v>
      </c>
      <c r="E575" s="74" t="s">
        <v>36</v>
      </c>
      <c r="F575" s="74" t="s">
        <v>50</v>
      </c>
      <c r="G575" s="49">
        <v>5</v>
      </c>
      <c r="H575" s="49">
        <v>4</v>
      </c>
      <c r="I575" s="129">
        <v>3978.72</v>
      </c>
      <c r="J575" s="129">
        <v>2291.3000000000002</v>
      </c>
      <c r="K575" s="129">
        <v>2291.3000000000002</v>
      </c>
      <c r="L575" s="130">
        <v>183</v>
      </c>
      <c r="M575" s="129">
        <f t="shared" si="124"/>
        <v>2611069.04</v>
      </c>
      <c r="N575" s="129">
        <v>0</v>
      </c>
      <c r="O575" s="129">
        <v>0</v>
      </c>
      <c r="P575" s="129">
        <v>0</v>
      </c>
      <c r="Q575" s="129">
        <f>'Таблица 3 '!C572</f>
        <v>2611069.04</v>
      </c>
      <c r="R575" s="129">
        <f t="shared" si="125"/>
        <v>2611069.04</v>
      </c>
      <c r="S575" s="129">
        <v>0</v>
      </c>
      <c r="T575" s="131">
        <f t="shared" si="126"/>
        <v>1139.557910356566</v>
      </c>
      <c r="U575" s="131">
        <v>1139.557910356566</v>
      </c>
      <c r="V575" s="152" t="s">
        <v>489</v>
      </c>
    </row>
    <row r="576" spans="1:22" s="7" customFormat="1" ht="44.25" customHeight="1" x14ac:dyDescent="0.25">
      <c r="A576" s="74">
        <v>25</v>
      </c>
      <c r="B576" s="50" t="s">
        <v>1136</v>
      </c>
      <c r="C576" s="74" t="s">
        <v>250</v>
      </c>
      <c r="D576" s="74">
        <v>1977</v>
      </c>
      <c r="E576" s="74" t="s">
        <v>36</v>
      </c>
      <c r="F576" s="74" t="s">
        <v>50</v>
      </c>
      <c r="G576" s="49">
        <v>5</v>
      </c>
      <c r="H576" s="49">
        <v>11</v>
      </c>
      <c r="I576" s="129">
        <v>11964.1</v>
      </c>
      <c r="J576" s="129">
        <v>7534.8</v>
      </c>
      <c r="K576" s="129">
        <v>7534.8</v>
      </c>
      <c r="L576" s="130">
        <v>487</v>
      </c>
      <c r="M576" s="129">
        <f t="shared" si="124"/>
        <v>4674997.38</v>
      </c>
      <c r="N576" s="129">
        <v>0</v>
      </c>
      <c r="O576" s="129">
        <v>0</v>
      </c>
      <c r="P576" s="129">
        <v>0</v>
      </c>
      <c r="Q576" s="129">
        <f>'Таблица 3 '!C573</f>
        <v>4674997.38</v>
      </c>
      <c r="R576" s="129">
        <f t="shared" si="125"/>
        <v>4674997.38</v>
      </c>
      <c r="S576" s="129">
        <v>0</v>
      </c>
      <c r="T576" s="131">
        <f t="shared" si="126"/>
        <v>620.4540770823379</v>
      </c>
      <c r="U576" s="131">
        <v>620.4540770823379</v>
      </c>
      <c r="V576" s="152" t="s">
        <v>489</v>
      </c>
    </row>
    <row r="577" spans="1:22" s="7" customFormat="1" ht="44.25" customHeight="1" x14ac:dyDescent="0.25">
      <c r="A577" s="74">
        <v>26</v>
      </c>
      <c r="B577" s="50" t="s">
        <v>1137</v>
      </c>
      <c r="C577" s="74" t="s">
        <v>250</v>
      </c>
      <c r="D577" s="74">
        <v>1979</v>
      </c>
      <c r="E577" s="74" t="s">
        <v>36</v>
      </c>
      <c r="F577" s="74" t="s">
        <v>50</v>
      </c>
      <c r="G577" s="49">
        <v>5</v>
      </c>
      <c r="H577" s="49">
        <v>14</v>
      </c>
      <c r="I577" s="129">
        <v>15404.29</v>
      </c>
      <c r="J577" s="129">
        <v>9619.1</v>
      </c>
      <c r="K577" s="129">
        <v>9619.1</v>
      </c>
      <c r="L577" s="130">
        <v>603</v>
      </c>
      <c r="M577" s="129">
        <f t="shared" si="124"/>
        <v>2081838.4</v>
      </c>
      <c r="N577" s="129">
        <v>0</v>
      </c>
      <c r="O577" s="129">
        <v>0</v>
      </c>
      <c r="P577" s="129">
        <v>0</v>
      </c>
      <c r="Q577" s="129">
        <f>'Таблица 3 '!C574</f>
        <v>2081838.4</v>
      </c>
      <c r="R577" s="129">
        <f t="shared" si="125"/>
        <v>2081838.4</v>
      </c>
      <c r="S577" s="129">
        <v>0</v>
      </c>
      <c r="T577" s="131">
        <f t="shared" si="126"/>
        <v>216.42756598850204</v>
      </c>
      <c r="U577" s="131">
        <v>216.42756598850204</v>
      </c>
      <c r="V577" s="152" t="s">
        <v>489</v>
      </c>
    </row>
    <row r="578" spans="1:22" s="7" customFormat="1" ht="44.25" customHeight="1" x14ac:dyDescent="0.25">
      <c r="A578" s="74">
        <v>27</v>
      </c>
      <c r="B578" s="50" t="s">
        <v>1138</v>
      </c>
      <c r="C578" s="74" t="s">
        <v>250</v>
      </c>
      <c r="D578" s="74">
        <v>1979</v>
      </c>
      <c r="E578" s="74" t="s">
        <v>36</v>
      </c>
      <c r="F578" s="74" t="s">
        <v>50</v>
      </c>
      <c r="G578" s="49">
        <v>5</v>
      </c>
      <c r="H578" s="49">
        <v>5</v>
      </c>
      <c r="I578" s="129">
        <v>5043.3900000000003</v>
      </c>
      <c r="J578" s="129">
        <v>3235.2</v>
      </c>
      <c r="K578" s="129">
        <v>3235.2</v>
      </c>
      <c r="L578" s="130">
        <v>198</v>
      </c>
      <c r="M578" s="129">
        <f t="shared" si="124"/>
        <v>2477975.27</v>
      </c>
      <c r="N578" s="129">
        <v>0</v>
      </c>
      <c r="O578" s="129">
        <v>0</v>
      </c>
      <c r="P578" s="129">
        <v>0</v>
      </c>
      <c r="Q578" s="129">
        <f>'Таблица 3 '!C575</f>
        <v>2477975.27</v>
      </c>
      <c r="R578" s="129">
        <f t="shared" si="125"/>
        <v>2477975.27</v>
      </c>
      <c r="S578" s="129">
        <v>0</v>
      </c>
      <c r="T578" s="131">
        <f t="shared" si="126"/>
        <v>765.94191085558862</v>
      </c>
      <c r="U578" s="131">
        <v>765.94191085558862</v>
      </c>
      <c r="V578" s="152" t="s">
        <v>489</v>
      </c>
    </row>
    <row r="579" spans="1:22" s="7" customFormat="1" ht="44.25" customHeight="1" x14ac:dyDescent="0.25">
      <c r="A579" s="74">
        <v>28</v>
      </c>
      <c r="B579" s="50" t="s">
        <v>1139</v>
      </c>
      <c r="C579" s="74" t="s">
        <v>250</v>
      </c>
      <c r="D579" s="74">
        <v>1980</v>
      </c>
      <c r="E579" s="74" t="s">
        <v>36</v>
      </c>
      <c r="F579" s="74" t="s">
        <v>50</v>
      </c>
      <c r="G579" s="49">
        <v>5</v>
      </c>
      <c r="H579" s="49">
        <v>4</v>
      </c>
      <c r="I579" s="129">
        <v>3965.87</v>
      </c>
      <c r="J579" s="129">
        <v>2251.8000000000002</v>
      </c>
      <c r="K579" s="129">
        <v>2251.8000000000002</v>
      </c>
      <c r="L579" s="130">
        <v>161</v>
      </c>
      <c r="M579" s="129">
        <f t="shared" si="124"/>
        <v>1777154.7200000002</v>
      </c>
      <c r="N579" s="129">
        <v>0</v>
      </c>
      <c r="O579" s="129">
        <v>0</v>
      </c>
      <c r="P579" s="129">
        <v>0</v>
      </c>
      <c r="Q579" s="129">
        <f>'Таблица 3 '!C576</f>
        <v>1777154.7200000002</v>
      </c>
      <c r="R579" s="129">
        <f t="shared" si="125"/>
        <v>1777154.7200000002</v>
      </c>
      <c r="S579" s="129">
        <v>0</v>
      </c>
      <c r="T579" s="131">
        <f t="shared" si="126"/>
        <v>789.21517008615331</v>
      </c>
      <c r="U579" s="131">
        <v>789.21517008615331</v>
      </c>
      <c r="V579" s="152" t="s">
        <v>489</v>
      </c>
    </row>
    <row r="580" spans="1:22" s="7" customFormat="1" ht="44.25" customHeight="1" x14ac:dyDescent="0.25">
      <c r="A580" s="74">
        <v>29</v>
      </c>
      <c r="B580" s="50" t="s">
        <v>1140</v>
      </c>
      <c r="C580" s="74" t="s">
        <v>250</v>
      </c>
      <c r="D580" s="74">
        <v>1980</v>
      </c>
      <c r="E580" s="74" t="s">
        <v>36</v>
      </c>
      <c r="F580" s="74" t="s">
        <v>50</v>
      </c>
      <c r="G580" s="49">
        <v>5</v>
      </c>
      <c r="H580" s="49">
        <v>9</v>
      </c>
      <c r="I580" s="129">
        <v>9441.85</v>
      </c>
      <c r="J580" s="129">
        <v>5511.5</v>
      </c>
      <c r="K580" s="129">
        <v>5511.5</v>
      </c>
      <c r="L580" s="130">
        <v>400</v>
      </c>
      <c r="M580" s="129">
        <f t="shared" si="124"/>
        <v>1925079.11</v>
      </c>
      <c r="N580" s="129">
        <v>0</v>
      </c>
      <c r="O580" s="129">
        <v>0</v>
      </c>
      <c r="P580" s="129">
        <v>0</v>
      </c>
      <c r="Q580" s="129">
        <f>'Таблица 3 '!C577</f>
        <v>1925079.11</v>
      </c>
      <c r="R580" s="129">
        <f t="shared" si="125"/>
        <v>1925079.11</v>
      </c>
      <c r="S580" s="129">
        <v>0</v>
      </c>
      <c r="T580" s="131">
        <f t="shared" si="126"/>
        <v>349.2840624149506</v>
      </c>
      <c r="U580" s="131">
        <v>349.2840624149506</v>
      </c>
      <c r="V580" s="152" t="s">
        <v>489</v>
      </c>
    </row>
    <row r="581" spans="1:22" s="7" customFormat="1" ht="44.25" customHeight="1" x14ac:dyDescent="0.25">
      <c r="A581" s="74">
        <v>30</v>
      </c>
      <c r="B581" s="50" t="s">
        <v>1141</v>
      </c>
      <c r="C581" s="74" t="s">
        <v>250</v>
      </c>
      <c r="D581" s="74">
        <v>1988</v>
      </c>
      <c r="E581" s="74" t="s">
        <v>36</v>
      </c>
      <c r="F581" s="74" t="s">
        <v>72</v>
      </c>
      <c r="G581" s="49">
        <v>9</v>
      </c>
      <c r="H581" s="49">
        <v>2</v>
      </c>
      <c r="I581" s="129">
        <v>3837.8</v>
      </c>
      <c r="J581" s="129">
        <v>1864.9</v>
      </c>
      <c r="K581" s="129">
        <v>1864.9</v>
      </c>
      <c r="L581" s="130">
        <v>169</v>
      </c>
      <c r="M581" s="129">
        <f t="shared" si="124"/>
        <v>1478846.27</v>
      </c>
      <c r="N581" s="129">
        <v>0</v>
      </c>
      <c r="O581" s="129">
        <v>0</v>
      </c>
      <c r="P581" s="129">
        <v>0</v>
      </c>
      <c r="Q581" s="129">
        <f>'Таблица 3 '!C578</f>
        <v>1478846.27</v>
      </c>
      <c r="R581" s="129">
        <f t="shared" si="125"/>
        <v>1478846.27</v>
      </c>
      <c r="S581" s="129">
        <v>0</v>
      </c>
      <c r="T581" s="131">
        <f t="shared" si="126"/>
        <v>792.98958121078874</v>
      </c>
      <c r="U581" s="131">
        <v>792.98958121078874</v>
      </c>
      <c r="V581" s="152" t="s">
        <v>489</v>
      </c>
    </row>
    <row r="582" spans="1:22" s="7" customFormat="1" ht="44.25" customHeight="1" x14ac:dyDescent="0.25">
      <c r="A582" s="74">
        <v>31</v>
      </c>
      <c r="B582" s="50" t="s">
        <v>1142</v>
      </c>
      <c r="C582" s="74" t="s">
        <v>250</v>
      </c>
      <c r="D582" s="74">
        <v>1987</v>
      </c>
      <c r="E582" s="74" t="s">
        <v>36</v>
      </c>
      <c r="F582" s="74" t="s">
        <v>40</v>
      </c>
      <c r="G582" s="49">
        <v>9</v>
      </c>
      <c r="H582" s="49">
        <v>2</v>
      </c>
      <c r="I582" s="129">
        <v>3803.36</v>
      </c>
      <c r="J582" s="129">
        <v>1865.4</v>
      </c>
      <c r="K582" s="129">
        <v>1865.4</v>
      </c>
      <c r="L582" s="130">
        <v>160</v>
      </c>
      <c r="M582" s="129">
        <f t="shared" si="124"/>
        <v>1693794.55</v>
      </c>
      <c r="N582" s="129">
        <v>0</v>
      </c>
      <c r="O582" s="129">
        <v>0</v>
      </c>
      <c r="P582" s="129">
        <v>0</v>
      </c>
      <c r="Q582" s="129">
        <f>'Таблица 3 '!C579</f>
        <v>1693794.55</v>
      </c>
      <c r="R582" s="129">
        <f t="shared" si="125"/>
        <v>1693794.55</v>
      </c>
      <c r="S582" s="129">
        <v>0</v>
      </c>
      <c r="T582" s="131">
        <f t="shared" si="126"/>
        <v>908.00608448590117</v>
      </c>
      <c r="U582" s="131">
        <v>908.00608448590117</v>
      </c>
      <c r="V582" s="152" t="s">
        <v>489</v>
      </c>
    </row>
    <row r="583" spans="1:22" s="7" customFormat="1" ht="44.25" customHeight="1" x14ac:dyDescent="0.25">
      <c r="A583" s="74">
        <v>32</v>
      </c>
      <c r="B583" s="50" t="s">
        <v>1143</v>
      </c>
      <c r="C583" s="74" t="s">
        <v>250</v>
      </c>
      <c r="D583" s="74">
        <v>1982</v>
      </c>
      <c r="E583" s="74" t="s">
        <v>36</v>
      </c>
      <c r="F583" s="74" t="s">
        <v>50</v>
      </c>
      <c r="G583" s="49">
        <v>5</v>
      </c>
      <c r="H583" s="49">
        <v>4</v>
      </c>
      <c r="I583" s="129">
        <v>3689.79</v>
      </c>
      <c r="J583" s="129">
        <v>2283.1999999999998</v>
      </c>
      <c r="K583" s="129">
        <v>2283.1999999999998</v>
      </c>
      <c r="L583" s="130">
        <v>160</v>
      </c>
      <c r="M583" s="129">
        <f t="shared" si="124"/>
        <v>302351.5</v>
      </c>
      <c r="N583" s="129">
        <v>0</v>
      </c>
      <c r="O583" s="129">
        <v>0</v>
      </c>
      <c r="P583" s="129">
        <v>0</v>
      </c>
      <c r="Q583" s="129">
        <f>'Таблица 3 '!C580</f>
        <v>302351.5</v>
      </c>
      <c r="R583" s="129">
        <f t="shared" si="125"/>
        <v>302351.5</v>
      </c>
      <c r="S583" s="129">
        <v>0</v>
      </c>
      <c r="T583" s="131">
        <f t="shared" si="126"/>
        <v>132.42444814295726</v>
      </c>
      <c r="U583" s="131">
        <v>132.42444814295726</v>
      </c>
      <c r="V583" s="152" t="s">
        <v>489</v>
      </c>
    </row>
    <row r="584" spans="1:22" s="7" customFormat="1" ht="44.25" customHeight="1" x14ac:dyDescent="0.25">
      <c r="A584" s="74">
        <v>33</v>
      </c>
      <c r="B584" s="50" t="s">
        <v>1144</v>
      </c>
      <c r="C584" s="74" t="s">
        <v>250</v>
      </c>
      <c r="D584" s="74">
        <v>1982</v>
      </c>
      <c r="E584" s="74" t="s">
        <v>36</v>
      </c>
      <c r="F584" s="74" t="s">
        <v>50</v>
      </c>
      <c r="G584" s="49">
        <v>5</v>
      </c>
      <c r="H584" s="49">
        <v>4</v>
      </c>
      <c r="I584" s="129">
        <v>3957.29</v>
      </c>
      <c r="J584" s="129">
        <v>2283.1999999999998</v>
      </c>
      <c r="K584" s="129">
        <v>2283.1999999999998</v>
      </c>
      <c r="L584" s="130">
        <v>164</v>
      </c>
      <c r="M584" s="129">
        <f t="shared" si="124"/>
        <v>324917.3</v>
      </c>
      <c r="N584" s="129">
        <v>0</v>
      </c>
      <c r="O584" s="129">
        <v>0</v>
      </c>
      <c r="P584" s="129">
        <v>0</v>
      </c>
      <c r="Q584" s="129">
        <f>'Таблица 3 '!C581</f>
        <v>324917.3</v>
      </c>
      <c r="R584" s="129">
        <f t="shared" si="125"/>
        <v>324917.3</v>
      </c>
      <c r="S584" s="129">
        <v>0</v>
      </c>
      <c r="T584" s="131">
        <f t="shared" si="126"/>
        <v>142.30785739313245</v>
      </c>
      <c r="U584" s="131">
        <v>142.30785739313245</v>
      </c>
      <c r="V584" s="152" t="s">
        <v>489</v>
      </c>
    </row>
    <row r="585" spans="1:22" s="7" customFormat="1" ht="44.25" customHeight="1" x14ac:dyDescent="0.25">
      <c r="A585" s="74">
        <v>34</v>
      </c>
      <c r="B585" s="50" t="s">
        <v>1145</v>
      </c>
      <c r="C585" s="74" t="s">
        <v>250</v>
      </c>
      <c r="D585" s="74">
        <v>1982</v>
      </c>
      <c r="E585" s="74" t="s">
        <v>36</v>
      </c>
      <c r="F585" s="74" t="s">
        <v>50</v>
      </c>
      <c r="G585" s="49">
        <v>5</v>
      </c>
      <c r="H585" s="49">
        <v>10</v>
      </c>
      <c r="I585" s="129">
        <v>10544.16</v>
      </c>
      <c r="J585" s="129">
        <v>6346</v>
      </c>
      <c r="K585" s="129">
        <v>6346</v>
      </c>
      <c r="L585" s="130">
        <v>432</v>
      </c>
      <c r="M585" s="129">
        <f t="shared" si="124"/>
        <v>3459968.75</v>
      </c>
      <c r="N585" s="129">
        <v>0</v>
      </c>
      <c r="O585" s="129">
        <v>0</v>
      </c>
      <c r="P585" s="129">
        <v>0</v>
      </c>
      <c r="Q585" s="129">
        <f>'Таблица 3 '!C582</f>
        <v>3459968.75</v>
      </c>
      <c r="R585" s="129">
        <f t="shared" si="125"/>
        <v>3459968.75</v>
      </c>
      <c r="S585" s="129">
        <v>0</v>
      </c>
      <c r="T585" s="131">
        <f t="shared" si="126"/>
        <v>545.2204144342893</v>
      </c>
      <c r="U585" s="131">
        <v>545.2204144342893</v>
      </c>
      <c r="V585" s="152" t="s">
        <v>489</v>
      </c>
    </row>
    <row r="586" spans="1:22" s="7" customFormat="1" ht="44.25" customHeight="1" x14ac:dyDescent="0.25">
      <c r="A586" s="74">
        <v>35</v>
      </c>
      <c r="B586" s="50" t="s">
        <v>1146</v>
      </c>
      <c r="C586" s="74" t="s">
        <v>250</v>
      </c>
      <c r="D586" s="74">
        <v>1981</v>
      </c>
      <c r="E586" s="74" t="s">
        <v>36</v>
      </c>
      <c r="F586" s="74" t="s">
        <v>50</v>
      </c>
      <c r="G586" s="49">
        <v>5</v>
      </c>
      <c r="H586" s="49">
        <v>4</v>
      </c>
      <c r="I586" s="129">
        <v>3968.18</v>
      </c>
      <c r="J586" s="129">
        <v>2283.1999999999998</v>
      </c>
      <c r="K586" s="129">
        <v>2283.1999999999998</v>
      </c>
      <c r="L586" s="130">
        <v>170</v>
      </c>
      <c r="M586" s="129">
        <f t="shared" si="124"/>
        <v>2116150.87</v>
      </c>
      <c r="N586" s="129">
        <v>0</v>
      </c>
      <c r="O586" s="129">
        <v>0</v>
      </c>
      <c r="P586" s="129">
        <v>0</v>
      </c>
      <c r="Q586" s="129">
        <f>'Таблица 3 '!C583</f>
        <v>2116150.87</v>
      </c>
      <c r="R586" s="129">
        <f t="shared" si="125"/>
        <v>2116150.87</v>
      </c>
      <c r="S586" s="129">
        <v>0</v>
      </c>
      <c r="T586" s="131">
        <f t="shared" si="126"/>
        <v>926.83552470217251</v>
      </c>
      <c r="U586" s="131">
        <v>926.83552470217251</v>
      </c>
      <c r="V586" s="152" t="s">
        <v>489</v>
      </c>
    </row>
    <row r="587" spans="1:22" s="7" customFormat="1" ht="44.25" customHeight="1" x14ac:dyDescent="0.25">
      <c r="A587" s="74">
        <v>36</v>
      </c>
      <c r="B587" s="50" t="s">
        <v>1147</v>
      </c>
      <c r="C587" s="74" t="s">
        <v>250</v>
      </c>
      <c r="D587" s="74">
        <v>1973</v>
      </c>
      <c r="E587" s="74" t="s">
        <v>36</v>
      </c>
      <c r="F587" s="74" t="s">
        <v>50</v>
      </c>
      <c r="G587" s="49">
        <v>5</v>
      </c>
      <c r="H587" s="49">
        <v>5</v>
      </c>
      <c r="I587" s="129">
        <v>4877.04</v>
      </c>
      <c r="J587" s="129">
        <v>3005.53</v>
      </c>
      <c r="K587" s="129">
        <v>3005.53</v>
      </c>
      <c r="L587" s="130">
        <v>200</v>
      </c>
      <c r="M587" s="129">
        <f t="shared" si="124"/>
        <v>1569408.6900000002</v>
      </c>
      <c r="N587" s="129">
        <v>0</v>
      </c>
      <c r="O587" s="129">
        <v>0</v>
      </c>
      <c r="P587" s="129">
        <v>0</v>
      </c>
      <c r="Q587" s="129">
        <f>'Таблица 3 '!C584</f>
        <v>1569408.6900000002</v>
      </c>
      <c r="R587" s="129">
        <f t="shared" si="125"/>
        <v>1569408.6900000002</v>
      </c>
      <c r="S587" s="129">
        <v>0</v>
      </c>
      <c r="T587" s="131">
        <f t="shared" si="126"/>
        <v>522.17368983174356</v>
      </c>
      <c r="U587" s="131">
        <v>522.17368983174356</v>
      </c>
      <c r="V587" s="152" t="s">
        <v>489</v>
      </c>
    </row>
    <row r="588" spans="1:22" s="7" customFormat="1" ht="44.25" customHeight="1" x14ac:dyDescent="0.25">
      <c r="A588" s="74">
        <v>37</v>
      </c>
      <c r="B588" s="50" t="s">
        <v>1148</v>
      </c>
      <c r="C588" s="74" t="s">
        <v>250</v>
      </c>
      <c r="D588" s="74">
        <v>1973</v>
      </c>
      <c r="E588" s="74" t="s">
        <v>36</v>
      </c>
      <c r="F588" s="74" t="s">
        <v>50</v>
      </c>
      <c r="G588" s="49">
        <v>5</v>
      </c>
      <c r="H588" s="49">
        <v>5</v>
      </c>
      <c r="I588" s="129">
        <v>4862.54</v>
      </c>
      <c r="J588" s="129">
        <v>3001.53</v>
      </c>
      <c r="K588" s="129">
        <v>3001.53</v>
      </c>
      <c r="L588" s="130">
        <v>223</v>
      </c>
      <c r="M588" s="129">
        <f t="shared" si="124"/>
        <v>275831.44</v>
      </c>
      <c r="N588" s="129">
        <v>0</v>
      </c>
      <c r="O588" s="129">
        <v>0</v>
      </c>
      <c r="P588" s="129">
        <v>0</v>
      </c>
      <c r="Q588" s="129">
        <f>'Таблица 3 '!C585</f>
        <v>275831.44</v>
      </c>
      <c r="R588" s="129">
        <f t="shared" si="125"/>
        <v>275831.44</v>
      </c>
      <c r="S588" s="129">
        <v>0</v>
      </c>
      <c r="T588" s="131">
        <f t="shared" si="126"/>
        <v>91.896945890928947</v>
      </c>
      <c r="U588" s="131">
        <v>91.896945890928947</v>
      </c>
      <c r="V588" s="152" t="s">
        <v>489</v>
      </c>
    </row>
    <row r="589" spans="1:22" s="7" customFormat="1" ht="44.25" customHeight="1" x14ac:dyDescent="0.25">
      <c r="A589" s="74">
        <v>38</v>
      </c>
      <c r="B589" s="50" t="s">
        <v>1149</v>
      </c>
      <c r="C589" s="74" t="s">
        <v>250</v>
      </c>
      <c r="D589" s="74">
        <v>1973</v>
      </c>
      <c r="E589" s="74" t="s">
        <v>36</v>
      </c>
      <c r="F589" s="74" t="s">
        <v>50</v>
      </c>
      <c r="G589" s="49">
        <v>5</v>
      </c>
      <c r="H589" s="49">
        <v>5</v>
      </c>
      <c r="I589" s="129">
        <v>4843.25</v>
      </c>
      <c r="J589" s="129">
        <v>3007.53</v>
      </c>
      <c r="K589" s="129">
        <v>3007.53</v>
      </c>
      <c r="L589" s="130">
        <v>215</v>
      </c>
      <c r="M589" s="129">
        <f t="shared" si="124"/>
        <v>291374.09000000003</v>
      </c>
      <c r="N589" s="129">
        <v>0</v>
      </c>
      <c r="O589" s="129">
        <v>0</v>
      </c>
      <c r="P589" s="129">
        <v>0</v>
      </c>
      <c r="Q589" s="129">
        <f>'Таблица 3 '!C586</f>
        <v>291374.09000000003</v>
      </c>
      <c r="R589" s="129">
        <f t="shared" si="125"/>
        <v>291374.09000000003</v>
      </c>
      <c r="S589" s="129">
        <v>0</v>
      </c>
      <c r="T589" s="131">
        <f t="shared" si="126"/>
        <v>96.881524041322947</v>
      </c>
      <c r="U589" s="131">
        <v>96.881524041322947</v>
      </c>
      <c r="V589" s="152" t="s">
        <v>489</v>
      </c>
    </row>
    <row r="590" spans="1:22" s="7" customFormat="1" ht="44.25" customHeight="1" x14ac:dyDescent="0.25">
      <c r="A590" s="74">
        <v>39</v>
      </c>
      <c r="B590" s="50" t="s">
        <v>1150</v>
      </c>
      <c r="C590" s="74" t="s">
        <v>250</v>
      </c>
      <c r="D590" s="74">
        <v>1975</v>
      </c>
      <c r="E590" s="74" t="s">
        <v>36</v>
      </c>
      <c r="F590" s="74" t="s">
        <v>50</v>
      </c>
      <c r="G590" s="49">
        <v>5</v>
      </c>
      <c r="H590" s="49">
        <v>7</v>
      </c>
      <c r="I590" s="129">
        <v>8016.67</v>
      </c>
      <c r="J590" s="129">
        <v>5437.2</v>
      </c>
      <c r="K590" s="129">
        <v>5437.2</v>
      </c>
      <c r="L590" s="130">
        <v>326</v>
      </c>
      <c r="M590" s="129">
        <f t="shared" si="124"/>
        <v>2136008.23</v>
      </c>
      <c r="N590" s="129">
        <v>0</v>
      </c>
      <c r="O590" s="129">
        <v>0</v>
      </c>
      <c r="P590" s="129">
        <v>0</v>
      </c>
      <c r="Q590" s="129">
        <f>'Таблица 3 '!C587</f>
        <v>2136008.23</v>
      </c>
      <c r="R590" s="129">
        <f t="shared" si="125"/>
        <v>2136008.23</v>
      </c>
      <c r="S590" s="129">
        <v>0</v>
      </c>
      <c r="T590" s="131">
        <f t="shared" si="126"/>
        <v>392.85077429559334</v>
      </c>
      <c r="U590" s="131">
        <v>392.85077429559334</v>
      </c>
      <c r="V590" s="152" t="s">
        <v>489</v>
      </c>
    </row>
    <row r="591" spans="1:22" s="7" customFormat="1" ht="44.25" customHeight="1" x14ac:dyDescent="0.25">
      <c r="A591" s="74">
        <v>40</v>
      </c>
      <c r="B591" s="50" t="s">
        <v>1151</v>
      </c>
      <c r="C591" s="74" t="s">
        <v>250</v>
      </c>
      <c r="D591" s="74">
        <v>1974</v>
      </c>
      <c r="E591" s="74" t="s">
        <v>36</v>
      </c>
      <c r="F591" s="74" t="s">
        <v>50</v>
      </c>
      <c r="G591" s="49">
        <v>5</v>
      </c>
      <c r="H591" s="49">
        <v>4</v>
      </c>
      <c r="I591" s="129">
        <v>3833.58</v>
      </c>
      <c r="J591" s="129">
        <v>2176.27</v>
      </c>
      <c r="K591" s="129">
        <v>2176.27</v>
      </c>
      <c r="L591" s="130">
        <v>176</v>
      </c>
      <c r="M591" s="129">
        <f t="shared" si="124"/>
        <v>1721167.86</v>
      </c>
      <c r="N591" s="129">
        <v>0</v>
      </c>
      <c r="O591" s="129">
        <v>0</v>
      </c>
      <c r="P591" s="129">
        <v>0</v>
      </c>
      <c r="Q591" s="129">
        <f>'Таблица 3 '!C588</f>
        <v>1721167.86</v>
      </c>
      <c r="R591" s="129">
        <f t="shared" si="125"/>
        <v>1721167.86</v>
      </c>
      <c r="S591" s="129">
        <v>0</v>
      </c>
      <c r="T591" s="131">
        <f t="shared" si="126"/>
        <v>790.87974378179183</v>
      </c>
      <c r="U591" s="131">
        <v>790.87974378179183</v>
      </c>
      <c r="V591" s="152" t="s">
        <v>489</v>
      </c>
    </row>
    <row r="592" spans="1:22" s="7" customFormat="1" ht="44.25" customHeight="1" x14ac:dyDescent="0.25">
      <c r="A592" s="74">
        <v>41</v>
      </c>
      <c r="B592" s="50" t="s">
        <v>1152</v>
      </c>
      <c r="C592" s="74" t="s">
        <v>250</v>
      </c>
      <c r="D592" s="74">
        <v>1974</v>
      </c>
      <c r="E592" s="74" t="s">
        <v>36</v>
      </c>
      <c r="F592" s="74" t="s">
        <v>50</v>
      </c>
      <c r="G592" s="49">
        <v>5</v>
      </c>
      <c r="H592" s="49">
        <v>4</v>
      </c>
      <c r="I592" s="129">
        <v>3846.69</v>
      </c>
      <c r="J592" s="129">
        <v>2148.9</v>
      </c>
      <c r="K592" s="129">
        <v>2148.9</v>
      </c>
      <c r="L592" s="130">
        <v>153</v>
      </c>
      <c r="M592" s="129">
        <f t="shared" si="124"/>
        <v>2352998.09</v>
      </c>
      <c r="N592" s="129">
        <v>0</v>
      </c>
      <c r="O592" s="129">
        <v>0</v>
      </c>
      <c r="P592" s="129">
        <v>0</v>
      </c>
      <c r="Q592" s="129">
        <f>'Таблица 3 '!C589</f>
        <v>2352998.09</v>
      </c>
      <c r="R592" s="129">
        <f t="shared" si="125"/>
        <v>2352998.09</v>
      </c>
      <c r="S592" s="129">
        <v>0</v>
      </c>
      <c r="T592" s="131">
        <f t="shared" si="126"/>
        <v>1094.9779375494438</v>
      </c>
      <c r="U592" s="131">
        <v>1094.9779375494438</v>
      </c>
      <c r="V592" s="152" t="s">
        <v>489</v>
      </c>
    </row>
    <row r="593" spans="1:22" s="7" customFormat="1" ht="44.25" customHeight="1" x14ac:dyDescent="0.25">
      <c r="A593" s="74">
        <v>42</v>
      </c>
      <c r="B593" s="50" t="s">
        <v>1153</v>
      </c>
      <c r="C593" s="74" t="s">
        <v>250</v>
      </c>
      <c r="D593" s="74">
        <v>1975</v>
      </c>
      <c r="E593" s="74" t="s">
        <v>36</v>
      </c>
      <c r="F593" s="74" t="s">
        <v>50</v>
      </c>
      <c r="G593" s="49">
        <v>5</v>
      </c>
      <c r="H593" s="49">
        <v>5</v>
      </c>
      <c r="I593" s="129">
        <v>3842.57</v>
      </c>
      <c r="J593" s="129">
        <v>2149.4</v>
      </c>
      <c r="K593" s="129">
        <v>2149.4</v>
      </c>
      <c r="L593" s="130">
        <v>152</v>
      </c>
      <c r="M593" s="129">
        <f t="shared" si="124"/>
        <v>1976416.2</v>
      </c>
      <c r="N593" s="129">
        <v>0</v>
      </c>
      <c r="O593" s="129">
        <v>0</v>
      </c>
      <c r="P593" s="129">
        <v>0</v>
      </c>
      <c r="Q593" s="129">
        <f>'Таблица 3 '!C590</f>
        <v>1976416.2</v>
      </c>
      <c r="R593" s="129">
        <f t="shared" si="125"/>
        <v>1976416.2</v>
      </c>
      <c r="S593" s="129">
        <v>0</v>
      </c>
      <c r="T593" s="131">
        <f t="shared" si="126"/>
        <v>919.51995905834178</v>
      </c>
      <c r="U593" s="131">
        <v>919.51995905834178</v>
      </c>
      <c r="V593" s="152" t="s">
        <v>489</v>
      </c>
    </row>
    <row r="594" spans="1:22" s="7" customFormat="1" ht="44.25" customHeight="1" x14ac:dyDescent="0.25">
      <c r="A594" s="74">
        <v>43</v>
      </c>
      <c r="B594" s="50" t="s">
        <v>1154</v>
      </c>
      <c r="C594" s="74" t="s">
        <v>250</v>
      </c>
      <c r="D594" s="74">
        <v>1975</v>
      </c>
      <c r="E594" s="74" t="s">
        <v>36</v>
      </c>
      <c r="F594" s="74" t="s">
        <v>50</v>
      </c>
      <c r="G594" s="49">
        <v>5</v>
      </c>
      <c r="H594" s="49">
        <v>7</v>
      </c>
      <c r="I594" s="129">
        <v>6309.41</v>
      </c>
      <c r="J594" s="129">
        <v>4193.8999999999996</v>
      </c>
      <c r="K594" s="129">
        <v>4193.8999999999996</v>
      </c>
      <c r="L594" s="130">
        <v>245</v>
      </c>
      <c r="M594" s="129">
        <f t="shared" si="124"/>
        <v>4666616</v>
      </c>
      <c r="N594" s="129">
        <v>0</v>
      </c>
      <c r="O594" s="129">
        <v>0</v>
      </c>
      <c r="P594" s="129">
        <v>0</v>
      </c>
      <c r="Q594" s="129">
        <f>'Таблица 3 '!C591</f>
        <v>4666616</v>
      </c>
      <c r="R594" s="129">
        <f t="shared" si="125"/>
        <v>4666616</v>
      </c>
      <c r="S594" s="129">
        <v>0</v>
      </c>
      <c r="T594" s="131">
        <f t="shared" si="126"/>
        <v>1112.7151338849283</v>
      </c>
      <c r="U594" s="131">
        <v>1112.7151338849283</v>
      </c>
      <c r="V594" s="152" t="s">
        <v>489</v>
      </c>
    </row>
    <row r="595" spans="1:22" s="7" customFormat="1" ht="44.25" customHeight="1" x14ac:dyDescent="0.25">
      <c r="A595" s="74">
        <v>44</v>
      </c>
      <c r="B595" s="50" t="s">
        <v>1155</v>
      </c>
      <c r="C595" s="74" t="s">
        <v>250</v>
      </c>
      <c r="D595" s="74">
        <v>1971</v>
      </c>
      <c r="E595" s="74" t="s">
        <v>36</v>
      </c>
      <c r="F595" s="74" t="s">
        <v>50</v>
      </c>
      <c r="G595" s="49">
        <v>5</v>
      </c>
      <c r="H595" s="49">
        <v>5</v>
      </c>
      <c r="I595" s="129">
        <v>4466.84</v>
      </c>
      <c r="J595" s="129">
        <v>2541.9</v>
      </c>
      <c r="K595" s="129">
        <v>2541.9</v>
      </c>
      <c r="L595" s="130">
        <v>206</v>
      </c>
      <c r="M595" s="129">
        <f t="shared" si="124"/>
        <v>3389189.59</v>
      </c>
      <c r="N595" s="129">
        <v>0</v>
      </c>
      <c r="O595" s="129">
        <v>0</v>
      </c>
      <c r="P595" s="129">
        <v>0</v>
      </c>
      <c r="Q595" s="129">
        <f>'Таблица 3 '!C592</f>
        <v>3389189.59</v>
      </c>
      <c r="R595" s="129">
        <f t="shared" si="125"/>
        <v>3389189.59</v>
      </c>
      <c r="S595" s="129">
        <v>0</v>
      </c>
      <c r="T595" s="131">
        <f t="shared" si="126"/>
        <v>1333.3292379715958</v>
      </c>
      <c r="U595" s="131">
        <v>1333.3292379715958</v>
      </c>
      <c r="V595" s="152" t="s">
        <v>489</v>
      </c>
    </row>
    <row r="596" spans="1:22" s="7" customFormat="1" ht="44.25" customHeight="1" x14ac:dyDescent="0.25">
      <c r="A596" s="74">
        <v>45</v>
      </c>
      <c r="B596" s="50" t="s">
        <v>1156</v>
      </c>
      <c r="C596" s="74" t="s">
        <v>250</v>
      </c>
      <c r="D596" s="74">
        <v>1971</v>
      </c>
      <c r="E596" s="74" t="s">
        <v>36</v>
      </c>
      <c r="F596" s="74" t="s">
        <v>50</v>
      </c>
      <c r="G596" s="49">
        <v>5</v>
      </c>
      <c r="H596" s="49">
        <v>5</v>
      </c>
      <c r="I596" s="129">
        <v>4482.25</v>
      </c>
      <c r="J596" s="129">
        <v>2541.9</v>
      </c>
      <c r="K596" s="129">
        <v>2541.9</v>
      </c>
      <c r="L596" s="130">
        <v>210</v>
      </c>
      <c r="M596" s="129">
        <f t="shared" si="124"/>
        <v>519876.52</v>
      </c>
      <c r="N596" s="129">
        <v>0</v>
      </c>
      <c r="O596" s="129">
        <v>0</v>
      </c>
      <c r="P596" s="129">
        <v>0</v>
      </c>
      <c r="Q596" s="129">
        <f>'Таблица 3 '!C593</f>
        <v>519876.52</v>
      </c>
      <c r="R596" s="129">
        <f t="shared" si="125"/>
        <v>519876.52</v>
      </c>
      <c r="S596" s="129">
        <v>0</v>
      </c>
      <c r="T596" s="131">
        <f t="shared" si="126"/>
        <v>204.52280577520753</v>
      </c>
      <c r="U596" s="131">
        <v>204.52280577520753</v>
      </c>
      <c r="V596" s="152" t="s">
        <v>489</v>
      </c>
    </row>
    <row r="597" spans="1:22" s="7" customFormat="1" ht="44.25" customHeight="1" x14ac:dyDescent="0.25">
      <c r="A597" s="74">
        <v>46</v>
      </c>
      <c r="B597" s="50" t="s">
        <v>1157</v>
      </c>
      <c r="C597" s="74" t="s">
        <v>250</v>
      </c>
      <c r="D597" s="74">
        <v>1971</v>
      </c>
      <c r="E597" s="74" t="s">
        <v>36</v>
      </c>
      <c r="F597" s="74" t="s">
        <v>50</v>
      </c>
      <c r="G597" s="49">
        <v>5</v>
      </c>
      <c r="H597" s="49">
        <v>4</v>
      </c>
      <c r="I597" s="129">
        <v>3518.13</v>
      </c>
      <c r="J597" s="129">
        <v>2012.62</v>
      </c>
      <c r="K597" s="129">
        <v>2012.62</v>
      </c>
      <c r="L597" s="130">
        <v>171</v>
      </c>
      <c r="M597" s="129">
        <f t="shared" si="124"/>
        <v>534857.16</v>
      </c>
      <c r="N597" s="129">
        <v>0</v>
      </c>
      <c r="O597" s="129">
        <v>0</v>
      </c>
      <c r="P597" s="129">
        <v>0</v>
      </c>
      <c r="Q597" s="129">
        <f>'Таблица 3 '!C594</f>
        <v>534857.16</v>
      </c>
      <c r="R597" s="129">
        <f t="shared" si="125"/>
        <v>534857.16</v>
      </c>
      <c r="S597" s="129">
        <v>0</v>
      </c>
      <c r="T597" s="131">
        <f t="shared" si="126"/>
        <v>265.75168685593906</v>
      </c>
      <c r="U597" s="131">
        <v>265.75168685593906</v>
      </c>
      <c r="V597" s="152" t="s">
        <v>489</v>
      </c>
    </row>
    <row r="598" spans="1:22" s="7" customFormat="1" ht="44.25" customHeight="1" x14ac:dyDescent="0.25">
      <c r="A598" s="74">
        <v>47</v>
      </c>
      <c r="B598" s="50" t="s">
        <v>1158</v>
      </c>
      <c r="C598" s="74" t="s">
        <v>250</v>
      </c>
      <c r="D598" s="74">
        <v>1972</v>
      </c>
      <c r="E598" s="74" t="s">
        <v>36</v>
      </c>
      <c r="F598" s="74" t="s">
        <v>50</v>
      </c>
      <c r="G598" s="49">
        <v>5</v>
      </c>
      <c r="H598" s="49">
        <v>6</v>
      </c>
      <c r="I598" s="129">
        <v>6174.6</v>
      </c>
      <c r="J598" s="129">
        <v>3452.28</v>
      </c>
      <c r="K598" s="129">
        <v>3452.28</v>
      </c>
      <c r="L598" s="130">
        <v>299</v>
      </c>
      <c r="M598" s="129">
        <f t="shared" si="124"/>
        <v>534857.16</v>
      </c>
      <c r="N598" s="129">
        <v>0</v>
      </c>
      <c r="O598" s="129">
        <v>0</v>
      </c>
      <c r="P598" s="129">
        <v>0</v>
      </c>
      <c r="Q598" s="129">
        <f>'Таблица 3 '!C595</f>
        <v>534857.16</v>
      </c>
      <c r="R598" s="129">
        <f t="shared" si="125"/>
        <v>534857.16</v>
      </c>
      <c r="S598" s="129">
        <v>0</v>
      </c>
      <c r="T598" s="131">
        <f t="shared" si="126"/>
        <v>154.92867322465153</v>
      </c>
      <c r="U598" s="131">
        <v>154.92867322465153</v>
      </c>
      <c r="V598" s="152" t="s">
        <v>489</v>
      </c>
    </row>
    <row r="599" spans="1:22" s="7" customFormat="1" ht="44.25" customHeight="1" x14ac:dyDescent="0.25">
      <c r="A599" s="74">
        <v>48</v>
      </c>
      <c r="B599" s="50" t="s">
        <v>1159</v>
      </c>
      <c r="C599" s="74" t="s">
        <v>250</v>
      </c>
      <c r="D599" s="74">
        <v>1971</v>
      </c>
      <c r="E599" s="74" t="s">
        <v>36</v>
      </c>
      <c r="F599" s="74" t="s">
        <v>50</v>
      </c>
      <c r="G599" s="49">
        <v>5</v>
      </c>
      <c r="H599" s="49">
        <v>4</v>
      </c>
      <c r="I599" s="129">
        <v>3838.96</v>
      </c>
      <c r="J599" s="129">
        <v>2189.98</v>
      </c>
      <c r="K599" s="129">
        <v>2189.98</v>
      </c>
      <c r="L599" s="130">
        <v>165</v>
      </c>
      <c r="M599" s="129">
        <f t="shared" si="124"/>
        <v>519876.52</v>
      </c>
      <c r="N599" s="129">
        <v>0</v>
      </c>
      <c r="O599" s="129">
        <v>0</v>
      </c>
      <c r="P599" s="129">
        <v>0</v>
      </c>
      <c r="Q599" s="129">
        <f>'Таблица 3 '!C596</f>
        <v>519876.52</v>
      </c>
      <c r="R599" s="129">
        <f t="shared" si="125"/>
        <v>519876.52</v>
      </c>
      <c r="S599" s="129">
        <v>0</v>
      </c>
      <c r="T599" s="131">
        <f t="shared" si="126"/>
        <v>237.38870674618033</v>
      </c>
      <c r="U599" s="131">
        <v>237.38870674618033</v>
      </c>
      <c r="V599" s="152" t="s">
        <v>489</v>
      </c>
    </row>
    <row r="600" spans="1:22" s="7" customFormat="1" ht="44.25" customHeight="1" x14ac:dyDescent="0.25">
      <c r="A600" s="74">
        <v>49</v>
      </c>
      <c r="B600" s="50" t="s">
        <v>1160</v>
      </c>
      <c r="C600" s="74" t="s">
        <v>250</v>
      </c>
      <c r="D600" s="74">
        <v>1971</v>
      </c>
      <c r="E600" s="74" t="s">
        <v>36</v>
      </c>
      <c r="F600" s="74" t="s">
        <v>50</v>
      </c>
      <c r="G600" s="49">
        <v>5</v>
      </c>
      <c r="H600" s="49">
        <v>5</v>
      </c>
      <c r="I600" s="129">
        <v>4461.41</v>
      </c>
      <c r="J600" s="129">
        <v>2544.9</v>
      </c>
      <c r="K600" s="129">
        <v>2544.9</v>
      </c>
      <c r="L600" s="130">
        <v>214</v>
      </c>
      <c r="M600" s="129">
        <f t="shared" si="124"/>
        <v>2100508.37</v>
      </c>
      <c r="N600" s="129">
        <v>0</v>
      </c>
      <c r="O600" s="129">
        <v>0</v>
      </c>
      <c r="P600" s="129">
        <v>0</v>
      </c>
      <c r="Q600" s="129">
        <f>'Таблица 3 '!C597</f>
        <v>2100508.37</v>
      </c>
      <c r="R600" s="129">
        <f t="shared" si="125"/>
        <v>2100508.37</v>
      </c>
      <c r="S600" s="129">
        <v>0</v>
      </c>
      <c r="T600" s="131">
        <f t="shared" si="126"/>
        <v>825.37953161224414</v>
      </c>
      <c r="U600" s="131">
        <v>825.37953161224414</v>
      </c>
      <c r="V600" s="152" t="s">
        <v>489</v>
      </c>
    </row>
    <row r="601" spans="1:22" s="7" customFormat="1" ht="44.25" customHeight="1" x14ac:dyDescent="0.25">
      <c r="A601" s="74">
        <v>50</v>
      </c>
      <c r="B601" s="50" t="s">
        <v>1161</v>
      </c>
      <c r="C601" s="74" t="s">
        <v>250</v>
      </c>
      <c r="D601" s="74">
        <v>1971</v>
      </c>
      <c r="E601" s="74" t="s">
        <v>36</v>
      </c>
      <c r="F601" s="74" t="s">
        <v>50</v>
      </c>
      <c r="G601" s="49">
        <v>5</v>
      </c>
      <c r="H601" s="49">
        <v>5</v>
      </c>
      <c r="I601" s="129">
        <v>4445.0600000000004</v>
      </c>
      <c r="J601" s="129">
        <v>2544.9</v>
      </c>
      <c r="K601" s="129">
        <v>2544.9</v>
      </c>
      <c r="L601" s="130">
        <v>224</v>
      </c>
      <c r="M601" s="129">
        <f t="shared" si="124"/>
        <v>953175.75</v>
      </c>
      <c r="N601" s="129">
        <v>0</v>
      </c>
      <c r="O601" s="129">
        <v>0</v>
      </c>
      <c r="P601" s="129">
        <v>0</v>
      </c>
      <c r="Q601" s="129">
        <f>'Таблица 3 '!C598</f>
        <v>953175.75</v>
      </c>
      <c r="R601" s="129">
        <f t="shared" si="125"/>
        <v>953175.75</v>
      </c>
      <c r="S601" s="129">
        <v>0</v>
      </c>
      <c r="T601" s="131">
        <f t="shared" si="126"/>
        <v>374.54349876223034</v>
      </c>
      <c r="U601" s="131">
        <v>374.54349876223034</v>
      </c>
      <c r="V601" s="152" t="s">
        <v>489</v>
      </c>
    </row>
    <row r="602" spans="1:22" s="7" customFormat="1" ht="44.25" customHeight="1" x14ac:dyDescent="0.25">
      <c r="A602" s="74">
        <v>51</v>
      </c>
      <c r="B602" s="50" t="s">
        <v>1162</v>
      </c>
      <c r="C602" s="74" t="s">
        <v>250</v>
      </c>
      <c r="D602" s="74">
        <v>1983</v>
      </c>
      <c r="E602" s="74" t="s">
        <v>36</v>
      </c>
      <c r="F602" s="74" t="s">
        <v>50</v>
      </c>
      <c r="G602" s="49">
        <v>5</v>
      </c>
      <c r="H602" s="49">
        <v>19</v>
      </c>
      <c r="I602" s="129">
        <v>19732.900000000001</v>
      </c>
      <c r="J602" s="129">
        <v>13272.8</v>
      </c>
      <c r="K602" s="129">
        <v>13272.8</v>
      </c>
      <c r="L602" s="130">
        <v>873</v>
      </c>
      <c r="M602" s="129">
        <f t="shared" si="124"/>
        <v>2758201.74</v>
      </c>
      <c r="N602" s="129">
        <v>0</v>
      </c>
      <c r="O602" s="129">
        <v>0</v>
      </c>
      <c r="P602" s="129">
        <v>0</v>
      </c>
      <c r="Q602" s="129">
        <f>'Таблица 3 '!C599</f>
        <v>2758201.74</v>
      </c>
      <c r="R602" s="129">
        <f t="shared" si="125"/>
        <v>2758201.74</v>
      </c>
      <c r="S602" s="129">
        <v>0</v>
      </c>
      <c r="T602" s="131">
        <f t="shared" si="126"/>
        <v>207.80858145982765</v>
      </c>
      <c r="U602" s="131">
        <v>207.80858145982765</v>
      </c>
      <c r="V602" s="152" t="s">
        <v>489</v>
      </c>
    </row>
    <row r="603" spans="1:22" s="7" customFormat="1" ht="44.25" customHeight="1" x14ac:dyDescent="0.25">
      <c r="A603" s="74">
        <v>52</v>
      </c>
      <c r="B603" s="50" t="s">
        <v>287</v>
      </c>
      <c r="C603" s="74" t="s">
        <v>250</v>
      </c>
      <c r="D603" s="74">
        <v>1984</v>
      </c>
      <c r="E603" s="74" t="s">
        <v>36</v>
      </c>
      <c r="F603" s="74" t="s">
        <v>50</v>
      </c>
      <c r="G603" s="49">
        <v>5</v>
      </c>
      <c r="H603" s="49">
        <v>17</v>
      </c>
      <c r="I603" s="129">
        <v>17986.21</v>
      </c>
      <c r="J603" s="129">
        <v>11163.2</v>
      </c>
      <c r="K603" s="129">
        <v>11163.2</v>
      </c>
      <c r="L603" s="130">
        <v>770</v>
      </c>
      <c r="M603" s="129">
        <f t="shared" si="124"/>
        <v>627889.09</v>
      </c>
      <c r="N603" s="129">
        <v>0</v>
      </c>
      <c r="O603" s="129">
        <v>0</v>
      </c>
      <c r="P603" s="129">
        <v>0</v>
      </c>
      <c r="Q603" s="129">
        <f>'Таблица 3 '!C600</f>
        <v>627889.09</v>
      </c>
      <c r="R603" s="129">
        <f t="shared" si="125"/>
        <v>627889.09</v>
      </c>
      <c r="S603" s="129">
        <v>0</v>
      </c>
      <c r="T603" s="131">
        <f t="shared" si="126"/>
        <v>56.246335280206388</v>
      </c>
      <c r="U603" s="131">
        <v>56.246335280206388</v>
      </c>
      <c r="V603" s="152" t="s">
        <v>489</v>
      </c>
    </row>
    <row r="604" spans="1:22" s="7" customFormat="1" ht="44.25" customHeight="1" x14ac:dyDescent="0.25">
      <c r="A604" s="74">
        <v>53</v>
      </c>
      <c r="B604" s="50" t="s">
        <v>1163</v>
      </c>
      <c r="C604" s="74" t="s">
        <v>250</v>
      </c>
      <c r="D604" s="74">
        <v>1989</v>
      </c>
      <c r="E604" s="74" t="s">
        <v>36</v>
      </c>
      <c r="F604" s="74" t="s">
        <v>50</v>
      </c>
      <c r="G604" s="49">
        <v>5</v>
      </c>
      <c r="H604" s="49">
        <v>13</v>
      </c>
      <c r="I604" s="129">
        <v>14030.89</v>
      </c>
      <c r="J604" s="129">
        <v>9000.6</v>
      </c>
      <c r="K604" s="129">
        <v>9000.6</v>
      </c>
      <c r="L604" s="130">
        <v>571</v>
      </c>
      <c r="M604" s="129">
        <f t="shared" si="124"/>
        <v>3872029.09</v>
      </c>
      <c r="N604" s="129">
        <v>0</v>
      </c>
      <c r="O604" s="129">
        <v>0</v>
      </c>
      <c r="P604" s="129">
        <v>0</v>
      </c>
      <c r="Q604" s="129">
        <f>'Таблица 3 '!C601</f>
        <v>3872029.09</v>
      </c>
      <c r="R604" s="129">
        <f t="shared" si="125"/>
        <v>3872029.09</v>
      </c>
      <c r="S604" s="129">
        <v>0</v>
      </c>
      <c r="T604" s="131">
        <f t="shared" si="126"/>
        <v>430.19677465946711</v>
      </c>
      <c r="U604" s="131">
        <v>430.19677465946711</v>
      </c>
      <c r="V604" s="152" t="s">
        <v>489</v>
      </c>
    </row>
    <row r="605" spans="1:22" s="7" customFormat="1" ht="44.25" customHeight="1" x14ac:dyDescent="0.25">
      <c r="A605" s="74">
        <v>54</v>
      </c>
      <c r="B605" s="50" t="s">
        <v>291</v>
      </c>
      <c r="C605" s="74" t="s">
        <v>250</v>
      </c>
      <c r="D605" s="74">
        <v>1987</v>
      </c>
      <c r="E605" s="74" t="s">
        <v>36</v>
      </c>
      <c r="F605" s="74" t="s">
        <v>50</v>
      </c>
      <c r="G605" s="49">
        <v>5</v>
      </c>
      <c r="H605" s="49">
        <v>21</v>
      </c>
      <c r="I605" s="129">
        <v>22920.28</v>
      </c>
      <c r="J605" s="129">
        <v>14956.8</v>
      </c>
      <c r="K605" s="129">
        <v>14956.8</v>
      </c>
      <c r="L605" s="130">
        <v>971</v>
      </c>
      <c r="M605" s="129">
        <f t="shared" si="124"/>
        <v>2132296.52</v>
      </c>
      <c r="N605" s="129">
        <v>0</v>
      </c>
      <c r="O605" s="129">
        <v>0</v>
      </c>
      <c r="P605" s="129">
        <v>0</v>
      </c>
      <c r="Q605" s="129">
        <f>'Таблица 3 '!C602</f>
        <v>2132296.52</v>
      </c>
      <c r="R605" s="129">
        <f t="shared" si="125"/>
        <v>2132296.52</v>
      </c>
      <c r="S605" s="129">
        <v>0</v>
      </c>
      <c r="T605" s="131">
        <f t="shared" si="126"/>
        <v>142.56368474540008</v>
      </c>
      <c r="U605" s="131">
        <v>142.56368474540008</v>
      </c>
      <c r="V605" s="152" t="s">
        <v>489</v>
      </c>
    </row>
    <row r="606" spans="1:22" s="7" customFormat="1" ht="44.25" customHeight="1" x14ac:dyDescent="0.25">
      <c r="A606" s="74">
        <v>55</v>
      </c>
      <c r="B606" s="50" t="s">
        <v>1164</v>
      </c>
      <c r="C606" s="74" t="s">
        <v>250</v>
      </c>
      <c r="D606" s="74">
        <v>1986</v>
      </c>
      <c r="E606" s="74" t="s">
        <v>36</v>
      </c>
      <c r="F606" s="74" t="s">
        <v>50</v>
      </c>
      <c r="G606" s="49">
        <v>5</v>
      </c>
      <c r="H606" s="49">
        <v>4</v>
      </c>
      <c r="I606" s="129">
        <v>4730.3100000000004</v>
      </c>
      <c r="J606" s="129">
        <v>3267</v>
      </c>
      <c r="K606" s="129">
        <v>3267</v>
      </c>
      <c r="L606" s="130">
        <v>202</v>
      </c>
      <c r="M606" s="129">
        <f t="shared" si="124"/>
        <v>2004446.27</v>
      </c>
      <c r="N606" s="129">
        <v>0</v>
      </c>
      <c r="O606" s="129">
        <v>0</v>
      </c>
      <c r="P606" s="129">
        <v>0</v>
      </c>
      <c r="Q606" s="129">
        <f>'Таблица 3 '!C603</f>
        <v>2004446.27</v>
      </c>
      <c r="R606" s="129">
        <f t="shared" si="125"/>
        <v>2004446.27</v>
      </c>
      <c r="S606" s="129">
        <v>0</v>
      </c>
      <c r="T606" s="131">
        <f t="shared" si="126"/>
        <v>613.5433945515764</v>
      </c>
      <c r="U606" s="131">
        <v>613.5433945515764</v>
      </c>
      <c r="V606" s="152" t="s">
        <v>489</v>
      </c>
    </row>
    <row r="607" spans="1:22" s="7" customFormat="1" ht="44.25" customHeight="1" x14ac:dyDescent="0.25">
      <c r="A607" s="74">
        <v>56</v>
      </c>
      <c r="B607" s="50" t="s">
        <v>1165</v>
      </c>
      <c r="C607" s="74" t="s">
        <v>250</v>
      </c>
      <c r="D607" s="74">
        <v>1985</v>
      </c>
      <c r="E607" s="74" t="s">
        <v>36</v>
      </c>
      <c r="F607" s="74" t="s">
        <v>50</v>
      </c>
      <c r="G607" s="49">
        <v>5</v>
      </c>
      <c r="H607" s="49">
        <v>33</v>
      </c>
      <c r="I607" s="129">
        <v>35110.910000000003</v>
      </c>
      <c r="J607" s="129">
        <v>19745.8</v>
      </c>
      <c r="K607" s="129">
        <v>19745.8</v>
      </c>
      <c r="L607" s="130">
        <v>1521</v>
      </c>
      <c r="M607" s="129">
        <f t="shared" si="124"/>
        <v>11298157.789999999</v>
      </c>
      <c r="N607" s="129">
        <v>0</v>
      </c>
      <c r="O607" s="129">
        <v>0</v>
      </c>
      <c r="P607" s="129">
        <v>0</v>
      </c>
      <c r="Q607" s="129">
        <f>'Таблица 3 '!C604</f>
        <v>11298157.789999999</v>
      </c>
      <c r="R607" s="129">
        <f t="shared" si="125"/>
        <v>11298157.789999999</v>
      </c>
      <c r="S607" s="129">
        <v>0</v>
      </c>
      <c r="T607" s="131">
        <f t="shared" si="126"/>
        <v>572.18030112732833</v>
      </c>
      <c r="U607" s="131">
        <v>572.18030112732833</v>
      </c>
      <c r="V607" s="152" t="s">
        <v>489</v>
      </c>
    </row>
    <row r="608" spans="1:22" s="7" customFormat="1" ht="44.25" customHeight="1" x14ac:dyDescent="0.25">
      <c r="A608" s="74">
        <v>57</v>
      </c>
      <c r="B608" s="50" t="s">
        <v>1166</v>
      </c>
      <c r="C608" s="74" t="s">
        <v>250</v>
      </c>
      <c r="D608" s="74">
        <v>1992</v>
      </c>
      <c r="E608" s="74" t="s">
        <v>36</v>
      </c>
      <c r="F608" s="74" t="s">
        <v>50</v>
      </c>
      <c r="G608" s="49">
        <v>5</v>
      </c>
      <c r="H608" s="49">
        <v>33</v>
      </c>
      <c r="I608" s="129">
        <v>35362.32</v>
      </c>
      <c r="J608" s="129">
        <v>19489.599999999999</v>
      </c>
      <c r="K608" s="129">
        <v>19489.599999999999</v>
      </c>
      <c r="L608" s="130">
        <v>1468</v>
      </c>
      <c r="M608" s="129">
        <f t="shared" si="124"/>
        <v>7955966.7400000002</v>
      </c>
      <c r="N608" s="129">
        <v>0</v>
      </c>
      <c r="O608" s="129">
        <v>0</v>
      </c>
      <c r="P608" s="129">
        <v>0</v>
      </c>
      <c r="Q608" s="129">
        <f>'Таблица 3 '!C605</f>
        <v>7955966.7400000002</v>
      </c>
      <c r="R608" s="129">
        <f t="shared" si="125"/>
        <v>7955966.7400000002</v>
      </c>
      <c r="S608" s="129">
        <v>0</v>
      </c>
      <c r="T608" s="131">
        <f t="shared" si="126"/>
        <v>408.21600956407525</v>
      </c>
      <c r="U608" s="131">
        <v>408.21600956407525</v>
      </c>
      <c r="V608" s="152" t="s">
        <v>489</v>
      </c>
    </row>
    <row r="609" spans="1:22" s="7" customFormat="1" ht="44.25" customHeight="1" x14ac:dyDescent="0.25">
      <c r="A609" s="74">
        <v>58</v>
      </c>
      <c r="B609" s="50" t="s">
        <v>1167</v>
      </c>
      <c r="C609" s="74" t="s">
        <v>250</v>
      </c>
      <c r="D609" s="74">
        <v>2001</v>
      </c>
      <c r="E609" s="74" t="s">
        <v>36</v>
      </c>
      <c r="F609" s="74" t="s">
        <v>50</v>
      </c>
      <c r="G609" s="49">
        <v>5</v>
      </c>
      <c r="H609" s="49">
        <v>11</v>
      </c>
      <c r="I609" s="129">
        <v>12147.61</v>
      </c>
      <c r="J609" s="129">
        <v>6770</v>
      </c>
      <c r="K609" s="129">
        <v>6770</v>
      </c>
      <c r="L609" s="130">
        <v>591</v>
      </c>
      <c r="M609" s="129">
        <f t="shared" si="124"/>
        <v>5154008.16</v>
      </c>
      <c r="N609" s="129">
        <v>0</v>
      </c>
      <c r="O609" s="129">
        <v>0</v>
      </c>
      <c r="P609" s="129">
        <v>0</v>
      </c>
      <c r="Q609" s="129">
        <f>'Таблица 3 '!C606</f>
        <v>5154008.16</v>
      </c>
      <c r="R609" s="129">
        <f t="shared" si="125"/>
        <v>5154008.16</v>
      </c>
      <c r="S609" s="129">
        <v>0</v>
      </c>
      <c r="T609" s="131">
        <f t="shared" si="126"/>
        <v>761.30105760709012</v>
      </c>
      <c r="U609" s="131">
        <v>761.30105760709012</v>
      </c>
      <c r="V609" s="152" t="s">
        <v>489</v>
      </c>
    </row>
    <row r="610" spans="1:22" s="7" customFormat="1" ht="44.25" customHeight="1" x14ac:dyDescent="0.25">
      <c r="A610" s="74">
        <v>59</v>
      </c>
      <c r="B610" s="50" t="s">
        <v>1168</v>
      </c>
      <c r="C610" s="74" t="s">
        <v>250</v>
      </c>
      <c r="D610" s="74">
        <v>2014</v>
      </c>
      <c r="E610" s="74" t="s">
        <v>36</v>
      </c>
      <c r="F610" s="74" t="s">
        <v>283</v>
      </c>
      <c r="G610" s="49">
        <v>5</v>
      </c>
      <c r="H610" s="49">
        <v>4</v>
      </c>
      <c r="I610" s="129">
        <v>2852.6</v>
      </c>
      <c r="J610" s="129">
        <v>921.4</v>
      </c>
      <c r="K610" s="129">
        <v>921.4</v>
      </c>
      <c r="L610" s="130">
        <v>144</v>
      </c>
      <c r="M610" s="129">
        <f t="shared" si="124"/>
        <v>1971965</v>
      </c>
      <c r="N610" s="129">
        <v>0</v>
      </c>
      <c r="O610" s="129">
        <v>0</v>
      </c>
      <c r="P610" s="129">
        <v>0</v>
      </c>
      <c r="Q610" s="129">
        <f>'Таблица 3 '!C607</f>
        <v>1971965</v>
      </c>
      <c r="R610" s="129">
        <f t="shared" si="125"/>
        <v>1971965</v>
      </c>
      <c r="S610" s="129">
        <v>0</v>
      </c>
      <c r="T610" s="131">
        <f t="shared" si="126"/>
        <v>2140.1834165400478</v>
      </c>
      <c r="U610" s="131">
        <v>2140.1834165400478</v>
      </c>
      <c r="V610" s="152" t="s">
        <v>489</v>
      </c>
    </row>
    <row r="611" spans="1:22" s="7" customFormat="1" ht="44.25" customHeight="1" x14ac:dyDescent="0.25">
      <c r="A611" s="74">
        <v>60</v>
      </c>
      <c r="B611" s="50" t="s">
        <v>1169</v>
      </c>
      <c r="C611" s="74" t="s">
        <v>250</v>
      </c>
      <c r="D611" s="74">
        <v>1987</v>
      </c>
      <c r="E611" s="74" t="s">
        <v>36</v>
      </c>
      <c r="F611" s="74" t="s">
        <v>283</v>
      </c>
      <c r="G611" s="49">
        <v>5</v>
      </c>
      <c r="H611" s="49">
        <v>2</v>
      </c>
      <c r="I611" s="129">
        <v>1420.19</v>
      </c>
      <c r="J611" s="129">
        <v>463.9</v>
      </c>
      <c r="K611" s="129">
        <v>463.9</v>
      </c>
      <c r="L611" s="130">
        <v>58</v>
      </c>
      <c r="M611" s="129">
        <f t="shared" si="124"/>
        <v>1041995.19</v>
      </c>
      <c r="N611" s="129">
        <v>0</v>
      </c>
      <c r="O611" s="129">
        <v>0</v>
      </c>
      <c r="P611" s="129">
        <v>0</v>
      </c>
      <c r="Q611" s="129">
        <f>'Таблица 3 '!C608</f>
        <v>1041995.19</v>
      </c>
      <c r="R611" s="129">
        <f t="shared" si="125"/>
        <v>1041995.19</v>
      </c>
      <c r="S611" s="129">
        <v>0</v>
      </c>
      <c r="T611" s="131">
        <f t="shared" si="126"/>
        <v>2246.1633757275276</v>
      </c>
      <c r="U611" s="131">
        <v>2246.1633757275276</v>
      </c>
      <c r="V611" s="152" t="s">
        <v>489</v>
      </c>
    </row>
    <row r="612" spans="1:22" s="7" customFormat="1" ht="44.25" customHeight="1" x14ac:dyDescent="0.25">
      <c r="A612" s="74">
        <v>61</v>
      </c>
      <c r="B612" s="50" t="s">
        <v>1170</v>
      </c>
      <c r="C612" s="74" t="s">
        <v>250</v>
      </c>
      <c r="D612" s="74">
        <v>1988</v>
      </c>
      <c r="E612" s="74" t="s">
        <v>36</v>
      </c>
      <c r="F612" s="74" t="s">
        <v>283</v>
      </c>
      <c r="G612" s="49">
        <v>5</v>
      </c>
      <c r="H612" s="49">
        <v>2</v>
      </c>
      <c r="I612" s="129">
        <v>1418.95</v>
      </c>
      <c r="J612" s="129">
        <v>463.9</v>
      </c>
      <c r="K612" s="129">
        <v>463.9</v>
      </c>
      <c r="L612" s="130">
        <v>59</v>
      </c>
      <c r="M612" s="129">
        <f t="shared" si="124"/>
        <v>1014119.08</v>
      </c>
      <c r="N612" s="129">
        <v>0</v>
      </c>
      <c r="O612" s="129">
        <v>0</v>
      </c>
      <c r="P612" s="129">
        <v>0</v>
      </c>
      <c r="Q612" s="129">
        <f>'Таблица 3 '!C609</f>
        <v>1014119.08</v>
      </c>
      <c r="R612" s="129">
        <f t="shared" si="125"/>
        <v>1014119.08</v>
      </c>
      <c r="S612" s="129">
        <v>0</v>
      </c>
      <c r="T612" s="131">
        <f t="shared" si="126"/>
        <v>2186.072601853848</v>
      </c>
      <c r="U612" s="131">
        <v>2186.072601853848</v>
      </c>
      <c r="V612" s="152" t="s">
        <v>489</v>
      </c>
    </row>
    <row r="613" spans="1:22" s="7" customFormat="1" ht="44.25" customHeight="1" x14ac:dyDescent="0.25">
      <c r="A613" s="74">
        <v>62</v>
      </c>
      <c r="B613" s="50" t="s">
        <v>1171</v>
      </c>
      <c r="C613" s="74" t="s">
        <v>250</v>
      </c>
      <c r="D613" s="74">
        <v>1988</v>
      </c>
      <c r="E613" s="74" t="s">
        <v>36</v>
      </c>
      <c r="F613" s="74" t="s">
        <v>283</v>
      </c>
      <c r="G613" s="49">
        <v>5</v>
      </c>
      <c r="H613" s="49">
        <v>2</v>
      </c>
      <c r="I613" s="129">
        <v>1415.88</v>
      </c>
      <c r="J613" s="129">
        <v>463.9</v>
      </c>
      <c r="K613" s="129">
        <v>463.9</v>
      </c>
      <c r="L613" s="130">
        <v>67</v>
      </c>
      <c r="M613" s="129">
        <f t="shared" si="124"/>
        <v>919674.31</v>
      </c>
      <c r="N613" s="129">
        <v>0</v>
      </c>
      <c r="O613" s="129">
        <v>0</v>
      </c>
      <c r="P613" s="129">
        <v>0</v>
      </c>
      <c r="Q613" s="129">
        <f>'Таблица 3 '!C610</f>
        <v>919674.31</v>
      </c>
      <c r="R613" s="129">
        <f t="shared" si="125"/>
        <v>919674.31</v>
      </c>
      <c r="S613" s="129">
        <v>0</v>
      </c>
      <c r="T613" s="131">
        <f t="shared" si="126"/>
        <v>1982.4839620607893</v>
      </c>
      <c r="U613" s="131">
        <v>1982.4839620607893</v>
      </c>
      <c r="V613" s="152" t="s">
        <v>489</v>
      </c>
    </row>
    <row r="614" spans="1:22" s="7" customFormat="1" ht="44.25" customHeight="1" x14ac:dyDescent="0.25">
      <c r="A614" s="74">
        <v>63</v>
      </c>
      <c r="B614" s="50" t="s">
        <v>1172</v>
      </c>
      <c r="C614" s="74" t="s">
        <v>250</v>
      </c>
      <c r="D614" s="74">
        <v>1990</v>
      </c>
      <c r="E614" s="74" t="s">
        <v>36</v>
      </c>
      <c r="F614" s="74" t="s">
        <v>283</v>
      </c>
      <c r="G614" s="49">
        <v>5</v>
      </c>
      <c r="H614" s="49">
        <v>2</v>
      </c>
      <c r="I614" s="129">
        <v>1418.82</v>
      </c>
      <c r="J614" s="129">
        <v>463.9</v>
      </c>
      <c r="K614" s="129">
        <v>463.9</v>
      </c>
      <c r="L614" s="130">
        <v>56</v>
      </c>
      <c r="M614" s="129">
        <f t="shared" si="124"/>
        <v>994215.5</v>
      </c>
      <c r="N614" s="129">
        <v>0</v>
      </c>
      <c r="O614" s="129">
        <v>0</v>
      </c>
      <c r="P614" s="129">
        <v>0</v>
      </c>
      <c r="Q614" s="129">
        <f>'Таблица 3 '!C611</f>
        <v>994215.5</v>
      </c>
      <c r="R614" s="129">
        <f t="shared" si="125"/>
        <v>994215.5</v>
      </c>
      <c r="S614" s="129">
        <v>0</v>
      </c>
      <c r="T614" s="131">
        <f t="shared" si="126"/>
        <v>2143.167708557879</v>
      </c>
      <c r="U614" s="131">
        <v>2143.167708557879</v>
      </c>
      <c r="V614" s="152" t="s">
        <v>489</v>
      </c>
    </row>
    <row r="615" spans="1:22" s="7" customFormat="1" ht="44.25" customHeight="1" x14ac:dyDescent="0.25">
      <c r="A615" s="74">
        <v>64</v>
      </c>
      <c r="B615" s="50" t="s">
        <v>249</v>
      </c>
      <c r="C615" s="74" t="s">
        <v>250</v>
      </c>
      <c r="D615" s="74">
        <v>1980</v>
      </c>
      <c r="E615" s="74" t="s">
        <v>36</v>
      </c>
      <c r="F615" s="74" t="s">
        <v>40</v>
      </c>
      <c r="G615" s="49">
        <v>9</v>
      </c>
      <c r="H615" s="49">
        <v>2</v>
      </c>
      <c r="I615" s="129">
        <v>3832.59</v>
      </c>
      <c r="J615" s="129">
        <v>1857</v>
      </c>
      <c r="K615" s="129">
        <v>1857</v>
      </c>
      <c r="L615" s="130">
        <v>153</v>
      </c>
      <c r="M615" s="129">
        <f t="shared" si="124"/>
        <v>835871.71</v>
      </c>
      <c r="N615" s="129">
        <v>0</v>
      </c>
      <c r="O615" s="129">
        <v>0</v>
      </c>
      <c r="P615" s="129">
        <v>0</v>
      </c>
      <c r="Q615" s="129">
        <f>'Таблица 3 '!C612</f>
        <v>835871.71</v>
      </c>
      <c r="R615" s="129">
        <f t="shared" si="125"/>
        <v>835871.71</v>
      </c>
      <c r="S615" s="129">
        <v>0</v>
      </c>
      <c r="T615" s="131">
        <f t="shared" si="126"/>
        <v>450.11939149165318</v>
      </c>
      <c r="U615" s="131">
        <v>450.11939149165318</v>
      </c>
      <c r="V615" s="152" t="s">
        <v>489</v>
      </c>
    </row>
    <row r="616" spans="1:22" s="7" customFormat="1" ht="44.25" customHeight="1" x14ac:dyDescent="0.25">
      <c r="A616" s="74">
        <v>65</v>
      </c>
      <c r="B616" s="50" t="s">
        <v>1173</v>
      </c>
      <c r="C616" s="74" t="s">
        <v>250</v>
      </c>
      <c r="D616" s="74">
        <v>1982</v>
      </c>
      <c r="E616" s="74" t="s">
        <v>36</v>
      </c>
      <c r="F616" s="74" t="s">
        <v>40</v>
      </c>
      <c r="G616" s="49">
        <v>9</v>
      </c>
      <c r="H616" s="49">
        <v>2</v>
      </c>
      <c r="I616" s="129">
        <v>3776.57</v>
      </c>
      <c r="J616" s="129">
        <v>1857</v>
      </c>
      <c r="K616" s="129">
        <v>1857</v>
      </c>
      <c r="L616" s="130">
        <v>168</v>
      </c>
      <c r="M616" s="129">
        <f t="shared" ref="M616:M624" si="127">SUM(N616:Q616)</f>
        <v>565222.78</v>
      </c>
      <c r="N616" s="129">
        <v>0</v>
      </c>
      <c r="O616" s="129">
        <v>0</v>
      </c>
      <c r="P616" s="129">
        <v>0</v>
      </c>
      <c r="Q616" s="129">
        <f>'Таблица 3 '!C613</f>
        <v>565222.78</v>
      </c>
      <c r="R616" s="129">
        <f t="shared" ref="R616:R624" si="128">Q616</f>
        <v>565222.78</v>
      </c>
      <c r="S616" s="129">
        <v>0</v>
      </c>
      <c r="T616" s="131">
        <f t="shared" ref="T616:T624" si="129">M616/J616</f>
        <v>304.37414108777602</v>
      </c>
      <c r="U616" s="131">
        <v>304.37414108777602</v>
      </c>
      <c r="V616" s="152" t="s">
        <v>489</v>
      </c>
    </row>
    <row r="617" spans="1:22" s="7" customFormat="1" ht="44.25" customHeight="1" x14ac:dyDescent="0.25">
      <c r="A617" s="74">
        <v>66</v>
      </c>
      <c r="B617" s="50" t="s">
        <v>1174</v>
      </c>
      <c r="C617" s="74" t="s">
        <v>250</v>
      </c>
      <c r="D617" s="74">
        <v>1993</v>
      </c>
      <c r="E617" s="74" t="s">
        <v>36</v>
      </c>
      <c r="F617" s="74" t="s">
        <v>283</v>
      </c>
      <c r="G617" s="49">
        <v>5</v>
      </c>
      <c r="H617" s="49">
        <v>12</v>
      </c>
      <c r="I617" s="129">
        <v>9920.76</v>
      </c>
      <c r="J617" s="129">
        <v>3675</v>
      </c>
      <c r="K617" s="129">
        <v>3675</v>
      </c>
      <c r="L617" s="130">
        <v>322</v>
      </c>
      <c r="M617" s="129">
        <f t="shared" si="127"/>
        <v>1817308.83</v>
      </c>
      <c r="N617" s="129">
        <v>0</v>
      </c>
      <c r="O617" s="129">
        <v>0</v>
      </c>
      <c r="P617" s="129">
        <v>0</v>
      </c>
      <c r="Q617" s="129">
        <f>'Таблица 3 '!C614</f>
        <v>1817308.83</v>
      </c>
      <c r="R617" s="129">
        <f t="shared" si="128"/>
        <v>1817308.83</v>
      </c>
      <c r="S617" s="129">
        <v>0</v>
      </c>
      <c r="T617" s="131">
        <f t="shared" si="129"/>
        <v>494.50580408163268</v>
      </c>
      <c r="U617" s="131">
        <v>494.50580408163268</v>
      </c>
      <c r="V617" s="152" t="s">
        <v>489</v>
      </c>
    </row>
    <row r="618" spans="1:22" s="7" customFormat="1" ht="44.25" customHeight="1" x14ac:dyDescent="0.25">
      <c r="A618" s="74">
        <v>67</v>
      </c>
      <c r="B618" s="50" t="s">
        <v>284</v>
      </c>
      <c r="C618" s="74" t="s">
        <v>250</v>
      </c>
      <c r="D618" s="74">
        <v>1976</v>
      </c>
      <c r="E618" s="74" t="s">
        <v>36</v>
      </c>
      <c r="F618" s="74" t="s">
        <v>50</v>
      </c>
      <c r="G618" s="49">
        <v>5</v>
      </c>
      <c r="H618" s="49">
        <v>13</v>
      </c>
      <c r="I618" s="129">
        <v>14072.97</v>
      </c>
      <c r="J618" s="129">
        <v>9260.7000000000007</v>
      </c>
      <c r="K618" s="129">
        <v>9260.7000000000007</v>
      </c>
      <c r="L618" s="130">
        <v>565</v>
      </c>
      <c r="M618" s="129">
        <f t="shared" si="127"/>
        <v>8575805.3699999992</v>
      </c>
      <c r="N618" s="129">
        <v>0</v>
      </c>
      <c r="O618" s="129">
        <v>0</v>
      </c>
      <c r="P618" s="129">
        <v>0</v>
      </c>
      <c r="Q618" s="129">
        <f>'Таблица 3 '!C615</f>
        <v>8575805.3699999992</v>
      </c>
      <c r="R618" s="129">
        <f t="shared" si="128"/>
        <v>8575805.3699999992</v>
      </c>
      <c r="S618" s="129">
        <v>0</v>
      </c>
      <c r="T618" s="131">
        <f t="shared" si="129"/>
        <v>926.04288768667584</v>
      </c>
      <c r="U618" s="131">
        <v>926.04288768667584</v>
      </c>
      <c r="V618" s="152" t="s">
        <v>489</v>
      </c>
    </row>
    <row r="619" spans="1:22" s="7" customFormat="1" ht="44.25" customHeight="1" x14ac:dyDescent="0.25">
      <c r="A619" s="74">
        <v>68</v>
      </c>
      <c r="B619" s="50" t="s">
        <v>288</v>
      </c>
      <c r="C619" s="74" t="s">
        <v>250</v>
      </c>
      <c r="D619" s="74">
        <v>1976</v>
      </c>
      <c r="E619" s="74" t="s">
        <v>36</v>
      </c>
      <c r="F619" s="74" t="s">
        <v>50</v>
      </c>
      <c r="G619" s="49">
        <v>5</v>
      </c>
      <c r="H619" s="49">
        <v>13</v>
      </c>
      <c r="I619" s="129">
        <v>14117.68</v>
      </c>
      <c r="J619" s="129">
        <v>9273.7999999999993</v>
      </c>
      <c r="K619" s="129">
        <v>9273.7999999999993</v>
      </c>
      <c r="L619" s="130">
        <v>555</v>
      </c>
      <c r="M619" s="129">
        <f t="shared" si="127"/>
        <v>4951115.26</v>
      </c>
      <c r="N619" s="129">
        <v>0</v>
      </c>
      <c r="O619" s="129">
        <v>0</v>
      </c>
      <c r="P619" s="129">
        <v>0</v>
      </c>
      <c r="Q619" s="129">
        <f>'Таблица 3 '!C616</f>
        <v>4951115.26</v>
      </c>
      <c r="R619" s="129">
        <f t="shared" si="128"/>
        <v>4951115.26</v>
      </c>
      <c r="S619" s="129">
        <v>0</v>
      </c>
      <c r="T619" s="131">
        <f t="shared" si="129"/>
        <v>533.8820397248162</v>
      </c>
      <c r="U619" s="131">
        <v>533.8820397248162</v>
      </c>
      <c r="V619" s="152" t="s">
        <v>489</v>
      </c>
    </row>
    <row r="620" spans="1:22" s="7" customFormat="1" ht="44.25" customHeight="1" x14ac:dyDescent="0.25">
      <c r="A620" s="74">
        <v>69</v>
      </c>
      <c r="B620" s="50" t="s">
        <v>295</v>
      </c>
      <c r="C620" s="74" t="s">
        <v>250</v>
      </c>
      <c r="D620" s="74">
        <v>1976</v>
      </c>
      <c r="E620" s="74" t="s">
        <v>36</v>
      </c>
      <c r="F620" s="74" t="s">
        <v>50</v>
      </c>
      <c r="G620" s="49">
        <v>5</v>
      </c>
      <c r="H620" s="49">
        <v>13</v>
      </c>
      <c r="I620" s="129">
        <v>14109.62</v>
      </c>
      <c r="J620" s="129">
        <v>9273.7999999999993</v>
      </c>
      <c r="K620" s="129">
        <v>9273.7999999999993</v>
      </c>
      <c r="L620" s="130">
        <v>570</v>
      </c>
      <c r="M620" s="129">
        <f t="shared" si="127"/>
        <v>5608976.3099999996</v>
      </c>
      <c r="N620" s="129">
        <v>0</v>
      </c>
      <c r="O620" s="129">
        <v>0</v>
      </c>
      <c r="P620" s="129">
        <v>0</v>
      </c>
      <c r="Q620" s="129">
        <f>'Таблица 3 '!C617</f>
        <v>5608976.3099999996</v>
      </c>
      <c r="R620" s="129">
        <f t="shared" si="128"/>
        <v>5608976.3099999996</v>
      </c>
      <c r="S620" s="129">
        <v>0</v>
      </c>
      <c r="T620" s="131">
        <f t="shared" si="129"/>
        <v>604.81963272876271</v>
      </c>
      <c r="U620" s="131">
        <v>604.81963272876271</v>
      </c>
      <c r="V620" s="152" t="s">
        <v>489</v>
      </c>
    </row>
    <row r="621" spans="1:22" s="7" customFormat="1" ht="44.25" customHeight="1" x14ac:dyDescent="0.25">
      <c r="A621" s="74">
        <v>70</v>
      </c>
      <c r="B621" s="50" t="s">
        <v>1175</v>
      </c>
      <c r="C621" s="74" t="s">
        <v>250</v>
      </c>
      <c r="D621" s="74">
        <v>1969</v>
      </c>
      <c r="E621" s="74" t="s">
        <v>36</v>
      </c>
      <c r="F621" s="74" t="s">
        <v>50</v>
      </c>
      <c r="G621" s="49">
        <v>5</v>
      </c>
      <c r="H621" s="49">
        <v>1</v>
      </c>
      <c r="I621" s="129">
        <v>3577.1</v>
      </c>
      <c r="J621" s="129">
        <v>1499.71</v>
      </c>
      <c r="K621" s="129">
        <v>1499.71</v>
      </c>
      <c r="L621" s="130">
        <v>294</v>
      </c>
      <c r="M621" s="129">
        <f t="shared" si="127"/>
        <v>2925723</v>
      </c>
      <c r="N621" s="129">
        <v>0</v>
      </c>
      <c r="O621" s="129">
        <v>0</v>
      </c>
      <c r="P621" s="129">
        <v>0</v>
      </c>
      <c r="Q621" s="129">
        <f>'Таблица 3 '!C618</f>
        <v>2925723</v>
      </c>
      <c r="R621" s="129">
        <f t="shared" si="128"/>
        <v>2925723</v>
      </c>
      <c r="S621" s="129">
        <v>0</v>
      </c>
      <c r="T621" s="131">
        <f t="shared" si="129"/>
        <v>1950.859166105447</v>
      </c>
      <c r="U621" s="131">
        <v>1950.859166105447</v>
      </c>
      <c r="V621" s="152" t="s">
        <v>489</v>
      </c>
    </row>
    <row r="622" spans="1:22" s="7" customFormat="1" ht="44.25" customHeight="1" x14ac:dyDescent="0.25">
      <c r="A622" s="74">
        <v>71</v>
      </c>
      <c r="B622" s="50" t="s">
        <v>1176</v>
      </c>
      <c r="C622" s="74" t="s">
        <v>250</v>
      </c>
      <c r="D622" s="74">
        <v>1969</v>
      </c>
      <c r="E622" s="74" t="s">
        <v>36</v>
      </c>
      <c r="F622" s="74" t="s">
        <v>50</v>
      </c>
      <c r="G622" s="49">
        <v>5</v>
      </c>
      <c r="H622" s="49">
        <v>1</v>
      </c>
      <c r="I622" s="129">
        <v>3533.37</v>
      </c>
      <c r="J622" s="129">
        <v>1487.71</v>
      </c>
      <c r="K622" s="129">
        <v>1487.71</v>
      </c>
      <c r="L622" s="130">
        <v>311</v>
      </c>
      <c r="M622" s="129">
        <f t="shared" si="127"/>
        <v>2274591.7999999998</v>
      </c>
      <c r="N622" s="129">
        <v>0</v>
      </c>
      <c r="O622" s="129">
        <v>0</v>
      </c>
      <c r="P622" s="129">
        <v>0</v>
      </c>
      <c r="Q622" s="129">
        <f>'Таблица 3 '!C619</f>
        <v>2274591.7999999998</v>
      </c>
      <c r="R622" s="129">
        <f t="shared" si="128"/>
        <v>2274591.7999999998</v>
      </c>
      <c r="S622" s="129">
        <v>0</v>
      </c>
      <c r="T622" s="131">
        <f t="shared" si="129"/>
        <v>1528.9214967970906</v>
      </c>
      <c r="U622" s="131">
        <v>1528.9214967970906</v>
      </c>
      <c r="V622" s="152" t="s">
        <v>489</v>
      </c>
    </row>
    <row r="623" spans="1:22" s="7" customFormat="1" ht="44.25" customHeight="1" x14ac:dyDescent="0.25">
      <c r="A623" s="74">
        <v>72</v>
      </c>
      <c r="B623" s="50" t="s">
        <v>1177</v>
      </c>
      <c r="C623" s="74" t="s">
        <v>250</v>
      </c>
      <c r="D623" s="74">
        <v>1970</v>
      </c>
      <c r="E623" s="74" t="s">
        <v>36</v>
      </c>
      <c r="F623" s="74" t="s">
        <v>50</v>
      </c>
      <c r="G623" s="49">
        <v>5</v>
      </c>
      <c r="H623" s="49">
        <v>1</v>
      </c>
      <c r="I623" s="129">
        <v>3451.38</v>
      </c>
      <c r="J623" s="129">
        <v>1487.71</v>
      </c>
      <c r="K623" s="129">
        <v>1487.71</v>
      </c>
      <c r="L623" s="130">
        <v>332</v>
      </c>
      <c r="M623" s="129">
        <f t="shared" si="127"/>
        <v>1771146.46</v>
      </c>
      <c r="N623" s="129">
        <v>0</v>
      </c>
      <c r="O623" s="129">
        <v>0</v>
      </c>
      <c r="P623" s="129">
        <v>0</v>
      </c>
      <c r="Q623" s="129">
        <f>'Таблица 3 '!C620</f>
        <v>1771146.46</v>
      </c>
      <c r="R623" s="129">
        <f t="shared" si="128"/>
        <v>1771146.46</v>
      </c>
      <c r="S623" s="129">
        <v>0</v>
      </c>
      <c r="T623" s="131">
        <f t="shared" si="129"/>
        <v>1190.5186225810137</v>
      </c>
      <c r="U623" s="131">
        <v>1190.5186225810137</v>
      </c>
      <c r="V623" s="152" t="s">
        <v>489</v>
      </c>
    </row>
    <row r="624" spans="1:22" s="7" customFormat="1" ht="44.25" customHeight="1" x14ac:dyDescent="0.25">
      <c r="A624" s="74">
        <v>73</v>
      </c>
      <c r="B624" s="58" t="s">
        <v>1179</v>
      </c>
      <c r="C624" s="74" t="s">
        <v>250</v>
      </c>
      <c r="D624" s="74">
        <v>1983</v>
      </c>
      <c r="E624" s="74" t="s">
        <v>36</v>
      </c>
      <c r="F624" s="74" t="s">
        <v>40</v>
      </c>
      <c r="G624" s="49">
        <v>9</v>
      </c>
      <c r="H624" s="49">
        <v>1</v>
      </c>
      <c r="I624" s="129">
        <v>2963.8</v>
      </c>
      <c r="J624" s="129">
        <v>2503.29</v>
      </c>
      <c r="K624" s="129">
        <v>2503.29</v>
      </c>
      <c r="L624" s="130">
        <v>414</v>
      </c>
      <c r="M624" s="129">
        <f t="shared" si="127"/>
        <v>447320.75</v>
      </c>
      <c r="N624" s="129">
        <v>0</v>
      </c>
      <c r="O624" s="129">
        <v>0</v>
      </c>
      <c r="P624" s="129">
        <v>0</v>
      </c>
      <c r="Q624" s="129">
        <f>'Таблица 3 '!C621</f>
        <v>447320.75</v>
      </c>
      <c r="R624" s="129">
        <f t="shared" si="128"/>
        <v>447320.75</v>
      </c>
      <c r="S624" s="129">
        <v>0</v>
      </c>
      <c r="T624" s="131">
        <f t="shared" si="129"/>
        <v>178.69313982798639</v>
      </c>
      <c r="U624" s="131">
        <v>178.69313982798639</v>
      </c>
      <c r="V624" s="152" t="s">
        <v>489</v>
      </c>
    </row>
    <row r="625" spans="1:22" s="5" customFormat="1" ht="45" x14ac:dyDescent="0.25">
      <c r="A625" s="90">
        <v>74</v>
      </c>
      <c r="B625" s="68" t="s">
        <v>579</v>
      </c>
      <c r="C625" s="90" t="s">
        <v>39</v>
      </c>
      <c r="D625" s="90" t="s">
        <v>430</v>
      </c>
      <c r="E625" s="90" t="s">
        <v>36</v>
      </c>
      <c r="F625" s="90" t="s">
        <v>46</v>
      </c>
      <c r="G625" s="67">
        <v>2</v>
      </c>
      <c r="H625" s="67">
        <v>2</v>
      </c>
      <c r="I625" s="145">
        <v>650.6</v>
      </c>
      <c r="J625" s="145">
        <v>650.6</v>
      </c>
      <c r="K625" s="145">
        <v>619.6</v>
      </c>
      <c r="L625" s="146">
        <v>34</v>
      </c>
      <c r="M625" s="145">
        <f>SUM(N625:Q625)</f>
        <v>520923.6</v>
      </c>
      <c r="N625" s="145">
        <v>0</v>
      </c>
      <c r="O625" s="145">
        <v>0</v>
      </c>
      <c r="P625" s="145">
        <v>0</v>
      </c>
      <c r="Q625" s="145">
        <f>'Таблица 3 '!C622</f>
        <v>520923.6</v>
      </c>
      <c r="R625" s="145">
        <f>Q625</f>
        <v>520923.6</v>
      </c>
      <c r="S625" s="145">
        <v>0</v>
      </c>
      <c r="T625" s="91">
        <f t="shared" si="110"/>
        <v>800.68183215493389</v>
      </c>
      <c r="U625" s="91">
        <v>800.68</v>
      </c>
      <c r="V625" s="148" t="s">
        <v>489</v>
      </c>
    </row>
    <row r="626" spans="1:22" s="4" customFormat="1" ht="30" customHeight="1" x14ac:dyDescent="0.25">
      <c r="A626" s="102" t="s">
        <v>296</v>
      </c>
      <c r="B626" s="102"/>
      <c r="C626" s="139" t="s">
        <v>35</v>
      </c>
      <c r="D626" s="139" t="s">
        <v>35</v>
      </c>
      <c r="E626" s="139" t="s">
        <v>35</v>
      </c>
      <c r="F626" s="139" t="s">
        <v>35</v>
      </c>
      <c r="G626" s="140" t="s">
        <v>35</v>
      </c>
      <c r="H626" s="140" t="s">
        <v>35</v>
      </c>
      <c r="I626" s="141">
        <f>SUM(I627:I638)</f>
        <v>23885.800000000003</v>
      </c>
      <c r="J626" s="141">
        <f t="shared" ref="J626:S626" si="130">SUM(J627:J638)</f>
        <v>19475.599999999999</v>
      </c>
      <c r="K626" s="141">
        <f t="shared" si="130"/>
        <v>18498.099999999999</v>
      </c>
      <c r="L626" s="142">
        <f t="shared" si="130"/>
        <v>791</v>
      </c>
      <c r="M626" s="141">
        <f t="shared" si="130"/>
        <v>16254757.68</v>
      </c>
      <c r="N626" s="141">
        <f t="shared" si="130"/>
        <v>0</v>
      </c>
      <c r="O626" s="141">
        <f t="shared" si="130"/>
        <v>0</v>
      </c>
      <c r="P626" s="141">
        <f t="shared" si="130"/>
        <v>0</v>
      </c>
      <c r="Q626" s="141">
        <f t="shared" si="130"/>
        <v>16254757.68</v>
      </c>
      <c r="R626" s="141">
        <f t="shared" si="130"/>
        <v>16254757.68</v>
      </c>
      <c r="S626" s="141">
        <f t="shared" si="130"/>
        <v>0</v>
      </c>
      <c r="T626" s="143" t="s">
        <v>36</v>
      </c>
      <c r="U626" s="143" t="s">
        <v>36</v>
      </c>
      <c r="V626" s="144" t="s">
        <v>36</v>
      </c>
    </row>
    <row r="627" spans="1:22" s="5" customFormat="1" ht="45.75" customHeight="1" x14ac:dyDescent="0.25">
      <c r="A627" s="90">
        <v>1</v>
      </c>
      <c r="B627" s="68" t="s">
        <v>1481</v>
      </c>
      <c r="C627" s="90" t="s">
        <v>39</v>
      </c>
      <c r="D627" s="90">
        <v>1961</v>
      </c>
      <c r="E627" s="90" t="s">
        <v>36</v>
      </c>
      <c r="F627" s="90" t="s">
        <v>61</v>
      </c>
      <c r="G627" s="67">
        <v>4</v>
      </c>
      <c r="H627" s="67">
        <v>2</v>
      </c>
      <c r="I627" s="145">
        <v>1350.7</v>
      </c>
      <c r="J627" s="145">
        <v>1254.2</v>
      </c>
      <c r="K627" s="145">
        <v>1254.2</v>
      </c>
      <c r="L627" s="146">
        <v>58</v>
      </c>
      <c r="M627" s="145">
        <f t="shared" ref="M627:M638" si="131">SUM(N627:Q627)</f>
        <v>456858.05</v>
      </c>
      <c r="N627" s="145">
        <v>0</v>
      </c>
      <c r="O627" s="145">
        <v>0</v>
      </c>
      <c r="P627" s="145">
        <v>0</v>
      </c>
      <c r="Q627" s="145">
        <f>'Таблица 3 '!C624</f>
        <v>456858.05</v>
      </c>
      <c r="R627" s="145">
        <f t="shared" ref="R627:R638" si="132">Q627</f>
        <v>456858.05</v>
      </c>
      <c r="S627" s="145">
        <v>0</v>
      </c>
      <c r="T627" s="91">
        <f t="shared" si="110"/>
        <v>364.2625179397225</v>
      </c>
      <c r="U627" s="91">
        <v>364.26</v>
      </c>
      <c r="V627" s="148" t="s">
        <v>489</v>
      </c>
    </row>
    <row r="628" spans="1:22" s="6" customFormat="1" ht="48" customHeight="1" x14ac:dyDescent="0.25">
      <c r="A628" s="90">
        <v>2</v>
      </c>
      <c r="B628" s="68" t="s">
        <v>1464</v>
      </c>
      <c r="C628" s="90" t="s">
        <v>39</v>
      </c>
      <c r="D628" s="90">
        <v>1962</v>
      </c>
      <c r="E628" s="90" t="s">
        <v>36</v>
      </c>
      <c r="F628" s="90" t="s">
        <v>61</v>
      </c>
      <c r="G628" s="67">
        <v>4</v>
      </c>
      <c r="H628" s="67">
        <v>2</v>
      </c>
      <c r="I628" s="145">
        <v>1364.9</v>
      </c>
      <c r="J628" s="145">
        <v>1200.7</v>
      </c>
      <c r="K628" s="145">
        <v>1198.5</v>
      </c>
      <c r="L628" s="146">
        <v>53</v>
      </c>
      <c r="M628" s="145">
        <f t="shared" si="131"/>
        <v>416453.31</v>
      </c>
      <c r="N628" s="145">
        <v>0</v>
      </c>
      <c r="O628" s="145">
        <v>0</v>
      </c>
      <c r="P628" s="145">
        <v>0</v>
      </c>
      <c r="Q628" s="145">
        <f>'Таблица 3 '!C625</f>
        <v>416453.31</v>
      </c>
      <c r="R628" s="145">
        <f t="shared" si="132"/>
        <v>416453.31</v>
      </c>
      <c r="S628" s="145">
        <v>0</v>
      </c>
      <c r="T628" s="91">
        <f t="shared" si="110"/>
        <v>346.84210044140917</v>
      </c>
      <c r="U628" s="91">
        <v>346.84</v>
      </c>
      <c r="V628" s="148" t="s">
        <v>489</v>
      </c>
    </row>
    <row r="629" spans="1:22" s="5" customFormat="1" ht="45.75" customHeight="1" x14ac:dyDescent="0.25">
      <c r="A629" s="90">
        <v>3</v>
      </c>
      <c r="B629" s="68" t="s">
        <v>580</v>
      </c>
      <c r="C629" s="90" t="s">
        <v>39</v>
      </c>
      <c r="D629" s="90">
        <v>1988</v>
      </c>
      <c r="E629" s="90" t="s">
        <v>36</v>
      </c>
      <c r="F629" s="90" t="s">
        <v>40</v>
      </c>
      <c r="G629" s="67">
        <v>3</v>
      </c>
      <c r="H629" s="67">
        <v>3</v>
      </c>
      <c r="I629" s="145">
        <v>1692.1</v>
      </c>
      <c r="J629" s="145">
        <v>1443.9</v>
      </c>
      <c r="K629" s="145">
        <v>1443.9</v>
      </c>
      <c r="L629" s="146">
        <v>54</v>
      </c>
      <c r="M629" s="145">
        <f t="shared" si="131"/>
        <v>1315104</v>
      </c>
      <c r="N629" s="145">
        <v>0</v>
      </c>
      <c r="O629" s="145">
        <v>0</v>
      </c>
      <c r="P629" s="145">
        <v>0</v>
      </c>
      <c r="Q629" s="145">
        <f>'Таблица 3 '!C626</f>
        <v>1315104</v>
      </c>
      <c r="R629" s="145">
        <f t="shared" si="132"/>
        <v>1315104</v>
      </c>
      <c r="S629" s="145">
        <v>0</v>
      </c>
      <c r="T629" s="91">
        <f t="shared" si="110"/>
        <v>910.79991689175142</v>
      </c>
      <c r="U629" s="91">
        <v>910.8</v>
      </c>
      <c r="V629" s="148" t="s">
        <v>489</v>
      </c>
    </row>
    <row r="630" spans="1:22" s="5" customFormat="1" ht="45.75" customHeight="1" x14ac:dyDescent="0.25">
      <c r="A630" s="90">
        <v>4</v>
      </c>
      <c r="B630" s="68" t="s">
        <v>581</v>
      </c>
      <c r="C630" s="90" t="s">
        <v>39</v>
      </c>
      <c r="D630" s="90">
        <v>1975</v>
      </c>
      <c r="E630" s="90" t="s">
        <v>36</v>
      </c>
      <c r="F630" s="90" t="s">
        <v>40</v>
      </c>
      <c r="G630" s="67">
        <v>5</v>
      </c>
      <c r="H630" s="67">
        <v>5</v>
      </c>
      <c r="I630" s="145">
        <v>3412.8</v>
      </c>
      <c r="J630" s="145">
        <v>3103.3</v>
      </c>
      <c r="K630" s="145">
        <v>3103.3</v>
      </c>
      <c r="L630" s="146">
        <v>132</v>
      </c>
      <c r="M630" s="145">
        <f t="shared" si="131"/>
        <v>1875087.6</v>
      </c>
      <c r="N630" s="145">
        <v>0</v>
      </c>
      <c r="O630" s="145">
        <v>0</v>
      </c>
      <c r="P630" s="145">
        <v>0</v>
      </c>
      <c r="Q630" s="145">
        <f>'Таблица 3 '!C627</f>
        <v>1875087.6</v>
      </c>
      <c r="R630" s="145">
        <f t="shared" si="132"/>
        <v>1875087.6</v>
      </c>
      <c r="S630" s="145">
        <v>0</v>
      </c>
      <c r="T630" s="91">
        <f t="shared" si="110"/>
        <v>604.22376180195272</v>
      </c>
      <c r="U630" s="91">
        <v>570.08000000000004</v>
      </c>
      <c r="V630" s="148" t="s">
        <v>489</v>
      </c>
    </row>
    <row r="631" spans="1:22" s="5" customFormat="1" ht="45.75" customHeight="1" x14ac:dyDescent="0.25">
      <c r="A631" s="90">
        <v>5</v>
      </c>
      <c r="B631" s="68" t="s">
        <v>582</v>
      </c>
      <c r="C631" s="90" t="s">
        <v>39</v>
      </c>
      <c r="D631" s="90">
        <v>1955</v>
      </c>
      <c r="E631" s="90" t="s">
        <v>36</v>
      </c>
      <c r="F631" s="90" t="s">
        <v>40</v>
      </c>
      <c r="G631" s="67">
        <v>2</v>
      </c>
      <c r="H631" s="67">
        <v>2</v>
      </c>
      <c r="I631" s="145">
        <v>499</v>
      </c>
      <c r="J631" s="145">
        <v>480.1</v>
      </c>
      <c r="K631" s="145">
        <v>480.1</v>
      </c>
      <c r="L631" s="146">
        <v>17</v>
      </c>
      <c r="M631" s="145">
        <f t="shared" si="131"/>
        <v>160622.63</v>
      </c>
      <c r="N631" s="145">
        <v>0</v>
      </c>
      <c r="O631" s="145">
        <v>0</v>
      </c>
      <c r="P631" s="145">
        <v>0</v>
      </c>
      <c r="Q631" s="145">
        <f>'Таблица 3 '!C628</f>
        <v>160622.63</v>
      </c>
      <c r="R631" s="145">
        <f t="shared" si="132"/>
        <v>160622.63</v>
      </c>
      <c r="S631" s="145">
        <v>0</v>
      </c>
      <c r="T631" s="91">
        <f t="shared" si="110"/>
        <v>334.56077900437407</v>
      </c>
      <c r="U631" s="91">
        <v>334.56057071443445</v>
      </c>
      <c r="V631" s="148" t="s">
        <v>489</v>
      </c>
    </row>
    <row r="632" spans="1:22" s="5" customFormat="1" ht="45.75" customHeight="1" x14ac:dyDescent="0.25">
      <c r="A632" s="90">
        <v>6</v>
      </c>
      <c r="B632" s="68" t="s">
        <v>583</v>
      </c>
      <c r="C632" s="90" t="s">
        <v>39</v>
      </c>
      <c r="D632" s="90">
        <v>1986</v>
      </c>
      <c r="E632" s="90" t="s">
        <v>36</v>
      </c>
      <c r="F632" s="90" t="s">
        <v>61</v>
      </c>
      <c r="G632" s="67">
        <v>2</v>
      </c>
      <c r="H632" s="67">
        <v>2</v>
      </c>
      <c r="I632" s="145">
        <v>605.70000000000005</v>
      </c>
      <c r="J632" s="145">
        <v>554.4</v>
      </c>
      <c r="K632" s="145">
        <v>553.29999999999995</v>
      </c>
      <c r="L632" s="146">
        <v>22</v>
      </c>
      <c r="M632" s="145">
        <f t="shared" si="131"/>
        <v>921735.98</v>
      </c>
      <c r="N632" s="145">
        <v>0</v>
      </c>
      <c r="O632" s="145">
        <v>0</v>
      </c>
      <c r="P632" s="145">
        <v>0</v>
      </c>
      <c r="Q632" s="145">
        <f>'Таблица 3 '!C629</f>
        <v>921735.98</v>
      </c>
      <c r="R632" s="145">
        <f t="shared" si="132"/>
        <v>921735.98</v>
      </c>
      <c r="S632" s="145">
        <v>0</v>
      </c>
      <c r="T632" s="91">
        <f t="shared" si="110"/>
        <v>1662.5829365079364</v>
      </c>
      <c r="U632" s="91">
        <v>1662.58</v>
      </c>
      <c r="V632" s="148" t="s">
        <v>489</v>
      </c>
    </row>
    <row r="633" spans="1:22" s="5" customFormat="1" ht="45.75" customHeight="1" x14ac:dyDescent="0.25">
      <c r="A633" s="90">
        <v>7</v>
      </c>
      <c r="B633" s="68" t="s">
        <v>584</v>
      </c>
      <c r="C633" s="90" t="s">
        <v>39</v>
      </c>
      <c r="D633" s="90">
        <v>1969</v>
      </c>
      <c r="E633" s="90" t="s">
        <v>36</v>
      </c>
      <c r="F633" s="90" t="s">
        <v>40</v>
      </c>
      <c r="G633" s="67">
        <v>5</v>
      </c>
      <c r="H633" s="67">
        <v>6</v>
      </c>
      <c r="I633" s="145">
        <v>5532.8</v>
      </c>
      <c r="J633" s="145">
        <v>4215.8</v>
      </c>
      <c r="K633" s="145">
        <v>4215.8</v>
      </c>
      <c r="L633" s="146">
        <v>167</v>
      </c>
      <c r="M633" s="145">
        <f t="shared" si="131"/>
        <v>42410.400000000001</v>
      </c>
      <c r="N633" s="145">
        <v>0</v>
      </c>
      <c r="O633" s="145">
        <v>0</v>
      </c>
      <c r="P633" s="145">
        <v>0</v>
      </c>
      <c r="Q633" s="145">
        <f>'Таблица 3 '!C630</f>
        <v>42410.400000000001</v>
      </c>
      <c r="R633" s="145">
        <f t="shared" si="132"/>
        <v>42410.400000000001</v>
      </c>
      <c r="S633" s="145">
        <v>0</v>
      </c>
      <c r="T633" s="91">
        <f t="shared" ref="T633:T703" si="133">M633/J633</f>
        <v>10.059870012808958</v>
      </c>
      <c r="U633" s="91">
        <v>43.54</v>
      </c>
      <c r="V633" s="148" t="s">
        <v>489</v>
      </c>
    </row>
    <row r="634" spans="1:22" s="5" customFormat="1" ht="45.75" customHeight="1" x14ac:dyDescent="0.25">
      <c r="A634" s="90">
        <v>8</v>
      </c>
      <c r="B634" s="68" t="s">
        <v>585</v>
      </c>
      <c r="C634" s="90" t="s">
        <v>39</v>
      </c>
      <c r="D634" s="90">
        <v>1971</v>
      </c>
      <c r="E634" s="90" t="s">
        <v>36</v>
      </c>
      <c r="F634" s="90" t="s">
        <v>40</v>
      </c>
      <c r="G634" s="67">
        <v>5</v>
      </c>
      <c r="H634" s="67">
        <v>4</v>
      </c>
      <c r="I634" s="145">
        <v>3393.2</v>
      </c>
      <c r="J634" s="145">
        <v>3169.4</v>
      </c>
      <c r="K634" s="145">
        <v>2897</v>
      </c>
      <c r="L634" s="146">
        <v>124</v>
      </c>
      <c r="M634" s="145">
        <f t="shared" si="131"/>
        <v>1772342.4</v>
      </c>
      <c r="N634" s="145">
        <v>0</v>
      </c>
      <c r="O634" s="145">
        <v>0</v>
      </c>
      <c r="P634" s="145">
        <v>0</v>
      </c>
      <c r="Q634" s="145">
        <f>'Таблица 3 '!C631</f>
        <v>1772342.4</v>
      </c>
      <c r="R634" s="145">
        <f t="shared" si="132"/>
        <v>1772342.4</v>
      </c>
      <c r="S634" s="145">
        <v>0</v>
      </c>
      <c r="T634" s="91">
        <f t="shared" si="133"/>
        <v>559.20439199848545</v>
      </c>
      <c r="U634" s="91">
        <v>559.21</v>
      </c>
      <c r="V634" s="148" t="s">
        <v>489</v>
      </c>
    </row>
    <row r="635" spans="1:22" s="5" customFormat="1" ht="45.75" customHeight="1" x14ac:dyDescent="0.25">
      <c r="A635" s="90">
        <v>9</v>
      </c>
      <c r="B635" s="68" t="s">
        <v>586</v>
      </c>
      <c r="C635" s="90" t="s">
        <v>39</v>
      </c>
      <c r="D635" s="90" t="s">
        <v>161</v>
      </c>
      <c r="E635" s="90" t="s">
        <v>35</v>
      </c>
      <c r="F635" s="90" t="s">
        <v>61</v>
      </c>
      <c r="G635" s="67">
        <v>2</v>
      </c>
      <c r="H635" s="67">
        <v>3</v>
      </c>
      <c r="I635" s="145">
        <v>1047.9000000000001</v>
      </c>
      <c r="J635" s="145">
        <v>878.8</v>
      </c>
      <c r="K635" s="145">
        <v>947.9</v>
      </c>
      <c r="L635" s="146">
        <v>36</v>
      </c>
      <c r="M635" s="145">
        <f t="shared" si="131"/>
        <v>146732.93</v>
      </c>
      <c r="N635" s="145">
        <v>0</v>
      </c>
      <c r="O635" s="145">
        <v>0</v>
      </c>
      <c r="P635" s="145">
        <v>0</v>
      </c>
      <c r="Q635" s="145">
        <f>'Таблица 3 '!C632</f>
        <v>146732.93</v>
      </c>
      <c r="R635" s="145">
        <f t="shared" si="132"/>
        <v>146732.93</v>
      </c>
      <c r="S635" s="145">
        <v>0</v>
      </c>
      <c r="T635" s="91">
        <f t="shared" si="133"/>
        <v>166.96965179790624</v>
      </c>
      <c r="U635" s="91">
        <v>166.97</v>
      </c>
      <c r="V635" s="148" t="s">
        <v>489</v>
      </c>
    </row>
    <row r="636" spans="1:22" s="5" customFormat="1" ht="45.75" customHeight="1" x14ac:dyDescent="0.25">
      <c r="A636" s="90">
        <v>10</v>
      </c>
      <c r="B636" s="68" t="s">
        <v>587</v>
      </c>
      <c r="C636" s="90" t="s">
        <v>39</v>
      </c>
      <c r="D636" s="90">
        <v>1978</v>
      </c>
      <c r="E636" s="90" t="s">
        <v>36</v>
      </c>
      <c r="F636" s="90" t="s">
        <v>40</v>
      </c>
      <c r="G636" s="67">
        <v>2</v>
      </c>
      <c r="H636" s="67">
        <v>2</v>
      </c>
      <c r="I636" s="145">
        <v>784.2</v>
      </c>
      <c r="J636" s="145">
        <v>720</v>
      </c>
      <c r="K636" s="145">
        <v>720</v>
      </c>
      <c r="L636" s="146">
        <v>35</v>
      </c>
      <c r="M636" s="145">
        <f t="shared" si="131"/>
        <v>952077.6</v>
      </c>
      <c r="N636" s="145">
        <v>0</v>
      </c>
      <c r="O636" s="145">
        <v>0</v>
      </c>
      <c r="P636" s="145">
        <v>0</v>
      </c>
      <c r="Q636" s="145">
        <f>'Таблица 3 '!C633</f>
        <v>952077.6</v>
      </c>
      <c r="R636" s="145">
        <f t="shared" si="132"/>
        <v>952077.6</v>
      </c>
      <c r="S636" s="145">
        <v>0</v>
      </c>
      <c r="T636" s="91">
        <f t="shared" si="133"/>
        <v>1322.33</v>
      </c>
      <c r="U636" s="91">
        <v>1921.46</v>
      </c>
      <c r="V636" s="148" t="s">
        <v>489</v>
      </c>
    </row>
    <row r="637" spans="1:22" s="5" customFormat="1" ht="45.75" customHeight="1" x14ac:dyDescent="0.25">
      <c r="A637" s="90">
        <v>11</v>
      </c>
      <c r="B637" s="68" t="s">
        <v>588</v>
      </c>
      <c r="C637" s="90" t="s">
        <v>39</v>
      </c>
      <c r="D637" s="90">
        <v>1990</v>
      </c>
      <c r="E637" s="90" t="s">
        <v>36</v>
      </c>
      <c r="F637" s="90" t="s">
        <v>40</v>
      </c>
      <c r="G637" s="67">
        <v>3</v>
      </c>
      <c r="H637" s="67">
        <v>3</v>
      </c>
      <c r="I637" s="145">
        <v>1765.5</v>
      </c>
      <c r="J637" s="145">
        <v>1534</v>
      </c>
      <c r="K637" s="145">
        <v>1630.5</v>
      </c>
      <c r="L637" s="146">
        <v>55</v>
      </c>
      <c r="M637" s="145">
        <f t="shared" si="131"/>
        <v>731993.59000000008</v>
      </c>
      <c r="N637" s="145">
        <v>0</v>
      </c>
      <c r="O637" s="145">
        <v>0</v>
      </c>
      <c r="P637" s="145">
        <v>0</v>
      </c>
      <c r="Q637" s="145">
        <f>'Таблица 3 '!C634</f>
        <v>731993.59000000008</v>
      </c>
      <c r="R637" s="145">
        <f t="shared" si="132"/>
        <v>731993.59000000008</v>
      </c>
      <c r="S637" s="145">
        <v>0</v>
      </c>
      <c r="T637" s="91">
        <f t="shared" si="133"/>
        <v>477.17965449804439</v>
      </c>
      <c r="U637" s="91">
        <v>509.21</v>
      </c>
      <c r="V637" s="148" t="s">
        <v>489</v>
      </c>
    </row>
    <row r="638" spans="1:22" s="5" customFormat="1" ht="45.75" customHeight="1" x14ac:dyDescent="0.25">
      <c r="A638" s="90">
        <v>12</v>
      </c>
      <c r="B638" s="68" t="s">
        <v>299</v>
      </c>
      <c r="C638" s="90" t="s">
        <v>39</v>
      </c>
      <c r="D638" s="90" t="s">
        <v>67</v>
      </c>
      <c r="E638" s="90" t="s">
        <v>36</v>
      </c>
      <c r="F638" s="90" t="s">
        <v>61</v>
      </c>
      <c r="G638" s="67">
        <v>2</v>
      </c>
      <c r="H638" s="67">
        <v>2</v>
      </c>
      <c r="I638" s="145">
        <v>2437</v>
      </c>
      <c r="J638" s="145">
        <v>921</v>
      </c>
      <c r="K638" s="145">
        <v>53.6</v>
      </c>
      <c r="L638" s="146">
        <v>38</v>
      </c>
      <c r="M638" s="145">
        <f t="shared" si="131"/>
        <v>7463339.1899999995</v>
      </c>
      <c r="N638" s="145">
        <v>0</v>
      </c>
      <c r="O638" s="145">
        <v>0</v>
      </c>
      <c r="P638" s="145">
        <v>0</v>
      </c>
      <c r="Q638" s="145">
        <f>'Таблица 3 '!C635</f>
        <v>7463339.1899999995</v>
      </c>
      <c r="R638" s="145">
        <f t="shared" si="132"/>
        <v>7463339.1899999995</v>
      </c>
      <c r="S638" s="145">
        <v>0</v>
      </c>
      <c r="T638" s="91">
        <f t="shared" si="133"/>
        <v>8103.5170358306186</v>
      </c>
      <c r="U638" s="91">
        <v>9258.1200000000008</v>
      </c>
      <c r="V638" s="148" t="s">
        <v>489</v>
      </c>
    </row>
    <row r="639" spans="1:22" s="4" customFormat="1" ht="34.5" customHeight="1" x14ac:dyDescent="0.25">
      <c r="A639" s="102" t="s">
        <v>300</v>
      </c>
      <c r="B639" s="102"/>
      <c r="C639" s="139" t="s">
        <v>35</v>
      </c>
      <c r="D639" s="139" t="s">
        <v>35</v>
      </c>
      <c r="E639" s="139" t="s">
        <v>35</v>
      </c>
      <c r="F639" s="139" t="s">
        <v>35</v>
      </c>
      <c r="G639" s="140" t="s">
        <v>35</v>
      </c>
      <c r="H639" s="140" t="s">
        <v>35</v>
      </c>
      <c r="I639" s="141">
        <f>SUM(I640:I651)</f>
        <v>21582.36</v>
      </c>
      <c r="J639" s="141">
        <f t="shared" ref="J639:S639" si="134">SUM(J640:J651)</f>
        <v>14831.83</v>
      </c>
      <c r="K639" s="141">
        <f t="shared" si="134"/>
        <v>13339.4</v>
      </c>
      <c r="L639" s="142">
        <f t="shared" si="134"/>
        <v>515</v>
      </c>
      <c r="M639" s="141">
        <f t="shared" si="134"/>
        <v>24401861.699999999</v>
      </c>
      <c r="N639" s="141">
        <f t="shared" si="134"/>
        <v>0</v>
      </c>
      <c r="O639" s="141">
        <f t="shared" si="134"/>
        <v>0</v>
      </c>
      <c r="P639" s="141">
        <f t="shared" si="134"/>
        <v>0</v>
      </c>
      <c r="Q639" s="141">
        <f t="shared" si="134"/>
        <v>24401861.699999999</v>
      </c>
      <c r="R639" s="141">
        <f t="shared" si="134"/>
        <v>24401861.699999999</v>
      </c>
      <c r="S639" s="141">
        <f t="shared" si="134"/>
        <v>0</v>
      </c>
      <c r="T639" s="143" t="s">
        <v>36</v>
      </c>
      <c r="U639" s="143" t="s">
        <v>36</v>
      </c>
      <c r="V639" s="144" t="s">
        <v>36</v>
      </c>
    </row>
    <row r="640" spans="1:22" s="30" customFormat="1" ht="47.25" customHeight="1" x14ac:dyDescent="0.25">
      <c r="A640" s="90">
        <v>1</v>
      </c>
      <c r="B640" s="68" t="s">
        <v>749</v>
      </c>
      <c r="C640" s="90" t="s">
        <v>39</v>
      </c>
      <c r="D640" s="90" t="s">
        <v>430</v>
      </c>
      <c r="E640" s="90" t="s">
        <v>36</v>
      </c>
      <c r="F640" s="90" t="s">
        <v>61</v>
      </c>
      <c r="G640" s="67">
        <v>2</v>
      </c>
      <c r="H640" s="67">
        <v>1</v>
      </c>
      <c r="I640" s="145">
        <v>1526</v>
      </c>
      <c r="J640" s="145">
        <v>692.16</v>
      </c>
      <c r="K640" s="145">
        <v>360.23</v>
      </c>
      <c r="L640" s="146">
        <v>31</v>
      </c>
      <c r="M640" s="145">
        <f t="shared" ref="M640:M641" si="135">SUM(N640:Q640)</f>
        <v>2299063.2000000002</v>
      </c>
      <c r="N640" s="145">
        <v>0</v>
      </c>
      <c r="O640" s="145">
        <v>0</v>
      </c>
      <c r="P640" s="145">
        <v>0</v>
      </c>
      <c r="Q640" s="145">
        <f>'Таблица 3 '!C637</f>
        <v>2299063.2000000002</v>
      </c>
      <c r="R640" s="145">
        <f t="shared" ref="R640:R641" si="136">Q640</f>
        <v>2299063.2000000002</v>
      </c>
      <c r="S640" s="145">
        <v>0</v>
      </c>
      <c r="T640" s="91">
        <f t="shared" ref="T640:T641" si="137">M640/J640</f>
        <v>3321.5776699029129</v>
      </c>
      <c r="U640" s="91">
        <v>3066.71</v>
      </c>
      <c r="V640" s="148" t="s">
        <v>489</v>
      </c>
    </row>
    <row r="641" spans="1:22" s="30" customFormat="1" ht="47.25" customHeight="1" x14ac:dyDescent="0.25">
      <c r="A641" s="90">
        <v>2</v>
      </c>
      <c r="B641" s="68" t="s">
        <v>750</v>
      </c>
      <c r="C641" s="90" t="s">
        <v>39</v>
      </c>
      <c r="D641" s="90" t="s">
        <v>159</v>
      </c>
      <c r="E641" s="90" t="s">
        <v>36</v>
      </c>
      <c r="F641" s="90" t="s">
        <v>61</v>
      </c>
      <c r="G641" s="67">
        <v>3</v>
      </c>
      <c r="H641" s="67">
        <v>2</v>
      </c>
      <c r="I641" s="145">
        <v>2298</v>
      </c>
      <c r="J641" s="145">
        <v>1376.7</v>
      </c>
      <c r="K641" s="145">
        <v>583.5</v>
      </c>
      <c r="L641" s="146">
        <v>46</v>
      </c>
      <c r="M641" s="145">
        <f t="shared" si="135"/>
        <v>208603.53</v>
      </c>
      <c r="N641" s="145">
        <v>0</v>
      </c>
      <c r="O641" s="145">
        <v>0</v>
      </c>
      <c r="P641" s="145">
        <v>0</v>
      </c>
      <c r="Q641" s="145">
        <f>'Таблица 3 '!C638</f>
        <v>208603.53</v>
      </c>
      <c r="R641" s="145">
        <f t="shared" si="136"/>
        <v>208603.53</v>
      </c>
      <c r="S641" s="145">
        <v>0</v>
      </c>
      <c r="T641" s="91">
        <f t="shared" si="137"/>
        <v>151.52431902375244</v>
      </c>
      <c r="U641" s="91">
        <v>4306.91</v>
      </c>
      <c r="V641" s="148" t="s">
        <v>489</v>
      </c>
    </row>
    <row r="642" spans="1:22" s="5" customFormat="1" ht="45" customHeight="1" x14ac:dyDescent="0.25">
      <c r="A642" s="90">
        <v>3</v>
      </c>
      <c r="B642" s="68" t="s">
        <v>589</v>
      </c>
      <c r="C642" s="90" t="s">
        <v>590</v>
      </c>
      <c r="D642" s="90">
        <v>1977</v>
      </c>
      <c r="E642" s="90">
        <v>2021</v>
      </c>
      <c r="F642" s="90" t="s">
        <v>40</v>
      </c>
      <c r="G642" s="67">
        <v>5</v>
      </c>
      <c r="H642" s="67">
        <v>4</v>
      </c>
      <c r="I642" s="145">
        <v>4929.3</v>
      </c>
      <c r="J642" s="145">
        <v>2887.4</v>
      </c>
      <c r="K642" s="145">
        <v>2887.4</v>
      </c>
      <c r="L642" s="146">
        <v>97</v>
      </c>
      <c r="M642" s="145">
        <f t="shared" ref="M642:M651" si="138">SUM(N642:Q642)</f>
        <v>1074490.3799999999</v>
      </c>
      <c r="N642" s="145">
        <v>0</v>
      </c>
      <c r="O642" s="145">
        <v>0</v>
      </c>
      <c r="P642" s="145">
        <v>0</v>
      </c>
      <c r="Q642" s="145">
        <f>'Таблица 3 '!C639</f>
        <v>1074490.3799999999</v>
      </c>
      <c r="R642" s="145">
        <f t="shared" ref="R642:R651" si="139">Q642</f>
        <v>1074490.3799999999</v>
      </c>
      <c r="S642" s="145">
        <v>0</v>
      </c>
      <c r="T642" s="91">
        <f t="shared" si="133"/>
        <v>372.1307681651312</v>
      </c>
      <c r="U642" s="91">
        <v>372.1307681651312</v>
      </c>
      <c r="V642" s="148" t="s">
        <v>489</v>
      </c>
    </row>
    <row r="643" spans="1:22" s="5" customFormat="1" ht="45" x14ac:dyDescent="0.25">
      <c r="A643" s="90">
        <v>4</v>
      </c>
      <c r="B643" s="68" t="s">
        <v>591</v>
      </c>
      <c r="C643" s="90" t="s">
        <v>39</v>
      </c>
      <c r="D643" s="90" t="s">
        <v>592</v>
      </c>
      <c r="E643" s="90" t="s">
        <v>36</v>
      </c>
      <c r="F643" s="90" t="s">
        <v>61</v>
      </c>
      <c r="G643" s="67">
        <v>2</v>
      </c>
      <c r="H643" s="67">
        <v>2</v>
      </c>
      <c r="I643" s="145">
        <v>1322.4</v>
      </c>
      <c r="J643" s="145">
        <v>755.4</v>
      </c>
      <c r="K643" s="145">
        <v>755.4</v>
      </c>
      <c r="L643" s="146">
        <v>29</v>
      </c>
      <c r="M643" s="145">
        <f t="shared" si="138"/>
        <v>2490865.42</v>
      </c>
      <c r="N643" s="145">
        <v>0</v>
      </c>
      <c r="O643" s="145">
        <v>0</v>
      </c>
      <c r="P643" s="145">
        <v>0</v>
      </c>
      <c r="Q643" s="145">
        <f>'Таблица 3 '!C640</f>
        <v>2490865.42</v>
      </c>
      <c r="R643" s="145">
        <f t="shared" si="139"/>
        <v>2490865.42</v>
      </c>
      <c r="S643" s="145">
        <v>0</v>
      </c>
      <c r="T643" s="91">
        <f t="shared" si="133"/>
        <v>3297.4125231665344</v>
      </c>
      <c r="U643" s="91">
        <v>3297.41</v>
      </c>
      <c r="V643" s="148" t="s">
        <v>489</v>
      </c>
    </row>
    <row r="644" spans="1:22" s="5" customFormat="1" ht="45" x14ac:dyDescent="0.25">
      <c r="A644" s="90">
        <v>5</v>
      </c>
      <c r="B644" s="68" t="s">
        <v>593</v>
      </c>
      <c r="C644" s="90" t="s">
        <v>39</v>
      </c>
      <c r="D644" s="90" t="s">
        <v>594</v>
      </c>
      <c r="E644" s="90" t="s">
        <v>36</v>
      </c>
      <c r="F644" s="90" t="s">
        <v>61</v>
      </c>
      <c r="G644" s="67">
        <v>2</v>
      </c>
      <c r="H644" s="67">
        <v>2</v>
      </c>
      <c r="I644" s="145">
        <v>826.85</v>
      </c>
      <c r="J644" s="145">
        <v>782.9</v>
      </c>
      <c r="K644" s="145">
        <v>733.4</v>
      </c>
      <c r="L644" s="146">
        <v>21</v>
      </c>
      <c r="M644" s="145">
        <f t="shared" si="138"/>
        <v>2698114.65</v>
      </c>
      <c r="N644" s="145">
        <v>0</v>
      </c>
      <c r="O644" s="145">
        <v>0</v>
      </c>
      <c r="P644" s="145">
        <v>0</v>
      </c>
      <c r="Q644" s="145">
        <f>'Таблица 3 '!C641</f>
        <v>2698114.65</v>
      </c>
      <c r="R644" s="145">
        <f t="shared" si="139"/>
        <v>2698114.65</v>
      </c>
      <c r="S644" s="145">
        <v>0</v>
      </c>
      <c r="T644" s="91">
        <f t="shared" si="133"/>
        <v>3446.3081491889129</v>
      </c>
      <c r="U644" s="91">
        <v>3446.31</v>
      </c>
      <c r="V644" s="148" t="s">
        <v>489</v>
      </c>
    </row>
    <row r="645" spans="1:22" s="5" customFormat="1" ht="45" x14ac:dyDescent="0.25">
      <c r="A645" s="90">
        <v>6</v>
      </c>
      <c r="B645" s="68" t="s">
        <v>595</v>
      </c>
      <c r="C645" s="90" t="s">
        <v>39</v>
      </c>
      <c r="D645" s="90" t="s">
        <v>95</v>
      </c>
      <c r="E645" s="90" t="s">
        <v>36</v>
      </c>
      <c r="F645" s="90" t="s">
        <v>61</v>
      </c>
      <c r="G645" s="67">
        <v>5</v>
      </c>
      <c r="H645" s="67">
        <v>4</v>
      </c>
      <c r="I645" s="145">
        <v>1731.93</v>
      </c>
      <c r="J645" s="145">
        <v>1284.1400000000001</v>
      </c>
      <c r="K645" s="145">
        <v>1197.54</v>
      </c>
      <c r="L645" s="146">
        <v>43</v>
      </c>
      <c r="M645" s="145">
        <f t="shared" si="138"/>
        <v>6072193.9699999997</v>
      </c>
      <c r="N645" s="145">
        <v>0</v>
      </c>
      <c r="O645" s="145">
        <v>0</v>
      </c>
      <c r="P645" s="145">
        <v>0</v>
      </c>
      <c r="Q645" s="145">
        <f>'Таблица 3 '!C642</f>
        <v>6072193.9699999997</v>
      </c>
      <c r="R645" s="145">
        <f t="shared" si="139"/>
        <v>6072193.9699999997</v>
      </c>
      <c r="S645" s="145">
        <v>0</v>
      </c>
      <c r="T645" s="91">
        <f t="shared" si="133"/>
        <v>4728.607449343529</v>
      </c>
      <c r="U645" s="91">
        <v>4728.607449343529</v>
      </c>
      <c r="V645" s="148" t="s">
        <v>489</v>
      </c>
    </row>
    <row r="646" spans="1:22" s="6" customFormat="1" ht="47.25" customHeight="1" x14ac:dyDescent="0.25">
      <c r="A646" s="90">
        <v>7</v>
      </c>
      <c r="B646" s="68" t="s">
        <v>596</v>
      </c>
      <c r="C646" s="90" t="s">
        <v>39</v>
      </c>
      <c r="D646" s="90" t="s">
        <v>597</v>
      </c>
      <c r="E646" s="90" t="s">
        <v>36</v>
      </c>
      <c r="F646" s="90" t="s">
        <v>61</v>
      </c>
      <c r="G646" s="67">
        <v>2</v>
      </c>
      <c r="H646" s="67">
        <v>2</v>
      </c>
      <c r="I646" s="145">
        <v>4598</v>
      </c>
      <c r="J646" s="145">
        <v>3227.51</v>
      </c>
      <c r="K646" s="145">
        <v>3123.81</v>
      </c>
      <c r="L646" s="146">
        <v>107</v>
      </c>
      <c r="M646" s="145">
        <f t="shared" si="138"/>
        <v>1728931.15</v>
      </c>
      <c r="N646" s="145">
        <v>0</v>
      </c>
      <c r="O646" s="145">
        <v>0</v>
      </c>
      <c r="P646" s="145">
        <v>0</v>
      </c>
      <c r="Q646" s="145">
        <f>'Таблица 3 '!C643</f>
        <v>1728931.15</v>
      </c>
      <c r="R646" s="145">
        <f t="shared" si="139"/>
        <v>1728931.15</v>
      </c>
      <c r="S646" s="145">
        <v>0</v>
      </c>
      <c r="T646" s="91">
        <f t="shared" si="133"/>
        <v>535.68576084969516</v>
      </c>
      <c r="U646" s="91">
        <v>535.69000000000005</v>
      </c>
      <c r="V646" s="148" t="s">
        <v>489</v>
      </c>
    </row>
    <row r="647" spans="1:22" s="5" customFormat="1" ht="45" x14ac:dyDescent="0.25">
      <c r="A647" s="90">
        <v>8</v>
      </c>
      <c r="B647" s="68" t="s">
        <v>598</v>
      </c>
      <c r="C647" s="90" t="s">
        <v>39</v>
      </c>
      <c r="D647" s="90" t="s">
        <v>92</v>
      </c>
      <c r="E647" s="90" t="s">
        <v>36</v>
      </c>
      <c r="F647" s="90" t="s">
        <v>61</v>
      </c>
      <c r="G647" s="67">
        <v>2</v>
      </c>
      <c r="H647" s="67">
        <v>2</v>
      </c>
      <c r="I647" s="145">
        <v>687.2</v>
      </c>
      <c r="J647" s="145">
        <v>652</v>
      </c>
      <c r="K647" s="145">
        <v>601.29999999999995</v>
      </c>
      <c r="L647" s="146">
        <v>19</v>
      </c>
      <c r="M647" s="145">
        <f t="shared" si="138"/>
        <v>1933641.5999999999</v>
      </c>
      <c r="N647" s="145">
        <v>0</v>
      </c>
      <c r="O647" s="145">
        <v>0</v>
      </c>
      <c r="P647" s="145">
        <v>0</v>
      </c>
      <c r="Q647" s="145">
        <f>'Таблица 3 '!C644</f>
        <v>1933641.5999999999</v>
      </c>
      <c r="R647" s="145">
        <f t="shared" si="139"/>
        <v>1933641.5999999999</v>
      </c>
      <c r="S647" s="145">
        <v>0</v>
      </c>
      <c r="T647" s="91">
        <f t="shared" si="133"/>
        <v>2965.7079754601223</v>
      </c>
      <c r="U647" s="91">
        <v>2965.71</v>
      </c>
      <c r="V647" s="148" t="s">
        <v>489</v>
      </c>
    </row>
    <row r="648" spans="1:22" s="5" customFormat="1" ht="45" x14ac:dyDescent="0.25">
      <c r="A648" s="90">
        <v>9</v>
      </c>
      <c r="B648" s="68" t="s">
        <v>599</v>
      </c>
      <c r="C648" s="90" t="s">
        <v>39</v>
      </c>
      <c r="D648" s="90" t="s">
        <v>594</v>
      </c>
      <c r="E648" s="90" t="s">
        <v>36</v>
      </c>
      <c r="F648" s="90" t="s">
        <v>61</v>
      </c>
      <c r="G648" s="67">
        <v>2</v>
      </c>
      <c r="H648" s="67">
        <v>2</v>
      </c>
      <c r="I648" s="145">
        <v>1006.7</v>
      </c>
      <c r="J648" s="145">
        <v>783</v>
      </c>
      <c r="K648" s="145">
        <v>754.2</v>
      </c>
      <c r="L648" s="146">
        <v>26</v>
      </c>
      <c r="M648" s="145">
        <f t="shared" si="138"/>
        <v>2328387.1999999997</v>
      </c>
      <c r="N648" s="145">
        <v>0</v>
      </c>
      <c r="O648" s="145">
        <v>0</v>
      </c>
      <c r="P648" s="145">
        <v>0</v>
      </c>
      <c r="Q648" s="145">
        <f>'Таблица 3 '!C645</f>
        <v>2328387.1999999997</v>
      </c>
      <c r="R648" s="145">
        <f t="shared" si="139"/>
        <v>2328387.1999999997</v>
      </c>
      <c r="S648" s="145">
        <v>0</v>
      </c>
      <c r="T648" s="91">
        <f t="shared" si="133"/>
        <v>2973.6745849297572</v>
      </c>
      <c r="U648" s="91">
        <v>2973.67</v>
      </c>
      <c r="V648" s="148" t="s">
        <v>489</v>
      </c>
    </row>
    <row r="649" spans="1:22" s="6" customFormat="1" ht="47.25" customHeight="1" x14ac:dyDescent="0.25">
      <c r="A649" s="90">
        <v>10</v>
      </c>
      <c r="B649" s="68" t="s">
        <v>600</v>
      </c>
      <c r="C649" s="90" t="s">
        <v>39</v>
      </c>
      <c r="D649" s="90" t="s">
        <v>594</v>
      </c>
      <c r="E649" s="90" t="s">
        <v>36</v>
      </c>
      <c r="F649" s="90" t="s">
        <v>61</v>
      </c>
      <c r="G649" s="67">
        <v>2</v>
      </c>
      <c r="H649" s="67">
        <v>2</v>
      </c>
      <c r="I649" s="145">
        <v>772.3</v>
      </c>
      <c r="J649" s="145">
        <v>734.7</v>
      </c>
      <c r="K649" s="145">
        <v>734.7</v>
      </c>
      <c r="L649" s="146">
        <v>38</v>
      </c>
      <c r="M649" s="145">
        <f t="shared" si="138"/>
        <v>1643042.14</v>
      </c>
      <c r="N649" s="145">
        <v>0</v>
      </c>
      <c r="O649" s="145">
        <v>0</v>
      </c>
      <c r="P649" s="145">
        <v>0</v>
      </c>
      <c r="Q649" s="145">
        <f>'Таблица 3 '!C646</f>
        <v>1643042.14</v>
      </c>
      <c r="R649" s="145">
        <f t="shared" si="139"/>
        <v>1643042.14</v>
      </c>
      <c r="S649" s="145">
        <v>0</v>
      </c>
      <c r="T649" s="91">
        <f t="shared" si="133"/>
        <v>2236.3442765754726</v>
      </c>
      <c r="U649" s="91">
        <v>2236.34</v>
      </c>
      <c r="V649" s="148" t="s">
        <v>489</v>
      </c>
    </row>
    <row r="650" spans="1:22" s="6" customFormat="1" ht="47.25" customHeight="1" x14ac:dyDescent="0.25">
      <c r="A650" s="90">
        <v>11</v>
      </c>
      <c r="B650" s="68" t="s">
        <v>601</v>
      </c>
      <c r="C650" s="90" t="s">
        <v>39</v>
      </c>
      <c r="D650" s="90" t="s">
        <v>172</v>
      </c>
      <c r="E650" s="90" t="s">
        <v>36</v>
      </c>
      <c r="F650" s="90" t="s">
        <v>61</v>
      </c>
      <c r="G650" s="67">
        <v>2</v>
      </c>
      <c r="H650" s="67">
        <v>3</v>
      </c>
      <c r="I650" s="145">
        <v>991.68</v>
      </c>
      <c r="J650" s="145">
        <v>779.1</v>
      </c>
      <c r="K650" s="145">
        <v>779.1</v>
      </c>
      <c r="L650" s="146">
        <v>28</v>
      </c>
      <c r="M650" s="145">
        <f t="shared" si="138"/>
        <v>1075595.6600000001</v>
      </c>
      <c r="N650" s="145">
        <v>0</v>
      </c>
      <c r="O650" s="145">
        <v>0</v>
      </c>
      <c r="P650" s="145">
        <v>0</v>
      </c>
      <c r="Q650" s="145">
        <f>'Таблица 3 '!C647</f>
        <v>1075595.6600000001</v>
      </c>
      <c r="R650" s="145">
        <f t="shared" si="139"/>
        <v>1075595.6600000001</v>
      </c>
      <c r="S650" s="145">
        <v>0</v>
      </c>
      <c r="T650" s="91">
        <f t="shared" si="133"/>
        <v>1380.5617507380312</v>
      </c>
      <c r="U650" s="91">
        <v>1129.72</v>
      </c>
      <c r="V650" s="148" t="s">
        <v>489</v>
      </c>
    </row>
    <row r="651" spans="1:22" s="5" customFormat="1" ht="47.25" customHeight="1" x14ac:dyDescent="0.25">
      <c r="A651" s="90">
        <v>12</v>
      </c>
      <c r="B651" s="68" t="s">
        <v>602</v>
      </c>
      <c r="C651" s="90" t="s">
        <v>39</v>
      </c>
      <c r="D651" s="90">
        <v>1982</v>
      </c>
      <c r="E651" s="90" t="s">
        <v>36</v>
      </c>
      <c r="F651" s="90" t="s">
        <v>61</v>
      </c>
      <c r="G651" s="67">
        <v>2</v>
      </c>
      <c r="H651" s="67">
        <v>3</v>
      </c>
      <c r="I651" s="145">
        <v>892</v>
      </c>
      <c r="J651" s="145">
        <v>876.82</v>
      </c>
      <c r="K651" s="145">
        <v>828.82</v>
      </c>
      <c r="L651" s="146">
        <v>30</v>
      </c>
      <c r="M651" s="145">
        <f t="shared" si="138"/>
        <v>848932.8</v>
      </c>
      <c r="N651" s="145">
        <v>0</v>
      </c>
      <c r="O651" s="145">
        <v>0</v>
      </c>
      <c r="P651" s="145">
        <v>0</v>
      </c>
      <c r="Q651" s="145">
        <f>'Таблица 3 '!C648</f>
        <v>848932.8</v>
      </c>
      <c r="R651" s="145">
        <f t="shared" si="139"/>
        <v>848932.8</v>
      </c>
      <c r="S651" s="145">
        <v>0</v>
      </c>
      <c r="T651" s="91">
        <f t="shared" si="133"/>
        <v>968.19506854314454</v>
      </c>
      <c r="U651" s="91">
        <v>968.2</v>
      </c>
      <c r="V651" s="148" t="s">
        <v>489</v>
      </c>
    </row>
    <row r="652" spans="1:22" s="4" customFormat="1" ht="32.25" customHeight="1" x14ac:dyDescent="0.25">
      <c r="A652" s="102" t="s">
        <v>313</v>
      </c>
      <c r="B652" s="102"/>
      <c r="C652" s="139" t="s">
        <v>35</v>
      </c>
      <c r="D652" s="139" t="s">
        <v>35</v>
      </c>
      <c r="E652" s="139" t="s">
        <v>35</v>
      </c>
      <c r="F652" s="139" t="s">
        <v>35</v>
      </c>
      <c r="G652" s="140" t="s">
        <v>35</v>
      </c>
      <c r="H652" s="140" t="s">
        <v>35</v>
      </c>
      <c r="I652" s="141">
        <f>SUM(I653:I660)</f>
        <v>13748.6</v>
      </c>
      <c r="J652" s="141">
        <f t="shared" ref="J652:S652" si="140">SUM(J653:J660)</f>
        <v>11171.86</v>
      </c>
      <c r="K652" s="141">
        <f t="shared" si="140"/>
        <v>6440.59</v>
      </c>
      <c r="L652" s="142">
        <f t="shared" si="140"/>
        <v>312</v>
      </c>
      <c r="M652" s="141">
        <f t="shared" si="140"/>
        <v>20999466.379999999</v>
      </c>
      <c r="N652" s="141">
        <f t="shared" si="140"/>
        <v>0</v>
      </c>
      <c r="O652" s="141">
        <f t="shared" si="140"/>
        <v>0</v>
      </c>
      <c r="P652" s="141">
        <f t="shared" si="140"/>
        <v>0</v>
      </c>
      <c r="Q652" s="141">
        <f t="shared" si="140"/>
        <v>20999466.379999999</v>
      </c>
      <c r="R652" s="141">
        <f t="shared" si="140"/>
        <v>20999466.379999999</v>
      </c>
      <c r="S652" s="141">
        <f t="shared" si="140"/>
        <v>0</v>
      </c>
      <c r="T652" s="143" t="s">
        <v>36</v>
      </c>
      <c r="U652" s="143" t="s">
        <v>36</v>
      </c>
      <c r="V652" s="144" t="s">
        <v>36</v>
      </c>
    </row>
    <row r="653" spans="1:22" s="5" customFormat="1" ht="45.75" customHeight="1" x14ac:dyDescent="0.25">
      <c r="A653" s="90">
        <v>1</v>
      </c>
      <c r="B653" s="68" t="s">
        <v>314</v>
      </c>
      <c r="C653" s="90" t="s">
        <v>39</v>
      </c>
      <c r="D653" s="90">
        <v>1969</v>
      </c>
      <c r="E653" s="90" t="s">
        <v>36</v>
      </c>
      <c r="F653" s="90" t="s">
        <v>61</v>
      </c>
      <c r="G653" s="67">
        <v>5</v>
      </c>
      <c r="H653" s="67">
        <v>4</v>
      </c>
      <c r="I653" s="145">
        <v>4300.3</v>
      </c>
      <c r="J653" s="145">
        <v>3265.4</v>
      </c>
      <c r="K653" s="145">
        <v>791.4</v>
      </c>
      <c r="L653" s="146">
        <v>70</v>
      </c>
      <c r="M653" s="145">
        <f t="shared" ref="M653:M660" si="141">SUM(N653:Q653)</f>
        <v>336004.93</v>
      </c>
      <c r="N653" s="145">
        <v>0</v>
      </c>
      <c r="O653" s="145">
        <v>0</v>
      </c>
      <c r="P653" s="145">
        <v>0</v>
      </c>
      <c r="Q653" s="145">
        <f>'Таблица 3 '!C650</f>
        <v>336004.93</v>
      </c>
      <c r="R653" s="145">
        <f t="shared" ref="R653:R660" si="142">Q653</f>
        <v>336004.93</v>
      </c>
      <c r="S653" s="145">
        <v>0</v>
      </c>
      <c r="T653" s="91">
        <f t="shared" si="133"/>
        <v>102.89855147914497</v>
      </c>
      <c r="U653" s="91">
        <v>102.9</v>
      </c>
      <c r="V653" s="148" t="s">
        <v>489</v>
      </c>
    </row>
    <row r="654" spans="1:22" s="6" customFormat="1" ht="48" customHeight="1" x14ac:dyDescent="0.25">
      <c r="A654" s="90">
        <v>2</v>
      </c>
      <c r="B654" s="68" t="s">
        <v>603</v>
      </c>
      <c r="C654" s="90" t="s">
        <v>39</v>
      </c>
      <c r="D654" s="90">
        <v>1970</v>
      </c>
      <c r="E654" s="90" t="s">
        <v>36</v>
      </c>
      <c r="F654" s="90" t="s">
        <v>61</v>
      </c>
      <c r="G654" s="67">
        <v>5</v>
      </c>
      <c r="H654" s="67">
        <v>4</v>
      </c>
      <c r="I654" s="145">
        <v>4279.8999999999996</v>
      </c>
      <c r="J654" s="145">
        <v>3323.59</v>
      </c>
      <c r="K654" s="145">
        <v>1190.49</v>
      </c>
      <c r="L654" s="146">
        <v>72</v>
      </c>
      <c r="M654" s="145">
        <f t="shared" si="141"/>
        <v>815684.4</v>
      </c>
      <c r="N654" s="145">
        <v>0</v>
      </c>
      <c r="O654" s="145">
        <v>0</v>
      </c>
      <c r="P654" s="145">
        <v>0</v>
      </c>
      <c r="Q654" s="145">
        <f>'Таблица 3 '!C651</f>
        <v>815684.4</v>
      </c>
      <c r="R654" s="145">
        <f t="shared" si="142"/>
        <v>815684.4</v>
      </c>
      <c r="S654" s="145">
        <v>0</v>
      </c>
      <c r="T654" s="91">
        <f t="shared" si="133"/>
        <v>245.42269052440284</v>
      </c>
      <c r="U654" s="91">
        <v>245.42</v>
      </c>
      <c r="V654" s="148" t="s">
        <v>489</v>
      </c>
    </row>
    <row r="655" spans="1:22" s="5" customFormat="1" ht="45.75" customHeight="1" x14ac:dyDescent="0.25">
      <c r="A655" s="90">
        <v>3</v>
      </c>
      <c r="B655" s="68" t="s">
        <v>604</v>
      </c>
      <c r="C655" s="90" t="s">
        <v>39</v>
      </c>
      <c r="D655" s="90">
        <v>1969</v>
      </c>
      <c r="E655" s="90" t="s">
        <v>36</v>
      </c>
      <c r="F655" s="90" t="s">
        <v>40</v>
      </c>
      <c r="G655" s="67">
        <v>2</v>
      </c>
      <c r="H655" s="67">
        <v>2</v>
      </c>
      <c r="I655" s="145">
        <v>727</v>
      </c>
      <c r="J655" s="145">
        <v>690.47</v>
      </c>
      <c r="K655" s="145">
        <v>727</v>
      </c>
      <c r="L655" s="146">
        <v>23</v>
      </c>
      <c r="M655" s="145">
        <f t="shared" si="141"/>
        <v>3195274.76</v>
      </c>
      <c r="N655" s="145">
        <v>0</v>
      </c>
      <c r="O655" s="145">
        <v>0</v>
      </c>
      <c r="P655" s="145">
        <v>0</v>
      </c>
      <c r="Q655" s="145">
        <f>'Таблица 3 '!C652</f>
        <v>3195274.76</v>
      </c>
      <c r="R655" s="145">
        <f t="shared" si="142"/>
        <v>3195274.76</v>
      </c>
      <c r="S655" s="145">
        <v>0</v>
      </c>
      <c r="T655" s="91">
        <f t="shared" si="133"/>
        <v>4627.6807971381804</v>
      </c>
      <c r="U655" s="91">
        <v>4627.6807971381804</v>
      </c>
      <c r="V655" s="148" t="s">
        <v>489</v>
      </c>
    </row>
    <row r="656" spans="1:22" s="5" customFormat="1" ht="45.75" customHeight="1" x14ac:dyDescent="0.25">
      <c r="A656" s="90">
        <v>4</v>
      </c>
      <c r="B656" s="68" t="s">
        <v>605</v>
      </c>
      <c r="C656" s="90" t="s">
        <v>39</v>
      </c>
      <c r="D656" s="90">
        <v>1961</v>
      </c>
      <c r="E656" s="90" t="s">
        <v>36</v>
      </c>
      <c r="F656" s="90" t="s">
        <v>40</v>
      </c>
      <c r="G656" s="67">
        <v>2</v>
      </c>
      <c r="H656" s="67">
        <v>2</v>
      </c>
      <c r="I656" s="145">
        <v>642.1</v>
      </c>
      <c r="J656" s="145">
        <v>642.1</v>
      </c>
      <c r="K656" s="145">
        <v>602.80000000000007</v>
      </c>
      <c r="L656" s="146">
        <v>36</v>
      </c>
      <c r="M656" s="145">
        <f t="shared" si="141"/>
        <v>3611535.82</v>
      </c>
      <c r="N656" s="145">
        <v>0</v>
      </c>
      <c r="O656" s="145">
        <v>0</v>
      </c>
      <c r="P656" s="145">
        <v>0</v>
      </c>
      <c r="Q656" s="145">
        <f>'Таблица 3 '!C653</f>
        <v>3611535.82</v>
      </c>
      <c r="R656" s="145">
        <f t="shared" si="142"/>
        <v>3611535.82</v>
      </c>
      <c r="S656" s="145">
        <v>0</v>
      </c>
      <c r="T656" s="91">
        <f t="shared" si="133"/>
        <v>5624.5691013860769</v>
      </c>
      <c r="U656" s="91">
        <v>5624.5691013860769</v>
      </c>
      <c r="V656" s="148" t="s">
        <v>489</v>
      </c>
    </row>
    <row r="657" spans="1:22" s="5" customFormat="1" ht="45.75" customHeight="1" x14ac:dyDescent="0.25">
      <c r="A657" s="90">
        <v>5</v>
      </c>
      <c r="B657" s="68" t="s">
        <v>606</v>
      </c>
      <c r="C657" s="90" t="s">
        <v>39</v>
      </c>
      <c r="D657" s="90">
        <v>1961</v>
      </c>
      <c r="E657" s="90" t="s">
        <v>36</v>
      </c>
      <c r="F657" s="90" t="s">
        <v>40</v>
      </c>
      <c r="G657" s="67">
        <v>2</v>
      </c>
      <c r="H657" s="67">
        <v>2</v>
      </c>
      <c r="I657" s="145">
        <v>636.5</v>
      </c>
      <c r="J657" s="145">
        <v>636.5</v>
      </c>
      <c r="K657" s="145">
        <v>636.5</v>
      </c>
      <c r="L657" s="146">
        <v>27</v>
      </c>
      <c r="M657" s="145">
        <f t="shared" si="141"/>
        <v>2921564.7</v>
      </c>
      <c r="N657" s="145">
        <v>0</v>
      </c>
      <c r="O657" s="145">
        <v>0</v>
      </c>
      <c r="P657" s="145">
        <v>0</v>
      </c>
      <c r="Q657" s="145">
        <f>'Таблица 3 '!C654</f>
        <v>2921564.7</v>
      </c>
      <c r="R657" s="145">
        <f t="shared" si="142"/>
        <v>2921564.7</v>
      </c>
      <c r="S657" s="145">
        <v>0</v>
      </c>
      <c r="T657" s="91">
        <f t="shared" si="133"/>
        <v>4590.0466614296938</v>
      </c>
      <c r="U657" s="91">
        <v>4590.0466614296938</v>
      </c>
      <c r="V657" s="148" t="s">
        <v>489</v>
      </c>
    </row>
    <row r="658" spans="1:22" s="5" customFormat="1" ht="45.75" customHeight="1" x14ac:dyDescent="0.25">
      <c r="A658" s="90">
        <v>6</v>
      </c>
      <c r="B658" s="68" t="s">
        <v>607</v>
      </c>
      <c r="C658" s="90" t="s">
        <v>39</v>
      </c>
      <c r="D658" s="90">
        <v>1971</v>
      </c>
      <c r="E658" s="90" t="s">
        <v>36</v>
      </c>
      <c r="F658" s="90" t="s">
        <v>40</v>
      </c>
      <c r="G658" s="67">
        <v>2</v>
      </c>
      <c r="H658" s="67">
        <v>2</v>
      </c>
      <c r="I658" s="145">
        <v>670.8</v>
      </c>
      <c r="J658" s="145">
        <v>670.8</v>
      </c>
      <c r="K658" s="145">
        <v>641.09999999999991</v>
      </c>
      <c r="L658" s="146">
        <v>25</v>
      </c>
      <c r="M658" s="145">
        <f t="shared" si="141"/>
        <v>3043062.63</v>
      </c>
      <c r="N658" s="145">
        <v>0</v>
      </c>
      <c r="O658" s="145">
        <v>0</v>
      </c>
      <c r="P658" s="145">
        <v>0</v>
      </c>
      <c r="Q658" s="145">
        <f>'Таблица 3 '!C655</f>
        <v>3043062.63</v>
      </c>
      <c r="R658" s="145">
        <f t="shared" si="142"/>
        <v>3043062.63</v>
      </c>
      <c r="S658" s="145">
        <v>0</v>
      </c>
      <c r="T658" s="91">
        <f t="shared" si="133"/>
        <v>4536.4678443649373</v>
      </c>
      <c r="U658" s="91">
        <v>4536.4678443649373</v>
      </c>
      <c r="V658" s="148" t="s">
        <v>489</v>
      </c>
    </row>
    <row r="659" spans="1:22" s="5" customFormat="1" ht="45.75" customHeight="1" x14ac:dyDescent="0.25">
      <c r="A659" s="90">
        <v>7</v>
      </c>
      <c r="B659" s="68" t="s">
        <v>608</v>
      </c>
      <c r="C659" s="90" t="s">
        <v>39</v>
      </c>
      <c r="D659" s="90">
        <v>1961</v>
      </c>
      <c r="E659" s="90" t="s">
        <v>36</v>
      </c>
      <c r="F659" s="90" t="s">
        <v>40</v>
      </c>
      <c r="G659" s="67">
        <v>2</v>
      </c>
      <c r="H659" s="67">
        <v>2</v>
      </c>
      <c r="I659" s="145">
        <v>1224</v>
      </c>
      <c r="J659" s="145">
        <v>1224</v>
      </c>
      <c r="K659" s="145">
        <v>1132.3</v>
      </c>
      <c r="L659" s="146">
        <v>28</v>
      </c>
      <c r="M659" s="145">
        <f t="shared" si="141"/>
        <v>3519551.69</v>
      </c>
      <c r="N659" s="145">
        <v>0</v>
      </c>
      <c r="O659" s="145">
        <v>0</v>
      </c>
      <c r="P659" s="145">
        <v>0</v>
      </c>
      <c r="Q659" s="145">
        <f>'Таблица 3 '!C656</f>
        <v>3519551.69</v>
      </c>
      <c r="R659" s="145">
        <f t="shared" si="142"/>
        <v>3519551.69</v>
      </c>
      <c r="S659" s="145">
        <v>0</v>
      </c>
      <c r="T659" s="91">
        <f t="shared" si="133"/>
        <v>2875.4507271241828</v>
      </c>
      <c r="U659" s="91">
        <v>2875.4507271241828</v>
      </c>
      <c r="V659" s="148" t="s">
        <v>489</v>
      </c>
    </row>
    <row r="660" spans="1:22" s="5" customFormat="1" ht="45.75" customHeight="1" x14ac:dyDescent="0.25">
      <c r="A660" s="90">
        <v>8</v>
      </c>
      <c r="B660" s="68" t="s">
        <v>609</v>
      </c>
      <c r="C660" s="90" t="s">
        <v>39</v>
      </c>
      <c r="D660" s="90">
        <v>1961</v>
      </c>
      <c r="E660" s="90" t="s">
        <v>36</v>
      </c>
      <c r="F660" s="90" t="s">
        <v>40</v>
      </c>
      <c r="G660" s="67">
        <v>2</v>
      </c>
      <c r="H660" s="67">
        <v>2</v>
      </c>
      <c r="I660" s="145">
        <v>1268</v>
      </c>
      <c r="J660" s="145">
        <v>719</v>
      </c>
      <c r="K660" s="145">
        <v>719</v>
      </c>
      <c r="L660" s="146">
        <v>31</v>
      </c>
      <c r="M660" s="145">
        <f t="shared" si="141"/>
        <v>3556787.45</v>
      </c>
      <c r="N660" s="145">
        <v>0</v>
      </c>
      <c r="O660" s="145">
        <v>0</v>
      </c>
      <c r="P660" s="145">
        <v>0</v>
      </c>
      <c r="Q660" s="145">
        <f>'Таблица 3 '!C657</f>
        <v>3556787.45</v>
      </c>
      <c r="R660" s="145">
        <f t="shared" si="142"/>
        <v>3556787.45</v>
      </c>
      <c r="S660" s="145">
        <v>0</v>
      </c>
      <c r="T660" s="91">
        <f t="shared" si="133"/>
        <v>4946.8531988873438</v>
      </c>
      <c r="U660" s="91">
        <v>4946.8531988873438</v>
      </c>
      <c r="V660" s="148" t="s">
        <v>489</v>
      </c>
    </row>
    <row r="661" spans="1:22" s="4" customFormat="1" ht="30" customHeight="1" x14ac:dyDescent="0.25">
      <c r="A661" s="102" t="s">
        <v>315</v>
      </c>
      <c r="B661" s="102"/>
      <c r="C661" s="139" t="s">
        <v>35</v>
      </c>
      <c r="D661" s="139" t="s">
        <v>35</v>
      </c>
      <c r="E661" s="139" t="s">
        <v>35</v>
      </c>
      <c r="F661" s="139" t="s">
        <v>35</v>
      </c>
      <c r="G661" s="140" t="s">
        <v>35</v>
      </c>
      <c r="H661" s="140" t="s">
        <v>35</v>
      </c>
      <c r="I661" s="141">
        <f>I662</f>
        <v>572.79999999999995</v>
      </c>
      <c r="J661" s="141">
        <f t="shared" ref="J661:S661" si="143">J662</f>
        <v>540.9</v>
      </c>
      <c r="K661" s="141">
        <f t="shared" si="143"/>
        <v>487.4</v>
      </c>
      <c r="L661" s="142">
        <f t="shared" si="143"/>
        <v>24</v>
      </c>
      <c r="M661" s="141">
        <f t="shared" si="143"/>
        <v>2915066.67</v>
      </c>
      <c r="N661" s="141">
        <f t="shared" si="143"/>
        <v>0</v>
      </c>
      <c r="O661" s="141">
        <f t="shared" si="143"/>
        <v>0</v>
      </c>
      <c r="P661" s="141">
        <f t="shared" si="143"/>
        <v>0</v>
      </c>
      <c r="Q661" s="141">
        <f t="shared" si="143"/>
        <v>2915066.67</v>
      </c>
      <c r="R661" s="141">
        <f t="shared" si="143"/>
        <v>2915066.67</v>
      </c>
      <c r="S661" s="141">
        <f t="shared" si="143"/>
        <v>0</v>
      </c>
      <c r="T661" s="143" t="s">
        <v>36</v>
      </c>
      <c r="U661" s="143" t="s">
        <v>36</v>
      </c>
      <c r="V661" s="144" t="s">
        <v>36</v>
      </c>
    </row>
    <row r="662" spans="1:22" s="5" customFormat="1" ht="45.75" customHeight="1" x14ac:dyDescent="0.25">
      <c r="A662" s="90">
        <v>1</v>
      </c>
      <c r="B662" s="68" t="s">
        <v>316</v>
      </c>
      <c r="C662" s="90" t="s">
        <v>39</v>
      </c>
      <c r="D662" s="90" t="s">
        <v>92</v>
      </c>
      <c r="E662" s="90">
        <v>2020</v>
      </c>
      <c r="F662" s="90" t="s">
        <v>61</v>
      </c>
      <c r="G662" s="67">
        <v>2</v>
      </c>
      <c r="H662" s="67">
        <v>3</v>
      </c>
      <c r="I662" s="145">
        <v>572.79999999999995</v>
      </c>
      <c r="J662" s="145">
        <v>540.9</v>
      </c>
      <c r="K662" s="145">
        <v>487.4</v>
      </c>
      <c r="L662" s="146">
        <v>24</v>
      </c>
      <c r="M662" s="145">
        <f>SUM(N662:Q662)</f>
        <v>2915066.67</v>
      </c>
      <c r="N662" s="145">
        <v>0</v>
      </c>
      <c r="O662" s="145">
        <v>0</v>
      </c>
      <c r="P662" s="145">
        <v>0</v>
      </c>
      <c r="Q662" s="145">
        <f>'Таблица 3 '!C659</f>
        <v>2915066.67</v>
      </c>
      <c r="R662" s="145">
        <f>Q662</f>
        <v>2915066.67</v>
      </c>
      <c r="S662" s="145">
        <v>0</v>
      </c>
      <c r="T662" s="91">
        <f t="shared" si="133"/>
        <v>5389.289462007765</v>
      </c>
      <c r="U662" s="91">
        <v>5389.29</v>
      </c>
      <c r="V662" s="148" t="s">
        <v>489</v>
      </c>
    </row>
    <row r="663" spans="1:22" s="4" customFormat="1" ht="30" customHeight="1" x14ac:dyDescent="0.25">
      <c r="A663" s="73" t="s">
        <v>610</v>
      </c>
      <c r="B663" s="73"/>
      <c r="C663" s="139" t="s">
        <v>35</v>
      </c>
      <c r="D663" s="139" t="s">
        <v>35</v>
      </c>
      <c r="E663" s="139" t="s">
        <v>35</v>
      </c>
      <c r="F663" s="139" t="s">
        <v>35</v>
      </c>
      <c r="G663" s="140" t="s">
        <v>35</v>
      </c>
      <c r="H663" s="140" t="s">
        <v>35</v>
      </c>
      <c r="I663" s="141">
        <f>SUM(I664:I665)</f>
        <v>4233.8</v>
      </c>
      <c r="J663" s="141">
        <f t="shared" ref="J663:S663" si="144">SUM(J664:J665)</f>
        <v>4122</v>
      </c>
      <c r="K663" s="141">
        <f t="shared" si="144"/>
        <v>4122</v>
      </c>
      <c r="L663" s="142">
        <f t="shared" si="144"/>
        <v>104</v>
      </c>
      <c r="M663" s="141">
        <f t="shared" si="144"/>
        <v>2494154.91</v>
      </c>
      <c r="N663" s="141">
        <f t="shared" si="144"/>
        <v>0</v>
      </c>
      <c r="O663" s="141">
        <f t="shared" si="144"/>
        <v>0</v>
      </c>
      <c r="P663" s="141">
        <f t="shared" si="144"/>
        <v>0</v>
      </c>
      <c r="Q663" s="141">
        <f t="shared" si="144"/>
        <v>2494154.91</v>
      </c>
      <c r="R663" s="141">
        <f t="shared" si="144"/>
        <v>2494154.91</v>
      </c>
      <c r="S663" s="141">
        <f t="shared" si="144"/>
        <v>0</v>
      </c>
      <c r="T663" s="143" t="s">
        <v>36</v>
      </c>
      <c r="U663" s="143" t="s">
        <v>36</v>
      </c>
      <c r="V663" s="144" t="s">
        <v>36</v>
      </c>
    </row>
    <row r="664" spans="1:22" s="5" customFormat="1" ht="45" customHeight="1" x14ac:dyDescent="0.25">
      <c r="A664" s="90">
        <v>1</v>
      </c>
      <c r="B664" s="68" t="s">
        <v>611</v>
      </c>
      <c r="C664" s="90" t="s">
        <v>39</v>
      </c>
      <c r="D664" s="90" t="s">
        <v>45</v>
      </c>
      <c r="E664" s="90">
        <v>2018</v>
      </c>
      <c r="F664" s="90" t="s">
        <v>61</v>
      </c>
      <c r="G664" s="67">
        <v>3</v>
      </c>
      <c r="H664" s="67">
        <v>3</v>
      </c>
      <c r="I664" s="145">
        <v>1668</v>
      </c>
      <c r="J664" s="145">
        <v>1556.2</v>
      </c>
      <c r="K664" s="145">
        <v>1556.2</v>
      </c>
      <c r="L664" s="146">
        <v>52</v>
      </c>
      <c r="M664" s="145">
        <f t="shared" ref="M664:M665" si="145">SUM(N664:Q664)</f>
        <v>207422.91</v>
      </c>
      <c r="N664" s="145">
        <v>0</v>
      </c>
      <c r="O664" s="145">
        <v>0</v>
      </c>
      <c r="P664" s="145">
        <v>0</v>
      </c>
      <c r="Q664" s="145">
        <f>'Таблица 3 '!C661</f>
        <v>207422.91</v>
      </c>
      <c r="R664" s="145">
        <f t="shared" ref="R664:R665" si="146">Q664</f>
        <v>207422.91</v>
      </c>
      <c r="S664" s="145">
        <v>0</v>
      </c>
      <c r="T664" s="91">
        <f t="shared" si="133"/>
        <v>133.28807993831126</v>
      </c>
      <c r="U664" s="91">
        <v>3558.94</v>
      </c>
      <c r="V664" s="148" t="s">
        <v>489</v>
      </c>
    </row>
    <row r="665" spans="1:22" s="5" customFormat="1" ht="45" customHeight="1" x14ac:dyDescent="0.25">
      <c r="A665" s="90">
        <v>2</v>
      </c>
      <c r="B665" s="68" t="s">
        <v>612</v>
      </c>
      <c r="C665" s="90" t="s">
        <v>39</v>
      </c>
      <c r="D665" s="90">
        <v>1991</v>
      </c>
      <c r="E665" s="90">
        <v>2018</v>
      </c>
      <c r="F665" s="90" t="s">
        <v>46</v>
      </c>
      <c r="G665" s="67">
        <v>5</v>
      </c>
      <c r="H665" s="67">
        <v>2</v>
      </c>
      <c r="I665" s="145">
        <v>2565.8000000000002</v>
      </c>
      <c r="J665" s="145">
        <v>2565.8000000000002</v>
      </c>
      <c r="K665" s="145">
        <v>2565.8000000000002</v>
      </c>
      <c r="L665" s="146">
        <v>52</v>
      </c>
      <c r="M665" s="145">
        <f t="shared" si="145"/>
        <v>2286732</v>
      </c>
      <c r="N665" s="145">
        <v>0</v>
      </c>
      <c r="O665" s="145">
        <v>0</v>
      </c>
      <c r="P665" s="145">
        <v>0</v>
      </c>
      <c r="Q665" s="145">
        <f>'Таблица 3 '!C662</f>
        <v>2286732</v>
      </c>
      <c r="R665" s="145">
        <f t="shared" si="146"/>
        <v>2286732</v>
      </c>
      <c r="S665" s="145">
        <v>0</v>
      </c>
      <c r="T665" s="91">
        <f t="shared" si="133"/>
        <v>891.23548211084255</v>
      </c>
      <c r="U665" s="91">
        <v>1469.43</v>
      </c>
      <c r="V665" s="148" t="s">
        <v>489</v>
      </c>
    </row>
    <row r="666" spans="1:22" s="4" customFormat="1" ht="30.75" customHeight="1" x14ac:dyDescent="0.25">
      <c r="A666" s="102" t="s">
        <v>321</v>
      </c>
      <c r="B666" s="102"/>
      <c r="C666" s="139" t="s">
        <v>35</v>
      </c>
      <c r="D666" s="139" t="s">
        <v>35</v>
      </c>
      <c r="E666" s="139" t="s">
        <v>35</v>
      </c>
      <c r="F666" s="139" t="s">
        <v>35</v>
      </c>
      <c r="G666" s="140" t="s">
        <v>35</v>
      </c>
      <c r="H666" s="140" t="s">
        <v>35</v>
      </c>
      <c r="I666" s="141">
        <f t="shared" ref="I666:I667" si="147">I667</f>
        <v>3614</v>
      </c>
      <c r="J666" s="141">
        <f t="shared" ref="J666:S667" si="148">J667</f>
        <v>2367.17</v>
      </c>
      <c r="K666" s="141">
        <f t="shared" si="148"/>
        <v>2130.23</v>
      </c>
      <c r="L666" s="142">
        <f t="shared" si="148"/>
        <v>133</v>
      </c>
      <c r="M666" s="141">
        <f t="shared" si="148"/>
        <v>1925128.06</v>
      </c>
      <c r="N666" s="141">
        <f t="shared" si="148"/>
        <v>0</v>
      </c>
      <c r="O666" s="141">
        <f t="shared" si="148"/>
        <v>0</v>
      </c>
      <c r="P666" s="141">
        <f t="shared" si="148"/>
        <v>0</v>
      </c>
      <c r="Q666" s="141">
        <f t="shared" si="148"/>
        <v>1925128.06</v>
      </c>
      <c r="R666" s="141">
        <f t="shared" si="148"/>
        <v>1925128.06</v>
      </c>
      <c r="S666" s="141">
        <f t="shared" si="148"/>
        <v>0</v>
      </c>
      <c r="T666" s="143" t="s">
        <v>36</v>
      </c>
      <c r="U666" s="143" t="s">
        <v>36</v>
      </c>
      <c r="V666" s="144" t="s">
        <v>36</v>
      </c>
    </row>
    <row r="667" spans="1:22" s="4" customFormat="1" ht="26.25" customHeight="1" x14ac:dyDescent="0.25">
      <c r="A667" s="102" t="s">
        <v>322</v>
      </c>
      <c r="B667" s="102"/>
      <c r="C667" s="139" t="s">
        <v>35</v>
      </c>
      <c r="D667" s="139" t="s">
        <v>35</v>
      </c>
      <c r="E667" s="139" t="s">
        <v>35</v>
      </c>
      <c r="F667" s="139" t="s">
        <v>35</v>
      </c>
      <c r="G667" s="140" t="s">
        <v>35</v>
      </c>
      <c r="H667" s="140" t="s">
        <v>35</v>
      </c>
      <c r="I667" s="141">
        <f t="shared" si="147"/>
        <v>3614</v>
      </c>
      <c r="J667" s="141">
        <f t="shared" si="148"/>
        <v>2367.17</v>
      </c>
      <c r="K667" s="141">
        <f t="shared" si="148"/>
        <v>2130.23</v>
      </c>
      <c r="L667" s="142">
        <f t="shared" si="148"/>
        <v>133</v>
      </c>
      <c r="M667" s="141">
        <f t="shared" si="148"/>
        <v>1925128.06</v>
      </c>
      <c r="N667" s="141">
        <f t="shared" si="148"/>
        <v>0</v>
      </c>
      <c r="O667" s="141">
        <f t="shared" si="148"/>
        <v>0</v>
      </c>
      <c r="P667" s="141">
        <f t="shared" si="148"/>
        <v>0</v>
      </c>
      <c r="Q667" s="141">
        <f t="shared" si="148"/>
        <v>1925128.06</v>
      </c>
      <c r="R667" s="141">
        <f t="shared" si="148"/>
        <v>1925128.06</v>
      </c>
      <c r="S667" s="141">
        <f t="shared" si="148"/>
        <v>0</v>
      </c>
      <c r="T667" s="143" t="s">
        <v>36</v>
      </c>
      <c r="U667" s="143" t="s">
        <v>36</v>
      </c>
      <c r="V667" s="144" t="s">
        <v>36</v>
      </c>
    </row>
    <row r="668" spans="1:22" s="5" customFormat="1" ht="45" x14ac:dyDescent="0.25">
      <c r="A668" s="90">
        <v>1</v>
      </c>
      <c r="B668" s="68" t="s">
        <v>613</v>
      </c>
      <c r="C668" s="90" t="s">
        <v>39</v>
      </c>
      <c r="D668" s="90" t="s">
        <v>67</v>
      </c>
      <c r="E668" s="90" t="s">
        <v>36</v>
      </c>
      <c r="F668" s="90" t="s">
        <v>61</v>
      </c>
      <c r="G668" s="67">
        <v>5</v>
      </c>
      <c r="H668" s="67">
        <v>4</v>
      </c>
      <c r="I668" s="145">
        <v>3614</v>
      </c>
      <c r="J668" s="145">
        <v>2367.17</v>
      </c>
      <c r="K668" s="145">
        <v>2130.23</v>
      </c>
      <c r="L668" s="146">
        <v>133</v>
      </c>
      <c r="M668" s="145">
        <f>SUM(N668:Q668)</f>
        <v>1925128.06</v>
      </c>
      <c r="N668" s="145">
        <v>0</v>
      </c>
      <c r="O668" s="145">
        <v>0</v>
      </c>
      <c r="P668" s="145">
        <v>0</v>
      </c>
      <c r="Q668" s="145">
        <f>'Таблица 3 '!C665</f>
        <v>1925128.06</v>
      </c>
      <c r="R668" s="145">
        <f>Q668</f>
        <v>1925128.06</v>
      </c>
      <c r="S668" s="145">
        <v>0</v>
      </c>
      <c r="T668" s="91">
        <f t="shared" si="133"/>
        <v>813.26143031552442</v>
      </c>
      <c r="U668" s="91">
        <v>813.26</v>
      </c>
      <c r="V668" s="148" t="s">
        <v>489</v>
      </c>
    </row>
    <row r="669" spans="1:22" s="4" customFormat="1" ht="33" customHeight="1" x14ac:dyDescent="0.25">
      <c r="A669" s="102" t="s">
        <v>327</v>
      </c>
      <c r="B669" s="102"/>
      <c r="C669" s="139" t="s">
        <v>35</v>
      </c>
      <c r="D669" s="139" t="s">
        <v>35</v>
      </c>
      <c r="E669" s="139" t="s">
        <v>35</v>
      </c>
      <c r="F669" s="139" t="s">
        <v>35</v>
      </c>
      <c r="G669" s="140" t="s">
        <v>35</v>
      </c>
      <c r="H669" s="140" t="s">
        <v>35</v>
      </c>
      <c r="I669" s="141">
        <f>I670+I698</f>
        <v>69920.850000000006</v>
      </c>
      <c r="J669" s="141">
        <f>J670+J698</f>
        <v>56090.75</v>
      </c>
      <c r="K669" s="141">
        <f>K670+K698</f>
        <v>43040.250000000007</v>
      </c>
      <c r="L669" s="142">
        <f>L670+L698</f>
        <v>2083</v>
      </c>
      <c r="M669" s="141">
        <f>M670+M698</f>
        <v>70476050.099999994</v>
      </c>
      <c r="N669" s="141">
        <f>N670+N698</f>
        <v>0</v>
      </c>
      <c r="O669" s="141">
        <f>O670+O698</f>
        <v>0</v>
      </c>
      <c r="P669" s="141">
        <f>P670+P698</f>
        <v>0</v>
      </c>
      <c r="Q669" s="141">
        <f>Q670+Q698</f>
        <v>70476050.099999994</v>
      </c>
      <c r="R669" s="141">
        <f>R670+R698</f>
        <v>70476050.099999994</v>
      </c>
      <c r="S669" s="141">
        <f>S670+S698</f>
        <v>0</v>
      </c>
      <c r="T669" s="143" t="s">
        <v>36</v>
      </c>
      <c r="U669" s="143" t="s">
        <v>36</v>
      </c>
      <c r="V669" s="144" t="s">
        <v>36</v>
      </c>
    </row>
    <row r="670" spans="1:22" s="4" customFormat="1" ht="30" customHeight="1" x14ac:dyDescent="0.25">
      <c r="A670" s="102" t="s">
        <v>328</v>
      </c>
      <c r="B670" s="102"/>
      <c r="C670" s="139" t="s">
        <v>35</v>
      </c>
      <c r="D670" s="139" t="s">
        <v>35</v>
      </c>
      <c r="E670" s="139" t="s">
        <v>35</v>
      </c>
      <c r="F670" s="139" t="s">
        <v>35</v>
      </c>
      <c r="G670" s="140" t="s">
        <v>35</v>
      </c>
      <c r="H670" s="140" t="s">
        <v>35</v>
      </c>
      <c r="I670" s="141">
        <f>SUM(I671:I697)</f>
        <v>65163.150000000009</v>
      </c>
      <c r="J670" s="141">
        <f>SUM(J671:J697)</f>
        <v>51807.65</v>
      </c>
      <c r="K670" s="141">
        <f>SUM(K671:K697)</f>
        <v>39245.850000000006</v>
      </c>
      <c r="L670" s="142">
        <f>SUM(L671:L697)</f>
        <v>1890</v>
      </c>
      <c r="M670" s="141">
        <f>SUM(M671:M697)</f>
        <v>58786240.61999999</v>
      </c>
      <c r="N670" s="141">
        <f>SUM(N671:N697)</f>
        <v>0</v>
      </c>
      <c r="O670" s="141">
        <f>SUM(O671:O697)</f>
        <v>0</v>
      </c>
      <c r="P670" s="141">
        <f>SUM(P671:P697)</f>
        <v>0</v>
      </c>
      <c r="Q670" s="141">
        <f>SUM(Q671:Q697)</f>
        <v>58786240.61999999</v>
      </c>
      <c r="R670" s="141">
        <f>SUM(R671:R697)</f>
        <v>58786240.61999999</v>
      </c>
      <c r="S670" s="141">
        <f>SUM(S671:S697)</f>
        <v>0</v>
      </c>
      <c r="T670" s="143" t="s">
        <v>36</v>
      </c>
      <c r="U670" s="143" t="s">
        <v>36</v>
      </c>
      <c r="V670" s="144" t="s">
        <v>36</v>
      </c>
    </row>
    <row r="671" spans="1:22" s="6" customFormat="1" ht="45.75" customHeight="1" x14ac:dyDescent="0.25">
      <c r="A671" s="90">
        <v>1</v>
      </c>
      <c r="B671" s="50" t="s">
        <v>1097</v>
      </c>
      <c r="C671" s="90" t="s">
        <v>250</v>
      </c>
      <c r="D671" s="90">
        <v>1984</v>
      </c>
      <c r="E671" s="90" t="s">
        <v>36</v>
      </c>
      <c r="F671" s="90" t="s">
        <v>46</v>
      </c>
      <c r="G671" s="67">
        <v>5</v>
      </c>
      <c r="H671" s="67">
        <v>4</v>
      </c>
      <c r="I671" s="145">
        <v>4434.2</v>
      </c>
      <c r="J671" s="145">
        <v>3660.8</v>
      </c>
      <c r="K671" s="145">
        <v>773.4</v>
      </c>
      <c r="L671" s="153">
        <v>80</v>
      </c>
      <c r="M671" s="145">
        <f t="shared" ref="M671" si="149">SUM(N671:Q671)</f>
        <v>1063970.08</v>
      </c>
      <c r="N671" s="145">
        <v>0</v>
      </c>
      <c r="O671" s="145">
        <v>0</v>
      </c>
      <c r="P671" s="145">
        <v>0</v>
      </c>
      <c r="Q671" s="145">
        <f>'Таблица 3 '!C668</f>
        <v>1063970.08</v>
      </c>
      <c r="R671" s="145">
        <f t="shared" ref="R671" si="150">Q671</f>
        <v>1063970.08</v>
      </c>
      <c r="S671" s="145">
        <v>0</v>
      </c>
      <c r="T671" s="91">
        <f t="shared" ref="T671" si="151">M671/J671</f>
        <v>290.6386800699301</v>
      </c>
      <c r="U671" s="91">
        <v>1009.06</v>
      </c>
      <c r="V671" s="148" t="s">
        <v>489</v>
      </c>
    </row>
    <row r="672" spans="1:22" s="6" customFormat="1" ht="45.75" customHeight="1" x14ac:dyDescent="0.25">
      <c r="A672" s="90">
        <v>2</v>
      </c>
      <c r="B672" s="50" t="s">
        <v>1098</v>
      </c>
      <c r="C672" s="90" t="s">
        <v>250</v>
      </c>
      <c r="D672" s="90">
        <v>1972</v>
      </c>
      <c r="E672" s="90" t="s">
        <v>36</v>
      </c>
      <c r="F672" s="90" t="s">
        <v>46</v>
      </c>
      <c r="G672" s="67">
        <v>5</v>
      </c>
      <c r="H672" s="67">
        <v>4</v>
      </c>
      <c r="I672" s="145">
        <v>337</v>
      </c>
      <c r="J672" s="145">
        <v>3308.7</v>
      </c>
      <c r="K672" s="145">
        <v>262.7</v>
      </c>
      <c r="L672" s="153">
        <v>82</v>
      </c>
      <c r="M672" s="145">
        <f t="shared" ref="M672:M673" si="152">SUM(N672:Q672)</f>
        <v>958790.32</v>
      </c>
      <c r="N672" s="145">
        <v>0</v>
      </c>
      <c r="O672" s="145">
        <v>0</v>
      </c>
      <c r="P672" s="145">
        <v>0</v>
      </c>
      <c r="Q672" s="145">
        <f>'Таблица 3 '!C669</f>
        <v>958790.32</v>
      </c>
      <c r="R672" s="145">
        <f t="shared" ref="R672:R673" si="153">Q672</f>
        <v>958790.32</v>
      </c>
      <c r="S672" s="145">
        <v>0</v>
      </c>
      <c r="T672" s="91">
        <f t="shared" ref="T672:T673" si="154">M672/J672</f>
        <v>289.77855955511228</v>
      </c>
      <c r="U672" s="91">
        <v>1009.06</v>
      </c>
      <c r="V672" s="148" t="s">
        <v>489</v>
      </c>
    </row>
    <row r="673" spans="1:22" s="6" customFormat="1" ht="45.75" customHeight="1" x14ac:dyDescent="0.25">
      <c r="A673" s="90">
        <v>3</v>
      </c>
      <c r="B673" s="50" t="s">
        <v>1099</v>
      </c>
      <c r="C673" s="90" t="s">
        <v>250</v>
      </c>
      <c r="D673" s="90">
        <v>1975</v>
      </c>
      <c r="E673" s="90" t="s">
        <v>36</v>
      </c>
      <c r="F673" s="90" t="s">
        <v>46</v>
      </c>
      <c r="G673" s="67">
        <v>5</v>
      </c>
      <c r="H673" s="67">
        <v>4</v>
      </c>
      <c r="I673" s="145">
        <v>3264.9</v>
      </c>
      <c r="J673" s="154">
        <v>1267.2</v>
      </c>
      <c r="K673" s="145">
        <v>197.7</v>
      </c>
      <c r="L673" s="153">
        <v>81</v>
      </c>
      <c r="M673" s="145">
        <f t="shared" si="152"/>
        <v>954325.5</v>
      </c>
      <c r="N673" s="145">
        <v>0</v>
      </c>
      <c r="O673" s="145">
        <v>0</v>
      </c>
      <c r="P673" s="145">
        <v>0</v>
      </c>
      <c r="Q673" s="145">
        <f>'Таблица 3 '!C670</f>
        <v>954325.5</v>
      </c>
      <c r="R673" s="145">
        <f t="shared" si="153"/>
        <v>954325.5</v>
      </c>
      <c r="S673" s="145">
        <v>0</v>
      </c>
      <c r="T673" s="91">
        <f t="shared" si="154"/>
        <v>753.09777462121212</v>
      </c>
      <c r="U673" s="91">
        <v>1009.06</v>
      </c>
      <c r="V673" s="148" t="s">
        <v>489</v>
      </c>
    </row>
    <row r="674" spans="1:22" s="6" customFormat="1" ht="45.75" customHeight="1" x14ac:dyDescent="0.25">
      <c r="A674" s="90">
        <v>4</v>
      </c>
      <c r="B674" s="50" t="s">
        <v>1100</v>
      </c>
      <c r="C674" s="90" t="s">
        <v>250</v>
      </c>
      <c r="D674" s="90">
        <v>1975</v>
      </c>
      <c r="E674" s="90" t="s">
        <v>36</v>
      </c>
      <c r="F674" s="90" t="s">
        <v>46</v>
      </c>
      <c r="G674" s="67">
        <v>5</v>
      </c>
      <c r="H674" s="67">
        <v>4</v>
      </c>
      <c r="I674" s="145">
        <v>3671.8</v>
      </c>
      <c r="J674" s="145">
        <v>3337</v>
      </c>
      <c r="K674" s="145">
        <v>262.39999999999998</v>
      </c>
      <c r="L674" s="153">
        <v>80</v>
      </c>
      <c r="M674" s="145">
        <f t="shared" ref="M674" si="155">SUM(N674:Q674)</f>
        <v>1116852.6399999999</v>
      </c>
      <c r="N674" s="145">
        <v>0</v>
      </c>
      <c r="O674" s="145">
        <v>0</v>
      </c>
      <c r="P674" s="145">
        <v>0</v>
      </c>
      <c r="Q674" s="145">
        <f>'Таблица 3 '!C671</f>
        <v>1116852.6399999999</v>
      </c>
      <c r="R674" s="145">
        <f t="shared" ref="R674" si="156">Q674</f>
        <v>1116852.6399999999</v>
      </c>
      <c r="S674" s="145">
        <v>0</v>
      </c>
      <c r="T674" s="91">
        <f t="shared" ref="T674" si="157">M674/J674</f>
        <v>334.68763560083903</v>
      </c>
      <c r="U674" s="91">
        <v>1009.06</v>
      </c>
      <c r="V674" s="148" t="s">
        <v>489</v>
      </c>
    </row>
    <row r="675" spans="1:22" s="6" customFormat="1" ht="45.75" customHeight="1" x14ac:dyDescent="0.25">
      <c r="A675" s="90">
        <v>5</v>
      </c>
      <c r="B675" s="50" t="s">
        <v>1096</v>
      </c>
      <c r="C675" s="90" t="s">
        <v>250</v>
      </c>
      <c r="D675" s="90">
        <v>1979</v>
      </c>
      <c r="E675" s="90" t="s">
        <v>36</v>
      </c>
      <c r="F675" s="90" t="s">
        <v>46</v>
      </c>
      <c r="G675" s="67">
        <v>5</v>
      </c>
      <c r="H675" s="67">
        <v>4</v>
      </c>
      <c r="I675" s="145">
        <v>3676.8</v>
      </c>
      <c r="J675" s="145">
        <v>1627.5</v>
      </c>
      <c r="K675" s="145">
        <v>259.3</v>
      </c>
      <c r="L675" s="153">
        <v>80</v>
      </c>
      <c r="M675" s="145">
        <f t="shared" ref="M675" si="158">SUM(N675:Q675)</f>
        <v>1116994.48</v>
      </c>
      <c r="N675" s="145">
        <v>0</v>
      </c>
      <c r="O675" s="145">
        <v>0</v>
      </c>
      <c r="P675" s="145">
        <v>0</v>
      </c>
      <c r="Q675" s="145">
        <f>'Таблица 3 '!C672</f>
        <v>1116994.48</v>
      </c>
      <c r="R675" s="145">
        <f t="shared" ref="R675" si="159">Q675</f>
        <v>1116994.48</v>
      </c>
      <c r="S675" s="145">
        <v>0</v>
      </c>
      <c r="T675" s="91">
        <f t="shared" ref="T675" si="160">M675/J675</f>
        <v>686.32533333333333</v>
      </c>
      <c r="U675" s="91">
        <v>1009.06</v>
      </c>
      <c r="V675" s="148" t="s">
        <v>489</v>
      </c>
    </row>
    <row r="676" spans="1:22" s="5" customFormat="1" ht="45.75" customHeight="1" x14ac:dyDescent="0.25">
      <c r="A676" s="90">
        <v>6</v>
      </c>
      <c r="B676" s="68" t="s">
        <v>332</v>
      </c>
      <c r="C676" s="90" t="s">
        <v>39</v>
      </c>
      <c r="D676" s="90">
        <v>1971</v>
      </c>
      <c r="E676" s="90" t="s">
        <v>36</v>
      </c>
      <c r="F676" s="90" t="s">
        <v>61</v>
      </c>
      <c r="G676" s="67">
        <v>5</v>
      </c>
      <c r="H676" s="67">
        <v>4</v>
      </c>
      <c r="I676" s="145">
        <v>4306.42</v>
      </c>
      <c r="J676" s="145">
        <v>3141.12</v>
      </c>
      <c r="K676" s="145">
        <v>3012.72</v>
      </c>
      <c r="L676" s="146">
        <v>76</v>
      </c>
      <c r="M676" s="145">
        <f t="shared" ref="M676:M721" si="161">SUM(N676:Q676)</f>
        <v>3169582.4800000004</v>
      </c>
      <c r="N676" s="145">
        <v>0</v>
      </c>
      <c r="O676" s="145">
        <v>0</v>
      </c>
      <c r="P676" s="145">
        <v>0</v>
      </c>
      <c r="Q676" s="145">
        <f>'Таблица 3 '!C673</f>
        <v>3169582.4800000004</v>
      </c>
      <c r="R676" s="145">
        <f t="shared" ref="R676:R721" si="162">Q676</f>
        <v>3169582.4800000004</v>
      </c>
      <c r="S676" s="145">
        <v>0</v>
      </c>
      <c r="T676" s="91">
        <f t="shared" si="133"/>
        <v>1009.06125203749</v>
      </c>
      <c r="U676" s="91">
        <v>1009.06</v>
      </c>
      <c r="V676" s="148" t="s">
        <v>489</v>
      </c>
    </row>
    <row r="677" spans="1:22" s="5" customFormat="1" ht="45.75" customHeight="1" x14ac:dyDescent="0.25">
      <c r="A677" s="90">
        <v>7</v>
      </c>
      <c r="B677" s="68" t="s">
        <v>333</v>
      </c>
      <c r="C677" s="90" t="s">
        <v>39</v>
      </c>
      <c r="D677" s="90">
        <v>1970</v>
      </c>
      <c r="E677" s="90" t="s">
        <v>36</v>
      </c>
      <c r="F677" s="90" t="s">
        <v>61</v>
      </c>
      <c r="G677" s="67">
        <v>2</v>
      </c>
      <c r="H677" s="67">
        <v>2</v>
      </c>
      <c r="I677" s="145">
        <v>836.2</v>
      </c>
      <c r="J677" s="145">
        <v>732.9</v>
      </c>
      <c r="K677" s="145">
        <v>732.9</v>
      </c>
      <c r="L677" s="146">
        <v>31</v>
      </c>
      <c r="M677" s="145">
        <f t="shared" si="161"/>
        <v>441753.8</v>
      </c>
      <c r="N677" s="145">
        <v>0</v>
      </c>
      <c r="O677" s="145">
        <v>0</v>
      </c>
      <c r="P677" s="145">
        <v>0</v>
      </c>
      <c r="Q677" s="145">
        <f>'Таблица 3 '!C674</f>
        <v>441753.8</v>
      </c>
      <c r="R677" s="145">
        <f t="shared" si="162"/>
        <v>441753.8</v>
      </c>
      <c r="S677" s="145">
        <v>0</v>
      </c>
      <c r="T677" s="91">
        <f t="shared" si="133"/>
        <v>602.74771455860287</v>
      </c>
      <c r="U677" s="91">
        <v>602.75</v>
      </c>
      <c r="V677" s="148" t="s">
        <v>489</v>
      </c>
    </row>
    <row r="678" spans="1:22" s="5" customFormat="1" ht="45.75" customHeight="1" x14ac:dyDescent="0.25">
      <c r="A678" s="90">
        <v>8</v>
      </c>
      <c r="B678" s="68" t="s">
        <v>614</v>
      </c>
      <c r="C678" s="90" t="s">
        <v>39</v>
      </c>
      <c r="D678" s="90">
        <v>1966</v>
      </c>
      <c r="E678" s="90" t="s">
        <v>36</v>
      </c>
      <c r="F678" s="90" t="s">
        <v>61</v>
      </c>
      <c r="G678" s="67">
        <v>2</v>
      </c>
      <c r="H678" s="67">
        <v>2</v>
      </c>
      <c r="I678" s="145">
        <v>393.9</v>
      </c>
      <c r="J678" s="145">
        <v>364.4</v>
      </c>
      <c r="K678" s="145">
        <v>322.2</v>
      </c>
      <c r="L678" s="146">
        <v>19</v>
      </c>
      <c r="M678" s="145">
        <f t="shared" si="161"/>
        <v>2065904.43</v>
      </c>
      <c r="N678" s="145">
        <v>0</v>
      </c>
      <c r="O678" s="145">
        <v>0</v>
      </c>
      <c r="P678" s="145">
        <v>0</v>
      </c>
      <c r="Q678" s="145">
        <f>'Таблица 3 '!C675</f>
        <v>2065904.43</v>
      </c>
      <c r="R678" s="145">
        <f t="shared" si="162"/>
        <v>2065904.43</v>
      </c>
      <c r="S678" s="145">
        <v>0</v>
      </c>
      <c r="T678" s="91">
        <f t="shared" si="133"/>
        <v>5669.3315861690453</v>
      </c>
      <c r="U678" s="91">
        <v>5669.33</v>
      </c>
      <c r="V678" s="148" t="s">
        <v>489</v>
      </c>
    </row>
    <row r="679" spans="1:22" s="30" customFormat="1" ht="45.75" customHeight="1" x14ac:dyDescent="0.25">
      <c r="A679" s="90">
        <v>9</v>
      </c>
      <c r="B679" s="68" t="s">
        <v>1113</v>
      </c>
      <c r="C679" s="90" t="s">
        <v>39</v>
      </c>
      <c r="D679" s="90">
        <v>1984</v>
      </c>
      <c r="E679" s="90" t="s">
        <v>36</v>
      </c>
      <c r="F679" s="90" t="s">
        <v>46</v>
      </c>
      <c r="G679" s="67">
        <v>5</v>
      </c>
      <c r="H679" s="67">
        <v>4</v>
      </c>
      <c r="I679" s="145">
        <v>3964.1</v>
      </c>
      <c r="J679" s="145">
        <v>2845.7</v>
      </c>
      <c r="K679" s="145">
        <v>2845.7</v>
      </c>
      <c r="L679" s="146">
        <v>153</v>
      </c>
      <c r="M679" s="145">
        <f t="shared" ref="M679" si="163">SUM(N679:Q679)</f>
        <v>1828422.6</v>
      </c>
      <c r="N679" s="145">
        <v>0</v>
      </c>
      <c r="O679" s="145">
        <v>0</v>
      </c>
      <c r="P679" s="145">
        <v>0</v>
      </c>
      <c r="Q679" s="145">
        <f>'Таблица 3 '!C676</f>
        <v>1828422.6</v>
      </c>
      <c r="R679" s="145">
        <f t="shared" ref="R679" si="164">Q679</f>
        <v>1828422.6</v>
      </c>
      <c r="S679" s="145">
        <v>0</v>
      </c>
      <c r="T679" s="91">
        <f t="shared" ref="T679" si="165">M679/J679</f>
        <v>642.52120743578041</v>
      </c>
      <c r="U679" s="91">
        <v>2875.56</v>
      </c>
      <c r="V679" s="148" t="s">
        <v>489</v>
      </c>
    </row>
    <row r="680" spans="1:22" s="30" customFormat="1" ht="45.75" customHeight="1" x14ac:dyDescent="0.25">
      <c r="A680" s="90">
        <v>10</v>
      </c>
      <c r="B680" s="68" t="s">
        <v>1111</v>
      </c>
      <c r="C680" s="90" t="s">
        <v>39</v>
      </c>
      <c r="D680" s="90">
        <v>1979</v>
      </c>
      <c r="E680" s="90" t="s">
        <v>36</v>
      </c>
      <c r="F680" s="90" t="s">
        <v>61</v>
      </c>
      <c r="G680" s="67">
        <v>5</v>
      </c>
      <c r="H680" s="67">
        <v>4</v>
      </c>
      <c r="I680" s="145">
        <v>4592.7</v>
      </c>
      <c r="J680" s="145">
        <v>3351.7</v>
      </c>
      <c r="K680" s="145">
        <v>3351.7</v>
      </c>
      <c r="L680" s="146">
        <v>138</v>
      </c>
      <c r="M680" s="145">
        <f t="shared" si="161"/>
        <v>1882579</v>
      </c>
      <c r="N680" s="145">
        <v>0</v>
      </c>
      <c r="O680" s="145">
        <v>0</v>
      </c>
      <c r="P680" s="145">
        <v>0</v>
      </c>
      <c r="Q680" s="145">
        <f>'Таблица 3 '!C677</f>
        <v>1882579</v>
      </c>
      <c r="R680" s="145">
        <f t="shared" si="162"/>
        <v>1882579</v>
      </c>
      <c r="S680" s="145">
        <v>0</v>
      </c>
      <c r="T680" s="91">
        <f t="shared" si="133"/>
        <v>561.6788495390399</v>
      </c>
      <c r="U680" s="91">
        <v>2875.56</v>
      </c>
      <c r="V680" s="148" t="s">
        <v>489</v>
      </c>
    </row>
    <row r="681" spans="1:22" s="30" customFormat="1" ht="45.75" customHeight="1" x14ac:dyDescent="0.25">
      <c r="A681" s="90">
        <v>11</v>
      </c>
      <c r="B681" s="68" t="s">
        <v>1112</v>
      </c>
      <c r="C681" s="90" t="s">
        <v>39</v>
      </c>
      <c r="D681" s="90">
        <v>1972</v>
      </c>
      <c r="E681" s="90" t="s">
        <v>36</v>
      </c>
      <c r="F681" s="90" t="s">
        <v>61</v>
      </c>
      <c r="G681" s="67">
        <v>5</v>
      </c>
      <c r="H681" s="67">
        <v>4</v>
      </c>
      <c r="I681" s="145">
        <v>4210.8999999999996</v>
      </c>
      <c r="J681" s="145">
        <v>3125.6</v>
      </c>
      <c r="K681" s="145">
        <v>3125.6</v>
      </c>
      <c r="L681" s="146">
        <v>124</v>
      </c>
      <c r="M681" s="145">
        <f t="shared" ref="M681" si="166">SUM(N681:Q681)</f>
        <v>1470532.8</v>
      </c>
      <c r="N681" s="145">
        <v>0</v>
      </c>
      <c r="O681" s="145">
        <v>0</v>
      </c>
      <c r="P681" s="145">
        <v>0</v>
      </c>
      <c r="Q681" s="145">
        <f>'Таблица 3 '!C678</f>
        <v>1470532.8</v>
      </c>
      <c r="R681" s="145">
        <f t="shared" ref="R681" si="167">Q681</f>
        <v>1470532.8</v>
      </c>
      <c r="S681" s="145">
        <v>0</v>
      </c>
      <c r="T681" s="91">
        <f t="shared" ref="T681" si="168">M681/J681</f>
        <v>470.48016380854881</v>
      </c>
      <c r="U681" s="91">
        <v>2875.56</v>
      </c>
      <c r="V681" s="148" t="s">
        <v>489</v>
      </c>
    </row>
    <row r="682" spans="1:22" s="5" customFormat="1" ht="45.75" customHeight="1" x14ac:dyDescent="0.25">
      <c r="A682" s="90">
        <v>12</v>
      </c>
      <c r="B682" s="68" t="s">
        <v>615</v>
      </c>
      <c r="C682" s="90" t="s">
        <v>39</v>
      </c>
      <c r="D682" s="90">
        <v>1982</v>
      </c>
      <c r="E682" s="90" t="s">
        <v>36</v>
      </c>
      <c r="F682" s="90" t="s">
        <v>61</v>
      </c>
      <c r="G682" s="67">
        <v>5</v>
      </c>
      <c r="H682" s="67">
        <v>10</v>
      </c>
      <c r="I682" s="145">
        <v>9305.5</v>
      </c>
      <c r="J682" s="145">
        <v>6793.61</v>
      </c>
      <c r="K682" s="145">
        <v>6458.21</v>
      </c>
      <c r="L682" s="146">
        <v>230</v>
      </c>
      <c r="M682" s="145">
        <f t="shared" si="161"/>
        <v>19535420.699999999</v>
      </c>
      <c r="N682" s="145">
        <v>0</v>
      </c>
      <c r="O682" s="145">
        <v>0</v>
      </c>
      <c r="P682" s="145">
        <v>0</v>
      </c>
      <c r="Q682" s="145">
        <f>'Таблица 3 '!C679</f>
        <v>19535420.699999999</v>
      </c>
      <c r="R682" s="145">
        <f t="shared" si="162"/>
        <v>19535420.699999999</v>
      </c>
      <c r="S682" s="145">
        <v>0</v>
      </c>
      <c r="T682" s="91">
        <f t="shared" si="133"/>
        <v>2875.5581642160796</v>
      </c>
      <c r="U682" s="91">
        <v>2875.56</v>
      </c>
      <c r="V682" s="148" t="s">
        <v>489</v>
      </c>
    </row>
    <row r="683" spans="1:22" s="5" customFormat="1" ht="45.75" customHeight="1" x14ac:dyDescent="0.25">
      <c r="A683" s="90">
        <v>13</v>
      </c>
      <c r="B683" s="68" t="s">
        <v>616</v>
      </c>
      <c r="C683" s="90" t="s">
        <v>39</v>
      </c>
      <c r="D683" s="90">
        <v>1986</v>
      </c>
      <c r="E683" s="90" t="s">
        <v>36</v>
      </c>
      <c r="F683" s="90" t="s">
        <v>61</v>
      </c>
      <c r="G683" s="67">
        <v>5</v>
      </c>
      <c r="H683" s="67">
        <v>5</v>
      </c>
      <c r="I683" s="145">
        <v>8544.5</v>
      </c>
      <c r="J683" s="145">
        <v>5990.9</v>
      </c>
      <c r="K683" s="145">
        <v>5990.9</v>
      </c>
      <c r="L683" s="146">
        <v>253</v>
      </c>
      <c r="M683" s="145">
        <f t="shared" si="161"/>
        <v>914208</v>
      </c>
      <c r="N683" s="145">
        <v>0</v>
      </c>
      <c r="O683" s="145">
        <v>0</v>
      </c>
      <c r="P683" s="145">
        <v>0</v>
      </c>
      <c r="Q683" s="145">
        <f>'Таблица 3 '!C680</f>
        <v>914208</v>
      </c>
      <c r="R683" s="145">
        <f t="shared" si="162"/>
        <v>914208</v>
      </c>
      <c r="S683" s="145">
        <v>0</v>
      </c>
      <c r="T683" s="91">
        <f t="shared" si="133"/>
        <v>152.59944248777313</v>
      </c>
      <c r="U683" s="91">
        <v>152.6</v>
      </c>
      <c r="V683" s="148" t="s">
        <v>489</v>
      </c>
    </row>
    <row r="684" spans="1:22" s="6" customFormat="1" ht="48" customHeight="1" x14ac:dyDescent="0.25">
      <c r="A684" s="90">
        <v>14</v>
      </c>
      <c r="B684" s="68" t="s">
        <v>617</v>
      </c>
      <c r="C684" s="90" t="s">
        <v>39</v>
      </c>
      <c r="D684" s="90">
        <v>1964</v>
      </c>
      <c r="E684" s="90">
        <v>2018</v>
      </c>
      <c r="F684" s="90" t="s">
        <v>61</v>
      </c>
      <c r="G684" s="67">
        <v>3</v>
      </c>
      <c r="H684" s="67">
        <v>2</v>
      </c>
      <c r="I684" s="145">
        <v>952.4</v>
      </c>
      <c r="J684" s="145">
        <v>949.1</v>
      </c>
      <c r="K684" s="145">
        <v>906.9</v>
      </c>
      <c r="L684" s="146">
        <v>41</v>
      </c>
      <c r="M684" s="145">
        <f t="shared" si="161"/>
        <v>7662.47</v>
      </c>
      <c r="N684" s="145">
        <v>0</v>
      </c>
      <c r="O684" s="145">
        <v>0</v>
      </c>
      <c r="P684" s="145">
        <v>0</v>
      </c>
      <c r="Q684" s="145">
        <f>'Таблица 3 '!C681</f>
        <v>7662.47</v>
      </c>
      <c r="R684" s="145">
        <f t="shared" si="162"/>
        <v>7662.47</v>
      </c>
      <c r="S684" s="145">
        <v>0</v>
      </c>
      <c r="T684" s="91">
        <f t="shared" si="133"/>
        <v>8.0734063849963125</v>
      </c>
      <c r="U684" s="91">
        <v>181.81</v>
      </c>
      <c r="V684" s="148" t="s">
        <v>489</v>
      </c>
    </row>
    <row r="685" spans="1:22" s="5" customFormat="1" ht="45.75" customHeight="1" x14ac:dyDescent="0.25">
      <c r="A685" s="90">
        <v>15</v>
      </c>
      <c r="B685" s="68" t="s">
        <v>618</v>
      </c>
      <c r="C685" s="90" t="s">
        <v>39</v>
      </c>
      <c r="D685" s="90">
        <v>1969</v>
      </c>
      <c r="E685" s="90" t="s">
        <v>36</v>
      </c>
      <c r="F685" s="90" t="s">
        <v>40</v>
      </c>
      <c r="G685" s="67">
        <v>2</v>
      </c>
      <c r="H685" s="67">
        <v>2</v>
      </c>
      <c r="I685" s="145">
        <v>867.56</v>
      </c>
      <c r="J685" s="145">
        <v>780.8</v>
      </c>
      <c r="K685" s="145">
        <v>638.4</v>
      </c>
      <c r="L685" s="146">
        <v>27</v>
      </c>
      <c r="M685" s="145">
        <f t="shared" si="161"/>
        <v>2877801.67</v>
      </c>
      <c r="N685" s="145">
        <v>0</v>
      </c>
      <c r="O685" s="145">
        <v>0</v>
      </c>
      <c r="P685" s="145">
        <v>0</v>
      </c>
      <c r="Q685" s="145">
        <f>'Таблица 3 '!C682</f>
        <v>2877801.67</v>
      </c>
      <c r="R685" s="145">
        <f t="shared" si="162"/>
        <v>2877801.67</v>
      </c>
      <c r="S685" s="145">
        <v>0</v>
      </c>
      <c r="T685" s="91">
        <f t="shared" si="133"/>
        <v>3685.7091060450821</v>
      </c>
      <c r="U685" s="91">
        <v>3685.71</v>
      </c>
      <c r="V685" s="148" t="s">
        <v>489</v>
      </c>
    </row>
    <row r="686" spans="1:22" s="6" customFormat="1" ht="48" customHeight="1" x14ac:dyDescent="0.25">
      <c r="A686" s="90">
        <v>16</v>
      </c>
      <c r="B686" s="68" t="s">
        <v>340</v>
      </c>
      <c r="C686" s="90" t="s">
        <v>39</v>
      </c>
      <c r="D686" s="90">
        <v>1963</v>
      </c>
      <c r="E686" s="90">
        <v>2016</v>
      </c>
      <c r="F686" s="90" t="s">
        <v>61</v>
      </c>
      <c r="G686" s="67">
        <v>2</v>
      </c>
      <c r="H686" s="67">
        <v>2</v>
      </c>
      <c r="I686" s="145">
        <v>893.9</v>
      </c>
      <c r="J686" s="145">
        <v>829.4</v>
      </c>
      <c r="K686" s="145">
        <v>829.4</v>
      </c>
      <c r="L686" s="146">
        <v>21</v>
      </c>
      <c r="M686" s="145">
        <f t="shared" si="161"/>
        <v>2814383.66</v>
      </c>
      <c r="N686" s="145">
        <v>0</v>
      </c>
      <c r="O686" s="145">
        <v>0</v>
      </c>
      <c r="P686" s="145">
        <v>0</v>
      </c>
      <c r="Q686" s="145">
        <f>'Таблица 3 '!C683</f>
        <v>2814383.66</v>
      </c>
      <c r="R686" s="145">
        <f t="shared" si="162"/>
        <v>2814383.66</v>
      </c>
      <c r="S686" s="145">
        <v>0</v>
      </c>
      <c r="T686" s="91">
        <f t="shared" si="133"/>
        <v>3393.2766578249339</v>
      </c>
      <c r="U686" s="91">
        <v>3685.42</v>
      </c>
      <c r="V686" s="148" t="s">
        <v>489</v>
      </c>
    </row>
    <row r="687" spans="1:22" s="5" customFormat="1" ht="45.75" customHeight="1" x14ac:dyDescent="0.25">
      <c r="A687" s="90">
        <v>17</v>
      </c>
      <c r="B687" s="68" t="s">
        <v>619</v>
      </c>
      <c r="C687" s="90" t="s">
        <v>39</v>
      </c>
      <c r="D687" s="90">
        <v>1955</v>
      </c>
      <c r="E687" s="90" t="s">
        <v>36</v>
      </c>
      <c r="F687" s="90" t="s">
        <v>40</v>
      </c>
      <c r="G687" s="67">
        <v>2</v>
      </c>
      <c r="H687" s="67">
        <v>2</v>
      </c>
      <c r="I687" s="145">
        <v>440.9</v>
      </c>
      <c r="J687" s="145">
        <v>397.1</v>
      </c>
      <c r="K687" s="145">
        <v>397.1</v>
      </c>
      <c r="L687" s="146">
        <v>16</v>
      </c>
      <c r="M687" s="145">
        <f t="shared" si="161"/>
        <v>1076550.4500000002</v>
      </c>
      <c r="N687" s="145">
        <v>0</v>
      </c>
      <c r="O687" s="145">
        <v>0</v>
      </c>
      <c r="P687" s="145">
        <v>0</v>
      </c>
      <c r="Q687" s="145">
        <f>'Таблица 3 '!C684</f>
        <v>1076550.4500000002</v>
      </c>
      <c r="R687" s="145">
        <f t="shared" si="162"/>
        <v>1076550.4500000002</v>
      </c>
      <c r="S687" s="145">
        <v>0</v>
      </c>
      <c r="T687" s="91">
        <f t="shared" si="133"/>
        <v>2711.0311004784694</v>
      </c>
      <c r="U687" s="91">
        <v>2711.03</v>
      </c>
      <c r="V687" s="148" t="s">
        <v>489</v>
      </c>
    </row>
    <row r="688" spans="1:22" s="5" customFormat="1" ht="45.75" customHeight="1" x14ac:dyDescent="0.25">
      <c r="A688" s="90">
        <v>18</v>
      </c>
      <c r="B688" s="68" t="s">
        <v>620</v>
      </c>
      <c r="C688" s="90" t="s">
        <v>39</v>
      </c>
      <c r="D688" s="90">
        <v>1955</v>
      </c>
      <c r="E688" s="90" t="s">
        <v>36</v>
      </c>
      <c r="F688" s="90" t="s">
        <v>40</v>
      </c>
      <c r="G688" s="67">
        <v>2</v>
      </c>
      <c r="H688" s="67">
        <v>2</v>
      </c>
      <c r="I688" s="145">
        <v>437.6</v>
      </c>
      <c r="J688" s="145">
        <v>395</v>
      </c>
      <c r="K688" s="145">
        <v>395</v>
      </c>
      <c r="L688" s="146">
        <v>17</v>
      </c>
      <c r="M688" s="145">
        <f t="shared" si="161"/>
        <v>1517388</v>
      </c>
      <c r="N688" s="145">
        <v>0</v>
      </c>
      <c r="O688" s="145">
        <v>0</v>
      </c>
      <c r="P688" s="145">
        <v>0</v>
      </c>
      <c r="Q688" s="145">
        <f>'Таблица 3 '!C685</f>
        <v>1517388</v>
      </c>
      <c r="R688" s="145">
        <f t="shared" si="162"/>
        <v>1517388</v>
      </c>
      <c r="S688" s="145">
        <v>0</v>
      </c>
      <c r="T688" s="91">
        <f t="shared" si="133"/>
        <v>3841.4886075949366</v>
      </c>
      <c r="U688" s="91">
        <v>3341.88</v>
      </c>
      <c r="V688" s="148" t="s">
        <v>489</v>
      </c>
    </row>
    <row r="689" spans="1:22" s="5" customFormat="1" ht="45.75" customHeight="1" x14ac:dyDescent="0.25">
      <c r="A689" s="90">
        <v>19</v>
      </c>
      <c r="B689" s="68" t="s">
        <v>342</v>
      </c>
      <c r="C689" s="90" t="s">
        <v>39</v>
      </c>
      <c r="D689" s="90">
        <v>1955</v>
      </c>
      <c r="E689" s="90" t="s">
        <v>36</v>
      </c>
      <c r="F689" s="90" t="s">
        <v>40</v>
      </c>
      <c r="G689" s="67">
        <v>2</v>
      </c>
      <c r="H689" s="67">
        <v>2</v>
      </c>
      <c r="I689" s="145">
        <v>444.5</v>
      </c>
      <c r="J689" s="145">
        <v>395.2</v>
      </c>
      <c r="K689" s="145">
        <v>395.2</v>
      </c>
      <c r="L689" s="146">
        <v>16</v>
      </c>
      <c r="M689" s="145">
        <f t="shared" si="161"/>
        <v>1884938.4</v>
      </c>
      <c r="N689" s="145">
        <v>0</v>
      </c>
      <c r="O689" s="145">
        <v>0</v>
      </c>
      <c r="P689" s="145">
        <v>0</v>
      </c>
      <c r="Q689" s="145">
        <f>'Таблица 3 '!C686</f>
        <v>1884938.4</v>
      </c>
      <c r="R689" s="145">
        <f t="shared" si="162"/>
        <v>1884938.4</v>
      </c>
      <c r="S689" s="145">
        <v>0</v>
      </c>
      <c r="T689" s="91">
        <f t="shared" si="133"/>
        <v>4769.5809716599188</v>
      </c>
      <c r="U689" s="91">
        <v>4769.58</v>
      </c>
      <c r="V689" s="148" t="s">
        <v>489</v>
      </c>
    </row>
    <row r="690" spans="1:22" s="5" customFormat="1" ht="45.75" customHeight="1" x14ac:dyDescent="0.25">
      <c r="A690" s="90">
        <v>20</v>
      </c>
      <c r="B690" s="68" t="s">
        <v>344</v>
      </c>
      <c r="C690" s="90" t="s">
        <v>39</v>
      </c>
      <c r="D690" s="90">
        <v>1953</v>
      </c>
      <c r="E690" s="90" t="s">
        <v>36</v>
      </c>
      <c r="F690" s="90" t="s">
        <v>61</v>
      </c>
      <c r="G690" s="67">
        <v>2</v>
      </c>
      <c r="H690" s="67">
        <v>2</v>
      </c>
      <c r="I690" s="145">
        <v>1340.2</v>
      </c>
      <c r="J690" s="145">
        <v>1316.4</v>
      </c>
      <c r="K690" s="145">
        <v>1316.4</v>
      </c>
      <c r="L690" s="146">
        <v>46</v>
      </c>
      <c r="M690" s="145">
        <f t="shared" si="161"/>
        <v>4538675.05</v>
      </c>
      <c r="N690" s="145">
        <v>0</v>
      </c>
      <c r="O690" s="145">
        <v>0</v>
      </c>
      <c r="P690" s="145">
        <v>0</v>
      </c>
      <c r="Q690" s="145">
        <f>'Таблица 3 '!C687</f>
        <v>4538675.05</v>
      </c>
      <c r="R690" s="145">
        <f t="shared" si="162"/>
        <v>4538675.05</v>
      </c>
      <c r="S690" s="145">
        <v>0</v>
      </c>
      <c r="T690" s="91">
        <f t="shared" si="133"/>
        <v>3447.7932619264657</v>
      </c>
      <c r="U690" s="91">
        <v>3447.79</v>
      </c>
      <c r="V690" s="148" t="s">
        <v>489</v>
      </c>
    </row>
    <row r="691" spans="1:22" s="5" customFormat="1" ht="45.75" customHeight="1" x14ac:dyDescent="0.25">
      <c r="A691" s="90">
        <v>21</v>
      </c>
      <c r="B691" s="68" t="s">
        <v>621</v>
      </c>
      <c r="C691" s="90" t="s">
        <v>39</v>
      </c>
      <c r="D691" s="90">
        <v>1962</v>
      </c>
      <c r="E691" s="90" t="s">
        <v>36</v>
      </c>
      <c r="F691" s="90" t="s">
        <v>61</v>
      </c>
      <c r="G691" s="67">
        <v>2</v>
      </c>
      <c r="H691" s="67">
        <v>1</v>
      </c>
      <c r="I691" s="145">
        <v>236.6</v>
      </c>
      <c r="J691" s="145">
        <v>236.6</v>
      </c>
      <c r="K691" s="145">
        <v>236.6</v>
      </c>
      <c r="L691" s="146">
        <v>8</v>
      </c>
      <c r="M691" s="145">
        <f t="shared" si="161"/>
        <v>876277.29</v>
      </c>
      <c r="N691" s="145">
        <v>0</v>
      </c>
      <c r="O691" s="145">
        <v>0</v>
      </c>
      <c r="P691" s="145">
        <v>0</v>
      </c>
      <c r="Q691" s="145">
        <f>'Таблица 3 '!C688</f>
        <v>876277.29</v>
      </c>
      <c r="R691" s="145">
        <f t="shared" si="162"/>
        <v>876277.29</v>
      </c>
      <c r="S691" s="145">
        <v>0</v>
      </c>
      <c r="T691" s="91">
        <f t="shared" si="133"/>
        <v>3703.6233727810654</v>
      </c>
      <c r="U691" s="91">
        <v>3703.62</v>
      </c>
      <c r="V691" s="148" t="s">
        <v>489</v>
      </c>
    </row>
    <row r="692" spans="1:22" s="5" customFormat="1" ht="45.75" customHeight="1" x14ac:dyDescent="0.25">
      <c r="A692" s="90">
        <v>22</v>
      </c>
      <c r="B692" s="68" t="s">
        <v>345</v>
      </c>
      <c r="C692" s="90" t="s">
        <v>39</v>
      </c>
      <c r="D692" s="90" t="s">
        <v>186</v>
      </c>
      <c r="E692" s="90" t="s">
        <v>36</v>
      </c>
      <c r="F692" s="90" t="s">
        <v>40</v>
      </c>
      <c r="G692" s="67">
        <v>5</v>
      </c>
      <c r="H692" s="67">
        <v>8</v>
      </c>
      <c r="I692" s="145">
        <v>5246.83</v>
      </c>
      <c r="J692" s="145">
        <v>4442</v>
      </c>
      <c r="K692" s="145">
        <v>4211.7</v>
      </c>
      <c r="L692" s="146">
        <v>176</v>
      </c>
      <c r="M692" s="145">
        <f t="shared" si="161"/>
        <v>3260314.21</v>
      </c>
      <c r="N692" s="145">
        <v>0</v>
      </c>
      <c r="O692" s="145">
        <v>0</v>
      </c>
      <c r="P692" s="145">
        <v>0</v>
      </c>
      <c r="Q692" s="145">
        <f>'Таблица 3 '!C689</f>
        <v>3260314.21</v>
      </c>
      <c r="R692" s="145">
        <f t="shared" si="162"/>
        <v>3260314.21</v>
      </c>
      <c r="S692" s="145">
        <v>0</v>
      </c>
      <c r="T692" s="91">
        <f t="shared" si="133"/>
        <v>733.9743831607384</v>
      </c>
      <c r="U692" s="91">
        <v>275.83999999999997</v>
      </c>
      <c r="V692" s="148" t="s">
        <v>489</v>
      </c>
    </row>
    <row r="693" spans="1:22" s="5" customFormat="1" ht="45.75" customHeight="1" x14ac:dyDescent="0.25">
      <c r="A693" s="90">
        <v>23</v>
      </c>
      <c r="B693" s="68" t="s">
        <v>622</v>
      </c>
      <c r="C693" s="90" t="s">
        <v>39</v>
      </c>
      <c r="D693" s="90">
        <v>1963</v>
      </c>
      <c r="E693" s="90" t="s">
        <v>36</v>
      </c>
      <c r="F693" s="90" t="s">
        <v>40</v>
      </c>
      <c r="G693" s="67">
        <v>2</v>
      </c>
      <c r="H693" s="67">
        <v>2</v>
      </c>
      <c r="I693" s="145">
        <v>733.8</v>
      </c>
      <c r="J693" s="145">
        <v>696.6</v>
      </c>
      <c r="K693" s="145">
        <v>631.79999999999995</v>
      </c>
      <c r="L693" s="146">
        <v>22</v>
      </c>
      <c r="M693" s="145">
        <f t="shared" si="161"/>
        <v>960419.28</v>
      </c>
      <c r="N693" s="145">
        <v>0</v>
      </c>
      <c r="O693" s="145">
        <v>0</v>
      </c>
      <c r="P693" s="145">
        <v>0</v>
      </c>
      <c r="Q693" s="145">
        <f>'Таблица 3 '!C690</f>
        <v>960419.28</v>
      </c>
      <c r="R693" s="145">
        <f t="shared" si="162"/>
        <v>960419.28</v>
      </c>
      <c r="S693" s="145">
        <v>0</v>
      </c>
      <c r="T693" s="91">
        <f t="shared" si="133"/>
        <v>1378.7242032730405</v>
      </c>
      <c r="U693" s="91">
        <v>1378.72</v>
      </c>
      <c r="V693" s="148" t="s">
        <v>489</v>
      </c>
    </row>
    <row r="694" spans="1:22" s="6" customFormat="1" ht="48" customHeight="1" x14ac:dyDescent="0.25">
      <c r="A694" s="90">
        <v>24</v>
      </c>
      <c r="B694" s="68" t="s">
        <v>623</v>
      </c>
      <c r="C694" s="90" t="s">
        <v>39</v>
      </c>
      <c r="D694" s="90">
        <v>1963</v>
      </c>
      <c r="E694" s="90">
        <v>2021</v>
      </c>
      <c r="F694" s="90" t="s">
        <v>61</v>
      </c>
      <c r="G694" s="67">
        <v>2</v>
      </c>
      <c r="H694" s="67">
        <v>2</v>
      </c>
      <c r="I694" s="145">
        <v>728.94</v>
      </c>
      <c r="J694" s="145">
        <v>634.72</v>
      </c>
      <c r="K694" s="145">
        <v>603.91999999999996</v>
      </c>
      <c r="L694" s="146">
        <v>23</v>
      </c>
      <c r="M694" s="145">
        <f t="shared" si="161"/>
        <v>121342.56</v>
      </c>
      <c r="N694" s="145">
        <v>0</v>
      </c>
      <c r="O694" s="145">
        <v>0</v>
      </c>
      <c r="P694" s="145">
        <v>0</v>
      </c>
      <c r="Q694" s="145">
        <f>'Таблица 3 '!C691</f>
        <v>121342.56</v>
      </c>
      <c r="R694" s="145">
        <f t="shared" si="162"/>
        <v>121342.56</v>
      </c>
      <c r="S694" s="145">
        <v>0</v>
      </c>
      <c r="T694" s="91">
        <f t="shared" si="133"/>
        <v>191.17494328207712</v>
      </c>
      <c r="U694" s="91">
        <v>191.17</v>
      </c>
      <c r="V694" s="148" t="s">
        <v>489</v>
      </c>
    </row>
    <row r="695" spans="1:22" s="5" customFormat="1" ht="45.75" customHeight="1" x14ac:dyDescent="0.25">
      <c r="A695" s="90">
        <v>25</v>
      </c>
      <c r="B695" s="68" t="s">
        <v>624</v>
      </c>
      <c r="C695" s="90" t="s">
        <v>39</v>
      </c>
      <c r="D695" s="90">
        <v>1963</v>
      </c>
      <c r="E695" s="90">
        <v>2019</v>
      </c>
      <c r="F695" s="90" t="s">
        <v>61</v>
      </c>
      <c r="G695" s="67">
        <v>2</v>
      </c>
      <c r="H695" s="67">
        <v>2</v>
      </c>
      <c r="I695" s="145">
        <v>667</v>
      </c>
      <c r="J695" s="145">
        <v>637.20000000000005</v>
      </c>
      <c r="K695" s="145">
        <v>637.20000000000005</v>
      </c>
      <c r="L695" s="146">
        <v>23</v>
      </c>
      <c r="M695" s="145">
        <f t="shared" si="161"/>
        <v>1346651.5499999998</v>
      </c>
      <c r="N695" s="145">
        <v>0</v>
      </c>
      <c r="O695" s="145">
        <v>0</v>
      </c>
      <c r="P695" s="145">
        <v>0</v>
      </c>
      <c r="Q695" s="145">
        <f>'Таблица 3 '!C692</f>
        <v>1346651.5499999998</v>
      </c>
      <c r="R695" s="145">
        <f t="shared" si="162"/>
        <v>1346651.5499999998</v>
      </c>
      <c r="S695" s="145">
        <v>0</v>
      </c>
      <c r="T695" s="91">
        <f t="shared" si="133"/>
        <v>2113.3891242937848</v>
      </c>
      <c r="U695" s="91">
        <v>2113.39</v>
      </c>
      <c r="V695" s="148" t="s">
        <v>489</v>
      </c>
    </row>
    <row r="696" spans="1:22" s="5" customFormat="1" ht="45.75" customHeight="1" x14ac:dyDescent="0.25">
      <c r="A696" s="90">
        <v>26</v>
      </c>
      <c r="B696" s="68" t="s">
        <v>348</v>
      </c>
      <c r="C696" s="90" t="s">
        <v>39</v>
      </c>
      <c r="D696" s="90">
        <v>1961</v>
      </c>
      <c r="E696" s="90">
        <v>2018</v>
      </c>
      <c r="F696" s="90" t="s">
        <v>61</v>
      </c>
      <c r="G696" s="67">
        <v>2</v>
      </c>
      <c r="H696" s="67">
        <v>1</v>
      </c>
      <c r="I696" s="145">
        <v>319.89999999999998</v>
      </c>
      <c r="J696" s="145">
        <v>276</v>
      </c>
      <c r="K696" s="145">
        <v>244.8</v>
      </c>
      <c r="L696" s="146">
        <v>17</v>
      </c>
      <c r="M696" s="145">
        <f t="shared" si="161"/>
        <v>451892.4</v>
      </c>
      <c r="N696" s="145">
        <v>0</v>
      </c>
      <c r="O696" s="145">
        <v>0</v>
      </c>
      <c r="P696" s="145">
        <v>0</v>
      </c>
      <c r="Q696" s="145">
        <f>'Таблица 3 '!C693</f>
        <v>451892.4</v>
      </c>
      <c r="R696" s="145">
        <f t="shared" si="162"/>
        <v>451892.4</v>
      </c>
      <c r="S696" s="145">
        <v>0</v>
      </c>
      <c r="T696" s="91">
        <f t="shared" si="133"/>
        <v>1637.2913043478261</v>
      </c>
      <c r="U696" s="91">
        <v>1637.29</v>
      </c>
      <c r="V696" s="148" t="s">
        <v>489</v>
      </c>
    </row>
    <row r="697" spans="1:22" s="5" customFormat="1" ht="45.75" customHeight="1" x14ac:dyDescent="0.25">
      <c r="A697" s="90">
        <v>27</v>
      </c>
      <c r="B697" s="68" t="s">
        <v>349</v>
      </c>
      <c r="C697" s="90" t="s">
        <v>39</v>
      </c>
      <c r="D697" s="90">
        <v>1961</v>
      </c>
      <c r="E697" s="90">
        <v>2021</v>
      </c>
      <c r="F697" s="90" t="s">
        <v>61</v>
      </c>
      <c r="G697" s="67">
        <v>2</v>
      </c>
      <c r="H697" s="67">
        <v>1</v>
      </c>
      <c r="I697" s="145">
        <v>314.10000000000002</v>
      </c>
      <c r="J697" s="145">
        <v>274.39999999999998</v>
      </c>
      <c r="K697" s="145">
        <v>206</v>
      </c>
      <c r="L697" s="146">
        <v>10</v>
      </c>
      <c r="M697" s="145">
        <f t="shared" si="161"/>
        <v>532606.80000000005</v>
      </c>
      <c r="N697" s="145">
        <v>0</v>
      </c>
      <c r="O697" s="145">
        <v>0</v>
      </c>
      <c r="P697" s="145">
        <v>0</v>
      </c>
      <c r="Q697" s="145">
        <f>'Таблица 3 '!C694</f>
        <v>532606.80000000005</v>
      </c>
      <c r="R697" s="145">
        <f t="shared" si="162"/>
        <v>532606.80000000005</v>
      </c>
      <c r="S697" s="145">
        <v>0</v>
      </c>
      <c r="T697" s="91">
        <f t="shared" si="133"/>
        <v>1940.9868804664727</v>
      </c>
      <c r="U697" s="91">
        <v>1940.99</v>
      </c>
      <c r="V697" s="148" t="s">
        <v>489</v>
      </c>
    </row>
    <row r="698" spans="1:22" s="4" customFormat="1" ht="30" customHeight="1" x14ac:dyDescent="0.25">
      <c r="A698" s="102" t="s">
        <v>350</v>
      </c>
      <c r="B698" s="102"/>
      <c r="C698" s="139" t="s">
        <v>35</v>
      </c>
      <c r="D698" s="139" t="s">
        <v>35</v>
      </c>
      <c r="E698" s="139" t="s">
        <v>35</v>
      </c>
      <c r="F698" s="139" t="s">
        <v>35</v>
      </c>
      <c r="G698" s="140" t="s">
        <v>35</v>
      </c>
      <c r="H698" s="140" t="s">
        <v>35</v>
      </c>
      <c r="I698" s="141">
        <f>SUM(I699:I704)</f>
        <v>4757.7</v>
      </c>
      <c r="J698" s="141">
        <f t="shared" ref="J698:S698" si="169">SUM(J699:J704)</f>
        <v>4283.1000000000004</v>
      </c>
      <c r="K698" s="141">
        <f t="shared" si="169"/>
        <v>3794.4</v>
      </c>
      <c r="L698" s="142">
        <f t="shared" si="169"/>
        <v>193</v>
      </c>
      <c r="M698" s="141">
        <f t="shared" si="169"/>
        <v>11689809.479999999</v>
      </c>
      <c r="N698" s="141">
        <f t="shared" si="169"/>
        <v>0</v>
      </c>
      <c r="O698" s="141">
        <f t="shared" si="169"/>
        <v>0</v>
      </c>
      <c r="P698" s="141">
        <f t="shared" si="169"/>
        <v>0</v>
      </c>
      <c r="Q698" s="141">
        <f t="shared" si="169"/>
        <v>11689809.479999999</v>
      </c>
      <c r="R698" s="141">
        <f t="shared" si="169"/>
        <v>11689809.479999999</v>
      </c>
      <c r="S698" s="141">
        <f t="shared" si="169"/>
        <v>0</v>
      </c>
      <c r="T698" s="143" t="s">
        <v>36</v>
      </c>
      <c r="U698" s="143" t="s">
        <v>36</v>
      </c>
      <c r="V698" s="144" t="s">
        <v>36</v>
      </c>
    </row>
    <row r="699" spans="1:22" s="5" customFormat="1" ht="49.5" customHeight="1" x14ac:dyDescent="0.25">
      <c r="A699" s="90">
        <v>1</v>
      </c>
      <c r="B699" s="68" t="s">
        <v>625</v>
      </c>
      <c r="C699" s="90" t="s">
        <v>39</v>
      </c>
      <c r="D699" s="90">
        <v>1963</v>
      </c>
      <c r="E699" s="90" t="s">
        <v>36</v>
      </c>
      <c r="F699" s="90" t="s">
        <v>306</v>
      </c>
      <c r="G699" s="67">
        <v>2</v>
      </c>
      <c r="H699" s="67">
        <v>2</v>
      </c>
      <c r="I699" s="145">
        <v>426.6</v>
      </c>
      <c r="J699" s="145">
        <v>382</v>
      </c>
      <c r="K699" s="145">
        <v>382</v>
      </c>
      <c r="L699" s="146">
        <v>17</v>
      </c>
      <c r="M699" s="145">
        <f t="shared" si="161"/>
        <v>1745954.4</v>
      </c>
      <c r="N699" s="145">
        <v>0</v>
      </c>
      <c r="O699" s="145">
        <v>0</v>
      </c>
      <c r="P699" s="145">
        <v>0</v>
      </c>
      <c r="Q699" s="145">
        <f>'Таблица 3 '!C696</f>
        <v>1745954.4</v>
      </c>
      <c r="R699" s="145">
        <f t="shared" si="162"/>
        <v>1745954.4</v>
      </c>
      <c r="S699" s="145">
        <v>0</v>
      </c>
      <c r="T699" s="91">
        <f t="shared" si="133"/>
        <v>4570.5612565445026</v>
      </c>
      <c r="U699" s="91">
        <v>4570.5600000000004</v>
      </c>
      <c r="V699" s="148" t="s">
        <v>489</v>
      </c>
    </row>
    <row r="700" spans="1:22" s="5" customFormat="1" ht="49.5" customHeight="1" x14ac:dyDescent="0.25">
      <c r="A700" s="90">
        <v>2</v>
      </c>
      <c r="B700" s="68" t="s">
        <v>626</v>
      </c>
      <c r="C700" s="90" t="s">
        <v>39</v>
      </c>
      <c r="D700" s="90">
        <v>1983</v>
      </c>
      <c r="E700" s="90">
        <v>2024</v>
      </c>
      <c r="F700" s="90" t="s">
        <v>40</v>
      </c>
      <c r="G700" s="67">
        <v>3</v>
      </c>
      <c r="H700" s="67">
        <v>2</v>
      </c>
      <c r="I700" s="145">
        <v>1083.2</v>
      </c>
      <c r="J700" s="145">
        <v>999</v>
      </c>
      <c r="K700" s="145">
        <v>948.4</v>
      </c>
      <c r="L700" s="146">
        <v>45</v>
      </c>
      <c r="M700" s="145">
        <f t="shared" si="161"/>
        <v>225549.6</v>
      </c>
      <c r="N700" s="145">
        <v>0</v>
      </c>
      <c r="O700" s="145">
        <v>0</v>
      </c>
      <c r="P700" s="145">
        <v>0</v>
      </c>
      <c r="Q700" s="145">
        <f>'Таблица 3 '!C697</f>
        <v>225549.6</v>
      </c>
      <c r="R700" s="145">
        <f t="shared" si="162"/>
        <v>225549.6</v>
      </c>
      <c r="S700" s="145">
        <v>0</v>
      </c>
      <c r="T700" s="91">
        <f t="shared" si="133"/>
        <v>225.77537537537538</v>
      </c>
      <c r="U700" s="91">
        <v>821.72354354354354</v>
      </c>
      <c r="V700" s="148" t="s">
        <v>489</v>
      </c>
    </row>
    <row r="701" spans="1:22" s="5" customFormat="1" ht="49.5" customHeight="1" x14ac:dyDescent="0.25">
      <c r="A701" s="90">
        <v>3</v>
      </c>
      <c r="B701" s="68" t="s">
        <v>627</v>
      </c>
      <c r="C701" s="90" t="s">
        <v>39</v>
      </c>
      <c r="D701" s="90">
        <v>1959</v>
      </c>
      <c r="E701" s="90" t="s">
        <v>36</v>
      </c>
      <c r="F701" s="90" t="s">
        <v>61</v>
      </c>
      <c r="G701" s="67">
        <v>2</v>
      </c>
      <c r="H701" s="67">
        <v>2</v>
      </c>
      <c r="I701" s="145">
        <v>510.5</v>
      </c>
      <c r="J701" s="145">
        <v>447.5</v>
      </c>
      <c r="K701" s="145">
        <v>447.5</v>
      </c>
      <c r="L701" s="146">
        <v>19</v>
      </c>
      <c r="M701" s="145">
        <f t="shared" si="161"/>
        <v>2912950.9800000004</v>
      </c>
      <c r="N701" s="145">
        <v>0</v>
      </c>
      <c r="O701" s="145">
        <v>0</v>
      </c>
      <c r="P701" s="145">
        <v>0</v>
      </c>
      <c r="Q701" s="145">
        <f>'Таблица 3 '!C698</f>
        <v>2912950.9800000004</v>
      </c>
      <c r="R701" s="145">
        <f t="shared" si="162"/>
        <v>2912950.9800000004</v>
      </c>
      <c r="S701" s="145">
        <v>0</v>
      </c>
      <c r="T701" s="91">
        <f t="shared" si="133"/>
        <v>6509.3876648044707</v>
      </c>
      <c r="U701" s="91">
        <v>6509.39</v>
      </c>
      <c r="V701" s="148" t="s">
        <v>489</v>
      </c>
    </row>
    <row r="702" spans="1:22" s="5" customFormat="1" ht="49.5" customHeight="1" x14ac:dyDescent="0.25">
      <c r="A702" s="90">
        <v>4</v>
      </c>
      <c r="B702" s="68" t="s">
        <v>353</v>
      </c>
      <c r="C702" s="90" t="s">
        <v>39</v>
      </c>
      <c r="D702" s="90">
        <v>1983</v>
      </c>
      <c r="E702" s="90" t="s">
        <v>36</v>
      </c>
      <c r="F702" s="90" t="s">
        <v>61</v>
      </c>
      <c r="G702" s="67">
        <v>3</v>
      </c>
      <c r="H702" s="67">
        <v>2</v>
      </c>
      <c r="I702" s="145">
        <v>1083.2</v>
      </c>
      <c r="J702" s="145">
        <v>999</v>
      </c>
      <c r="K702" s="145">
        <v>948.4</v>
      </c>
      <c r="L702" s="146">
        <v>45</v>
      </c>
      <c r="M702" s="145">
        <f t="shared" si="161"/>
        <v>4096984.7</v>
      </c>
      <c r="N702" s="145">
        <v>0</v>
      </c>
      <c r="O702" s="145">
        <v>0</v>
      </c>
      <c r="P702" s="145">
        <v>0</v>
      </c>
      <c r="Q702" s="145">
        <f>'Таблица 3 '!C699</f>
        <v>4096984.7</v>
      </c>
      <c r="R702" s="145">
        <f t="shared" si="162"/>
        <v>4096984.7</v>
      </c>
      <c r="S702" s="145">
        <v>0</v>
      </c>
      <c r="T702" s="91">
        <f t="shared" si="133"/>
        <v>4101.0857857857864</v>
      </c>
      <c r="U702" s="91">
        <v>4101.09</v>
      </c>
      <c r="V702" s="148" t="s">
        <v>489</v>
      </c>
    </row>
    <row r="703" spans="1:22" s="5" customFormat="1" ht="49.5" customHeight="1" x14ac:dyDescent="0.25">
      <c r="A703" s="90">
        <v>5</v>
      </c>
      <c r="B703" s="68" t="s">
        <v>354</v>
      </c>
      <c r="C703" s="90" t="s">
        <v>39</v>
      </c>
      <c r="D703" s="90">
        <v>1986</v>
      </c>
      <c r="E703" s="90">
        <v>2017</v>
      </c>
      <c r="F703" s="90" t="s">
        <v>61</v>
      </c>
      <c r="G703" s="67">
        <v>5</v>
      </c>
      <c r="H703" s="67">
        <v>1</v>
      </c>
      <c r="I703" s="145">
        <v>973.6</v>
      </c>
      <c r="J703" s="145">
        <v>818</v>
      </c>
      <c r="K703" s="145">
        <v>729</v>
      </c>
      <c r="L703" s="146">
        <v>45</v>
      </c>
      <c r="M703" s="145">
        <f t="shared" si="161"/>
        <v>2508059.27</v>
      </c>
      <c r="N703" s="145">
        <v>0</v>
      </c>
      <c r="O703" s="145">
        <v>0</v>
      </c>
      <c r="P703" s="145">
        <v>0</v>
      </c>
      <c r="Q703" s="145">
        <f>'Таблица 3 '!C700</f>
        <v>2508059.27</v>
      </c>
      <c r="R703" s="145">
        <f t="shared" si="162"/>
        <v>2508059.27</v>
      </c>
      <c r="S703" s="145">
        <v>0</v>
      </c>
      <c r="T703" s="91">
        <f t="shared" si="133"/>
        <v>3066.0871271393644</v>
      </c>
      <c r="U703" s="91">
        <v>3066.09</v>
      </c>
      <c r="V703" s="148" t="s">
        <v>489</v>
      </c>
    </row>
    <row r="704" spans="1:22" s="30" customFormat="1" ht="45" x14ac:dyDescent="0.25">
      <c r="A704" s="90">
        <v>6</v>
      </c>
      <c r="B704" s="68" t="s">
        <v>760</v>
      </c>
      <c r="C704" s="90" t="s">
        <v>39</v>
      </c>
      <c r="D704" s="90">
        <v>1968</v>
      </c>
      <c r="E704" s="90" t="s">
        <v>36</v>
      </c>
      <c r="F704" s="90" t="s">
        <v>61</v>
      </c>
      <c r="G704" s="67">
        <v>2</v>
      </c>
      <c r="H704" s="67">
        <v>2</v>
      </c>
      <c r="I704" s="145">
        <v>680.6</v>
      </c>
      <c r="J704" s="145">
        <v>637.6</v>
      </c>
      <c r="K704" s="145">
        <v>339.1</v>
      </c>
      <c r="L704" s="146">
        <v>22</v>
      </c>
      <c r="M704" s="145">
        <f t="shared" ref="M704" si="170">SUM(N704:Q704)</f>
        <v>200310.53</v>
      </c>
      <c r="N704" s="145">
        <v>0</v>
      </c>
      <c r="O704" s="145">
        <v>0</v>
      </c>
      <c r="P704" s="145">
        <v>0</v>
      </c>
      <c r="Q704" s="145">
        <f>'Таблица 3 '!C701</f>
        <v>200310.53</v>
      </c>
      <c r="R704" s="145">
        <f t="shared" si="162"/>
        <v>200310.53</v>
      </c>
      <c r="S704" s="145">
        <v>0</v>
      </c>
      <c r="T704" s="91">
        <f t="shared" ref="T704" si="171">M704/J704</f>
        <v>314.16331555834375</v>
      </c>
      <c r="U704" s="91">
        <v>334</v>
      </c>
      <c r="V704" s="148" t="s">
        <v>489</v>
      </c>
    </row>
    <row r="705" spans="1:22" s="4" customFormat="1" ht="30" customHeight="1" x14ac:dyDescent="0.25">
      <c r="A705" s="102" t="s">
        <v>359</v>
      </c>
      <c r="B705" s="102"/>
      <c r="C705" s="139" t="s">
        <v>35</v>
      </c>
      <c r="D705" s="139" t="s">
        <v>35</v>
      </c>
      <c r="E705" s="139" t="s">
        <v>35</v>
      </c>
      <c r="F705" s="139" t="s">
        <v>35</v>
      </c>
      <c r="G705" s="140" t="s">
        <v>35</v>
      </c>
      <c r="H705" s="140" t="s">
        <v>35</v>
      </c>
      <c r="I705" s="141">
        <f t="shared" ref="I705:S705" si="172">I706+I711+I720</f>
        <v>23166.1</v>
      </c>
      <c r="J705" s="141">
        <f t="shared" si="172"/>
        <v>19704.759999999995</v>
      </c>
      <c r="K705" s="141">
        <f t="shared" si="172"/>
        <v>18519.949999999997</v>
      </c>
      <c r="L705" s="142">
        <f t="shared" si="172"/>
        <v>596</v>
      </c>
      <c r="M705" s="141">
        <f t="shared" si="172"/>
        <v>31967691.66</v>
      </c>
      <c r="N705" s="141">
        <f t="shared" si="172"/>
        <v>0</v>
      </c>
      <c r="O705" s="141">
        <f t="shared" si="172"/>
        <v>0</v>
      </c>
      <c r="P705" s="141">
        <f t="shared" si="172"/>
        <v>0</v>
      </c>
      <c r="Q705" s="141">
        <f t="shared" si="172"/>
        <v>31967691.66</v>
      </c>
      <c r="R705" s="141">
        <f t="shared" si="172"/>
        <v>31967691.66</v>
      </c>
      <c r="S705" s="141">
        <f t="shared" si="172"/>
        <v>0</v>
      </c>
      <c r="T705" s="143" t="s">
        <v>36</v>
      </c>
      <c r="U705" s="143" t="s">
        <v>36</v>
      </c>
      <c r="V705" s="144" t="s">
        <v>36</v>
      </c>
    </row>
    <row r="706" spans="1:22" s="4" customFormat="1" ht="34.5" customHeight="1" x14ac:dyDescent="0.25">
      <c r="A706" s="102" t="s">
        <v>360</v>
      </c>
      <c r="B706" s="102"/>
      <c r="C706" s="139" t="s">
        <v>35</v>
      </c>
      <c r="D706" s="139" t="s">
        <v>35</v>
      </c>
      <c r="E706" s="139" t="s">
        <v>35</v>
      </c>
      <c r="F706" s="139" t="s">
        <v>35</v>
      </c>
      <c r="G706" s="140" t="s">
        <v>35</v>
      </c>
      <c r="H706" s="140" t="s">
        <v>35</v>
      </c>
      <c r="I706" s="141">
        <f>SUM(I707:I710)</f>
        <v>2920.33</v>
      </c>
      <c r="J706" s="141">
        <f t="shared" ref="J706:S706" si="173">SUM(J707:J710)</f>
        <v>2424.17</v>
      </c>
      <c r="K706" s="141">
        <f t="shared" si="173"/>
        <v>2201</v>
      </c>
      <c r="L706" s="142">
        <f t="shared" si="173"/>
        <v>86</v>
      </c>
      <c r="M706" s="141">
        <f t="shared" si="173"/>
        <v>3970927.07</v>
      </c>
      <c r="N706" s="141">
        <f t="shared" si="173"/>
        <v>0</v>
      </c>
      <c r="O706" s="141">
        <f t="shared" si="173"/>
        <v>0</v>
      </c>
      <c r="P706" s="141">
        <f t="shared" si="173"/>
        <v>0</v>
      </c>
      <c r="Q706" s="141">
        <f t="shared" si="173"/>
        <v>3970927.07</v>
      </c>
      <c r="R706" s="141">
        <f t="shared" si="173"/>
        <v>3970927.07</v>
      </c>
      <c r="S706" s="141">
        <f t="shared" si="173"/>
        <v>0</v>
      </c>
      <c r="T706" s="143" t="s">
        <v>36</v>
      </c>
      <c r="U706" s="143" t="s">
        <v>36</v>
      </c>
      <c r="V706" s="144" t="s">
        <v>36</v>
      </c>
    </row>
    <row r="707" spans="1:22" s="6" customFormat="1" ht="48" customHeight="1" x14ac:dyDescent="0.25">
      <c r="A707" s="90">
        <v>1</v>
      </c>
      <c r="B707" s="68" t="s">
        <v>628</v>
      </c>
      <c r="C707" s="90" t="s">
        <v>39</v>
      </c>
      <c r="D707" s="90" t="s">
        <v>594</v>
      </c>
      <c r="E707" s="90">
        <v>2021</v>
      </c>
      <c r="F707" s="90" t="s">
        <v>61</v>
      </c>
      <c r="G707" s="67">
        <v>3</v>
      </c>
      <c r="H707" s="67">
        <v>1</v>
      </c>
      <c r="I707" s="145">
        <v>903</v>
      </c>
      <c r="J707" s="145">
        <v>638.84</v>
      </c>
      <c r="K707" s="145">
        <v>537.6</v>
      </c>
      <c r="L707" s="146">
        <v>14</v>
      </c>
      <c r="M707" s="145">
        <f>SUM(N707:Q707)</f>
        <v>204792.33</v>
      </c>
      <c r="N707" s="145">
        <v>0</v>
      </c>
      <c r="O707" s="145">
        <v>0</v>
      </c>
      <c r="P707" s="145">
        <v>0</v>
      </c>
      <c r="Q707" s="145">
        <f>'Таблица 3 '!C704</f>
        <v>204792.33</v>
      </c>
      <c r="R707" s="145">
        <f>Q707</f>
        <v>204792.33</v>
      </c>
      <c r="S707" s="145">
        <v>0</v>
      </c>
      <c r="T707" s="91">
        <f t="shared" ref="T707:T796" si="174">M707/J707</f>
        <v>320.56904702272868</v>
      </c>
      <c r="U707" s="91">
        <v>320.57</v>
      </c>
      <c r="V707" s="148" t="s">
        <v>489</v>
      </c>
    </row>
    <row r="708" spans="1:22" s="5" customFormat="1" ht="42.75" customHeight="1" x14ac:dyDescent="0.25">
      <c r="A708" s="90">
        <v>2</v>
      </c>
      <c r="B708" s="68" t="s">
        <v>361</v>
      </c>
      <c r="C708" s="90" t="s">
        <v>39</v>
      </c>
      <c r="D708" s="90" t="s">
        <v>362</v>
      </c>
      <c r="E708" s="90">
        <v>2017</v>
      </c>
      <c r="F708" s="90" t="s">
        <v>61</v>
      </c>
      <c r="G708" s="67">
        <v>2</v>
      </c>
      <c r="H708" s="67">
        <v>1</v>
      </c>
      <c r="I708" s="145">
        <v>566</v>
      </c>
      <c r="J708" s="145">
        <v>523.5</v>
      </c>
      <c r="K708" s="145">
        <v>523.5</v>
      </c>
      <c r="L708" s="146">
        <v>18</v>
      </c>
      <c r="M708" s="145">
        <f t="shared" si="161"/>
        <v>1986470.4</v>
      </c>
      <c r="N708" s="145">
        <v>0</v>
      </c>
      <c r="O708" s="145">
        <v>0</v>
      </c>
      <c r="P708" s="145">
        <v>0</v>
      </c>
      <c r="Q708" s="145">
        <f>'Таблица 3 '!C705</f>
        <v>1986470.4</v>
      </c>
      <c r="R708" s="145">
        <f t="shared" si="162"/>
        <v>1986470.4</v>
      </c>
      <c r="S708" s="145">
        <v>0</v>
      </c>
      <c r="T708" s="91">
        <f t="shared" si="174"/>
        <v>3794.5948424068765</v>
      </c>
      <c r="U708" s="91">
        <v>3321.99</v>
      </c>
      <c r="V708" s="148" t="s">
        <v>489</v>
      </c>
    </row>
    <row r="709" spans="1:22" s="5" customFormat="1" ht="42.75" customHeight="1" x14ac:dyDescent="0.25">
      <c r="A709" s="90">
        <v>3</v>
      </c>
      <c r="B709" s="68" t="s">
        <v>363</v>
      </c>
      <c r="C709" s="90" t="s">
        <v>39</v>
      </c>
      <c r="D709" s="90" t="s">
        <v>362</v>
      </c>
      <c r="E709" s="90">
        <v>2017</v>
      </c>
      <c r="F709" s="90" t="s">
        <v>61</v>
      </c>
      <c r="G709" s="67">
        <v>2</v>
      </c>
      <c r="H709" s="67">
        <v>1</v>
      </c>
      <c r="I709" s="145">
        <v>581</v>
      </c>
      <c r="J709" s="145">
        <v>535.53</v>
      </c>
      <c r="K709" s="145">
        <v>454.6</v>
      </c>
      <c r="L709" s="146">
        <v>20</v>
      </c>
      <c r="M709" s="145">
        <f t="shared" si="161"/>
        <v>1639392</v>
      </c>
      <c r="N709" s="145">
        <v>0</v>
      </c>
      <c r="O709" s="145">
        <v>0</v>
      </c>
      <c r="P709" s="145">
        <v>0</v>
      </c>
      <c r="Q709" s="145">
        <f>'Таблица 3 '!C706</f>
        <v>1639392</v>
      </c>
      <c r="R709" s="145">
        <f t="shared" si="162"/>
        <v>1639392</v>
      </c>
      <c r="S709" s="145">
        <v>0</v>
      </c>
      <c r="T709" s="91">
        <f t="shared" si="174"/>
        <v>3061.2514705058543</v>
      </c>
      <c r="U709" s="91">
        <v>2710.58</v>
      </c>
      <c r="V709" s="148" t="s">
        <v>489</v>
      </c>
    </row>
    <row r="710" spans="1:22" s="6" customFormat="1" ht="48" customHeight="1" x14ac:dyDescent="0.25">
      <c r="A710" s="90">
        <v>4</v>
      </c>
      <c r="B710" s="68" t="s">
        <v>630</v>
      </c>
      <c r="C710" s="90" t="s">
        <v>39</v>
      </c>
      <c r="D710" s="90" t="s">
        <v>597</v>
      </c>
      <c r="E710" s="90" t="s">
        <v>36</v>
      </c>
      <c r="F710" s="90" t="s">
        <v>61</v>
      </c>
      <c r="G710" s="67">
        <v>2</v>
      </c>
      <c r="H710" s="67">
        <v>1</v>
      </c>
      <c r="I710" s="145">
        <v>870.33</v>
      </c>
      <c r="J710" s="145">
        <v>726.3</v>
      </c>
      <c r="K710" s="145">
        <v>685.3</v>
      </c>
      <c r="L710" s="146">
        <v>34</v>
      </c>
      <c r="M710" s="145">
        <f t="shared" si="161"/>
        <v>140272.34</v>
      </c>
      <c r="N710" s="145">
        <v>0</v>
      </c>
      <c r="O710" s="145">
        <v>0</v>
      </c>
      <c r="P710" s="145">
        <v>0</v>
      </c>
      <c r="Q710" s="145">
        <f>'Таблица 3 '!C707</f>
        <v>140272.34</v>
      </c>
      <c r="R710" s="145">
        <f t="shared" si="162"/>
        <v>140272.34</v>
      </c>
      <c r="S710" s="145">
        <v>0</v>
      </c>
      <c r="T710" s="91">
        <f t="shared" si="174"/>
        <v>193.13278259672313</v>
      </c>
      <c r="U710" s="91">
        <v>193.13</v>
      </c>
      <c r="V710" s="148" t="s">
        <v>489</v>
      </c>
    </row>
    <row r="711" spans="1:22" s="4" customFormat="1" ht="27.75" customHeight="1" x14ac:dyDescent="0.25">
      <c r="A711" s="102" t="s">
        <v>364</v>
      </c>
      <c r="B711" s="102"/>
      <c r="C711" s="139" t="s">
        <v>35</v>
      </c>
      <c r="D711" s="139" t="s">
        <v>35</v>
      </c>
      <c r="E711" s="139" t="s">
        <v>35</v>
      </c>
      <c r="F711" s="139" t="s">
        <v>35</v>
      </c>
      <c r="G711" s="140" t="s">
        <v>35</v>
      </c>
      <c r="H711" s="140" t="s">
        <v>35</v>
      </c>
      <c r="I711" s="141">
        <f>SUM(I712:I719)</f>
        <v>19362.77</v>
      </c>
      <c r="J711" s="141">
        <f t="shared" ref="J711:S711" si="175">SUM(J712:J719)</f>
        <v>16678.239999999998</v>
      </c>
      <c r="K711" s="141">
        <f t="shared" si="175"/>
        <v>15716.599999999999</v>
      </c>
      <c r="L711" s="142">
        <f t="shared" si="175"/>
        <v>477</v>
      </c>
      <c r="M711" s="141">
        <f t="shared" si="175"/>
        <v>27007006.989999998</v>
      </c>
      <c r="N711" s="141">
        <f t="shared" si="175"/>
        <v>0</v>
      </c>
      <c r="O711" s="141">
        <f t="shared" si="175"/>
        <v>0</v>
      </c>
      <c r="P711" s="141">
        <f t="shared" si="175"/>
        <v>0</v>
      </c>
      <c r="Q711" s="141">
        <f t="shared" si="175"/>
        <v>27007006.989999998</v>
      </c>
      <c r="R711" s="141">
        <f t="shared" si="175"/>
        <v>27007006.989999998</v>
      </c>
      <c r="S711" s="141">
        <f t="shared" si="175"/>
        <v>0</v>
      </c>
      <c r="T711" s="143" t="s">
        <v>36</v>
      </c>
      <c r="U711" s="143" t="s">
        <v>36</v>
      </c>
      <c r="V711" s="144" t="s">
        <v>36</v>
      </c>
    </row>
    <row r="712" spans="1:22" s="5" customFormat="1" ht="45.75" customHeight="1" x14ac:dyDescent="0.25">
      <c r="A712" s="90">
        <v>1</v>
      </c>
      <c r="B712" s="68" t="s">
        <v>631</v>
      </c>
      <c r="C712" s="90" t="s">
        <v>39</v>
      </c>
      <c r="D712" s="90">
        <v>1976</v>
      </c>
      <c r="E712" s="90" t="s">
        <v>35</v>
      </c>
      <c r="F712" s="90" t="s">
        <v>61</v>
      </c>
      <c r="G712" s="67">
        <v>2</v>
      </c>
      <c r="H712" s="67">
        <v>2</v>
      </c>
      <c r="I712" s="145">
        <v>747.5</v>
      </c>
      <c r="J712" s="145">
        <v>728.7</v>
      </c>
      <c r="K712" s="145">
        <v>687.7</v>
      </c>
      <c r="L712" s="146">
        <v>17</v>
      </c>
      <c r="M712" s="145">
        <f t="shared" si="161"/>
        <v>1703763.01</v>
      </c>
      <c r="N712" s="145">
        <v>0</v>
      </c>
      <c r="O712" s="145">
        <v>0</v>
      </c>
      <c r="P712" s="145">
        <v>0</v>
      </c>
      <c r="Q712" s="145">
        <f>'Таблица 3 '!C709</f>
        <v>1703763.01</v>
      </c>
      <c r="R712" s="145">
        <f t="shared" si="162"/>
        <v>1703763.01</v>
      </c>
      <c r="S712" s="145">
        <v>0</v>
      </c>
      <c r="T712" s="91">
        <f t="shared" si="174"/>
        <v>2338.0856456703718</v>
      </c>
      <c r="U712" s="91">
        <v>2338.09</v>
      </c>
      <c r="V712" s="148" t="s">
        <v>489</v>
      </c>
    </row>
    <row r="713" spans="1:22" s="5" customFormat="1" ht="45.75" customHeight="1" x14ac:dyDescent="0.25">
      <c r="A713" s="90">
        <v>2</v>
      </c>
      <c r="B713" s="68" t="s">
        <v>365</v>
      </c>
      <c r="C713" s="90" t="s">
        <v>39</v>
      </c>
      <c r="D713" s="90">
        <v>1982</v>
      </c>
      <c r="E713" s="90" t="s">
        <v>36</v>
      </c>
      <c r="F713" s="90" t="s">
        <v>40</v>
      </c>
      <c r="G713" s="67">
        <v>5</v>
      </c>
      <c r="H713" s="67">
        <v>5</v>
      </c>
      <c r="I713" s="145">
        <v>3754</v>
      </c>
      <c r="J713" s="145">
        <v>3003.2</v>
      </c>
      <c r="K713" s="145">
        <v>3003.2</v>
      </c>
      <c r="L713" s="146">
        <v>170</v>
      </c>
      <c r="M713" s="145">
        <f t="shared" si="161"/>
        <v>12430397.91</v>
      </c>
      <c r="N713" s="145">
        <v>0</v>
      </c>
      <c r="O713" s="145">
        <v>0</v>
      </c>
      <c r="P713" s="145">
        <v>0</v>
      </c>
      <c r="Q713" s="145">
        <f>'Таблица 3 '!C710</f>
        <v>12430397.91</v>
      </c>
      <c r="R713" s="145">
        <f t="shared" si="162"/>
        <v>12430397.91</v>
      </c>
      <c r="S713" s="145">
        <v>0</v>
      </c>
      <c r="T713" s="91">
        <f t="shared" si="174"/>
        <v>4139.050982285562</v>
      </c>
      <c r="U713" s="91">
        <v>4139.05</v>
      </c>
      <c r="V713" s="148" t="s">
        <v>489</v>
      </c>
    </row>
    <row r="714" spans="1:22" s="5" customFormat="1" ht="45.75" customHeight="1" x14ac:dyDescent="0.25">
      <c r="A714" s="90">
        <v>3</v>
      </c>
      <c r="B714" s="68" t="s">
        <v>632</v>
      </c>
      <c r="C714" s="90" t="s">
        <v>39</v>
      </c>
      <c r="D714" s="90">
        <v>1995</v>
      </c>
      <c r="E714" s="90" t="s">
        <v>35</v>
      </c>
      <c r="F714" s="90" t="s">
        <v>61</v>
      </c>
      <c r="G714" s="67">
        <v>5</v>
      </c>
      <c r="H714" s="67">
        <v>4</v>
      </c>
      <c r="I714" s="145">
        <v>4346.05</v>
      </c>
      <c r="J714" s="145">
        <v>4166.16</v>
      </c>
      <c r="K714" s="145">
        <v>4077.95</v>
      </c>
      <c r="L714" s="146">
        <v>80</v>
      </c>
      <c r="M714" s="145">
        <f t="shared" si="161"/>
        <v>3278531.38</v>
      </c>
      <c r="N714" s="145">
        <v>0</v>
      </c>
      <c r="O714" s="145">
        <v>0</v>
      </c>
      <c r="P714" s="145">
        <v>0</v>
      </c>
      <c r="Q714" s="145">
        <f>'Таблица 3 '!C711</f>
        <v>3278531.38</v>
      </c>
      <c r="R714" s="145">
        <f t="shared" si="162"/>
        <v>3278531.38</v>
      </c>
      <c r="S714" s="145">
        <v>0</v>
      </c>
      <c r="T714" s="91">
        <f t="shared" si="174"/>
        <v>786.94322349597712</v>
      </c>
      <c r="U714" s="91">
        <v>786.94</v>
      </c>
      <c r="V714" s="148" t="s">
        <v>489</v>
      </c>
    </row>
    <row r="715" spans="1:22" s="5" customFormat="1" ht="45.75" customHeight="1" x14ac:dyDescent="0.25">
      <c r="A715" s="90">
        <v>4</v>
      </c>
      <c r="B715" s="68" t="s">
        <v>633</v>
      </c>
      <c r="C715" s="90" t="s">
        <v>39</v>
      </c>
      <c r="D715" s="90">
        <v>1988</v>
      </c>
      <c r="E715" s="90" t="s">
        <v>35</v>
      </c>
      <c r="F715" s="90" t="s">
        <v>61</v>
      </c>
      <c r="G715" s="67">
        <v>5</v>
      </c>
      <c r="H715" s="67">
        <v>4</v>
      </c>
      <c r="I715" s="145">
        <v>3166.5</v>
      </c>
      <c r="J715" s="145">
        <v>2809.56</v>
      </c>
      <c r="K715" s="145">
        <v>2566.46</v>
      </c>
      <c r="L715" s="146">
        <v>58</v>
      </c>
      <c r="M715" s="145">
        <f t="shared" si="161"/>
        <v>2647731.2199999997</v>
      </c>
      <c r="N715" s="145">
        <v>0</v>
      </c>
      <c r="O715" s="145">
        <v>0</v>
      </c>
      <c r="P715" s="145">
        <v>0</v>
      </c>
      <c r="Q715" s="145">
        <f>'Таблица 3 '!C712</f>
        <v>2647731.2199999997</v>
      </c>
      <c r="R715" s="145">
        <f t="shared" si="162"/>
        <v>2647731.2199999997</v>
      </c>
      <c r="S715" s="145">
        <v>0</v>
      </c>
      <c r="T715" s="91">
        <f t="shared" si="174"/>
        <v>942.40066772021237</v>
      </c>
      <c r="U715" s="91">
        <v>942.4</v>
      </c>
      <c r="V715" s="148" t="s">
        <v>489</v>
      </c>
    </row>
    <row r="716" spans="1:22" s="5" customFormat="1" ht="45.75" customHeight="1" x14ac:dyDescent="0.25">
      <c r="A716" s="90">
        <v>5</v>
      </c>
      <c r="B716" s="68" t="s">
        <v>634</v>
      </c>
      <c r="C716" s="90" t="s">
        <v>39</v>
      </c>
      <c r="D716" s="90">
        <v>1973</v>
      </c>
      <c r="E716" s="90" t="s">
        <v>35</v>
      </c>
      <c r="F716" s="90" t="s">
        <v>61</v>
      </c>
      <c r="G716" s="67">
        <v>2</v>
      </c>
      <c r="H716" s="67">
        <v>2</v>
      </c>
      <c r="I716" s="145">
        <v>784.31</v>
      </c>
      <c r="J716" s="145">
        <v>681.39</v>
      </c>
      <c r="K716" s="145">
        <v>576.04</v>
      </c>
      <c r="L716" s="146">
        <v>16</v>
      </c>
      <c r="M716" s="145">
        <f t="shared" si="161"/>
        <v>4545788.32</v>
      </c>
      <c r="N716" s="145">
        <v>0</v>
      </c>
      <c r="O716" s="145">
        <v>0</v>
      </c>
      <c r="P716" s="145">
        <v>0</v>
      </c>
      <c r="Q716" s="145">
        <f>'Таблица 3 '!C713</f>
        <v>4545788.32</v>
      </c>
      <c r="R716" s="145">
        <f t="shared" si="162"/>
        <v>4545788.32</v>
      </c>
      <c r="S716" s="145">
        <v>0</v>
      </c>
      <c r="T716" s="91">
        <f t="shared" si="174"/>
        <v>6671.3458078339872</v>
      </c>
      <c r="U716" s="91">
        <v>6655.71</v>
      </c>
      <c r="V716" s="148" t="s">
        <v>489</v>
      </c>
    </row>
    <row r="717" spans="1:22" s="5" customFormat="1" ht="45.75" customHeight="1" x14ac:dyDescent="0.25">
      <c r="A717" s="90">
        <v>6</v>
      </c>
      <c r="B717" s="68" t="s">
        <v>635</v>
      </c>
      <c r="C717" s="90" t="s">
        <v>39</v>
      </c>
      <c r="D717" s="90">
        <v>1976</v>
      </c>
      <c r="E717" s="90" t="s">
        <v>35</v>
      </c>
      <c r="F717" s="90" t="s">
        <v>61</v>
      </c>
      <c r="G717" s="67">
        <v>5</v>
      </c>
      <c r="H717" s="67">
        <v>4</v>
      </c>
      <c r="I717" s="145">
        <v>4329.2</v>
      </c>
      <c r="J717" s="145">
        <v>3325.91</v>
      </c>
      <c r="K717" s="145">
        <v>3212.11</v>
      </c>
      <c r="L717" s="146">
        <v>72</v>
      </c>
      <c r="M717" s="145">
        <f t="shared" si="161"/>
        <v>2089280.4</v>
      </c>
      <c r="N717" s="145">
        <v>0</v>
      </c>
      <c r="O717" s="145">
        <v>0</v>
      </c>
      <c r="P717" s="145">
        <v>0</v>
      </c>
      <c r="Q717" s="145">
        <f>'Таблица 3 '!C714</f>
        <v>2089280.4</v>
      </c>
      <c r="R717" s="145">
        <f t="shared" si="162"/>
        <v>2089280.4</v>
      </c>
      <c r="S717" s="145">
        <v>0</v>
      </c>
      <c r="T717" s="91">
        <f t="shared" si="174"/>
        <v>628.18308372746105</v>
      </c>
      <c r="U717" s="91">
        <v>628.17999999999995</v>
      </c>
      <c r="V717" s="148" t="s">
        <v>489</v>
      </c>
    </row>
    <row r="718" spans="1:22" s="6" customFormat="1" ht="47.25" customHeight="1" x14ac:dyDescent="0.25">
      <c r="A718" s="90">
        <v>7</v>
      </c>
      <c r="B718" s="68" t="s">
        <v>636</v>
      </c>
      <c r="C718" s="90" t="s">
        <v>39</v>
      </c>
      <c r="D718" s="90">
        <v>1997</v>
      </c>
      <c r="E718" s="90" t="s">
        <v>35</v>
      </c>
      <c r="F718" s="90" t="s">
        <v>61</v>
      </c>
      <c r="G718" s="67">
        <v>3</v>
      </c>
      <c r="H718" s="67">
        <v>2</v>
      </c>
      <c r="I718" s="145">
        <v>1538.9</v>
      </c>
      <c r="J718" s="145">
        <v>1337.1</v>
      </c>
      <c r="K718" s="145">
        <v>1007.5</v>
      </c>
      <c r="L718" s="146">
        <v>33</v>
      </c>
      <c r="M718" s="145">
        <f t="shared" si="161"/>
        <v>162668.17000000001</v>
      </c>
      <c r="N718" s="145">
        <v>0</v>
      </c>
      <c r="O718" s="145">
        <v>0</v>
      </c>
      <c r="P718" s="145">
        <v>0</v>
      </c>
      <c r="Q718" s="145">
        <f>'Таблица 3 '!C715</f>
        <v>162668.17000000001</v>
      </c>
      <c r="R718" s="145">
        <f t="shared" si="162"/>
        <v>162668.17000000001</v>
      </c>
      <c r="S718" s="145">
        <v>0</v>
      </c>
      <c r="T718" s="91">
        <f t="shared" si="174"/>
        <v>121.65744521726126</v>
      </c>
      <c r="U718" s="91">
        <v>121.66</v>
      </c>
      <c r="V718" s="148" t="s">
        <v>489</v>
      </c>
    </row>
    <row r="719" spans="1:22" s="6" customFormat="1" ht="47.25" customHeight="1" x14ac:dyDescent="0.25">
      <c r="A719" s="90">
        <v>8</v>
      </c>
      <c r="B719" s="68" t="s">
        <v>637</v>
      </c>
      <c r="C719" s="90" t="s">
        <v>39</v>
      </c>
      <c r="D719" s="90">
        <v>1966</v>
      </c>
      <c r="E719" s="90" t="s">
        <v>35</v>
      </c>
      <c r="F719" s="90" t="s">
        <v>61</v>
      </c>
      <c r="G719" s="67">
        <v>2</v>
      </c>
      <c r="H719" s="67">
        <v>2</v>
      </c>
      <c r="I719" s="145">
        <v>696.31</v>
      </c>
      <c r="J719" s="145">
        <v>626.22</v>
      </c>
      <c r="K719" s="145">
        <v>585.64</v>
      </c>
      <c r="L719" s="146">
        <v>31</v>
      </c>
      <c r="M719" s="145">
        <f t="shared" si="161"/>
        <v>148846.57999999999</v>
      </c>
      <c r="N719" s="145">
        <v>0</v>
      </c>
      <c r="O719" s="145">
        <v>0</v>
      </c>
      <c r="P719" s="145">
        <v>0</v>
      </c>
      <c r="Q719" s="145">
        <f>'Таблица 3 '!C716</f>
        <v>148846.57999999999</v>
      </c>
      <c r="R719" s="145">
        <f t="shared" si="162"/>
        <v>148846.57999999999</v>
      </c>
      <c r="S719" s="145">
        <v>0</v>
      </c>
      <c r="T719" s="91">
        <f t="shared" si="174"/>
        <v>237.69055603462039</v>
      </c>
      <c r="U719" s="91">
        <v>237.69</v>
      </c>
      <c r="V719" s="148" t="s">
        <v>489</v>
      </c>
    </row>
    <row r="720" spans="1:22" s="4" customFormat="1" ht="28.5" customHeight="1" x14ac:dyDescent="0.25">
      <c r="A720" s="102" t="s">
        <v>372</v>
      </c>
      <c r="B720" s="102"/>
      <c r="C720" s="139" t="s">
        <v>35</v>
      </c>
      <c r="D720" s="139" t="s">
        <v>35</v>
      </c>
      <c r="E720" s="139" t="s">
        <v>35</v>
      </c>
      <c r="F720" s="139" t="s">
        <v>35</v>
      </c>
      <c r="G720" s="140" t="s">
        <v>35</v>
      </c>
      <c r="H720" s="140" t="s">
        <v>35</v>
      </c>
      <c r="I720" s="141">
        <f>I721</f>
        <v>883</v>
      </c>
      <c r="J720" s="141">
        <f t="shared" ref="J720:S725" si="176">J721</f>
        <v>602.35</v>
      </c>
      <c r="K720" s="141">
        <f t="shared" si="176"/>
        <v>602.35</v>
      </c>
      <c r="L720" s="142">
        <f t="shared" si="176"/>
        <v>33</v>
      </c>
      <c r="M720" s="141">
        <f t="shared" si="176"/>
        <v>989757.6</v>
      </c>
      <c r="N720" s="141">
        <f t="shared" si="176"/>
        <v>0</v>
      </c>
      <c r="O720" s="141">
        <f t="shared" si="176"/>
        <v>0</v>
      </c>
      <c r="P720" s="141">
        <f t="shared" si="176"/>
        <v>0</v>
      </c>
      <c r="Q720" s="141">
        <f t="shared" si="176"/>
        <v>989757.6</v>
      </c>
      <c r="R720" s="141">
        <f t="shared" si="176"/>
        <v>989757.6</v>
      </c>
      <c r="S720" s="141">
        <f t="shared" si="176"/>
        <v>0</v>
      </c>
      <c r="T720" s="143" t="s">
        <v>36</v>
      </c>
      <c r="U720" s="143" t="s">
        <v>36</v>
      </c>
      <c r="V720" s="144" t="s">
        <v>36</v>
      </c>
    </row>
    <row r="721" spans="1:22" s="5" customFormat="1" ht="45" x14ac:dyDescent="0.25">
      <c r="A721" s="90">
        <v>1</v>
      </c>
      <c r="B721" s="68" t="s">
        <v>373</v>
      </c>
      <c r="C721" s="90" t="s">
        <v>39</v>
      </c>
      <c r="D721" s="90">
        <v>1984</v>
      </c>
      <c r="E721" s="90">
        <v>2018</v>
      </c>
      <c r="F721" s="90" t="s">
        <v>46</v>
      </c>
      <c r="G721" s="67">
        <v>2</v>
      </c>
      <c r="H721" s="67">
        <v>2</v>
      </c>
      <c r="I721" s="145">
        <v>883</v>
      </c>
      <c r="J721" s="145">
        <v>602.35</v>
      </c>
      <c r="K721" s="145">
        <v>602.35</v>
      </c>
      <c r="L721" s="146">
        <v>33</v>
      </c>
      <c r="M721" s="145">
        <f t="shared" si="161"/>
        <v>989757.6</v>
      </c>
      <c r="N721" s="145">
        <v>0</v>
      </c>
      <c r="O721" s="145">
        <v>0</v>
      </c>
      <c r="P721" s="145">
        <v>0</v>
      </c>
      <c r="Q721" s="145">
        <f>'Таблица 3 '!C718</f>
        <v>989757.6</v>
      </c>
      <c r="R721" s="145">
        <f t="shared" si="162"/>
        <v>989757.6</v>
      </c>
      <c r="S721" s="145">
        <v>0</v>
      </c>
      <c r="T721" s="91">
        <f t="shared" si="174"/>
        <v>1643.1602888685979</v>
      </c>
      <c r="U721" s="91">
        <v>1643.16</v>
      </c>
      <c r="V721" s="148" t="s">
        <v>489</v>
      </c>
    </row>
    <row r="722" spans="1:22" s="4" customFormat="1" ht="34.5" customHeight="1" x14ac:dyDescent="0.25">
      <c r="A722" s="102" t="s">
        <v>382</v>
      </c>
      <c r="B722" s="102"/>
      <c r="C722" s="139" t="s">
        <v>35</v>
      </c>
      <c r="D722" s="139" t="s">
        <v>35</v>
      </c>
      <c r="E722" s="139" t="s">
        <v>35</v>
      </c>
      <c r="F722" s="139" t="s">
        <v>35</v>
      </c>
      <c r="G722" s="140" t="s">
        <v>35</v>
      </c>
      <c r="H722" s="140" t="s">
        <v>35</v>
      </c>
      <c r="I722" s="141">
        <f t="shared" ref="I722:I725" si="177">I723</f>
        <v>1220</v>
      </c>
      <c r="J722" s="141">
        <f t="shared" si="176"/>
        <v>989.2</v>
      </c>
      <c r="K722" s="141">
        <f t="shared" si="176"/>
        <v>888.75</v>
      </c>
      <c r="L722" s="142">
        <f t="shared" si="176"/>
        <v>46</v>
      </c>
      <c r="M722" s="141">
        <f t="shared" si="176"/>
        <v>155251.63</v>
      </c>
      <c r="N722" s="141">
        <f t="shared" si="176"/>
        <v>0</v>
      </c>
      <c r="O722" s="141">
        <f t="shared" si="176"/>
        <v>0</v>
      </c>
      <c r="P722" s="141">
        <f t="shared" si="176"/>
        <v>0</v>
      </c>
      <c r="Q722" s="141">
        <f t="shared" si="176"/>
        <v>155251.63</v>
      </c>
      <c r="R722" s="141">
        <f t="shared" si="176"/>
        <v>155251.63</v>
      </c>
      <c r="S722" s="141">
        <f t="shared" si="176"/>
        <v>0</v>
      </c>
      <c r="T722" s="143" t="s">
        <v>36</v>
      </c>
      <c r="U722" s="143" t="s">
        <v>36</v>
      </c>
      <c r="V722" s="144" t="s">
        <v>36</v>
      </c>
    </row>
    <row r="723" spans="1:22" s="4" customFormat="1" ht="27" customHeight="1" x14ac:dyDescent="0.25">
      <c r="A723" s="102" t="s">
        <v>383</v>
      </c>
      <c r="B723" s="102"/>
      <c r="C723" s="139" t="s">
        <v>35</v>
      </c>
      <c r="D723" s="139" t="s">
        <v>35</v>
      </c>
      <c r="E723" s="139" t="s">
        <v>35</v>
      </c>
      <c r="F723" s="139" t="s">
        <v>35</v>
      </c>
      <c r="G723" s="140" t="s">
        <v>35</v>
      </c>
      <c r="H723" s="140" t="s">
        <v>35</v>
      </c>
      <c r="I723" s="141">
        <f t="shared" si="177"/>
        <v>1220</v>
      </c>
      <c r="J723" s="141">
        <f t="shared" si="176"/>
        <v>989.2</v>
      </c>
      <c r="K723" s="141">
        <f t="shared" si="176"/>
        <v>888.75</v>
      </c>
      <c r="L723" s="142">
        <f t="shared" si="176"/>
        <v>46</v>
      </c>
      <c r="M723" s="141">
        <f t="shared" si="176"/>
        <v>155251.63</v>
      </c>
      <c r="N723" s="141">
        <f t="shared" si="176"/>
        <v>0</v>
      </c>
      <c r="O723" s="141">
        <f t="shared" si="176"/>
        <v>0</v>
      </c>
      <c r="P723" s="141">
        <f t="shared" si="176"/>
        <v>0</v>
      </c>
      <c r="Q723" s="141">
        <f t="shared" si="176"/>
        <v>155251.63</v>
      </c>
      <c r="R723" s="141">
        <f t="shared" si="176"/>
        <v>155251.63</v>
      </c>
      <c r="S723" s="141">
        <f t="shared" si="176"/>
        <v>0</v>
      </c>
      <c r="T723" s="143" t="s">
        <v>36</v>
      </c>
      <c r="U723" s="143" t="s">
        <v>36</v>
      </c>
      <c r="V723" s="144" t="s">
        <v>36</v>
      </c>
    </row>
    <row r="724" spans="1:22" s="5" customFormat="1" ht="47.25" customHeight="1" x14ac:dyDescent="0.25">
      <c r="A724" s="90">
        <v>1</v>
      </c>
      <c r="B724" s="68" t="s">
        <v>384</v>
      </c>
      <c r="C724" s="90" t="s">
        <v>39</v>
      </c>
      <c r="D724" s="90" t="s">
        <v>320</v>
      </c>
      <c r="E724" s="90" t="s">
        <v>36</v>
      </c>
      <c r="F724" s="90" t="s">
        <v>61</v>
      </c>
      <c r="G724" s="67">
        <v>2</v>
      </c>
      <c r="H724" s="67">
        <v>3</v>
      </c>
      <c r="I724" s="145">
        <v>1220</v>
      </c>
      <c r="J724" s="145">
        <v>989.2</v>
      </c>
      <c r="K724" s="145">
        <v>888.75</v>
      </c>
      <c r="L724" s="146">
        <v>46</v>
      </c>
      <c r="M724" s="145">
        <f t="shared" ref="M724:M820" si="178">SUM(N724:Q724)</f>
        <v>155251.63</v>
      </c>
      <c r="N724" s="145">
        <v>0</v>
      </c>
      <c r="O724" s="145">
        <v>0</v>
      </c>
      <c r="P724" s="145">
        <v>0</v>
      </c>
      <c r="Q724" s="145">
        <f>'Таблица 3 '!C721</f>
        <v>155251.63</v>
      </c>
      <c r="R724" s="145">
        <f t="shared" ref="R724:R820" si="179">Q724</f>
        <v>155251.63</v>
      </c>
      <c r="S724" s="145">
        <v>0</v>
      </c>
      <c r="T724" s="91">
        <f t="shared" si="174"/>
        <v>156.94665386170644</v>
      </c>
      <c r="U724" s="91">
        <v>156.94665386170644</v>
      </c>
      <c r="V724" s="148" t="s">
        <v>489</v>
      </c>
    </row>
    <row r="725" spans="1:22" s="4" customFormat="1" ht="32.25" customHeight="1" x14ac:dyDescent="0.25">
      <c r="A725" s="102" t="s">
        <v>385</v>
      </c>
      <c r="B725" s="102"/>
      <c r="C725" s="139" t="s">
        <v>35</v>
      </c>
      <c r="D725" s="139" t="s">
        <v>35</v>
      </c>
      <c r="E725" s="139" t="s">
        <v>35</v>
      </c>
      <c r="F725" s="139" t="s">
        <v>35</v>
      </c>
      <c r="G725" s="140" t="s">
        <v>35</v>
      </c>
      <c r="H725" s="140" t="s">
        <v>35</v>
      </c>
      <c r="I725" s="141">
        <f t="shared" si="177"/>
        <v>7904.2</v>
      </c>
      <c r="J725" s="141">
        <f t="shared" si="176"/>
        <v>6630</v>
      </c>
      <c r="K725" s="141">
        <f t="shared" si="176"/>
        <v>5876.88</v>
      </c>
      <c r="L725" s="142">
        <f t="shared" si="176"/>
        <v>250</v>
      </c>
      <c r="M725" s="141">
        <f t="shared" si="176"/>
        <v>7979603.29</v>
      </c>
      <c r="N725" s="141">
        <f t="shared" si="176"/>
        <v>0</v>
      </c>
      <c r="O725" s="141">
        <f t="shared" si="176"/>
        <v>0</v>
      </c>
      <c r="P725" s="141">
        <f t="shared" si="176"/>
        <v>0</v>
      </c>
      <c r="Q725" s="141">
        <f t="shared" si="176"/>
        <v>7979603.29</v>
      </c>
      <c r="R725" s="141">
        <f t="shared" si="176"/>
        <v>7979603.29</v>
      </c>
      <c r="S725" s="141">
        <f t="shared" si="176"/>
        <v>0</v>
      </c>
      <c r="T725" s="143" t="s">
        <v>36</v>
      </c>
      <c r="U725" s="143" t="s">
        <v>36</v>
      </c>
      <c r="V725" s="144" t="s">
        <v>36</v>
      </c>
    </row>
    <row r="726" spans="1:22" s="4" customFormat="1" ht="30" customHeight="1" x14ac:dyDescent="0.25">
      <c r="A726" s="102" t="s">
        <v>386</v>
      </c>
      <c r="B726" s="102"/>
      <c r="C726" s="139" t="s">
        <v>35</v>
      </c>
      <c r="D726" s="139" t="s">
        <v>35</v>
      </c>
      <c r="E726" s="139" t="s">
        <v>35</v>
      </c>
      <c r="F726" s="139" t="s">
        <v>35</v>
      </c>
      <c r="G726" s="140" t="s">
        <v>35</v>
      </c>
      <c r="H726" s="140" t="s">
        <v>35</v>
      </c>
      <c r="I726" s="141">
        <f>SUM(I727:I729)</f>
        <v>7904.2</v>
      </c>
      <c r="J726" s="141">
        <f t="shared" ref="J726:S726" si="180">SUM(J727:J729)</f>
        <v>6630</v>
      </c>
      <c r="K726" s="141">
        <f t="shared" si="180"/>
        <v>5876.88</v>
      </c>
      <c r="L726" s="142">
        <f t="shared" si="180"/>
        <v>250</v>
      </c>
      <c r="M726" s="141">
        <f>SUM(M727:M729)</f>
        <v>7979603.29</v>
      </c>
      <c r="N726" s="141">
        <f t="shared" si="180"/>
        <v>0</v>
      </c>
      <c r="O726" s="141">
        <f t="shared" si="180"/>
        <v>0</v>
      </c>
      <c r="P726" s="141">
        <f t="shared" si="180"/>
        <v>0</v>
      </c>
      <c r="Q726" s="141">
        <f t="shared" si="180"/>
        <v>7979603.29</v>
      </c>
      <c r="R726" s="141">
        <f t="shared" si="180"/>
        <v>7979603.29</v>
      </c>
      <c r="S726" s="141">
        <f t="shared" si="180"/>
        <v>0</v>
      </c>
      <c r="T726" s="143" t="s">
        <v>36</v>
      </c>
      <c r="U726" s="143" t="s">
        <v>36</v>
      </c>
      <c r="V726" s="144" t="s">
        <v>36</v>
      </c>
    </row>
    <row r="727" spans="1:22" s="30" customFormat="1" ht="44.25" customHeight="1" x14ac:dyDescent="0.25">
      <c r="A727" s="90">
        <v>1</v>
      </c>
      <c r="B727" s="68" t="s">
        <v>768</v>
      </c>
      <c r="C727" s="90" t="s">
        <v>39</v>
      </c>
      <c r="D727" s="90">
        <v>1991</v>
      </c>
      <c r="E727" s="90" t="s">
        <v>36</v>
      </c>
      <c r="F727" s="90" t="s">
        <v>46</v>
      </c>
      <c r="G727" s="67">
        <v>5</v>
      </c>
      <c r="H727" s="67">
        <v>4</v>
      </c>
      <c r="I727" s="145">
        <v>3490</v>
      </c>
      <c r="J727" s="145">
        <v>2820.4</v>
      </c>
      <c r="K727" s="145">
        <v>2572.9</v>
      </c>
      <c r="L727" s="146">
        <v>117</v>
      </c>
      <c r="M727" s="145">
        <f t="shared" ref="M727" si="181">SUM(N727:Q727)</f>
        <v>284783.58</v>
      </c>
      <c r="N727" s="145">
        <v>0</v>
      </c>
      <c r="O727" s="145">
        <v>0</v>
      </c>
      <c r="P727" s="145">
        <v>0</v>
      </c>
      <c r="Q727" s="145">
        <f>'Таблица 3 '!C724</f>
        <v>284783.58</v>
      </c>
      <c r="R727" s="145">
        <f t="shared" ref="R727" si="182">Q727</f>
        <v>284783.58</v>
      </c>
      <c r="S727" s="145">
        <v>0</v>
      </c>
      <c r="T727" s="91">
        <f t="shared" ref="T727" si="183">M727/J727</f>
        <v>100.97276272869097</v>
      </c>
      <c r="U727" s="91">
        <v>259.42</v>
      </c>
      <c r="V727" s="148" t="s">
        <v>489</v>
      </c>
    </row>
    <row r="728" spans="1:22" s="5" customFormat="1" ht="45.75" customHeight="1" x14ac:dyDescent="0.25">
      <c r="A728" s="90">
        <v>2</v>
      </c>
      <c r="B728" s="68" t="s">
        <v>638</v>
      </c>
      <c r="C728" s="90" t="s">
        <v>39</v>
      </c>
      <c r="D728" s="90">
        <v>1992</v>
      </c>
      <c r="E728" s="90" t="s">
        <v>36</v>
      </c>
      <c r="F728" s="90" t="s">
        <v>50</v>
      </c>
      <c r="G728" s="67">
        <v>5</v>
      </c>
      <c r="H728" s="67">
        <v>3</v>
      </c>
      <c r="I728" s="145">
        <v>3726.7</v>
      </c>
      <c r="J728" s="145">
        <v>3198.6</v>
      </c>
      <c r="K728" s="145">
        <v>2692.98</v>
      </c>
      <c r="L728" s="146">
        <v>110</v>
      </c>
      <c r="M728" s="145">
        <f t="shared" si="178"/>
        <v>7546681.2000000002</v>
      </c>
      <c r="N728" s="145">
        <v>0</v>
      </c>
      <c r="O728" s="145">
        <v>0</v>
      </c>
      <c r="P728" s="145">
        <v>0</v>
      </c>
      <c r="Q728" s="145">
        <f>'Таблица 3 '!C725</f>
        <v>7546681.2000000002</v>
      </c>
      <c r="R728" s="145">
        <f t="shared" si="179"/>
        <v>7546681.2000000002</v>
      </c>
      <c r="S728" s="145">
        <v>0</v>
      </c>
      <c r="T728" s="91">
        <f t="shared" si="174"/>
        <v>2359.3700994184956</v>
      </c>
      <c r="U728" s="91">
        <v>2894.31</v>
      </c>
      <c r="V728" s="148" t="s">
        <v>489</v>
      </c>
    </row>
    <row r="729" spans="1:22" s="30" customFormat="1" ht="44.25" customHeight="1" x14ac:dyDescent="0.25">
      <c r="A729" s="90">
        <v>3</v>
      </c>
      <c r="B729" s="68" t="s">
        <v>769</v>
      </c>
      <c r="C729" s="90" t="s">
        <v>39</v>
      </c>
      <c r="D729" s="90">
        <v>1983</v>
      </c>
      <c r="E729" s="90" t="s">
        <v>36</v>
      </c>
      <c r="F729" s="90" t="s">
        <v>61</v>
      </c>
      <c r="G729" s="67">
        <v>2</v>
      </c>
      <c r="H729" s="67">
        <v>2</v>
      </c>
      <c r="I729" s="145">
        <v>687.5</v>
      </c>
      <c r="J729" s="145">
        <v>611</v>
      </c>
      <c r="K729" s="145">
        <v>611</v>
      </c>
      <c r="L729" s="146">
        <v>23</v>
      </c>
      <c r="M729" s="145">
        <f t="shared" si="178"/>
        <v>148138.51</v>
      </c>
      <c r="N729" s="145">
        <v>0</v>
      </c>
      <c r="O729" s="145">
        <v>0</v>
      </c>
      <c r="P729" s="145">
        <v>0</v>
      </c>
      <c r="Q729" s="145">
        <f>'Таблица 3 '!C726</f>
        <v>148138.51</v>
      </c>
      <c r="R729" s="145">
        <f t="shared" si="179"/>
        <v>148138.51</v>
      </c>
      <c r="S729" s="145">
        <v>0</v>
      </c>
      <c r="T729" s="91">
        <f t="shared" si="174"/>
        <v>242.45255319148939</v>
      </c>
      <c r="U729" s="91">
        <v>242.45</v>
      </c>
      <c r="V729" s="148" t="s">
        <v>489</v>
      </c>
    </row>
    <row r="730" spans="1:22" s="4" customFormat="1" ht="36.75" customHeight="1" x14ac:dyDescent="0.25">
      <c r="A730" s="102" t="s">
        <v>391</v>
      </c>
      <c r="B730" s="102"/>
      <c r="C730" s="139" t="s">
        <v>35</v>
      </c>
      <c r="D730" s="139" t="s">
        <v>35</v>
      </c>
      <c r="E730" s="139" t="s">
        <v>35</v>
      </c>
      <c r="F730" s="139" t="s">
        <v>35</v>
      </c>
      <c r="G730" s="140" t="s">
        <v>35</v>
      </c>
      <c r="H730" s="140" t="s">
        <v>35</v>
      </c>
      <c r="I730" s="141">
        <f>I731+I742</f>
        <v>25783.97</v>
      </c>
      <c r="J730" s="141">
        <f t="shared" ref="J730:S730" si="184">J731+J742</f>
        <v>21188.5</v>
      </c>
      <c r="K730" s="141">
        <f t="shared" si="184"/>
        <v>20552.97</v>
      </c>
      <c r="L730" s="142">
        <f t="shared" si="184"/>
        <v>1076</v>
      </c>
      <c r="M730" s="141">
        <f t="shared" si="184"/>
        <v>17668956.890000001</v>
      </c>
      <c r="N730" s="141">
        <f t="shared" si="184"/>
        <v>0</v>
      </c>
      <c r="O730" s="141">
        <f t="shared" si="184"/>
        <v>0</v>
      </c>
      <c r="P730" s="141">
        <f t="shared" si="184"/>
        <v>0</v>
      </c>
      <c r="Q730" s="141">
        <f t="shared" si="184"/>
        <v>17668956.890000001</v>
      </c>
      <c r="R730" s="141">
        <f t="shared" si="184"/>
        <v>17668956.890000001</v>
      </c>
      <c r="S730" s="141">
        <f t="shared" si="184"/>
        <v>0</v>
      </c>
      <c r="T730" s="143" t="s">
        <v>36</v>
      </c>
      <c r="U730" s="143" t="s">
        <v>36</v>
      </c>
      <c r="V730" s="144" t="s">
        <v>36</v>
      </c>
    </row>
    <row r="731" spans="1:22" s="4" customFormat="1" ht="30" customHeight="1" x14ac:dyDescent="0.25">
      <c r="A731" s="102" t="s">
        <v>392</v>
      </c>
      <c r="B731" s="102"/>
      <c r="C731" s="139" t="s">
        <v>35</v>
      </c>
      <c r="D731" s="139" t="s">
        <v>35</v>
      </c>
      <c r="E731" s="139" t="s">
        <v>35</v>
      </c>
      <c r="F731" s="139" t="s">
        <v>35</v>
      </c>
      <c r="G731" s="140" t="s">
        <v>35</v>
      </c>
      <c r="H731" s="140" t="s">
        <v>35</v>
      </c>
      <c r="I731" s="141">
        <f>SUM(I732:I741)</f>
        <v>10310.870000000001</v>
      </c>
      <c r="J731" s="141">
        <f t="shared" ref="J731:S731" si="185">SUM(J732:J741)</f>
        <v>9827.7999999999993</v>
      </c>
      <c r="K731" s="141">
        <f t="shared" si="185"/>
        <v>9290.4699999999993</v>
      </c>
      <c r="L731" s="142">
        <f t="shared" si="185"/>
        <v>562</v>
      </c>
      <c r="M731" s="141">
        <f t="shared" si="185"/>
        <v>16676070.18</v>
      </c>
      <c r="N731" s="141">
        <f t="shared" si="185"/>
        <v>0</v>
      </c>
      <c r="O731" s="141">
        <f t="shared" si="185"/>
        <v>0</v>
      </c>
      <c r="P731" s="141">
        <f t="shared" si="185"/>
        <v>0</v>
      </c>
      <c r="Q731" s="141">
        <f t="shared" si="185"/>
        <v>16676070.18</v>
      </c>
      <c r="R731" s="141">
        <f t="shared" si="185"/>
        <v>16676070.18</v>
      </c>
      <c r="S731" s="141">
        <f t="shared" si="185"/>
        <v>0</v>
      </c>
      <c r="T731" s="143" t="s">
        <v>36</v>
      </c>
      <c r="U731" s="143" t="s">
        <v>36</v>
      </c>
      <c r="V731" s="144" t="s">
        <v>36</v>
      </c>
    </row>
    <row r="732" spans="1:22" s="6" customFormat="1" ht="43.5" customHeight="1" x14ac:dyDescent="0.25">
      <c r="A732" s="90">
        <v>1</v>
      </c>
      <c r="B732" s="68" t="s">
        <v>639</v>
      </c>
      <c r="C732" s="90" t="s">
        <v>39</v>
      </c>
      <c r="D732" s="90" t="s">
        <v>86</v>
      </c>
      <c r="E732" s="90">
        <v>2021</v>
      </c>
      <c r="F732" s="90" t="s">
        <v>61</v>
      </c>
      <c r="G732" s="67">
        <v>2</v>
      </c>
      <c r="H732" s="67">
        <v>2</v>
      </c>
      <c r="I732" s="145">
        <v>281.5</v>
      </c>
      <c r="J732" s="145">
        <v>281.5</v>
      </c>
      <c r="K732" s="145">
        <v>281.5</v>
      </c>
      <c r="L732" s="146">
        <v>38</v>
      </c>
      <c r="M732" s="145">
        <f>SUM(N732:Q732)</f>
        <v>6288.66</v>
      </c>
      <c r="N732" s="145">
        <v>0</v>
      </c>
      <c r="O732" s="145">
        <v>0</v>
      </c>
      <c r="P732" s="145">
        <v>0</v>
      </c>
      <c r="Q732" s="145">
        <f>'Таблица 3 '!C729</f>
        <v>6288.66</v>
      </c>
      <c r="R732" s="145">
        <f>Q732</f>
        <v>6288.66</v>
      </c>
      <c r="S732" s="145">
        <v>0</v>
      </c>
      <c r="T732" s="91">
        <f t="shared" si="174"/>
        <v>22.339822380106572</v>
      </c>
      <c r="U732" s="91">
        <v>22.34</v>
      </c>
      <c r="V732" s="148" t="s">
        <v>489</v>
      </c>
    </row>
    <row r="733" spans="1:22" s="5" customFormat="1" ht="48" customHeight="1" x14ac:dyDescent="0.25">
      <c r="A733" s="90">
        <v>2</v>
      </c>
      <c r="B733" s="68" t="s">
        <v>640</v>
      </c>
      <c r="C733" s="90" t="s">
        <v>39</v>
      </c>
      <c r="D733" s="90">
        <v>1972</v>
      </c>
      <c r="E733" s="90" t="s">
        <v>36</v>
      </c>
      <c r="F733" s="90" t="s">
        <v>40</v>
      </c>
      <c r="G733" s="67">
        <v>2</v>
      </c>
      <c r="H733" s="67">
        <v>2</v>
      </c>
      <c r="I733" s="145">
        <v>816.56</v>
      </c>
      <c r="J733" s="145">
        <v>736</v>
      </c>
      <c r="K733" s="145">
        <v>734.9</v>
      </c>
      <c r="L733" s="146">
        <v>31</v>
      </c>
      <c r="M733" s="145">
        <f t="shared" si="178"/>
        <v>2995580.3</v>
      </c>
      <c r="N733" s="145">
        <v>0</v>
      </c>
      <c r="O733" s="145">
        <v>0</v>
      </c>
      <c r="P733" s="145">
        <v>0</v>
      </c>
      <c r="Q733" s="145">
        <f>'Таблица 3 '!C730</f>
        <v>2995580.3</v>
      </c>
      <c r="R733" s="145">
        <f t="shared" si="179"/>
        <v>2995580.3</v>
      </c>
      <c r="S733" s="145">
        <v>0</v>
      </c>
      <c r="T733" s="91">
        <f t="shared" si="174"/>
        <v>4070.0819293478257</v>
      </c>
      <c r="U733" s="91">
        <v>4070.08</v>
      </c>
      <c r="V733" s="148" t="s">
        <v>489</v>
      </c>
    </row>
    <row r="734" spans="1:22" s="5" customFormat="1" ht="48" customHeight="1" x14ac:dyDescent="0.25">
      <c r="A734" s="90">
        <v>3</v>
      </c>
      <c r="B734" s="68" t="s">
        <v>641</v>
      </c>
      <c r="C734" s="90" t="s">
        <v>39</v>
      </c>
      <c r="D734" s="90">
        <v>1974</v>
      </c>
      <c r="E734" s="90" t="s">
        <v>36</v>
      </c>
      <c r="F734" s="90" t="s">
        <v>40</v>
      </c>
      <c r="G734" s="67">
        <v>2</v>
      </c>
      <c r="H734" s="67">
        <v>2</v>
      </c>
      <c r="I734" s="145">
        <v>809.03</v>
      </c>
      <c r="J734" s="145">
        <v>809.03</v>
      </c>
      <c r="K734" s="145">
        <v>484.3</v>
      </c>
      <c r="L734" s="146">
        <v>28</v>
      </c>
      <c r="M734" s="145">
        <f t="shared" si="178"/>
        <v>2666083.2000000002</v>
      </c>
      <c r="N734" s="145">
        <v>0</v>
      </c>
      <c r="O734" s="145">
        <v>0</v>
      </c>
      <c r="P734" s="145">
        <v>0</v>
      </c>
      <c r="Q734" s="145">
        <f>'Таблица 3 '!C731</f>
        <v>2666083.2000000002</v>
      </c>
      <c r="R734" s="145">
        <f t="shared" si="179"/>
        <v>2666083.2000000002</v>
      </c>
      <c r="S734" s="145">
        <v>0</v>
      </c>
      <c r="T734" s="91">
        <f t="shared" si="174"/>
        <v>3295.4070924440384</v>
      </c>
      <c r="U734" s="91">
        <v>3295.41</v>
      </c>
      <c r="V734" s="148" t="s">
        <v>489</v>
      </c>
    </row>
    <row r="735" spans="1:22" s="5" customFormat="1" ht="48" customHeight="1" x14ac:dyDescent="0.25">
      <c r="A735" s="90">
        <v>4</v>
      </c>
      <c r="B735" s="68" t="s">
        <v>393</v>
      </c>
      <c r="C735" s="90" t="s">
        <v>39</v>
      </c>
      <c r="D735" s="90" t="s">
        <v>381</v>
      </c>
      <c r="E735" s="90">
        <v>2020</v>
      </c>
      <c r="F735" s="90" t="s">
        <v>61</v>
      </c>
      <c r="G735" s="67">
        <v>2</v>
      </c>
      <c r="H735" s="67">
        <v>2</v>
      </c>
      <c r="I735" s="145">
        <v>576</v>
      </c>
      <c r="J735" s="145">
        <v>779.3</v>
      </c>
      <c r="K735" s="145">
        <v>779.3</v>
      </c>
      <c r="L735" s="146">
        <v>24</v>
      </c>
      <c r="M735" s="145">
        <f t="shared" si="178"/>
        <v>843387.61</v>
      </c>
      <c r="N735" s="145">
        <v>0</v>
      </c>
      <c r="O735" s="145">
        <v>0</v>
      </c>
      <c r="P735" s="145">
        <v>0</v>
      </c>
      <c r="Q735" s="145">
        <f>'Таблица 3 '!C732</f>
        <v>843387.61</v>
      </c>
      <c r="R735" s="145">
        <f t="shared" si="179"/>
        <v>843387.61</v>
      </c>
      <c r="S735" s="145">
        <v>0</v>
      </c>
      <c r="T735" s="91">
        <f t="shared" si="174"/>
        <v>1082.237405363788</v>
      </c>
      <c r="U735" s="91">
        <v>877.7</v>
      </c>
      <c r="V735" s="148" t="s">
        <v>489</v>
      </c>
    </row>
    <row r="736" spans="1:22" s="5" customFormat="1" ht="48" customHeight="1" x14ac:dyDescent="0.25">
      <c r="A736" s="90">
        <v>5</v>
      </c>
      <c r="B736" s="68" t="s">
        <v>642</v>
      </c>
      <c r="C736" s="90" t="s">
        <v>39</v>
      </c>
      <c r="D736" s="90" t="s">
        <v>126</v>
      </c>
      <c r="E736" s="90">
        <v>2021</v>
      </c>
      <c r="F736" s="90" t="s">
        <v>61</v>
      </c>
      <c r="G736" s="67">
        <v>2</v>
      </c>
      <c r="H736" s="67">
        <v>2</v>
      </c>
      <c r="I736" s="145">
        <v>572.28</v>
      </c>
      <c r="J736" s="145">
        <v>639.38</v>
      </c>
      <c r="K736" s="145">
        <v>639.38</v>
      </c>
      <c r="L736" s="146">
        <v>29</v>
      </c>
      <c r="M736" s="145">
        <f t="shared" si="178"/>
        <v>1837699.31</v>
      </c>
      <c r="N736" s="145">
        <v>0</v>
      </c>
      <c r="O736" s="145">
        <v>0</v>
      </c>
      <c r="P736" s="145">
        <v>0</v>
      </c>
      <c r="Q736" s="145">
        <f>'Таблица 3 '!C733</f>
        <v>1837699.31</v>
      </c>
      <c r="R736" s="145">
        <f t="shared" si="179"/>
        <v>1837699.31</v>
      </c>
      <c r="S736" s="145">
        <v>0</v>
      </c>
      <c r="T736" s="91">
        <f t="shared" si="174"/>
        <v>2874.1895429947763</v>
      </c>
      <c r="U736" s="91">
        <v>3183</v>
      </c>
      <c r="V736" s="148" t="s">
        <v>489</v>
      </c>
    </row>
    <row r="737" spans="1:22" s="5" customFormat="1" ht="48" customHeight="1" x14ac:dyDescent="0.25">
      <c r="A737" s="90">
        <v>6</v>
      </c>
      <c r="B737" s="68" t="s">
        <v>394</v>
      </c>
      <c r="C737" s="90" t="s">
        <v>39</v>
      </c>
      <c r="D737" s="90" t="s">
        <v>311</v>
      </c>
      <c r="E737" s="90" t="s">
        <v>36</v>
      </c>
      <c r="F737" s="90" t="s">
        <v>61</v>
      </c>
      <c r="G737" s="67">
        <v>2</v>
      </c>
      <c r="H737" s="67">
        <v>3</v>
      </c>
      <c r="I737" s="145">
        <v>923</v>
      </c>
      <c r="J737" s="145">
        <v>906.9</v>
      </c>
      <c r="K737" s="145">
        <v>906.9</v>
      </c>
      <c r="L737" s="146">
        <v>51</v>
      </c>
      <c r="M737" s="145">
        <f t="shared" si="178"/>
        <v>6462925.79</v>
      </c>
      <c r="N737" s="145">
        <v>0</v>
      </c>
      <c r="O737" s="145">
        <v>0</v>
      </c>
      <c r="P737" s="145">
        <v>0</v>
      </c>
      <c r="Q737" s="145">
        <f>'Таблица 3 '!C734</f>
        <v>6462925.79</v>
      </c>
      <c r="R737" s="145">
        <f t="shared" si="179"/>
        <v>6462925.79</v>
      </c>
      <c r="S737" s="145">
        <v>0</v>
      </c>
      <c r="T737" s="91">
        <f t="shared" si="174"/>
        <v>7126.3929760723349</v>
      </c>
      <c r="U737" s="91">
        <v>7136.68</v>
      </c>
      <c r="V737" s="148" t="s">
        <v>489</v>
      </c>
    </row>
    <row r="738" spans="1:22" s="5" customFormat="1" ht="48" customHeight="1" x14ac:dyDescent="0.25">
      <c r="A738" s="90">
        <v>7</v>
      </c>
      <c r="B738" s="68" t="s">
        <v>395</v>
      </c>
      <c r="C738" s="90" t="s">
        <v>39</v>
      </c>
      <c r="D738" s="90" t="s">
        <v>53</v>
      </c>
      <c r="E738" s="90" t="s">
        <v>36</v>
      </c>
      <c r="F738" s="90" t="s">
        <v>46</v>
      </c>
      <c r="G738" s="67">
        <v>5</v>
      </c>
      <c r="H738" s="67">
        <v>6</v>
      </c>
      <c r="I738" s="145">
        <v>4723.3999999999996</v>
      </c>
      <c r="J738" s="145">
        <v>4385.3900000000003</v>
      </c>
      <c r="K738" s="145">
        <v>4173.8900000000003</v>
      </c>
      <c r="L738" s="146">
        <v>263</v>
      </c>
      <c r="M738" s="145">
        <f t="shared" si="178"/>
        <v>760460.79</v>
      </c>
      <c r="N738" s="145">
        <v>0</v>
      </c>
      <c r="O738" s="145">
        <v>0</v>
      </c>
      <c r="P738" s="145">
        <v>0</v>
      </c>
      <c r="Q738" s="145">
        <f>'Таблица 3 '!C735</f>
        <v>760460.79</v>
      </c>
      <c r="R738" s="145">
        <f t="shared" si="179"/>
        <v>760460.79</v>
      </c>
      <c r="S738" s="145">
        <v>0</v>
      </c>
      <c r="T738" s="91">
        <f t="shared" si="174"/>
        <v>173.40779041316736</v>
      </c>
      <c r="U738" s="91">
        <v>173.41</v>
      </c>
      <c r="V738" s="148" t="s">
        <v>489</v>
      </c>
    </row>
    <row r="739" spans="1:22" s="5" customFormat="1" ht="48" customHeight="1" x14ac:dyDescent="0.25">
      <c r="A739" s="90">
        <v>8</v>
      </c>
      <c r="B739" s="68" t="s">
        <v>396</v>
      </c>
      <c r="C739" s="90" t="s">
        <v>39</v>
      </c>
      <c r="D739" s="90" t="s">
        <v>69</v>
      </c>
      <c r="E739" s="90">
        <v>2020</v>
      </c>
      <c r="F739" s="90" t="s">
        <v>46</v>
      </c>
      <c r="G739" s="67">
        <v>2</v>
      </c>
      <c r="H739" s="67">
        <v>3</v>
      </c>
      <c r="I739" s="145">
        <v>534.4</v>
      </c>
      <c r="J739" s="145">
        <v>495.3</v>
      </c>
      <c r="K739" s="145">
        <v>495.3</v>
      </c>
      <c r="L739" s="146">
        <v>36</v>
      </c>
      <c r="M739" s="145">
        <f t="shared" si="178"/>
        <v>947735</v>
      </c>
      <c r="N739" s="145">
        <v>0</v>
      </c>
      <c r="O739" s="145">
        <v>0</v>
      </c>
      <c r="P739" s="145">
        <v>0</v>
      </c>
      <c r="Q739" s="145">
        <f>'Таблица 3 '!C736</f>
        <v>947735</v>
      </c>
      <c r="R739" s="145">
        <f t="shared" si="179"/>
        <v>947735</v>
      </c>
      <c r="S739" s="145">
        <v>0</v>
      </c>
      <c r="T739" s="91">
        <f t="shared" si="174"/>
        <v>1913.4564910155461</v>
      </c>
      <c r="U739" s="91">
        <v>2241.48</v>
      </c>
      <c r="V739" s="148" t="s">
        <v>489</v>
      </c>
    </row>
    <row r="740" spans="1:22" s="8" customFormat="1" ht="48" customHeight="1" x14ac:dyDescent="0.25">
      <c r="A740" s="90">
        <v>9</v>
      </c>
      <c r="B740" s="68" t="s">
        <v>643</v>
      </c>
      <c r="C740" s="90" t="s">
        <v>39</v>
      </c>
      <c r="D740" s="90">
        <v>1963</v>
      </c>
      <c r="E740" s="90">
        <v>2021</v>
      </c>
      <c r="F740" s="90" t="s">
        <v>61</v>
      </c>
      <c r="G740" s="67">
        <v>2</v>
      </c>
      <c r="H740" s="67">
        <v>2</v>
      </c>
      <c r="I740" s="145">
        <v>536.6</v>
      </c>
      <c r="J740" s="145">
        <v>494.9</v>
      </c>
      <c r="K740" s="145">
        <v>494.9</v>
      </c>
      <c r="L740" s="146">
        <v>32</v>
      </c>
      <c r="M740" s="145">
        <f t="shared" si="178"/>
        <v>8870.9</v>
      </c>
      <c r="N740" s="145">
        <v>0</v>
      </c>
      <c r="O740" s="145">
        <v>0</v>
      </c>
      <c r="P740" s="145">
        <v>0</v>
      </c>
      <c r="Q740" s="145">
        <f>'Таблица 3 '!C737</f>
        <v>8870.9</v>
      </c>
      <c r="R740" s="145">
        <f t="shared" si="179"/>
        <v>8870.9</v>
      </c>
      <c r="S740" s="145">
        <v>0</v>
      </c>
      <c r="T740" s="91">
        <f t="shared" si="174"/>
        <v>17.924631238634067</v>
      </c>
      <c r="U740" s="91">
        <v>17.920000000000002</v>
      </c>
      <c r="V740" s="148" t="s">
        <v>489</v>
      </c>
    </row>
    <row r="741" spans="1:22" s="6" customFormat="1" ht="43.5" customHeight="1" x14ac:dyDescent="0.25">
      <c r="A741" s="90">
        <v>10</v>
      </c>
      <c r="B741" s="68" t="s">
        <v>644</v>
      </c>
      <c r="C741" s="90" t="s">
        <v>39</v>
      </c>
      <c r="D741" s="90">
        <v>1964</v>
      </c>
      <c r="E741" s="90" t="s">
        <v>35</v>
      </c>
      <c r="F741" s="90" t="s">
        <v>61</v>
      </c>
      <c r="G741" s="67">
        <v>2</v>
      </c>
      <c r="H741" s="67">
        <v>3</v>
      </c>
      <c r="I741" s="145">
        <v>538.1</v>
      </c>
      <c r="J741" s="145">
        <v>300.10000000000002</v>
      </c>
      <c r="K741" s="145">
        <v>300.10000000000002</v>
      </c>
      <c r="L741" s="146">
        <v>30</v>
      </c>
      <c r="M741" s="145">
        <f t="shared" si="178"/>
        <v>147038.62</v>
      </c>
      <c r="N741" s="145">
        <v>0</v>
      </c>
      <c r="O741" s="145">
        <v>0</v>
      </c>
      <c r="P741" s="145">
        <v>0</v>
      </c>
      <c r="Q741" s="145">
        <f>'Таблица 3 '!C738</f>
        <v>147038.62</v>
      </c>
      <c r="R741" s="145">
        <f t="shared" si="179"/>
        <v>147038.62</v>
      </c>
      <c r="S741" s="145">
        <v>0</v>
      </c>
      <c r="T741" s="91">
        <f t="shared" si="174"/>
        <v>489.9654115294901</v>
      </c>
      <c r="U741" s="91">
        <v>571.57000000000005</v>
      </c>
      <c r="V741" s="148" t="s">
        <v>489</v>
      </c>
    </row>
    <row r="742" spans="1:22" s="4" customFormat="1" ht="25.5" customHeight="1" x14ac:dyDescent="0.25">
      <c r="A742" s="102" t="s">
        <v>645</v>
      </c>
      <c r="B742" s="102"/>
      <c r="C742" s="139" t="s">
        <v>35</v>
      </c>
      <c r="D742" s="139" t="s">
        <v>35</v>
      </c>
      <c r="E742" s="139" t="s">
        <v>35</v>
      </c>
      <c r="F742" s="139" t="s">
        <v>35</v>
      </c>
      <c r="G742" s="140" t="s">
        <v>35</v>
      </c>
      <c r="H742" s="140" t="s">
        <v>35</v>
      </c>
      <c r="I742" s="141">
        <f>SUM(I743:I745)</f>
        <v>15473.099999999999</v>
      </c>
      <c r="J742" s="141">
        <f t="shared" ref="J742:S742" si="186">SUM(J743:J745)</f>
        <v>11360.7</v>
      </c>
      <c r="K742" s="141">
        <f t="shared" si="186"/>
        <v>11262.5</v>
      </c>
      <c r="L742" s="142">
        <f t="shared" si="186"/>
        <v>514</v>
      </c>
      <c r="M742" s="141">
        <f t="shared" si="186"/>
        <v>992886.71</v>
      </c>
      <c r="N742" s="141">
        <f t="shared" si="186"/>
        <v>0</v>
      </c>
      <c r="O742" s="141">
        <f t="shared" si="186"/>
        <v>0</v>
      </c>
      <c r="P742" s="141">
        <f t="shared" si="186"/>
        <v>0</v>
      </c>
      <c r="Q742" s="141">
        <f t="shared" si="186"/>
        <v>992886.71</v>
      </c>
      <c r="R742" s="141">
        <f t="shared" si="186"/>
        <v>992886.71</v>
      </c>
      <c r="S742" s="141">
        <f t="shared" si="186"/>
        <v>0</v>
      </c>
      <c r="T742" s="143" t="s">
        <v>36</v>
      </c>
      <c r="U742" s="143" t="s">
        <v>36</v>
      </c>
      <c r="V742" s="144" t="s">
        <v>36</v>
      </c>
    </row>
    <row r="743" spans="1:22" s="6" customFormat="1" ht="44.25" customHeight="1" x14ac:dyDescent="0.25">
      <c r="A743" s="90">
        <v>1</v>
      </c>
      <c r="B743" s="68" t="s">
        <v>646</v>
      </c>
      <c r="C743" s="90" t="s">
        <v>39</v>
      </c>
      <c r="D743" s="90">
        <v>1990</v>
      </c>
      <c r="E743" s="90" t="s">
        <v>35</v>
      </c>
      <c r="F743" s="90" t="s">
        <v>61</v>
      </c>
      <c r="G743" s="67">
        <v>5</v>
      </c>
      <c r="H743" s="67">
        <v>5</v>
      </c>
      <c r="I743" s="145">
        <v>5641.4</v>
      </c>
      <c r="J743" s="145">
        <v>4180.1000000000004</v>
      </c>
      <c r="K743" s="145">
        <v>4180.1000000000004</v>
      </c>
      <c r="L743" s="146">
        <v>188</v>
      </c>
      <c r="M743" s="145">
        <f>SUM(N743:Q743)</f>
        <v>304910.11</v>
      </c>
      <c r="N743" s="145">
        <v>0</v>
      </c>
      <c r="O743" s="145">
        <v>0</v>
      </c>
      <c r="P743" s="145">
        <v>0</v>
      </c>
      <c r="Q743" s="145">
        <f>'Таблица 3 '!C740</f>
        <v>304910.11</v>
      </c>
      <c r="R743" s="145">
        <f>Q743</f>
        <v>304910.11</v>
      </c>
      <c r="S743" s="145">
        <v>0</v>
      </c>
      <c r="T743" s="91">
        <f t="shared" si="174"/>
        <v>72.943257338341184</v>
      </c>
      <c r="U743" s="91">
        <v>571.57000000000005</v>
      </c>
      <c r="V743" s="148" t="s">
        <v>489</v>
      </c>
    </row>
    <row r="744" spans="1:22" s="5" customFormat="1" ht="45.75" customHeight="1" x14ac:dyDescent="0.25">
      <c r="A744" s="90">
        <v>2</v>
      </c>
      <c r="B744" s="68" t="s">
        <v>647</v>
      </c>
      <c r="C744" s="90" t="s">
        <v>39</v>
      </c>
      <c r="D744" s="90">
        <v>1982</v>
      </c>
      <c r="E744" s="90" t="s">
        <v>35</v>
      </c>
      <c r="F744" s="90" t="s">
        <v>50</v>
      </c>
      <c r="G744" s="67">
        <v>5</v>
      </c>
      <c r="H744" s="67">
        <v>4</v>
      </c>
      <c r="I744" s="145">
        <v>3583.7</v>
      </c>
      <c r="J744" s="145">
        <v>2685.3</v>
      </c>
      <c r="K744" s="145">
        <v>2685.3</v>
      </c>
      <c r="L744" s="146">
        <v>136</v>
      </c>
      <c r="M744" s="145">
        <f t="shared" si="178"/>
        <v>301848.55</v>
      </c>
      <c r="N744" s="145">
        <v>0</v>
      </c>
      <c r="O744" s="145">
        <v>0</v>
      </c>
      <c r="P744" s="145">
        <v>0</v>
      </c>
      <c r="Q744" s="145">
        <f>'Таблица 3 '!C741</f>
        <v>301848.55</v>
      </c>
      <c r="R744" s="145">
        <f t="shared" si="179"/>
        <v>301848.55</v>
      </c>
      <c r="S744" s="145">
        <v>0</v>
      </c>
      <c r="T744" s="91">
        <f t="shared" si="174"/>
        <v>112.40775704762967</v>
      </c>
      <c r="U744" s="91">
        <v>939.53</v>
      </c>
      <c r="V744" s="148" t="s">
        <v>489</v>
      </c>
    </row>
    <row r="745" spans="1:22" s="5" customFormat="1" ht="45.75" customHeight="1" x14ac:dyDescent="0.25">
      <c r="A745" s="90">
        <v>3</v>
      </c>
      <c r="B745" s="68" t="s">
        <v>648</v>
      </c>
      <c r="C745" s="90" t="s">
        <v>39</v>
      </c>
      <c r="D745" s="90">
        <v>1984</v>
      </c>
      <c r="E745" s="90" t="s">
        <v>35</v>
      </c>
      <c r="F745" s="90" t="s">
        <v>50</v>
      </c>
      <c r="G745" s="67">
        <v>5</v>
      </c>
      <c r="H745" s="67">
        <v>6</v>
      </c>
      <c r="I745" s="145">
        <v>6248</v>
      </c>
      <c r="J745" s="145">
        <v>4495.3</v>
      </c>
      <c r="K745" s="145">
        <v>4397.1000000000004</v>
      </c>
      <c r="L745" s="146">
        <v>190</v>
      </c>
      <c r="M745" s="145">
        <f t="shared" si="178"/>
        <v>386128.05</v>
      </c>
      <c r="N745" s="145">
        <v>0</v>
      </c>
      <c r="O745" s="145">
        <v>0</v>
      </c>
      <c r="P745" s="145">
        <v>0</v>
      </c>
      <c r="Q745" s="145">
        <f>'Таблица 3 '!C742</f>
        <v>386128.05</v>
      </c>
      <c r="R745" s="145">
        <f t="shared" si="179"/>
        <v>386128.05</v>
      </c>
      <c r="S745" s="145">
        <v>0</v>
      </c>
      <c r="T745" s="91">
        <f t="shared" si="174"/>
        <v>85.895946877850193</v>
      </c>
      <c r="U745" s="91">
        <v>2980.21</v>
      </c>
      <c r="V745" s="148" t="s">
        <v>489</v>
      </c>
    </row>
    <row r="746" spans="1:22" s="4" customFormat="1" ht="33" customHeight="1" x14ac:dyDescent="0.25">
      <c r="A746" s="102" t="s">
        <v>402</v>
      </c>
      <c r="B746" s="102"/>
      <c r="C746" s="139" t="s">
        <v>35</v>
      </c>
      <c r="D746" s="139" t="s">
        <v>35</v>
      </c>
      <c r="E746" s="139" t="s">
        <v>35</v>
      </c>
      <c r="F746" s="139" t="s">
        <v>35</v>
      </c>
      <c r="G746" s="140" t="s">
        <v>35</v>
      </c>
      <c r="H746" s="140" t="s">
        <v>35</v>
      </c>
      <c r="I746" s="141">
        <f>I747</f>
        <v>8079.7999999999993</v>
      </c>
      <c r="J746" s="141">
        <f t="shared" ref="J746:S746" si="187">J747</f>
        <v>6188.3</v>
      </c>
      <c r="K746" s="141">
        <f t="shared" si="187"/>
        <v>2171.3000000000002</v>
      </c>
      <c r="L746" s="142">
        <f t="shared" si="187"/>
        <v>156</v>
      </c>
      <c r="M746" s="141">
        <f t="shared" si="187"/>
        <v>6424033.6200000001</v>
      </c>
      <c r="N746" s="141">
        <f t="shared" si="187"/>
        <v>0</v>
      </c>
      <c r="O746" s="141">
        <f t="shared" si="187"/>
        <v>0</v>
      </c>
      <c r="P746" s="141">
        <f t="shared" si="187"/>
        <v>0</v>
      </c>
      <c r="Q746" s="141">
        <f t="shared" si="187"/>
        <v>6424033.6200000001</v>
      </c>
      <c r="R746" s="141">
        <f t="shared" si="187"/>
        <v>6424033.6200000001</v>
      </c>
      <c r="S746" s="141">
        <f t="shared" si="187"/>
        <v>0</v>
      </c>
      <c r="T746" s="143" t="s">
        <v>36</v>
      </c>
      <c r="U746" s="143" t="s">
        <v>36</v>
      </c>
      <c r="V746" s="144" t="s">
        <v>36</v>
      </c>
    </row>
    <row r="747" spans="1:22" s="4" customFormat="1" ht="30.75" customHeight="1" x14ac:dyDescent="0.25">
      <c r="A747" s="102" t="s">
        <v>403</v>
      </c>
      <c r="B747" s="102"/>
      <c r="C747" s="139" t="s">
        <v>35</v>
      </c>
      <c r="D747" s="139" t="s">
        <v>35</v>
      </c>
      <c r="E747" s="139" t="s">
        <v>35</v>
      </c>
      <c r="F747" s="139" t="s">
        <v>35</v>
      </c>
      <c r="G747" s="140" t="s">
        <v>35</v>
      </c>
      <c r="H747" s="140" t="s">
        <v>35</v>
      </c>
      <c r="I747" s="141">
        <f>SUM(I748:I750)</f>
        <v>8079.7999999999993</v>
      </c>
      <c r="J747" s="141">
        <f t="shared" ref="J747:S747" si="188">SUM(J748:J750)</f>
        <v>6188.3</v>
      </c>
      <c r="K747" s="141">
        <f t="shared" si="188"/>
        <v>2171.3000000000002</v>
      </c>
      <c r="L747" s="142">
        <f t="shared" si="188"/>
        <v>156</v>
      </c>
      <c r="M747" s="141">
        <f t="shared" si="188"/>
        <v>6424033.6200000001</v>
      </c>
      <c r="N747" s="141">
        <f t="shared" si="188"/>
        <v>0</v>
      </c>
      <c r="O747" s="141">
        <f t="shared" si="188"/>
        <v>0</v>
      </c>
      <c r="P747" s="141">
        <f t="shared" si="188"/>
        <v>0</v>
      </c>
      <c r="Q747" s="141">
        <f t="shared" si="188"/>
        <v>6424033.6200000001</v>
      </c>
      <c r="R747" s="141">
        <f t="shared" si="188"/>
        <v>6424033.6200000001</v>
      </c>
      <c r="S747" s="141">
        <f t="shared" si="188"/>
        <v>0</v>
      </c>
      <c r="T747" s="143" t="s">
        <v>36</v>
      </c>
      <c r="U747" s="143" t="s">
        <v>36</v>
      </c>
      <c r="V747" s="144" t="s">
        <v>36</v>
      </c>
    </row>
    <row r="748" spans="1:22" s="5" customFormat="1" ht="45.75" customHeight="1" x14ac:dyDescent="0.25">
      <c r="A748" s="90">
        <v>1</v>
      </c>
      <c r="B748" s="68" t="s">
        <v>649</v>
      </c>
      <c r="C748" s="90" t="s">
        <v>39</v>
      </c>
      <c r="D748" s="90">
        <v>1983</v>
      </c>
      <c r="E748" s="90" t="s">
        <v>36</v>
      </c>
      <c r="F748" s="90" t="s">
        <v>61</v>
      </c>
      <c r="G748" s="67">
        <v>5</v>
      </c>
      <c r="H748" s="67">
        <v>6</v>
      </c>
      <c r="I748" s="145">
        <v>5388</v>
      </c>
      <c r="J748" s="145">
        <v>4134.3</v>
      </c>
      <c r="K748" s="145">
        <v>333.1</v>
      </c>
      <c r="L748" s="146">
        <v>79</v>
      </c>
      <c r="M748" s="145">
        <f t="shared" si="178"/>
        <v>2329502.8200000003</v>
      </c>
      <c r="N748" s="145">
        <v>0</v>
      </c>
      <c r="O748" s="145">
        <v>0</v>
      </c>
      <c r="P748" s="145">
        <v>0</v>
      </c>
      <c r="Q748" s="145">
        <f>'Таблица 3 '!C745</f>
        <v>2329502.8200000003</v>
      </c>
      <c r="R748" s="145">
        <f t="shared" si="179"/>
        <v>2329502.8200000003</v>
      </c>
      <c r="S748" s="145">
        <v>0</v>
      </c>
      <c r="T748" s="91">
        <f t="shared" si="174"/>
        <v>563.45761555765193</v>
      </c>
      <c r="U748" s="91">
        <v>563.46</v>
      </c>
      <c r="V748" s="148" t="s">
        <v>489</v>
      </c>
    </row>
    <row r="749" spans="1:22" s="5" customFormat="1" ht="45.75" customHeight="1" x14ac:dyDescent="0.25">
      <c r="A749" s="90">
        <v>2</v>
      </c>
      <c r="B749" s="68" t="s">
        <v>407</v>
      </c>
      <c r="C749" s="90" t="s">
        <v>39</v>
      </c>
      <c r="D749" s="90">
        <v>1961</v>
      </c>
      <c r="E749" s="90" t="s">
        <v>35</v>
      </c>
      <c r="F749" s="90" t="s">
        <v>405</v>
      </c>
      <c r="G749" s="67">
        <v>3</v>
      </c>
      <c r="H749" s="67">
        <v>3</v>
      </c>
      <c r="I749" s="145">
        <v>2076.4</v>
      </c>
      <c r="J749" s="145">
        <v>1547.3</v>
      </c>
      <c r="K749" s="145">
        <v>1375.8</v>
      </c>
      <c r="L749" s="146">
        <v>54</v>
      </c>
      <c r="M749" s="145">
        <f t="shared" si="178"/>
        <v>3644037.6</v>
      </c>
      <c r="N749" s="145">
        <v>0</v>
      </c>
      <c r="O749" s="145">
        <v>0</v>
      </c>
      <c r="P749" s="145">
        <v>0</v>
      </c>
      <c r="Q749" s="145">
        <f>'Таблица 3 '!C746</f>
        <v>3644037.6</v>
      </c>
      <c r="R749" s="145">
        <f t="shared" si="179"/>
        <v>3644037.6</v>
      </c>
      <c r="S749" s="145">
        <v>0</v>
      </c>
      <c r="T749" s="91">
        <f t="shared" si="174"/>
        <v>2355.0944225424937</v>
      </c>
      <c r="U749" s="91">
        <v>2355.09</v>
      </c>
      <c r="V749" s="148" t="s">
        <v>489</v>
      </c>
    </row>
    <row r="750" spans="1:22" s="5" customFormat="1" ht="45.75" customHeight="1" x14ac:dyDescent="0.25">
      <c r="A750" s="90">
        <v>3</v>
      </c>
      <c r="B750" s="68" t="s">
        <v>650</v>
      </c>
      <c r="C750" s="90" t="s">
        <v>39</v>
      </c>
      <c r="D750" s="90" t="s">
        <v>153</v>
      </c>
      <c r="E750" s="90">
        <v>2019</v>
      </c>
      <c r="F750" s="90" t="s">
        <v>61</v>
      </c>
      <c r="G750" s="67">
        <v>2</v>
      </c>
      <c r="H750" s="67">
        <v>2</v>
      </c>
      <c r="I750" s="145">
        <v>615.4</v>
      </c>
      <c r="J750" s="145">
        <v>506.7</v>
      </c>
      <c r="K750" s="145">
        <v>462.4</v>
      </c>
      <c r="L750" s="146">
        <v>23</v>
      </c>
      <c r="M750" s="145">
        <f t="shared" si="178"/>
        <v>450493.19999999995</v>
      </c>
      <c r="N750" s="145">
        <v>0</v>
      </c>
      <c r="O750" s="145">
        <v>0</v>
      </c>
      <c r="P750" s="145">
        <v>0</v>
      </c>
      <c r="Q750" s="145">
        <f>'Таблица 3 '!C747</f>
        <v>450493.19999999995</v>
      </c>
      <c r="R750" s="145">
        <f t="shared" si="179"/>
        <v>450493.19999999995</v>
      </c>
      <c r="S750" s="145">
        <v>0</v>
      </c>
      <c r="T750" s="91">
        <f t="shared" si="174"/>
        <v>889.07282415630539</v>
      </c>
      <c r="U750" s="91">
        <v>1518.5309848036313</v>
      </c>
      <c r="V750" s="148" t="s">
        <v>489</v>
      </c>
    </row>
    <row r="751" spans="1:22" s="4" customFormat="1" ht="31.5" customHeight="1" x14ac:dyDescent="0.25">
      <c r="A751" s="102" t="s">
        <v>418</v>
      </c>
      <c r="B751" s="102"/>
      <c r="C751" s="139" t="s">
        <v>35</v>
      </c>
      <c r="D751" s="139" t="s">
        <v>35</v>
      </c>
      <c r="E751" s="139" t="s">
        <v>35</v>
      </c>
      <c r="F751" s="139" t="s">
        <v>35</v>
      </c>
      <c r="G751" s="140" t="s">
        <v>35</v>
      </c>
      <c r="H751" s="140" t="s">
        <v>35</v>
      </c>
      <c r="I751" s="141">
        <f t="shared" ref="I751:S751" si="189">I752+I757</f>
        <v>7571.3</v>
      </c>
      <c r="J751" s="141">
        <f t="shared" si="189"/>
        <v>6727.64</v>
      </c>
      <c r="K751" s="141">
        <f t="shared" si="189"/>
        <v>6017.7400000000007</v>
      </c>
      <c r="L751" s="142">
        <f t="shared" si="189"/>
        <v>213</v>
      </c>
      <c r="M751" s="141">
        <f t="shared" si="189"/>
        <v>4784045.96</v>
      </c>
      <c r="N751" s="141">
        <f t="shared" si="189"/>
        <v>0</v>
      </c>
      <c r="O751" s="141">
        <f t="shared" si="189"/>
        <v>0</v>
      </c>
      <c r="P751" s="141">
        <f t="shared" si="189"/>
        <v>0</v>
      </c>
      <c r="Q751" s="141">
        <f t="shared" si="189"/>
        <v>4784045.96</v>
      </c>
      <c r="R751" s="141">
        <f t="shared" si="189"/>
        <v>4784045.96</v>
      </c>
      <c r="S751" s="141">
        <f t="shared" si="189"/>
        <v>0</v>
      </c>
      <c r="T751" s="143" t="s">
        <v>36</v>
      </c>
      <c r="U751" s="143" t="s">
        <v>36</v>
      </c>
      <c r="V751" s="144" t="s">
        <v>36</v>
      </c>
    </row>
    <row r="752" spans="1:22" s="4" customFormat="1" ht="30.75" customHeight="1" x14ac:dyDescent="0.25">
      <c r="A752" s="102" t="s">
        <v>419</v>
      </c>
      <c r="B752" s="102"/>
      <c r="C752" s="139" t="s">
        <v>35</v>
      </c>
      <c r="D752" s="139" t="s">
        <v>35</v>
      </c>
      <c r="E752" s="139" t="s">
        <v>35</v>
      </c>
      <c r="F752" s="139" t="s">
        <v>35</v>
      </c>
      <c r="G752" s="140" t="s">
        <v>35</v>
      </c>
      <c r="H752" s="140" t="s">
        <v>35</v>
      </c>
      <c r="I752" s="141">
        <f>SUM(I753:I756)</f>
        <v>6816.5</v>
      </c>
      <c r="J752" s="141">
        <f t="shared" ref="J752:S752" si="190">SUM(J753:J756)</f>
        <v>6025.34</v>
      </c>
      <c r="K752" s="141">
        <f t="shared" si="190"/>
        <v>5315.4400000000005</v>
      </c>
      <c r="L752" s="142">
        <f t="shared" si="190"/>
        <v>177</v>
      </c>
      <c r="M752" s="141">
        <f t="shared" si="190"/>
        <v>4634766.84</v>
      </c>
      <c r="N752" s="141">
        <f t="shared" si="190"/>
        <v>0</v>
      </c>
      <c r="O752" s="141">
        <f t="shared" si="190"/>
        <v>0</v>
      </c>
      <c r="P752" s="141">
        <f t="shared" si="190"/>
        <v>0</v>
      </c>
      <c r="Q752" s="141">
        <f t="shared" si="190"/>
        <v>4634766.84</v>
      </c>
      <c r="R752" s="141">
        <f t="shared" si="190"/>
        <v>4634766.84</v>
      </c>
      <c r="S752" s="141">
        <f t="shared" si="190"/>
        <v>0</v>
      </c>
      <c r="T752" s="143" t="s">
        <v>36</v>
      </c>
      <c r="U752" s="143" t="s">
        <v>36</v>
      </c>
      <c r="V752" s="144" t="s">
        <v>36</v>
      </c>
    </row>
    <row r="753" spans="1:22" s="6" customFormat="1" ht="45.75" customHeight="1" x14ac:dyDescent="0.25">
      <c r="A753" s="90">
        <v>1</v>
      </c>
      <c r="B753" s="68" t="s">
        <v>651</v>
      </c>
      <c r="C753" s="90" t="s">
        <v>48</v>
      </c>
      <c r="D753" s="90">
        <v>1979</v>
      </c>
      <c r="E753" s="90" t="s">
        <v>36</v>
      </c>
      <c r="F753" s="90" t="s">
        <v>61</v>
      </c>
      <c r="G753" s="67">
        <v>5</v>
      </c>
      <c r="H753" s="67">
        <v>4</v>
      </c>
      <c r="I753" s="145">
        <v>4191.7</v>
      </c>
      <c r="J753" s="145">
        <v>3789.79</v>
      </c>
      <c r="K753" s="145">
        <v>3130.19</v>
      </c>
      <c r="L753" s="146">
        <v>99</v>
      </c>
      <c r="M753" s="145">
        <f t="shared" si="178"/>
        <v>3246771.8</v>
      </c>
      <c r="N753" s="145">
        <v>0</v>
      </c>
      <c r="O753" s="145">
        <v>0</v>
      </c>
      <c r="P753" s="145">
        <v>0</v>
      </c>
      <c r="Q753" s="145">
        <f>'Таблица 3 '!C750</f>
        <v>3246771.8</v>
      </c>
      <c r="R753" s="145">
        <f t="shared" si="179"/>
        <v>3246771.8</v>
      </c>
      <c r="S753" s="145">
        <v>0</v>
      </c>
      <c r="T753" s="91">
        <f t="shared" si="174"/>
        <v>856.71549083194577</v>
      </c>
      <c r="U753" s="91">
        <v>856.71549083194577</v>
      </c>
      <c r="V753" s="148" t="s">
        <v>489</v>
      </c>
    </row>
    <row r="754" spans="1:22" s="6" customFormat="1" ht="48.75" customHeight="1" x14ac:dyDescent="0.25">
      <c r="A754" s="90">
        <v>2</v>
      </c>
      <c r="B754" s="68" t="s">
        <v>652</v>
      </c>
      <c r="C754" s="90" t="s">
        <v>39</v>
      </c>
      <c r="D754" s="90" t="s">
        <v>653</v>
      </c>
      <c r="E754" s="90" t="s">
        <v>36</v>
      </c>
      <c r="F754" s="90" t="s">
        <v>306</v>
      </c>
      <c r="G754" s="67">
        <v>2</v>
      </c>
      <c r="H754" s="67">
        <v>2</v>
      </c>
      <c r="I754" s="145">
        <v>527</v>
      </c>
      <c r="J754" s="145">
        <v>528.79999999999995</v>
      </c>
      <c r="K754" s="145">
        <v>478.5</v>
      </c>
      <c r="L754" s="146">
        <v>10</v>
      </c>
      <c r="M754" s="145">
        <f t="shared" si="178"/>
        <v>8568.9500000000007</v>
      </c>
      <c r="N754" s="145">
        <v>0</v>
      </c>
      <c r="O754" s="145">
        <v>0</v>
      </c>
      <c r="P754" s="145">
        <v>0</v>
      </c>
      <c r="Q754" s="145">
        <f>'Таблица 3 '!C751</f>
        <v>8568.9500000000007</v>
      </c>
      <c r="R754" s="145">
        <f t="shared" si="179"/>
        <v>8568.9500000000007</v>
      </c>
      <c r="S754" s="145">
        <v>0</v>
      </c>
      <c r="T754" s="91">
        <f t="shared" si="174"/>
        <v>16.204519667170956</v>
      </c>
      <c r="U754" s="91">
        <v>16.2</v>
      </c>
      <c r="V754" s="148" t="s">
        <v>489</v>
      </c>
    </row>
    <row r="755" spans="1:22" s="6" customFormat="1" ht="45.75" customHeight="1" x14ac:dyDescent="0.25">
      <c r="A755" s="90">
        <v>3</v>
      </c>
      <c r="B755" s="68" t="s">
        <v>654</v>
      </c>
      <c r="C755" s="90" t="s">
        <v>48</v>
      </c>
      <c r="D755" s="90">
        <v>1982</v>
      </c>
      <c r="E755" s="90" t="s">
        <v>36</v>
      </c>
      <c r="F755" s="90" t="s">
        <v>61</v>
      </c>
      <c r="G755" s="67">
        <v>3</v>
      </c>
      <c r="H755" s="67">
        <v>3</v>
      </c>
      <c r="I755" s="145">
        <v>1313.8</v>
      </c>
      <c r="J755" s="145">
        <v>975.4</v>
      </c>
      <c r="K755" s="145">
        <v>975.4</v>
      </c>
      <c r="L755" s="146">
        <v>42</v>
      </c>
      <c r="M755" s="145">
        <f t="shared" si="178"/>
        <v>960871.96</v>
      </c>
      <c r="N755" s="145">
        <v>0</v>
      </c>
      <c r="O755" s="145">
        <v>0</v>
      </c>
      <c r="P755" s="145">
        <v>0</v>
      </c>
      <c r="Q755" s="145">
        <f>'Таблица 3 '!C752</f>
        <v>960871.96</v>
      </c>
      <c r="R755" s="145">
        <f t="shared" si="179"/>
        <v>960871.96</v>
      </c>
      <c r="S755" s="145">
        <v>0</v>
      </c>
      <c r="T755" s="91">
        <f t="shared" si="174"/>
        <v>985.10555669468931</v>
      </c>
      <c r="U755" s="91">
        <v>985.10555669468931</v>
      </c>
      <c r="V755" s="148" t="s">
        <v>489</v>
      </c>
    </row>
    <row r="756" spans="1:22" s="5" customFormat="1" ht="45.75" customHeight="1" x14ac:dyDescent="0.25">
      <c r="A756" s="90">
        <v>4</v>
      </c>
      <c r="B756" s="68" t="s">
        <v>655</v>
      </c>
      <c r="C756" s="90" t="s">
        <v>39</v>
      </c>
      <c r="D756" s="90" t="s">
        <v>84</v>
      </c>
      <c r="E756" s="90">
        <v>2020</v>
      </c>
      <c r="F756" s="90" t="s">
        <v>61</v>
      </c>
      <c r="G756" s="67">
        <v>2</v>
      </c>
      <c r="H756" s="67">
        <v>2</v>
      </c>
      <c r="I756" s="145">
        <v>784</v>
      </c>
      <c r="J756" s="145">
        <v>731.35</v>
      </c>
      <c r="K756" s="145">
        <v>731.35</v>
      </c>
      <c r="L756" s="146">
        <v>26</v>
      </c>
      <c r="M756" s="145">
        <f t="shared" si="178"/>
        <v>418554.13</v>
      </c>
      <c r="N756" s="145">
        <v>0</v>
      </c>
      <c r="O756" s="145">
        <v>0</v>
      </c>
      <c r="P756" s="145">
        <v>0</v>
      </c>
      <c r="Q756" s="145">
        <f>'Таблица 3 '!C753</f>
        <v>418554.13</v>
      </c>
      <c r="R756" s="145">
        <f t="shared" si="179"/>
        <v>418554.13</v>
      </c>
      <c r="S756" s="145">
        <v>0</v>
      </c>
      <c r="T756" s="91">
        <f t="shared" si="174"/>
        <v>572.30345251931362</v>
      </c>
      <c r="U756" s="91">
        <v>856.72</v>
      </c>
      <c r="V756" s="148" t="s">
        <v>489</v>
      </c>
    </row>
    <row r="757" spans="1:22" s="4" customFormat="1" ht="27.75" customHeight="1" x14ac:dyDescent="0.25">
      <c r="A757" s="102" t="s">
        <v>431</v>
      </c>
      <c r="B757" s="102"/>
      <c r="C757" s="139" t="s">
        <v>35</v>
      </c>
      <c r="D757" s="139" t="s">
        <v>35</v>
      </c>
      <c r="E757" s="139" t="s">
        <v>35</v>
      </c>
      <c r="F757" s="139" t="s">
        <v>35</v>
      </c>
      <c r="G757" s="140" t="s">
        <v>35</v>
      </c>
      <c r="H757" s="140" t="s">
        <v>35</v>
      </c>
      <c r="I757" s="141">
        <f>I758</f>
        <v>754.8</v>
      </c>
      <c r="J757" s="141">
        <f t="shared" ref="J757:S757" si="191">J758</f>
        <v>702.3</v>
      </c>
      <c r="K757" s="141">
        <f t="shared" si="191"/>
        <v>702.3</v>
      </c>
      <c r="L757" s="142">
        <f t="shared" si="191"/>
        <v>36</v>
      </c>
      <c r="M757" s="141">
        <f t="shared" si="191"/>
        <v>149279.12</v>
      </c>
      <c r="N757" s="141">
        <f t="shared" si="191"/>
        <v>0</v>
      </c>
      <c r="O757" s="141">
        <f t="shared" si="191"/>
        <v>0</v>
      </c>
      <c r="P757" s="141">
        <f t="shared" si="191"/>
        <v>0</v>
      </c>
      <c r="Q757" s="141">
        <f t="shared" si="191"/>
        <v>149279.12</v>
      </c>
      <c r="R757" s="141">
        <f t="shared" si="191"/>
        <v>149279.12</v>
      </c>
      <c r="S757" s="141">
        <f t="shared" si="191"/>
        <v>0</v>
      </c>
      <c r="T757" s="143" t="s">
        <v>36</v>
      </c>
      <c r="U757" s="143" t="s">
        <v>36</v>
      </c>
      <c r="V757" s="144" t="s">
        <v>36</v>
      </c>
    </row>
    <row r="758" spans="1:22" s="5" customFormat="1" ht="45" x14ac:dyDescent="0.25">
      <c r="A758" s="90">
        <v>1</v>
      </c>
      <c r="B758" s="68" t="s">
        <v>656</v>
      </c>
      <c r="C758" s="90" t="s">
        <v>39</v>
      </c>
      <c r="D758" s="90" t="s">
        <v>120</v>
      </c>
      <c r="E758" s="90" t="s">
        <v>36</v>
      </c>
      <c r="F758" s="90" t="s">
        <v>61</v>
      </c>
      <c r="G758" s="67">
        <v>2</v>
      </c>
      <c r="H758" s="67">
        <v>2</v>
      </c>
      <c r="I758" s="145">
        <v>754.8</v>
      </c>
      <c r="J758" s="145">
        <v>702.3</v>
      </c>
      <c r="K758" s="145">
        <v>702.3</v>
      </c>
      <c r="L758" s="146">
        <v>36</v>
      </c>
      <c r="M758" s="145">
        <f t="shared" si="178"/>
        <v>149279.12</v>
      </c>
      <c r="N758" s="145">
        <v>0</v>
      </c>
      <c r="O758" s="145">
        <v>0</v>
      </c>
      <c r="P758" s="145">
        <v>0</v>
      </c>
      <c r="Q758" s="145">
        <f>'Таблица 3 '!C755</f>
        <v>149279.12</v>
      </c>
      <c r="R758" s="145">
        <f t="shared" si="179"/>
        <v>149279.12</v>
      </c>
      <c r="S758" s="145">
        <v>0</v>
      </c>
      <c r="T758" s="91">
        <f t="shared" si="174"/>
        <v>212.55748255731169</v>
      </c>
      <c r="U758" s="91">
        <v>212.56</v>
      </c>
      <c r="V758" s="148" t="s">
        <v>489</v>
      </c>
    </row>
    <row r="759" spans="1:22" s="4" customFormat="1" ht="33.75" customHeight="1" x14ac:dyDescent="0.25">
      <c r="A759" s="102" t="s">
        <v>433</v>
      </c>
      <c r="B759" s="102"/>
      <c r="C759" s="139" t="s">
        <v>35</v>
      </c>
      <c r="D759" s="139" t="s">
        <v>35</v>
      </c>
      <c r="E759" s="139" t="s">
        <v>35</v>
      </c>
      <c r="F759" s="139" t="s">
        <v>35</v>
      </c>
      <c r="G759" s="140" t="s">
        <v>35</v>
      </c>
      <c r="H759" s="140" t="s">
        <v>35</v>
      </c>
      <c r="I759" s="141">
        <f>I760+I762+I787</f>
        <v>68414.19</v>
      </c>
      <c r="J759" s="141">
        <f t="shared" ref="J759:S759" si="192">J760+J762+J787</f>
        <v>55994.180000000008</v>
      </c>
      <c r="K759" s="141">
        <f t="shared" si="192"/>
        <v>55824.280000000013</v>
      </c>
      <c r="L759" s="142">
        <f t="shared" si="192"/>
        <v>2657</v>
      </c>
      <c r="M759" s="141">
        <f t="shared" si="192"/>
        <v>26229474.460000001</v>
      </c>
      <c r="N759" s="141">
        <f t="shared" si="192"/>
        <v>0</v>
      </c>
      <c r="O759" s="141">
        <f t="shared" si="192"/>
        <v>0</v>
      </c>
      <c r="P759" s="141">
        <f t="shared" si="192"/>
        <v>0</v>
      </c>
      <c r="Q759" s="141">
        <f t="shared" si="192"/>
        <v>26229474.460000001</v>
      </c>
      <c r="R759" s="141">
        <f t="shared" si="192"/>
        <v>26229474.460000001</v>
      </c>
      <c r="S759" s="141">
        <f t="shared" si="192"/>
        <v>0</v>
      </c>
      <c r="T759" s="143" t="s">
        <v>36</v>
      </c>
      <c r="U759" s="143" t="s">
        <v>36</v>
      </c>
      <c r="V759" s="144" t="s">
        <v>36</v>
      </c>
    </row>
    <row r="760" spans="1:22" s="4" customFormat="1" ht="34.5" customHeight="1" x14ac:dyDescent="0.25">
      <c r="A760" s="102" t="s">
        <v>657</v>
      </c>
      <c r="B760" s="102"/>
      <c r="C760" s="139" t="s">
        <v>35</v>
      </c>
      <c r="D760" s="139" t="s">
        <v>35</v>
      </c>
      <c r="E760" s="139" t="s">
        <v>35</v>
      </c>
      <c r="F760" s="139" t="s">
        <v>35</v>
      </c>
      <c r="G760" s="140" t="s">
        <v>35</v>
      </c>
      <c r="H760" s="140" t="s">
        <v>35</v>
      </c>
      <c r="I760" s="141">
        <f>I761</f>
        <v>1112.3</v>
      </c>
      <c r="J760" s="141">
        <f t="shared" ref="J760:S760" si="193">J761</f>
        <v>946.7</v>
      </c>
      <c r="K760" s="141">
        <f t="shared" si="193"/>
        <v>776.8</v>
      </c>
      <c r="L760" s="142">
        <f t="shared" si="193"/>
        <v>28</v>
      </c>
      <c r="M760" s="141">
        <f t="shared" si="193"/>
        <v>5415748.9199999999</v>
      </c>
      <c r="N760" s="141">
        <f t="shared" si="193"/>
        <v>0</v>
      </c>
      <c r="O760" s="141">
        <f t="shared" si="193"/>
        <v>0</v>
      </c>
      <c r="P760" s="141">
        <f t="shared" si="193"/>
        <v>0</v>
      </c>
      <c r="Q760" s="141">
        <f t="shared" si="193"/>
        <v>5415748.9199999999</v>
      </c>
      <c r="R760" s="141">
        <f t="shared" si="193"/>
        <v>5415748.9199999999</v>
      </c>
      <c r="S760" s="141">
        <f t="shared" si="193"/>
        <v>0</v>
      </c>
      <c r="T760" s="143" t="s">
        <v>36</v>
      </c>
      <c r="U760" s="143" t="s">
        <v>36</v>
      </c>
      <c r="V760" s="144" t="s">
        <v>36</v>
      </c>
    </row>
    <row r="761" spans="1:22" s="5" customFormat="1" ht="45" x14ac:dyDescent="0.25">
      <c r="A761" s="90">
        <v>1</v>
      </c>
      <c r="B761" s="68" t="s">
        <v>658</v>
      </c>
      <c r="C761" s="90" t="s">
        <v>39</v>
      </c>
      <c r="D761" s="90" t="s">
        <v>67</v>
      </c>
      <c r="E761" s="90" t="s">
        <v>36</v>
      </c>
      <c r="F761" s="90" t="s">
        <v>46</v>
      </c>
      <c r="G761" s="67">
        <v>2</v>
      </c>
      <c r="H761" s="67">
        <v>2</v>
      </c>
      <c r="I761" s="145">
        <v>1112.3</v>
      </c>
      <c r="J761" s="145">
        <v>946.7</v>
      </c>
      <c r="K761" s="145">
        <v>776.8</v>
      </c>
      <c r="L761" s="146">
        <v>28</v>
      </c>
      <c r="M761" s="145">
        <f t="shared" si="178"/>
        <v>5415748.9199999999</v>
      </c>
      <c r="N761" s="145">
        <v>0</v>
      </c>
      <c r="O761" s="145">
        <v>0</v>
      </c>
      <c r="P761" s="145">
        <v>0</v>
      </c>
      <c r="Q761" s="145">
        <f>'Таблица 3 '!C758</f>
        <v>5415748.9199999999</v>
      </c>
      <c r="R761" s="145">
        <f t="shared" si="179"/>
        <v>5415748.9199999999</v>
      </c>
      <c r="S761" s="145">
        <v>0</v>
      </c>
      <c r="T761" s="91">
        <f t="shared" si="174"/>
        <v>5720.6601035174817</v>
      </c>
      <c r="U761" s="91">
        <v>5171.58</v>
      </c>
      <c r="V761" s="148" t="s">
        <v>489</v>
      </c>
    </row>
    <row r="762" spans="1:22" s="27" customFormat="1" ht="23.25" customHeight="1" x14ac:dyDescent="0.2">
      <c r="A762" s="155" t="s">
        <v>1070</v>
      </c>
      <c r="B762" s="155"/>
      <c r="C762" s="156" t="s">
        <v>36</v>
      </c>
      <c r="D762" s="157" t="s">
        <v>36</v>
      </c>
      <c r="E762" s="158" t="s">
        <v>36</v>
      </c>
      <c r="F762" s="157" t="s">
        <v>36</v>
      </c>
      <c r="G762" s="157" t="s">
        <v>36</v>
      </c>
      <c r="H762" s="157" t="s">
        <v>36</v>
      </c>
      <c r="I762" s="159">
        <f>SUM(I763:I786)</f>
        <v>66605.490000000005</v>
      </c>
      <c r="J762" s="159">
        <f t="shared" ref="J762:S762" si="194">SUM(J763:J786)</f>
        <v>54403.080000000009</v>
      </c>
      <c r="K762" s="159">
        <f t="shared" si="194"/>
        <v>54403.080000000009</v>
      </c>
      <c r="L762" s="160">
        <f>SUM(L763:L786)</f>
        <v>2596</v>
      </c>
      <c r="M762" s="159">
        <f t="shared" si="194"/>
        <v>16073851.539999999</v>
      </c>
      <c r="N762" s="159">
        <f t="shared" si="194"/>
        <v>0</v>
      </c>
      <c r="O762" s="159">
        <f t="shared" si="194"/>
        <v>0</v>
      </c>
      <c r="P762" s="159">
        <f t="shared" si="194"/>
        <v>0</v>
      </c>
      <c r="Q762" s="159">
        <f t="shared" si="194"/>
        <v>16073851.539999999</v>
      </c>
      <c r="R762" s="159">
        <f t="shared" si="194"/>
        <v>16073851.539999999</v>
      </c>
      <c r="S762" s="159">
        <f t="shared" si="194"/>
        <v>0</v>
      </c>
      <c r="T762" s="161" t="s">
        <v>35</v>
      </c>
      <c r="U762" s="161" t="s">
        <v>35</v>
      </c>
      <c r="V762" s="161" t="s">
        <v>35</v>
      </c>
    </row>
    <row r="763" spans="1:22" s="26" customFormat="1" ht="58.5" customHeight="1" x14ac:dyDescent="0.25">
      <c r="A763" s="95">
        <v>1</v>
      </c>
      <c r="B763" s="162" t="s">
        <v>1071</v>
      </c>
      <c r="C763" s="163" t="s">
        <v>250</v>
      </c>
      <c r="D763" s="164">
        <v>1982</v>
      </c>
      <c r="E763" s="165" t="s">
        <v>35</v>
      </c>
      <c r="F763" s="166" t="s">
        <v>40</v>
      </c>
      <c r="G763" s="164">
        <v>2</v>
      </c>
      <c r="H763" s="164">
        <v>3</v>
      </c>
      <c r="I763" s="167">
        <v>1118.51</v>
      </c>
      <c r="J763" s="167">
        <v>973.15</v>
      </c>
      <c r="K763" s="167">
        <v>973.15</v>
      </c>
      <c r="L763" s="168">
        <v>32</v>
      </c>
      <c r="M763" s="169">
        <f t="shared" ref="M763:M786" si="195">SUM(N763:Q763)</f>
        <v>160927.16</v>
      </c>
      <c r="N763" s="170">
        <v>0</v>
      </c>
      <c r="O763" s="170">
        <v>0</v>
      </c>
      <c r="P763" s="170">
        <v>0</v>
      </c>
      <c r="Q763" s="169">
        <f>'Таблица 3 '!C760</f>
        <v>160927.16</v>
      </c>
      <c r="R763" s="169">
        <f t="shared" ref="R763:R786" si="196">Q763</f>
        <v>160927.16</v>
      </c>
      <c r="S763" s="171">
        <v>0</v>
      </c>
      <c r="T763" s="169">
        <f>M763/J763</f>
        <v>165.36727123259519</v>
      </c>
      <c r="U763" s="169">
        <v>8843</v>
      </c>
      <c r="V763" s="172" t="s">
        <v>489</v>
      </c>
    </row>
    <row r="764" spans="1:22" s="27" customFormat="1" ht="58.5" customHeight="1" x14ac:dyDescent="0.25">
      <c r="A764" s="95">
        <v>2</v>
      </c>
      <c r="B764" s="162" t="s">
        <v>1072</v>
      </c>
      <c r="C764" s="163" t="s">
        <v>250</v>
      </c>
      <c r="D764" s="164">
        <v>1982</v>
      </c>
      <c r="E764" s="173" t="s">
        <v>36</v>
      </c>
      <c r="F764" s="166" t="s">
        <v>40</v>
      </c>
      <c r="G764" s="164">
        <v>2</v>
      </c>
      <c r="H764" s="164">
        <v>3</v>
      </c>
      <c r="I764" s="167">
        <v>1115.46</v>
      </c>
      <c r="J764" s="167">
        <v>969.76</v>
      </c>
      <c r="K764" s="167">
        <v>969.76</v>
      </c>
      <c r="L764" s="168">
        <v>34</v>
      </c>
      <c r="M764" s="169">
        <f t="shared" si="195"/>
        <v>144567.25</v>
      </c>
      <c r="N764" s="170">
        <v>0</v>
      </c>
      <c r="O764" s="170">
        <v>0</v>
      </c>
      <c r="P764" s="170">
        <v>0</v>
      </c>
      <c r="Q764" s="169">
        <f>'Таблица 3 '!C761</f>
        <v>144567.25</v>
      </c>
      <c r="R764" s="169">
        <f t="shared" si="196"/>
        <v>144567.25</v>
      </c>
      <c r="S764" s="167">
        <v>0</v>
      </c>
      <c r="T764" s="169">
        <f t="shared" ref="T764:T786" si="197">M764/J764</f>
        <v>149.07528666886654</v>
      </c>
      <c r="U764" s="169">
        <v>8843</v>
      </c>
      <c r="V764" s="174" t="s">
        <v>489</v>
      </c>
    </row>
    <row r="765" spans="1:22" s="26" customFormat="1" ht="58.5" customHeight="1" x14ac:dyDescent="0.25">
      <c r="A765" s="95">
        <v>3</v>
      </c>
      <c r="B765" s="162" t="s">
        <v>1073</v>
      </c>
      <c r="C765" s="163" t="s">
        <v>250</v>
      </c>
      <c r="D765" s="164">
        <v>1982</v>
      </c>
      <c r="E765" s="164" t="s">
        <v>35</v>
      </c>
      <c r="F765" s="166" t="s">
        <v>40</v>
      </c>
      <c r="G765" s="164">
        <v>2</v>
      </c>
      <c r="H765" s="164">
        <v>3</v>
      </c>
      <c r="I765" s="167">
        <v>1105.06</v>
      </c>
      <c r="J765" s="167">
        <v>959.7</v>
      </c>
      <c r="K765" s="167">
        <v>959.7</v>
      </c>
      <c r="L765" s="168">
        <v>46</v>
      </c>
      <c r="M765" s="169">
        <f t="shared" si="195"/>
        <v>156801.47</v>
      </c>
      <c r="N765" s="170">
        <v>0</v>
      </c>
      <c r="O765" s="170">
        <v>0</v>
      </c>
      <c r="P765" s="170">
        <v>0</v>
      </c>
      <c r="Q765" s="169">
        <f>'Таблица 3 '!C762</f>
        <v>156801.47</v>
      </c>
      <c r="R765" s="169">
        <f t="shared" si="196"/>
        <v>156801.47</v>
      </c>
      <c r="S765" s="171">
        <v>0</v>
      </c>
      <c r="T765" s="169">
        <f t="shared" si="197"/>
        <v>163.38592268417213</v>
      </c>
      <c r="U765" s="169">
        <v>8843</v>
      </c>
      <c r="V765" s="172" t="s">
        <v>489</v>
      </c>
    </row>
    <row r="766" spans="1:22" s="28" customFormat="1" ht="58.5" customHeight="1" x14ac:dyDescent="0.25">
      <c r="A766" s="95">
        <v>4</v>
      </c>
      <c r="B766" s="162" t="s">
        <v>1074</v>
      </c>
      <c r="C766" s="163" t="s">
        <v>250</v>
      </c>
      <c r="D766" s="164">
        <v>1984</v>
      </c>
      <c r="E766" s="175" t="s">
        <v>36</v>
      </c>
      <c r="F766" s="166" t="s">
        <v>40</v>
      </c>
      <c r="G766" s="164">
        <v>2</v>
      </c>
      <c r="H766" s="164">
        <v>3</v>
      </c>
      <c r="I766" s="167">
        <v>1097.01</v>
      </c>
      <c r="J766" s="167">
        <v>951.65</v>
      </c>
      <c r="K766" s="167">
        <v>951.65</v>
      </c>
      <c r="L766" s="168">
        <v>38</v>
      </c>
      <c r="M766" s="169">
        <f t="shared" si="195"/>
        <v>145275.73000000001</v>
      </c>
      <c r="N766" s="170">
        <v>0</v>
      </c>
      <c r="O766" s="170">
        <v>0</v>
      </c>
      <c r="P766" s="170">
        <v>0</v>
      </c>
      <c r="Q766" s="169">
        <f>'Таблица 3 '!C763</f>
        <v>145275.73000000001</v>
      </c>
      <c r="R766" s="169">
        <f t="shared" si="196"/>
        <v>145275.73000000001</v>
      </c>
      <c r="S766" s="97">
        <v>0</v>
      </c>
      <c r="T766" s="169">
        <f t="shared" si="197"/>
        <v>152.65668050228552</v>
      </c>
      <c r="U766" s="169">
        <v>8843</v>
      </c>
      <c r="V766" s="176" t="s">
        <v>489</v>
      </c>
    </row>
    <row r="767" spans="1:22" s="29" customFormat="1" ht="58.5" customHeight="1" x14ac:dyDescent="0.25">
      <c r="A767" s="95">
        <v>5</v>
      </c>
      <c r="B767" s="162" t="s">
        <v>1075</v>
      </c>
      <c r="C767" s="163" t="s">
        <v>250</v>
      </c>
      <c r="D767" s="164">
        <v>1983</v>
      </c>
      <c r="E767" s="177" t="s">
        <v>36</v>
      </c>
      <c r="F767" s="166" t="s">
        <v>40</v>
      </c>
      <c r="G767" s="164">
        <v>2</v>
      </c>
      <c r="H767" s="164">
        <v>3</v>
      </c>
      <c r="I767" s="167">
        <v>1115.6500000000001</v>
      </c>
      <c r="J767" s="167">
        <v>969.95</v>
      </c>
      <c r="K767" s="167">
        <v>969.95</v>
      </c>
      <c r="L767" s="168">
        <v>42</v>
      </c>
      <c r="M767" s="169">
        <f t="shared" si="195"/>
        <v>160104.93</v>
      </c>
      <c r="N767" s="170">
        <v>0</v>
      </c>
      <c r="O767" s="170">
        <v>0</v>
      </c>
      <c r="P767" s="170">
        <v>0</v>
      </c>
      <c r="Q767" s="169">
        <f>'Таблица 3 '!C764</f>
        <v>160104.93</v>
      </c>
      <c r="R767" s="169">
        <f t="shared" si="196"/>
        <v>160104.93</v>
      </c>
      <c r="S767" s="171">
        <v>0</v>
      </c>
      <c r="T767" s="169">
        <f t="shared" si="197"/>
        <v>165.06513737821535</v>
      </c>
      <c r="U767" s="169">
        <v>8843</v>
      </c>
      <c r="V767" s="172" t="s">
        <v>489</v>
      </c>
    </row>
    <row r="768" spans="1:22" s="29" customFormat="1" ht="58.5" customHeight="1" x14ac:dyDescent="0.25">
      <c r="A768" s="95">
        <v>6</v>
      </c>
      <c r="B768" s="162" t="s">
        <v>1076</v>
      </c>
      <c r="C768" s="163" t="s">
        <v>250</v>
      </c>
      <c r="D768" s="164">
        <v>1984</v>
      </c>
      <c r="E768" s="175" t="s">
        <v>36</v>
      </c>
      <c r="F768" s="178" t="s">
        <v>50</v>
      </c>
      <c r="G768" s="164">
        <v>5</v>
      </c>
      <c r="H768" s="164">
        <v>6</v>
      </c>
      <c r="I768" s="167">
        <v>4894.5</v>
      </c>
      <c r="J768" s="167">
        <v>4309.5</v>
      </c>
      <c r="K768" s="167">
        <v>4309.5</v>
      </c>
      <c r="L768" s="168">
        <v>186</v>
      </c>
      <c r="M768" s="169">
        <f t="shared" si="195"/>
        <v>1161000</v>
      </c>
      <c r="N768" s="170">
        <v>0</v>
      </c>
      <c r="O768" s="170">
        <v>0</v>
      </c>
      <c r="P768" s="170">
        <v>0</v>
      </c>
      <c r="Q768" s="169">
        <f>'Таблица 3 '!C765</f>
        <v>1161000</v>
      </c>
      <c r="R768" s="169">
        <f t="shared" si="196"/>
        <v>1161000</v>
      </c>
      <c r="S768" s="97">
        <v>0</v>
      </c>
      <c r="T768" s="169">
        <f t="shared" si="197"/>
        <v>269.40480334145491</v>
      </c>
      <c r="U768" s="169">
        <v>1961</v>
      </c>
      <c r="V768" s="176" t="s">
        <v>489</v>
      </c>
    </row>
    <row r="769" spans="1:22" s="26" customFormat="1" ht="58.5" customHeight="1" x14ac:dyDescent="0.25">
      <c r="A769" s="95">
        <v>7</v>
      </c>
      <c r="B769" s="162" t="s">
        <v>1077</v>
      </c>
      <c r="C769" s="163" t="s">
        <v>250</v>
      </c>
      <c r="D769" s="164">
        <v>1982</v>
      </c>
      <c r="E769" s="165">
        <v>2021</v>
      </c>
      <c r="F769" s="166" t="s">
        <v>40</v>
      </c>
      <c r="G769" s="164">
        <v>2</v>
      </c>
      <c r="H769" s="164">
        <v>3</v>
      </c>
      <c r="I769" s="167">
        <v>949.7</v>
      </c>
      <c r="J769" s="167">
        <v>854.73</v>
      </c>
      <c r="K769" s="167">
        <v>854.73</v>
      </c>
      <c r="L769" s="168">
        <v>46</v>
      </c>
      <c r="M769" s="169">
        <f t="shared" si="195"/>
        <v>1151000</v>
      </c>
      <c r="N769" s="170">
        <v>0</v>
      </c>
      <c r="O769" s="170">
        <v>0</v>
      </c>
      <c r="P769" s="170">
        <v>0</v>
      </c>
      <c r="Q769" s="169">
        <f>'Таблица 3 '!C766</f>
        <v>1151000</v>
      </c>
      <c r="R769" s="169">
        <f t="shared" si="196"/>
        <v>1151000</v>
      </c>
      <c r="S769" s="171">
        <v>0</v>
      </c>
      <c r="T769" s="169">
        <f t="shared" si="197"/>
        <v>1346.6240801188678</v>
      </c>
      <c r="U769" s="169">
        <v>8843</v>
      </c>
      <c r="V769" s="172" t="s">
        <v>489</v>
      </c>
    </row>
    <row r="770" spans="1:22" s="27" customFormat="1" ht="58.5" customHeight="1" x14ac:dyDescent="0.25">
      <c r="A770" s="95">
        <v>8</v>
      </c>
      <c r="B770" s="162" t="s">
        <v>1078</v>
      </c>
      <c r="C770" s="163" t="s">
        <v>250</v>
      </c>
      <c r="D770" s="164">
        <v>1990</v>
      </c>
      <c r="E770" s="173">
        <v>2021</v>
      </c>
      <c r="F770" s="178" t="s">
        <v>50</v>
      </c>
      <c r="G770" s="164">
        <v>5</v>
      </c>
      <c r="H770" s="164">
        <v>6</v>
      </c>
      <c r="I770" s="167">
        <v>4557.3</v>
      </c>
      <c r="J770" s="167">
        <v>3645.84</v>
      </c>
      <c r="K770" s="167">
        <v>3645.84</v>
      </c>
      <c r="L770" s="168">
        <v>167</v>
      </c>
      <c r="M770" s="169">
        <f t="shared" si="195"/>
        <v>1306000</v>
      </c>
      <c r="N770" s="170">
        <v>0</v>
      </c>
      <c r="O770" s="170">
        <v>0</v>
      </c>
      <c r="P770" s="170">
        <v>0</v>
      </c>
      <c r="Q770" s="169">
        <f>'Таблица 3 '!C767</f>
        <v>1306000</v>
      </c>
      <c r="R770" s="169">
        <f t="shared" si="196"/>
        <v>1306000</v>
      </c>
      <c r="S770" s="167">
        <v>0</v>
      </c>
      <c r="T770" s="169">
        <f t="shared" si="197"/>
        <v>358.21648783270797</v>
      </c>
      <c r="U770" s="169">
        <v>1961</v>
      </c>
      <c r="V770" s="179" t="s">
        <v>489</v>
      </c>
    </row>
    <row r="771" spans="1:22" s="26" customFormat="1" ht="58.5" customHeight="1" x14ac:dyDescent="0.25">
      <c r="A771" s="95">
        <v>9</v>
      </c>
      <c r="B771" s="162" t="s">
        <v>1079</v>
      </c>
      <c r="C771" s="163" t="s">
        <v>250</v>
      </c>
      <c r="D771" s="164">
        <v>1987</v>
      </c>
      <c r="E771" s="165">
        <v>2021</v>
      </c>
      <c r="F771" s="178" t="s">
        <v>50</v>
      </c>
      <c r="G771" s="164">
        <v>5</v>
      </c>
      <c r="H771" s="164">
        <v>3</v>
      </c>
      <c r="I771" s="167">
        <v>2283.1</v>
      </c>
      <c r="J771" s="167">
        <v>1826.48</v>
      </c>
      <c r="K771" s="167">
        <v>1826.48</v>
      </c>
      <c r="L771" s="168">
        <v>136</v>
      </c>
      <c r="M771" s="169">
        <f t="shared" si="195"/>
        <v>627000</v>
      </c>
      <c r="N771" s="170">
        <v>0</v>
      </c>
      <c r="O771" s="170">
        <v>0</v>
      </c>
      <c r="P771" s="170">
        <v>0</v>
      </c>
      <c r="Q771" s="169">
        <f>'Таблица 3 '!C768</f>
        <v>627000</v>
      </c>
      <c r="R771" s="169">
        <f t="shared" si="196"/>
        <v>627000</v>
      </c>
      <c r="S771" s="171">
        <v>0</v>
      </c>
      <c r="T771" s="169">
        <f t="shared" si="197"/>
        <v>343.28325522316146</v>
      </c>
      <c r="U771" s="169">
        <v>1961</v>
      </c>
      <c r="V771" s="172" t="s">
        <v>489</v>
      </c>
    </row>
    <row r="772" spans="1:22" s="28" customFormat="1" ht="58.5" customHeight="1" x14ac:dyDescent="0.25">
      <c r="A772" s="95">
        <v>10</v>
      </c>
      <c r="B772" s="162" t="s">
        <v>1080</v>
      </c>
      <c r="C772" s="163" t="s">
        <v>250</v>
      </c>
      <c r="D772" s="164">
        <v>1980</v>
      </c>
      <c r="E772" s="173">
        <v>2021</v>
      </c>
      <c r="F772" s="178" t="s">
        <v>50</v>
      </c>
      <c r="G772" s="164">
        <v>5</v>
      </c>
      <c r="H772" s="164">
        <v>5</v>
      </c>
      <c r="I772" s="167">
        <v>4062.4</v>
      </c>
      <c r="J772" s="167">
        <v>3249.92</v>
      </c>
      <c r="K772" s="167">
        <v>3249.92</v>
      </c>
      <c r="L772" s="168">
        <v>184</v>
      </c>
      <c r="M772" s="169">
        <f t="shared" si="195"/>
        <v>927600</v>
      </c>
      <c r="N772" s="170">
        <v>0</v>
      </c>
      <c r="O772" s="170">
        <v>0</v>
      </c>
      <c r="P772" s="170">
        <v>0</v>
      </c>
      <c r="Q772" s="169">
        <f>'Таблица 3 '!C769</f>
        <v>927600</v>
      </c>
      <c r="R772" s="169">
        <f t="shared" si="196"/>
        <v>927600</v>
      </c>
      <c r="S772" s="97">
        <v>0</v>
      </c>
      <c r="T772" s="169">
        <f t="shared" si="197"/>
        <v>285.42241039779441</v>
      </c>
      <c r="U772" s="169">
        <v>1961</v>
      </c>
      <c r="V772" s="176" t="s">
        <v>489</v>
      </c>
    </row>
    <row r="773" spans="1:22" s="29" customFormat="1" ht="58.5" customHeight="1" x14ac:dyDescent="0.25">
      <c r="A773" s="95">
        <v>11</v>
      </c>
      <c r="B773" s="162" t="s">
        <v>1081</v>
      </c>
      <c r="C773" s="163" t="s">
        <v>250</v>
      </c>
      <c r="D773" s="164">
        <v>1980</v>
      </c>
      <c r="E773" s="165">
        <v>2021</v>
      </c>
      <c r="F773" s="178" t="s">
        <v>50</v>
      </c>
      <c r="G773" s="164">
        <v>5</v>
      </c>
      <c r="H773" s="164">
        <v>5</v>
      </c>
      <c r="I773" s="167">
        <v>3984.4</v>
      </c>
      <c r="J773" s="167">
        <v>3187.52</v>
      </c>
      <c r="K773" s="167">
        <v>3187.52</v>
      </c>
      <c r="L773" s="168">
        <v>186</v>
      </c>
      <c r="M773" s="169">
        <f t="shared" si="195"/>
        <v>809275</v>
      </c>
      <c r="N773" s="170">
        <v>0</v>
      </c>
      <c r="O773" s="170">
        <v>0</v>
      </c>
      <c r="P773" s="170">
        <v>0</v>
      </c>
      <c r="Q773" s="169">
        <f>'Таблица 3 '!C770</f>
        <v>809275</v>
      </c>
      <c r="R773" s="169">
        <f t="shared" si="196"/>
        <v>809275</v>
      </c>
      <c r="S773" s="171">
        <v>0</v>
      </c>
      <c r="T773" s="169">
        <f t="shared" si="197"/>
        <v>253.88860305190241</v>
      </c>
      <c r="U773" s="169">
        <v>1961</v>
      </c>
      <c r="V773" s="172" t="s">
        <v>489</v>
      </c>
    </row>
    <row r="774" spans="1:22" s="29" customFormat="1" ht="58.5" customHeight="1" x14ac:dyDescent="0.25">
      <c r="A774" s="95">
        <v>12</v>
      </c>
      <c r="B774" s="162" t="s">
        <v>1082</v>
      </c>
      <c r="C774" s="163" t="s">
        <v>250</v>
      </c>
      <c r="D774" s="164">
        <v>1988</v>
      </c>
      <c r="E774" s="173">
        <v>2021</v>
      </c>
      <c r="F774" s="178" t="s">
        <v>50</v>
      </c>
      <c r="G774" s="164">
        <v>5</v>
      </c>
      <c r="H774" s="164">
        <v>3</v>
      </c>
      <c r="I774" s="167">
        <v>2267.4</v>
      </c>
      <c r="J774" s="167">
        <v>1813.92</v>
      </c>
      <c r="K774" s="167">
        <v>1813.92</v>
      </c>
      <c r="L774" s="168">
        <v>96</v>
      </c>
      <c r="M774" s="169">
        <f t="shared" si="195"/>
        <v>643000</v>
      </c>
      <c r="N774" s="170">
        <v>0</v>
      </c>
      <c r="O774" s="170">
        <v>0</v>
      </c>
      <c r="P774" s="170">
        <v>0</v>
      </c>
      <c r="Q774" s="169">
        <f>'Таблица 3 '!C771</f>
        <v>643000</v>
      </c>
      <c r="R774" s="169">
        <f t="shared" si="196"/>
        <v>643000</v>
      </c>
      <c r="S774" s="97">
        <v>0</v>
      </c>
      <c r="T774" s="169">
        <f t="shared" si="197"/>
        <v>354.48090323718793</v>
      </c>
      <c r="U774" s="169">
        <v>1961</v>
      </c>
      <c r="V774" s="176" t="s">
        <v>489</v>
      </c>
    </row>
    <row r="775" spans="1:22" s="24" customFormat="1" ht="58.5" customHeight="1" x14ac:dyDescent="0.25">
      <c r="A775" s="95">
        <v>13</v>
      </c>
      <c r="B775" s="162" t="s">
        <v>1083</v>
      </c>
      <c r="C775" s="163" t="s">
        <v>250</v>
      </c>
      <c r="D775" s="164">
        <v>1988</v>
      </c>
      <c r="E775" s="165">
        <v>2021</v>
      </c>
      <c r="F775" s="178" t="s">
        <v>50</v>
      </c>
      <c r="G775" s="164">
        <v>5</v>
      </c>
      <c r="H775" s="164">
        <v>3</v>
      </c>
      <c r="I775" s="167">
        <v>2424.6</v>
      </c>
      <c r="J775" s="167">
        <v>1939.68</v>
      </c>
      <c r="K775" s="167">
        <v>1939.68</v>
      </c>
      <c r="L775" s="168">
        <v>97</v>
      </c>
      <c r="M775" s="169">
        <f t="shared" si="195"/>
        <v>515000</v>
      </c>
      <c r="N775" s="170">
        <v>0</v>
      </c>
      <c r="O775" s="170">
        <v>0</v>
      </c>
      <c r="P775" s="170">
        <v>0</v>
      </c>
      <c r="Q775" s="169">
        <f>'Таблица 3 '!C772</f>
        <v>515000</v>
      </c>
      <c r="R775" s="169">
        <f t="shared" si="196"/>
        <v>515000</v>
      </c>
      <c r="S775" s="171">
        <v>0</v>
      </c>
      <c r="T775" s="169">
        <f t="shared" si="197"/>
        <v>265.50771261238964</v>
      </c>
      <c r="U775" s="169">
        <v>1961</v>
      </c>
      <c r="V775" s="172" t="s">
        <v>489</v>
      </c>
    </row>
    <row r="776" spans="1:22" s="24" customFormat="1" ht="58.5" customHeight="1" x14ac:dyDescent="0.25">
      <c r="A776" s="95">
        <v>14</v>
      </c>
      <c r="B776" s="162" t="s">
        <v>1084</v>
      </c>
      <c r="C776" s="163" t="s">
        <v>250</v>
      </c>
      <c r="D776" s="164">
        <v>1988</v>
      </c>
      <c r="E776" s="173">
        <v>2021</v>
      </c>
      <c r="F776" s="178" t="s">
        <v>50</v>
      </c>
      <c r="G776" s="164">
        <v>5</v>
      </c>
      <c r="H776" s="164">
        <v>3</v>
      </c>
      <c r="I776" s="167">
        <v>2401.5</v>
      </c>
      <c r="J776" s="167">
        <v>1921.2</v>
      </c>
      <c r="K776" s="167">
        <v>1921.2</v>
      </c>
      <c r="L776" s="168">
        <v>96</v>
      </c>
      <c r="M776" s="169">
        <f t="shared" si="195"/>
        <v>554300</v>
      </c>
      <c r="N776" s="170">
        <v>0</v>
      </c>
      <c r="O776" s="170">
        <v>0</v>
      </c>
      <c r="P776" s="170">
        <v>0</v>
      </c>
      <c r="Q776" s="169">
        <f>'Таблица 3 '!C773</f>
        <v>554300</v>
      </c>
      <c r="R776" s="169">
        <f t="shared" si="196"/>
        <v>554300</v>
      </c>
      <c r="S776" s="97">
        <v>0</v>
      </c>
      <c r="T776" s="169">
        <f t="shared" si="197"/>
        <v>288.51759317093484</v>
      </c>
      <c r="U776" s="169">
        <v>1961</v>
      </c>
      <c r="V776" s="176" t="s">
        <v>489</v>
      </c>
    </row>
    <row r="777" spans="1:22" s="24" customFormat="1" ht="58.5" customHeight="1" x14ac:dyDescent="0.25">
      <c r="A777" s="95">
        <v>15</v>
      </c>
      <c r="B777" s="162" t="s">
        <v>1085</v>
      </c>
      <c r="C777" s="163" t="s">
        <v>250</v>
      </c>
      <c r="D777" s="164">
        <v>1988</v>
      </c>
      <c r="E777" s="165">
        <v>2021</v>
      </c>
      <c r="F777" s="178" t="s">
        <v>50</v>
      </c>
      <c r="G777" s="164">
        <v>5</v>
      </c>
      <c r="H777" s="164">
        <v>3</v>
      </c>
      <c r="I777" s="167">
        <v>2411.6</v>
      </c>
      <c r="J777" s="167">
        <v>1929.28</v>
      </c>
      <c r="K777" s="167">
        <v>1929.28</v>
      </c>
      <c r="L777" s="168">
        <v>96</v>
      </c>
      <c r="M777" s="169">
        <f t="shared" si="195"/>
        <v>305000</v>
      </c>
      <c r="N777" s="170">
        <v>0</v>
      </c>
      <c r="O777" s="170">
        <v>0</v>
      </c>
      <c r="P777" s="170">
        <v>0</v>
      </c>
      <c r="Q777" s="169">
        <f>'Таблица 3 '!C774</f>
        <v>305000</v>
      </c>
      <c r="R777" s="169">
        <f t="shared" si="196"/>
        <v>305000</v>
      </c>
      <c r="S777" s="171">
        <v>0</v>
      </c>
      <c r="T777" s="169">
        <f t="shared" si="197"/>
        <v>158.09006468734449</v>
      </c>
      <c r="U777" s="169">
        <v>1961</v>
      </c>
      <c r="V777" s="172" t="s">
        <v>489</v>
      </c>
    </row>
    <row r="778" spans="1:22" s="24" customFormat="1" ht="58.5" customHeight="1" x14ac:dyDescent="0.25">
      <c r="A778" s="95">
        <v>16</v>
      </c>
      <c r="B778" s="162" t="s">
        <v>1086</v>
      </c>
      <c r="C778" s="163" t="s">
        <v>250</v>
      </c>
      <c r="D778" s="164">
        <v>1987</v>
      </c>
      <c r="E778" s="173">
        <v>2021</v>
      </c>
      <c r="F778" s="178" t="s">
        <v>50</v>
      </c>
      <c r="G778" s="164">
        <v>5</v>
      </c>
      <c r="H778" s="164">
        <v>3</v>
      </c>
      <c r="I778" s="167">
        <v>2469.6</v>
      </c>
      <c r="J778" s="167">
        <v>2222.64</v>
      </c>
      <c r="K778" s="167">
        <v>2222.64</v>
      </c>
      <c r="L778" s="168">
        <v>86</v>
      </c>
      <c r="M778" s="169">
        <f t="shared" si="195"/>
        <v>577000</v>
      </c>
      <c r="N778" s="170">
        <v>0</v>
      </c>
      <c r="O778" s="170">
        <v>0</v>
      </c>
      <c r="P778" s="170">
        <v>0</v>
      </c>
      <c r="Q778" s="169">
        <f>'Таблица 3 '!C775</f>
        <v>577000</v>
      </c>
      <c r="R778" s="169">
        <f t="shared" si="196"/>
        <v>577000</v>
      </c>
      <c r="S778" s="97">
        <v>0</v>
      </c>
      <c r="T778" s="169">
        <f t="shared" si="197"/>
        <v>259.60119497534464</v>
      </c>
      <c r="U778" s="169">
        <v>1961</v>
      </c>
      <c r="V778" s="176" t="s">
        <v>489</v>
      </c>
    </row>
    <row r="779" spans="1:22" s="24" customFormat="1" ht="58.5" customHeight="1" x14ac:dyDescent="0.25">
      <c r="A779" s="95">
        <v>17</v>
      </c>
      <c r="B779" s="162" t="s">
        <v>1087</v>
      </c>
      <c r="C779" s="163" t="s">
        <v>250</v>
      </c>
      <c r="D779" s="164">
        <v>1987</v>
      </c>
      <c r="E779" s="165">
        <v>2021</v>
      </c>
      <c r="F779" s="178" t="s">
        <v>50</v>
      </c>
      <c r="G779" s="164">
        <v>5</v>
      </c>
      <c r="H779" s="164">
        <v>5</v>
      </c>
      <c r="I779" s="167">
        <v>3682.9</v>
      </c>
      <c r="J779" s="167">
        <v>2946.32</v>
      </c>
      <c r="K779" s="167">
        <v>2946.32</v>
      </c>
      <c r="L779" s="168">
        <v>136</v>
      </c>
      <c r="M779" s="169">
        <f t="shared" si="195"/>
        <v>756400</v>
      </c>
      <c r="N779" s="170">
        <v>0</v>
      </c>
      <c r="O779" s="170">
        <v>0</v>
      </c>
      <c r="P779" s="170">
        <v>0</v>
      </c>
      <c r="Q779" s="169">
        <f>'Таблица 3 '!C776</f>
        <v>756400</v>
      </c>
      <c r="R779" s="169">
        <f t="shared" si="196"/>
        <v>756400</v>
      </c>
      <c r="S779" s="171">
        <v>0</v>
      </c>
      <c r="T779" s="169">
        <f t="shared" si="197"/>
        <v>256.72703575986316</v>
      </c>
      <c r="U779" s="169">
        <v>1961</v>
      </c>
      <c r="V779" s="172" t="s">
        <v>489</v>
      </c>
    </row>
    <row r="780" spans="1:22" s="24" customFormat="1" ht="58.5" customHeight="1" x14ac:dyDescent="0.25">
      <c r="A780" s="95">
        <v>18</v>
      </c>
      <c r="B780" s="162" t="s">
        <v>1088</v>
      </c>
      <c r="C780" s="163" t="s">
        <v>250</v>
      </c>
      <c r="D780" s="164">
        <v>1986</v>
      </c>
      <c r="E780" s="173">
        <v>2021</v>
      </c>
      <c r="F780" s="178" t="s">
        <v>50</v>
      </c>
      <c r="G780" s="164">
        <v>5</v>
      </c>
      <c r="H780" s="164">
        <v>5</v>
      </c>
      <c r="I780" s="167">
        <v>3710</v>
      </c>
      <c r="J780" s="167">
        <v>2968</v>
      </c>
      <c r="K780" s="167">
        <v>2968</v>
      </c>
      <c r="L780" s="168">
        <v>146</v>
      </c>
      <c r="M780" s="169">
        <f t="shared" si="195"/>
        <v>907600</v>
      </c>
      <c r="N780" s="170">
        <v>0</v>
      </c>
      <c r="O780" s="170">
        <v>0</v>
      </c>
      <c r="P780" s="170">
        <v>0</v>
      </c>
      <c r="Q780" s="169">
        <f>'Таблица 3 '!C777</f>
        <v>907600</v>
      </c>
      <c r="R780" s="169">
        <f t="shared" si="196"/>
        <v>907600</v>
      </c>
      <c r="S780" s="171">
        <v>0</v>
      </c>
      <c r="T780" s="169">
        <f t="shared" si="197"/>
        <v>305.79514824797843</v>
      </c>
      <c r="U780" s="169">
        <v>1961</v>
      </c>
      <c r="V780" s="172" t="s">
        <v>489</v>
      </c>
    </row>
    <row r="781" spans="1:22" s="24" customFormat="1" ht="58.5" customHeight="1" x14ac:dyDescent="0.25">
      <c r="A781" s="95">
        <v>19</v>
      </c>
      <c r="B781" s="162" t="s">
        <v>1089</v>
      </c>
      <c r="C781" s="163" t="s">
        <v>250</v>
      </c>
      <c r="D781" s="164">
        <v>1987</v>
      </c>
      <c r="E781" s="165">
        <v>2021</v>
      </c>
      <c r="F781" s="178" t="s">
        <v>50</v>
      </c>
      <c r="G781" s="164">
        <v>5</v>
      </c>
      <c r="H781" s="164">
        <v>5</v>
      </c>
      <c r="I781" s="167">
        <v>4102.3</v>
      </c>
      <c r="J781" s="167">
        <v>3281.84</v>
      </c>
      <c r="K781" s="167">
        <v>3281.84</v>
      </c>
      <c r="L781" s="168">
        <v>126</v>
      </c>
      <c r="M781" s="169">
        <f t="shared" si="195"/>
        <v>948000</v>
      </c>
      <c r="N781" s="170">
        <v>0</v>
      </c>
      <c r="O781" s="170">
        <v>0</v>
      </c>
      <c r="P781" s="170">
        <v>0</v>
      </c>
      <c r="Q781" s="169">
        <f>'Таблица 3 '!C778</f>
        <v>948000</v>
      </c>
      <c r="R781" s="169">
        <f t="shared" si="196"/>
        <v>948000</v>
      </c>
      <c r="S781" s="97">
        <v>0</v>
      </c>
      <c r="T781" s="169">
        <f t="shared" si="197"/>
        <v>288.86234551349241</v>
      </c>
      <c r="U781" s="169">
        <v>1961</v>
      </c>
      <c r="V781" s="176" t="s">
        <v>489</v>
      </c>
    </row>
    <row r="782" spans="1:22" s="24" customFormat="1" ht="58.5" customHeight="1" x14ac:dyDescent="0.25">
      <c r="A782" s="95">
        <v>20</v>
      </c>
      <c r="B782" s="162" t="s">
        <v>1090</v>
      </c>
      <c r="C782" s="163" t="s">
        <v>250</v>
      </c>
      <c r="D782" s="164">
        <v>1987</v>
      </c>
      <c r="E782" s="173">
        <v>2021</v>
      </c>
      <c r="F782" s="178" t="s">
        <v>50</v>
      </c>
      <c r="G782" s="164">
        <v>5</v>
      </c>
      <c r="H782" s="164">
        <v>4</v>
      </c>
      <c r="I782" s="167">
        <v>3420.6</v>
      </c>
      <c r="J782" s="167">
        <v>2736.48</v>
      </c>
      <c r="K782" s="167">
        <v>2736.48</v>
      </c>
      <c r="L782" s="168">
        <v>147</v>
      </c>
      <c r="M782" s="169">
        <f t="shared" si="195"/>
        <v>866750</v>
      </c>
      <c r="N782" s="170">
        <v>0</v>
      </c>
      <c r="O782" s="170">
        <v>0</v>
      </c>
      <c r="P782" s="170">
        <v>0</v>
      </c>
      <c r="Q782" s="169">
        <f>'Таблица 3 '!C779</f>
        <v>866750</v>
      </c>
      <c r="R782" s="169">
        <f t="shared" si="196"/>
        <v>866750</v>
      </c>
      <c r="S782" s="97">
        <v>0</v>
      </c>
      <c r="T782" s="169">
        <f t="shared" si="197"/>
        <v>316.73902239373211</v>
      </c>
      <c r="U782" s="169">
        <v>1961</v>
      </c>
      <c r="V782" s="176" t="s">
        <v>489</v>
      </c>
    </row>
    <row r="783" spans="1:22" s="24" customFormat="1" ht="58.5" customHeight="1" x14ac:dyDescent="0.25">
      <c r="A783" s="95">
        <v>21</v>
      </c>
      <c r="B783" s="162" t="s">
        <v>1091</v>
      </c>
      <c r="C783" s="163" t="s">
        <v>250</v>
      </c>
      <c r="D783" s="164">
        <v>1990</v>
      </c>
      <c r="E783" s="165">
        <v>2021</v>
      </c>
      <c r="F783" s="178" t="s">
        <v>50</v>
      </c>
      <c r="G783" s="164">
        <v>5</v>
      </c>
      <c r="H783" s="164">
        <v>4</v>
      </c>
      <c r="I783" s="167">
        <v>3267.3</v>
      </c>
      <c r="J783" s="167">
        <v>2613.84</v>
      </c>
      <c r="K783" s="167">
        <v>2613.84</v>
      </c>
      <c r="L783" s="168">
        <v>113</v>
      </c>
      <c r="M783" s="169">
        <f t="shared" si="195"/>
        <v>866750</v>
      </c>
      <c r="N783" s="170">
        <v>0</v>
      </c>
      <c r="O783" s="170">
        <v>0</v>
      </c>
      <c r="P783" s="170">
        <v>0</v>
      </c>
      <c r="Q783" s="169">
        <f>'Таблица 3 '!C780</f>
        <v>866750</v>
      </c>
      <c r="R783" s="169">
        <f t="shared" si="196"/>
        <v>866750</v>
      </c>
      <c r="S783" s="171">
        <v>0</v>
      </c>
      <c r="T783" s="169">
        <f t="shared" si="197"/>
        <v>331.60025097175037</v>
      </c>
      <c r="U783" s="169">
        <v>1961</v>
      </c>
      <c r="V783" s="180" t="s">
        <v>489</v>
      </c>
    </row>
    <row r="784" spans="1:22" s="24" customFormat="1" ht="58.5" customHeight="1" x14ac:dyDescent="0.25">
      <c r="A784" s="95">
        <v>22</v>
      </c>
      <c r="B784" s="162" t="s">
        <v>1092</v>
      </c>
      <c r="C784" s="163" t="s">
        <v>250</v>
      </c>
      <c r="D784" s="164">
        <v>1987</v>
      </c>
      <c r="E784" s="173">
        <v>2021</v>
      </c>
      <c r="F784" s="178" t="s">
        <v>50</v>
      </c>
      <c r="G784" s="164">
        <v>5</v>
      </c>
      <c r="H784" s="164">
        <v>4</v>
      </c>
      <c r="I784" s="167">
        <v>3457.7</v>
      </c>
      <c r="J784" s="167">
        <v>2766.16</v>
      </c>
      <c r="K784" s="167">
        <v>2766.16</v>
      </c>
      <c r="L784" s="168">
        <v>136</v>
      </c>
      <c r="M784" s="169">
        <f t="shared" si="195"/>
        <v>866750</v>
      </c>
      <c r="N784" s="170">
        <v>0</v>
      </c>
      <c r="O784" s="170">
        <v>0</v>
      </c>
      <c r="P784" s="170">
        <v>0</v>
      </c>
      <c r="Q784" s="169">
        <f>'Таблица 3 '!C781</f>
        <v>866750</v>
      </c>
      <c r="R784" s="169">
        <f t="shared" si="196"/>
        <v>866750</v>
      </c>
      <c r="S784" s="97">
        <v>0</v>
      </c>
      <c r="T784" s="169">
        <f t="shared" si="197"/>
        <v>313.34051537148974</v>
      </c>
      <c r="U784" s="169">
        <v>1961</v>
      </c>
      <c r="V784" s="176" t="s">
        <v>489</v>
      </c>
    </row>
    <row r="785" spans="1:22" s="24" customFormat="1" ht="58.5" customHeight="1" x14ac:dyDescent="0.25">
      <c r="A785" s="95">
        <v>23</v>
      </c>
      <c r="B785" s="162" t="s">
        <v>1093</v>
      </c>
      <c r="C785" s="163" t="s">
        <v>250</v>
      </c>
      <c r="D785" s="164">
        <v>1987</v>
      </c>
      <c r="E785" s="165">
        <v>2021</v>
      </c>
      <c r="F785" s="178" t="s">
        <v>50</v>
      </c>
      <c r="G785" s="164">
        <v>5</v>
      </c>
      <c r="H785" s="164">
        <v>4</v>
      </c>
      <c r="I785" s="167">
        <v>3240</v>
      </c>
      <c r="J785" s="167">
        <v>2592</v>
      </c>
      <c r="K785" s="167">
        <v>2592</v>
      </c>
      <c r="L785" s="168">
        <v>112</v>
      </c>
      <c r="M785" s="169">
        <f t="shared" si="195"/>
        <v>866750</v>
      </c>
      <c r="N785" s="170">
        <v>0</v>
      </c>
      <c r="O785" s="170">
        <v>0</v>
      </c>
      <c r="P785" s="170">
        <v>0</v>
      </c>
      <c r="Q785" s="169">
        <f>'Таблица 3 '!C782</f>
        <v>866750</v>
      </c>
      <c r="R785" s="169">
        <f t="shared" si="196"/>
        <v>866750</v>
      </c>
      <c r="S785" s="97">
        <v>0</v>
      </c>
      <c r="T785" s="169">
        <f t="shared" si="197"/>
        <v>334.39429012345681</v>
      </c>
      <c r="U785" s="169">
        <v>1961</v>
      </c>
      <c r="V785" s="176" t="s">
        <v>489</v>
      </c>
    </row>
    <row r="786" spans="1:22" s="24" customFormat="1" ht="58.5" customHeight="1" x14ac:dyDescent="0.25">
      <c r="A786" s="95">
        <v>24</v>
      </c>
      <c r="B786" s="162" t="s">
        <v>1094</v>
      </c>
      <c r="C786" s="163" t="s">
        <v>250</v>
      </c>
      <c r="D786" s="164">
        <v>1988</v>
      </c>
      <c r="E786" s="173">
        <v>2021</v>
      </c>
      <c r="F786" s="178" t="s">
        <v>50</v>
      </c>
      <c r="G786" s="164">
        <v>5</v>
      </c>
      <c r="H786" s="164">
        <v>4</v>
      </c>
      <c r="I786" s="167">
        <v>3466.9</v>
      </c>
      <c r="J786" s="167">
        <v>2773.52</v>
      </c>
      <c r="K786" s="167">
        <v>2773.52</v>
      </c>
      <c r="L786" s="168">
        <v>112</v>
      </c>
      <c r="M786" s="169">
        <f t="shared" si="195"/>
        <v>651000</v>
      </c>
      <c r="N786" s="170">
        <v>0</v>
      </c>
      <c r="O786" s="170">
        <v>0</v>
      </c>
      <c r="P786" s="170">
        <v>0</v>
      </c>
      <c r="Q786" s="169">
        <f>'Таблица 3 '!C783</f>
        <v>651000</v>
      </c>
      <c r="R786" s="169">
        <f t="shared" si="196"/>
        <v>651000</v>
      </c>
      <c r="S786" s="171">
        <v>0</v>
      </c>
      <c r="T786" s="169">
        <f t="shared" si="197"/>
        <v>234.71977847644871</v>
      </c>
      <c r="U786" s="169">
        <v>1961</v>
      </c>
      <c r="V786" s="172" t="s">
        <v>489</v>
      </c>
    </row>
    <row r="787" spans="1:22" s="4" customFormat="1" ht="24" customHeight="1" x14ac:dyDescent="0.25">
      <c r="A787" s="102" t="s">
        <v>434</v>
      </c>
      <c r="B787" s="102"/>
      <c r="C787" s="139" t="s">
        <v>35</v>
      </c>
      <c r="D787" s="139" t="s">
        <v>35</v>
      </c>
      <c r="E787" s="139" t="s">
        <v>35</v>
      </c>
      <c r="F787" s="139" t="s">
        <v>35</v>
      </c>
      <c r="G787" s="140" t="s">
        <v>35</v>
      </c>
      <c r="H787" s="140" t="s">
        <v>35</v>
      </c>
      <c r="I787" s="141">
        <f>I788</f>
        <v>696.4</v>
      </c>
      <c r="J787" s="141">
        <f t="shared" ref="J787:S787" si="198">J788</f>
        <v>644.4</v>
      </c>
      <c r="K787" s="141">
        <f t="shared" si="198"/>
        <v>644.4</v>
      </c>
      <c r="L787" s="142">
        <f t="shared" si="198"/>
        <v>33</v>
      </c>
      <c r="M787" s="141">
        <f t="shared" si="198"/>
        <v>4739874</v>
      </c>
      <c r="N787" s="141">
        <f t="shared" si="198"/>
        <v>0</v>
      </c>
      <c r="O787" s="141">
        <f t="shared" si="198"/>
        <v>0</v>
      </c>
      <c r="P787" s="141">
        <f t="shared" si="198"/>
        <v>0</v>
      </c>
      <c r="Q787" s="141">
        <f t="shared" si="198"/>
        <v>4739874</v>
      </c>
      <c r="R787" s="141">
        <f t="shared" si="198"/>
        <v>4739874</v>
      </c>
      <c r="S787" s="141">
        <f t="shared" si="198"/>
        <v>0</v>
      </c>
      <c r="T787" s="143" t="s">
        <v>36</v>
      </c>
      <c r="U787" s="143" t="s">
        <v>36</v>
      </c>
      <c r="V787" s="144" t="s">
        <v>36</v>
      </c>
    </row>
    <row r="788" spans="1:22" s="5" customFormat="1" ht="45" x14ac:dyDescent="0.25">
      <c r="A788" s="90">
        <v>1</v>
      </c>
      <c r="B788" s="68" t="s">
        <v>435</v>
      </c>
      <c r="C788" s="90" t="s">
        <v>39</v>
      </c>
      <c r="D788" s="90" t="s">
        <v>92</v>
      </c>
      <c r="E788" s="90" t="s">
        <v>36</v>
      </c>
      <c r="F788" s="90" t="s">
        <v>61</v>
      </c>
      <c r="G788" s="67">
        <v>2</v>
      </c>
      <c r="H788" s="67">
        <v>2</v>
      </c>
      <c r="I788" s="145">
        <v>696.4</v>
      </c>
      <c r="J788" s="145">
        <v>644.4</v>
      </c>
      <c r="K788" s="145">
        <v>644.4</v>
      </c>
      <c r="L788" s="146">
        <v>33</v>
      </c>
      <c r="M788" s="145">
        <f t="shared" si="178"/>
        <v>4739874</v>
      </c>
      <c r="N788" s="145">
        <v>0</v>
      </c>
      <c r="O788" s="145">
        <v>0</v>
      </c>
      <c r="P788" s="145">
        <v>0</v>
      </c>
      <c r="Q788" s="145">
        <f>'Таблица 3 '!C785</f>
        <v>4739874</v>
      </c>
      <c r="R788" s="145">
        <f t="shared" si="179"/>
        <v>4739874</v>
      </c>
      <c r="S788" s="145">
        <v>0</v>
      </c>
      <c r="T788" s="91">
        <f t="shared" si="174"/>
        <v>7355.4841713221604</v>
      </c>
      <c r="U788" s="91">
        <v>9388.89</v>
      </c>
      <c r="V788" s="148" t="s">
        <v>489</v>
      </c>
    </row>
    <row r="789" spans="1:22" s="4" customFormat="1" ht="26.25" customHeight="1" x14ac:dyDescent="0.25">
      <c r="A789" s="102" t="s">
        <v>437</v>
      </c>
      <c r="B789" s="102"/>
      <c r="C789" s="139" t="s">
        <v>35</v>
      </c>
      <c r="D789" s="139" t="s">
        <v>35</v>
      </c>
      <c r="E789" s="139" t="s">
        <v>35</v>
      </c>
      <c r="F789" s="139" t="s">
        <v>35</v>
      </c>
      <c r="G789" s="140" t="s">
        <v>35</v>
      </c>
      <c r="H789" s="140" t="s">
        <v>35</v>
      </c>
      <c r="I789" s="141">
        <f>I790+I794+I804+I798+I806+I808</f>
        <v>46477.9</v>
      </c>
      <c r="J789" s="141">
        <f t="shared" ref="J789:S789" si="199">J790+J794+J804+J798+J806+J808</f>
        <v>33249.759999999995</v>
      </c>
      <c r="K789" s="141">
        <f t="shared" si="199"/>
        <v>24101.760000000002</v>
      </c>
      <c r="L789" s="142">
        <f t="shared" si="199"/>
        <v>1582</v>
      </c>
      <c r="M789" s="141">
        <f t="shared" si="199"/>
        <v>29434354.119999997</v>
      </c>
      <c r="N789" s="141">
        <f t="shared" si="199"/>
        <v>0</v>
      </c>
      <c r="O789" s="141">
        <f t="shared" si="199"/>
        <v>0</v>
      </c>
      <c r="P789" s="141">
        <f t="shared" si="199"/>
        <v>0</v>
      </c>
      <c r="Q789" s="141">
        <f t="shared" si="199"/>
        <v>29434354.119999997</v>
      </c>
      <c r="R789" s="141">
        <f t="shared" si="199"/>
        <v>29434354.119999997</v>
      </c>
      <c r="S789" s="141">
        <f t="shared" si="199"/>
        <v>0</v>
      </c>
      <c r="T789" s="143" t="s">
        <v>36</v>
      </c>
      <c r="U789" s="143" t="s">
        <v>36</v>
      </c>
      <c r="V789" s="144" t="s">
        <v>36</v>
      </c>
    </row>
    <row r="790" spans="1:22" s="4" customFormat="1" ht="28.5" customHeight="1" x14ac:dyDescent="0.25">
      <c r="A790" s="102" t="s">
        <v>438</v>
      </c>
      <c r="B790" s="102"/>
      <c r="C790" s="139" t="s">
        <v>35</v>
      </c>
      <c r="D790" s="139" t="s">
        <v>35</v>
      </c>
      <c r="E790" s="139" t="s">
        <v>35</v>
      </c>
      <c r="F790" s="139" t="s">
        <v>35</v>
      </c>
      <c r="G790" s="140" t="s">
        <v>35</v>
      </c>
      <c r="H790" s="140" t="s">
        <v>35</v>
      </c>
      <c r="I790" s="141">
        <f>SUM(I791:I793)</f>
        <v>9390.1</v>
      </c>
      <c r="J790" s="141">
        <f t="shared" ref="J790:S794" si="200">SUM(J791:J793)</f>
        <v>7823</v>
      </c>
      <c r="K790" s="141">
        <f t="shared" si="200"/>
        <v>6681.9</v>
      </c>
      <c r="L790" s="142">
        <f t="shared" si="200"/>
        <v>268</v>
      </c>
      <c r="M790" s="141">
        <f t="shared" si="200"/>
        <v>9924819.0700000003</v>
      </c>
      <c r="N790" s="141">
        <f t="shared" si="200"/>
        <v>0</v>
      </c>
      <c r="O790" s="141">
        <f t="shared" si="200"/>
        <v>0</v>
      </c>
      <c r="P790" s="141">
        <f t="shared" si="200"/>
        <v>0</v>
      </c>
      <c r="Q790" s="141">
        <f t="shared" si="200"/>
        <v>9924819.0700000003</v>
      </c>
      <c r="R790" s="141">
        <f t="shared" si="200"/>
        <v>9924819.0700000003</v>
      </c>
      <c r="S790" s="141">
        <f t="shared" si="200"/>
        <v>0</v>
      </c>
      <c r="T790" s="143" t="s">
        <v>36</v>
      </c>
      <c r="U790" s="143" t="s">
        <v>36</v>
      </c>
      <c r="V790" s="144" t="s">
        <v>36</v>
      </c>
    </row>
    <row r="791" spans="1:22" s="6" customFormat="1" ht="47.25" customHeight="1" x14ac:dyDescent="0.25">
      <c r="A791" s="90">
        <v>1</v>
      </c>
      <c r="B791" s="68" t="s">
        <v>660</v>
      </c>
      <c r="C791" s="90" t="s">
        <v>48</v>
      </c>
      <c r="D791" s="90">
        <v>1980</v>
      </c>
      <c r="E791" s="90">
        <v>2022</v>
      </c>
      <c r="F791" s="90" t="s">
        <v>661</v>
      </c>
      <c r="G791" s="67">
        <v>5</v>
      </c>
      <c r="H791" s="67">
        <v>6</v>
      </c>
      <c r="I791" s="145">
        <v>4860.3999999999996</v>
      </c>
      <c r="J791" s="145">
        <v>4371.8999999999996</v>
      </c>
      <c r="K791" s="145">
        <v>3809.7</v>
      </c>
      <c r="L791" s="146">
        <v>130</v>
      </c>
      <c r="M791" s="145">
        <f>SUM(N791:Q791)</f>
        <v>1168745.74</v>
      </c>
      <c r="N791" s="145">
        <v>0</v>
      </c>
      <c r="O791" s="145">
        <v>0</v>
      </c>
      <c r="P791" s="145">
        <v>0</v>
      </c>
      <c r="Q791" s="145">
        <f>'Таблица 3 '!C788</f>
        <v>1168745.74</v>
      </c>
      <c r="R791" s="145">
        <f>Q791</f>
        <v>1168745.74</v>
      </c>
      <c r="S791" s="145">
        <v>0</v>
      </c>
      <c r="T791" s="91">
        <f t="shared" si="174"/>
        <v>267.33130675450036</v>
      </c>
      <c r="U791" s="91">
        <v>267.33</v>
      </c>
      <c r="V791" s="148" t="s">
        <v>489</v>
      </c>
    </row>
    <row r="792" spans="1:22" s="5" customFormat="1" ht="45" x14ac:dyDescent="0.25">
      <c r="A792" s="90">
        <v>2</v>
      </c>
      <c r="B792" s="68" t="s">
        <v>662</v>
      </c>
      <c r="C792" s="90" t="s">
        <v>39</v>
      </c>
      <c r="D792" s="90">
        <v>1969</v>
      </c>
      <c r="E792" s="90" t="s">
        <v>36</v>
      </c>
      <c r="F792" s="90" t="s">
        <v>40</v>
      </c>
      <c r="G792" s="67">
        <v>2</v>
      </c>
      <c r="H792" s="67">
        <v>2</v>
      </c>
      <c r="I792" s="145">
        <v>732.1</v>
      </c>
      <c r="J792" s="145">
        <v>640.1</v>
      </c>
      <c r="K792" s="145">
        <v>640.1</v>
      </c>
      <c r="L792" s="146">
        <v>24</v>
      </c>
      <c r="M792" s="145">
        <f t="shared" si="178"/>
        <v>2903939.75</v>
      </c>
      <c r="N792" s="145">
        <v>0</v>
      </c>
      <c r="O792" s="145">
        <v>0</v>
      </c>
      <c r="P792" s="145">
        <v>0</v>
      </c>
      <c r="Q792" s="145">
        <f>'Таблица 3 '!C789</f>
        <v>2903939.75</v>
      </c>
      <c r="R792" s="145">
        <f t="shared" si="179"/>
        <v>2903939.75</v>
      </c>
      <c r="S792" s="145">
        <v>0</v>
      </c>
      <c r="T792" s="91">
        <f t="shared" si="174"/>
        <v>4536.6970004686764</v>
      </c>
      <c r="U792" s="91">
        <v>4419.13</v>
      </c>
      <c r="V792" s="148" t="s">
        <v>489</v>
      </c>
    </row>
    <row r="793" spans="1:22" s="5" customFormat="1" ht="45" x14ac:dyDescent="0.25">
      <c r="A793" s="90">
        <v>3</v>
      </c>
      <c r="B793" s="68" t="s">
        <v>663</v>
      </c>
      <c r="C793" s="90" t="s">
        <v>39</v>
      </c>
      <c r="D793" s="90" t="s">
        <v>67</v>
      </c>
      <c r="E793" s="90" t="s">
        <v>36</v>
      </c>
      <c r="F793" s="90" t="s">
        <v>46</v>
      </c>
      <c r="G793" s="67">
        <v>5</v>
      </c>
      <c r="H793" s="67">
        <v>5</v>
      </c>
      <c r="I793" s="145">
        <v>3797.6</v>
      </c>
      <c r="J793" s="145">
        <v>2811</v>
      </c>
      <c r="K793" s="145">
        <v>2232.1</v>
      </c>
      <c r="L793" s="146">
        <v>114</v>
      </c>
      <c r="M793" s="145">
        <f t="shared" si="178"/>
        <v>5852133.5800000001</v>
      </c>
      <c r="N793" s="145">
        <v>0</v>
      </c>
      <c r="O793" s="145">
        <v>0</v>
      </c>
      <c r="P793" s="145">
        <v>0</v>
      </c>
      <c r="Q793" s="145">
        <f>'Таблица 3 '!C790</f>
        <v>5852133.5800000001</v>
      </c>
      <c r="R793" s="145">
        <f t="shared" si="179"/>
        <v>5852133.5800000001</v>
      </c>
      <c r="S793" s="145">
        <v>0</v>
      </c>
      <c r="T793" s="91">
        <f t="shared" si="174"/>
        <v>2081.868936321594</v>
      </c>
      <c r="U793" s="91">
        <v>2081.87</v>
      </c>
      <c r="V793" s="148" t="s">
        <v>489</v>
      </c>
    </row>
    <row r="794" spans="1:22" s="4" customFormat="1" ht="33" customHeight="1" x14ac:dyDescent="0.25">
      <c r="A794" s="102" t="s">
        <v>442</v>
      </c>
      <c r="B794" s="102"/>
      <c r="C794" s="139" t="s">
        <v>35</v>
      </c>
      <c r="D794" s="139" t="s">
        <v>35</v>
      </c>
      <c r="E794" s="139" t="s">
        <v>35</v>
      </c>
      <c r="F794" s="139" t="s">
        <v>35</v>
      </c>
      <c r="G794" s="140" t="s">
        <v>35</v>
      </c>
      <c r="H794" s="140" t="s">
        <v>35</v>
      </c>
      <c r="I794" s="141">
        <f>SUM(I795:I797)</f>
        <v>13391.599999999999</v>
      </c>
      <c r="J794" s="141">
        <f t="shared" si="200"/>
        <v>9754.7799999999988</v>
      </c>
      <c r="K794" s="141">
        <f t="shared" si="200"/>
        <v>8404.58</v>
      </c>
      <c r="L794" s="142">
        <f t="shared" si="200"/>
        <v>452</v>
      </c>
      <c r="M794" s="141">
        <f t="shared" si="200"/>
        <v>13951504.890000001</v>
      </c>
      <c r="N794" s="141">
        <f t="shared" si="200"/>
        <v>0</v>
      </c>
      <c r="O794" s="141">
        <f t="shared" si="200"/>
        <v>0</v>
      </c>
      <c r="P794" s="141">
        <f t="shared" si="200"/>
        <v>0</v>
      </c>
      <c r="Q794" s="141">
        <f t="shared" si="200"/>
        <v>13951504.890000001</v>
      </c>
      <c r="R794" s="141">
        <f t="shared" si="200"/>
        <v>13951504.890000001</v>
      </c>
      <c r="S794" s="141">
        <f t="shared" si="200"/>
        <v>0</v>
      </c>
      <c r="T794" s="143" t="s">
        <v>36</v>
      </c>
      <c r="U794" s="143" t="s">
        <v>36</v>
      </c>
      <c r="V794" s="144" t="s">
        <v>36</v>
      </c>
    </row>
    <row r="795" spans="1:22" s="5" customFormat="1" ht="45" x14ac:dyDescent="0.25">
      <c r="A795" s="90">
        <v>1</v>
      </c>
      <c r="B795" s="68" t="s">
        <v>664</v>
      </c>
      <c r="C795" s="90" t="s">
        <v>39</v>
      </c>
      <c r="D795" s="90" t="s">
        <v>186</v>
      </c>
      <c r="E795" s="90" t="s">
        <v>36</v>
      </c>
      <c r="F795" s="90" t="s">
        <v>46</v>
      </c>
      <c r="G795" s="67">
        <v>5</v>
      </c>
      <c r="H795" s="67">
        <v>4</v>
      </c>
      <c r="I795" s="145">
        <v>4532</v>
      </c>
      <c r="J795" s="145">
        <v>3281.98</v>
      </c>
      <c r="K795" s="145">
        <v>2739.38</v>
      </c>
      <c r="L795" s="146">
        <v>159</v>
      </c>
      <c r="M795" s="145">
        <f t="shared" si="178"/>
        <v>10667854.890000001</v>
      </c>
      <c r="N795" s="145">
        <v>0</v>
      </c>
      <c r="O795" s="145">
        <v>0</v>
      </c>
      <c r="P795" s="145">
        <v>0</v>
      </c>
      <c r="Q795" s="145">
        <f>'Таблица 3 '!C792</f>
        <v>10667854.890000001</v>
      </c>
      <c r="R795" s="145">
        <f t="shared" si="179"/>
        <v>10667854.890000001</v>
      </c>
      <c r="S795" s="145">
        <v>0</v>
      </c>
      <c r="T795" s="91">
        <f t="shared" si="174"/>
        <v>3250.4326321306044</v>
      </c>
      <c r="U795" s="91">
        <v>3250.43</v>
      </c>
      <c r="V795" s="148" t="s">
        <v>489</v>
      </c>
    </row>
    <row r="796" spans="1:22" s="6" customFormat="1" ht="49.5" customHeight="1" x14ac:dyDescent="0.25">
      <c r="A796" s="90">
        <v>2</v>
      </c>
      <c r="B796" s="68" t="s">
        <v>447</v>
      </c>
      <c r="C796" s="90" t="s">
        <v>48</v>
      </c>
      <c r="D796" s="90">
        <v>1994</v>
      </c>
      <c r="E796" s="90" t="s">
        <v>36</v>
      </c>
      <c r="F796" s="90" t="s">
        <v>46</v>
      </c>
      <c r="G796" s="67">
        <v>5</v>
      </c>
      <c r="H796" s="67">
        <v>4</v>
      </c>
      <c r="I796" s="145">
        <v>4479.3999999999996</v>
      </c>
      <c r="J796" s="145">
        <v>3234</v>
      </c>
      <c r="K796" s="145">
        <v>2701</v>
      </c>
      <c r="L796" s="146">
        <v>169</v>
      </c>
      <c r="M796" s="145">
        <f t="shared" si="178"/>
        <v>1198023.6000000001</v>
      </c>
      <c r="N796" s="145">
        <v>0</v>
      </c>
      <c r="O796" s="145">
        <v>0</v>
      </c>
      <c r="P796" s="145">
        <v>0</v>
      </c>
      <c r="Q796" s="145">
        <f>'Таблица 3 '!C793</f>
        <v>1198023.6000000001</v>
      </c>
      <c r="R796" s="145">
        <f t="shared" si="179"/>
        <v>1198023.6000000001</v>
      </c>
      <c r="S796" s="145">
        <v>0</v>
      </c>
      <c r="T796" s="91">
        <f t="shared" si="174"/>
        <v>370.44638218923939</v>
      </c>
      <c r="U796" s="91">
        <v>370.45</v>
      </c>
      <c r="V796" s="148" t="s">
        <v>489</v>
      </c>
    </row>
    <row r="797" spans="1:22" s="5" customFormat="1" ht="45.75" customHeight="1" x14ac:dyDescent="0.25">
      <c r="A797" s="90">
        <v>3</v>
      </c>
      <c r="B797" s="68" t="s">
        <v>448</v>
      </c>
      <c r="C797" s="90" t="s">
        <v>48</v>
      </c>
      <c r="D797" s="90" t="s">
        <v>449</v>
      </c>
      <c r="E797" s="90" t="s">
        <v>36</v>
      </c>
      <c r="F797" s="90" t="s">
        <v>46</v>
      </c>
      <c r="G797" s="67">
        <v>5</v>
      </c>
      <c r="H797" s="67">
        <v>4</v>
      </c>
      <c r="I797" s="145">
        <v>4380.2</v>
      </c>
      <c r="J797" s="145">
        <v>3238.8</v>
      </c>
      <c r="K797" s="145">
        <v>2964.2</v>
      </c>
      <c r="L797" s="146">
        <v>124</v>
      </c>
      <c r="M797" s="145">
        <f t="shared" si="178"/>
        <v>2085626.4</v>
      </c>
      <c r="N797" s="145">
        <v>0</v>
      </c>
      <c r="O797" s="145">
        <v>0</v>
      </c>
      <c r="P797" s="145">
        <v>0</v>
      </c>
      <c r="Q797" s="145">
        <f>'Таблица 3 '!C794</f>
        <v>2085626.4</v>
      </c>
      <c r="R797" s="145">
        <f t="shared" si="179"/>
        <v>2085626.4</v>
      </c>
      <c r="S797" s="145">
        <v>0</v>
      </c>
      <c r="T797" s="91">
        <f t="shared" ref="T797:T870" si="201">M797/J797</f>
        <v>643.95035198221558</v>
      </c>
      <c r="U797" s="91">
        <v>643.95000000000005</v>
      </c>
      <c r="V797" s="148" t="s">
        <v>489</v>
      </c>
    </row>
    <row r="798" spans="1:22" s="32" customFormat="1" ht="30" customHeight="1" x14ac:dyDescent="0.25">
      <c r="A798" s="102" t="s">
        <v>1101</v>
      </c>
      <c r="B798" s="102"/>
      <c r="C798" s="139" t="s">
        <v>35</v>
      </c>
      <c r="D798" s="139" t="s">
        <v>35</v>
      </c>
      <c r="E798" s="139" t="s">
        <v>35</v>
      </c>
      <c r="F798" s="139" t="s">
        <v>35</v>
      </c>
      <c r="G798" s="140" t="s">
        <v>35</v>
      </c>
      <c r="H798" s="140" t="s">
        <v>35</v>
      </c>
      <c r="I798" s="141">
        <f>SUM(I799:I803)</f>
        <v>18106.900000000001</v>
      </c>
      <c r="J798" s="141">
        <f t="shared" ref="J798:S798" si="202">SUM(J799:J803)</f>
        <v>12381.8</v>
      </c>
      <c r="K798" s="141">
        <f t="shared" si="202"/>
        <v>5725.1</v>
      </c>
      <c r="L798" s="142">
        <f t="shared" si="202"/>
        <v>750</v>
      </c>
      <c r="M798" s="141">
        <f t="shared" si="202"/>
        <v>3827842.92</v>
      </c>
      <c r="N798" s="141">
        <f t="shared" si="202"/>
        <v>0</v>
      </c>
      <c r="O798" s="141">
        <f t="shared" si="202"/>
        <v>0</v>
      </c>
      <c r="P798" s="141">
        <f t="shared" si="202"/>
        <v>0</v>
      </c>
      <c r="Q798" s="141">
        <f t="shared" si="202"/>
        <v>3827842.92</v>
      </c>
      <c r="R798" s="141">
        <f t="shared" si="202"/>
        <v>3827842.92</v>
      </c>
      <c r="S798" s="141">
        <f t="shared" si="202"/>
        <v>0</v>
      </c>
      <c r="T798" s="143" t="s">
        <v>36</v>
      </c>
      <c r="U798" s="143" t="s">
        <v>36</v>
      </c>
      <c r="V798" s="144" t="s">
        <v>36</v>
      </c>
    </row>
    <row r="799" spans="1:22" s="30" customFormat="1" ht="44.25" customHeight="1" x14ac:dyDescent="0.25">
      <c r="A799" s="90">
        <v>1</v>
      </c>
      <c r="B799" s="50" t="s">
        <v>1102</v>
      </c>
      <c r="C799" s="90" t="s">
        <v>250</v>
      </c>
      <c r="D799" s="90">
        <v>1963</v>
      </c>
      <c r="E799" s="90" t="s">
        <v>36</v>
      </c>
      <c r="F799" s="90" t="s">
        <v>40</v>
      </c>
      <c r="G799" s="67">
        <v>4</v>
      </c>
      <c r="H799" s="67">
        <v>4</v>
      </c>
      <c r="I799" s="145">
        <v>2808.9</v>
      </c>
      <c r="J799" s="145">
        <v>2533.1999999999998</v>
      </c>
      <c r="K799" s="145">
        <v>275.7</v>
      </c>
      <c r="L799" s="146">
        <v>119</v>
      </c>
      <c r="M799" s="145">
        <f>SUM(N799:Q799)</f>
        <v>467632.91</v>
      </c>
      <c r="N799" s="145">
        <v>0</v>
      </c>
      <c r="O799" s="145">
        <v>0</v>
      </c>
      <c r="P799" s="145">
        <v>0</v>
      </c>
      <c r="Q799" s="145">
        <f>'Таблица 3 '!C796</f>
        <v>467632.91</v>
      </c>
      <c r="R799" s="145">
        <f>Q799</f>
        <v>467632.91</v>
      </c>
      <c r="S799" s="145">
        <v>0</v>
      </c>
      <c r="T799" s="91">
        <f t="shared" ref="T799:T800" si="203">M799/J799</f>
        <v>184.60165403442286</v>
      </c>
      <c r="U799" s="91">
        <v>184.60165403442286</v>
      </c>
      <c r="V799" s="148" t="s">
        <v>489</v>
      </c>
    </row>
    <row r="800" spans="1:22" s="30" customFormat="1" ht="48" customHeight="1" x14ac:dyDescent="0.25">
      <c r="A800" s="90">
        <v>2</v>
      </c>
      <c r="B800" s="50" t="s">
        <v>1103</v>
      </c>
      <c r="C800" s="90" t="s">
        <v>250</v>
      </c>
      <c r="D800" s="90">
        <v>1970</v>
      </c>
      <c r="E800" s="90" t="s">
        <v>36</v>
      </c>
      <c r="F800" s="90" t="s">
        <v>46</v>
      </c>
      <c r="G800" s="67">
        <v>5</v>
      </c>
      <c r="H800" s="67">
        <v>4</v>
      </c>
      <c r="I800" s="145">
        <v>3585.2</v>
      </c>
      <c r="J800" s="145">
        <v>3321.3</v>
      </c>
      <c r="K800" s="145">
        <v>263.89999999999998</v>
      </c>
      <c r="L800" s="146">
        <v>236</v>
      </c>
      <c r="M800" s="145">
        <f>SUM(N800:Q800)</f>
        <v>988538.27</v>
      </c>
      <c r="N800" s="145">
        <v>0</v>
      </c>
      <c r="O800" s="145">
        <v>0</v>
      </c>
      <c r="P800" s="145">
        <v>0</v>
      </c>
      <c r="Q800" s="145">
        <f>'Таблица 3 '!C797</f>
        <v>988538.27</v>
      </c>
      <c r="R800" s="145">
        <f>Q800</f>
        <v>988538.27</v>
      </c>
      <c r="S800" s="145">
        <v>0</v>
      </c>
      <c r="T800" s="91">
        <f t="shared" si="203"/>
        <v>297.63594676783185</v>
      </c>
      <c r="U800" s="91">
        <v>297.63594676783185</v>
      </c>
      <c r="V800" s="148" t="s">
        <v>489</v>
      </c>
    </row>
    <row r="801" spans="1:22" s="30" customFormat="1" ht="48" customHeight="1" x14ac:dyDescent="0.25">
      <c r="A801" s="90">
        <v>3</v>
      </c>
      <c r="B801" s="50" t="s">
        <v>1104</v>
      </c>
      <c r="C801" s="90" t="s">
        <v>250</v>
      </c>
      <c r="D801" s="90">
        <v>1971</v>
      </c>
      <c r="E801" s="90" t="s">
        <v>36</v>
      </c>
      <c r="F801" s="90" t="s">
        <v>46</v>
      </c>
      <c r="G801" s="67">
        <v>5</v>
      </c>
      <c r="H801" s="67">
        <v>4</v>
      </c>
      <c r="I801" s="145">
        <v>4232.8</v>
      </c>
      <c r="J801" s="145">
        <v>2379.3000000000002</v>
      </c>
      <c r="K801" s="145">
        <v>1853.5</v>
      </c>
      <c r="L801" s="146">
        <v>79</v>
      </c>
      <c r="M801" s="145">
        <f>SUM(N801:Q801)</f>
        <v>609296.96</v>
      </c>
      <c r="N801" s="145">
        <v>0</v>
      </c>
      <c r="O801" s="145">
        <v>0</v>
      </c>
      <c r="P801" s="145">
        <v>0</v>
      </c>
      <c r="Q801" s="145">
        <f>'Таблица 3 '!C798</f>
        <v>609296.96</v>
      </c>
      <c r="R801" s="145">
        <f>Q801</f>
        <v>609296.96</v>
      </c>
      <c r="S801" s="145">
        <v>0</v>
      </c>
      <c r="T801" s="91">
        <f t="shared" ref="T801:T802" si="204">M801/J801</f>
        <v>256.08244441642495</v>
      </c>
      <c r="U801" s="91">
        <v>256.08244441642495</v>
      </c>
      <c r="V801" s="148" t="s">
        <v>489</v>
      </c>
    </row>
    <row r="802" spans="1:22" s="30" customFormat="1" ht="48" customHeight="1" x14ac:dyDescent="0.25">
      <c r="A802" s="90">
        <v>4</v>
      </c>
      <c r="B802" s="50" t="s">
        <v>1105</v>
      </c>
      <c r="C802" s="90" t="s">
        <v>250</v>
      </c>
      <c r="D802" s="90">
        <v>1979</v>
      </c>
      <c r="E802" s="90" t="s">
        <v>36</v>
      </c>
      <c r="F802" s="90" t="s">
        <v>46</v>
      </c>
      <c r="G802" s="67">
        <v>5</v>
      </c>
      <c r="H802" s="67">
        <v>4</v>
      </c>
      <c r="I802" s="145">
        <v>3740</v>
      </c>
      <c r="J802" s="145">
        <v>2074</v>
      </c>
      <c r="K802" s="145">
        <v>1666</v>
      </c>
      <c r="L802" s="146">
        <v>236</v>
      </c>
      <c r="M802" s="145">
        <f>SUM(N802:Q802)</f>
        <v>1070402.19</v>
      </c>
      <c r="N802" s="145">
        <v>0</v>
      </c>
      <c r="O802" s="145">
        <v>0</v>
      </c>
      <c r="P802" s="145">
        <v>0</v>
      </c>
      <c r="Q802" s="145">
        <f>'Таблица 3 '!C799</f>
        <v>1070402.19</v>
      </c>
      <c r="R802" s="145">
        <f>Q802</f>
        <v>1070402.19</v>
      </c>
      <c r="S802" s="145">
        <v>0</v>
      </c>
      <c r="T802" s="91">
        <f t="shared" si="204"/>
        <v>516.10520250723232</v>
      </c>
      <c r="U802" s="91">
        <v>516.10520250723232</v>
      </c>
      <c r="V802" s="148" t="s">
        <v>489</v>
      </c>
    </row>
    <row r="803" spans="1:22" s="30" customFormat="1" ht="48" customHeight="1" x14ac:dyDescent="0.25">
      <c r="A803" s="90">
        <v>5</v>
      </c>
      <c r="B803" s="50" t="s">
        <v>1106</v>
      </c>
      <c r="C803" s="90" t="s">
        <v>250</v>
      </c>
      <c r="D803" s="90">
        <v>1979</v>
      </c>
      <c r="E803" s="90" t="s">
        <v>36</v>
      </c>
      <c r="F803" s="90" t="s">
        <v>46</v>
      </c>
      <c r="G803" s="67">
        <v>5</v>
      </c>
      <c r="H803" s="67">
        <v>4</v>
      </c>
      <c r="I803" s="145">
        <v>3740</v>
      </c>
      <c r="J803" s="145">
        <v>2074</v>
      </c>
      <c r="K803" s="145">
        <v>1666</v>
      </c>
      <c r="L803" s="146">
        <v>80</v>
      </c>
      <c r="M803" s="145">
        <f>SUM(N803:Q803)</f>
        <v>691972.59</v>
      </c>
      <c r="N803" s="145">
        <v>0</v>
      </c>
      <c r="O803" s="145">
        <v>0</v>
      </c>
      <c r="P803" s="145">
        <v>0</v>
      </c>
      <c r="Q803" s="145">
        <f>'Таблица 3 '!C800</f>
        <v>691972.59</v>
      </c>
      <c r="R803" s="145">
        <f>Q803</f>
        <v>691972.59</v>
      </c>
      <c r="S803" s="145">
        <v>0</v>
      </c>
      <c r="T803" s="91">
        <f t="shared" ref="T803" si="205">M803/J803</f>
        <v>333.64155737704914</v>
      </c>
      <c r="U803" s="91">
        <v>333.64155737704914</v>
      </c>
      <c r="V803" s="148" t="s">
        <v>489</v>
      </c>
    </row>
    <row r="804" spans="1:22" s="4" customFormat="1" ht="28.5" customHeight="1" x14ac:dyDescent="0.25">
      <c r="A804" s="102" t="s">
        <v>665</v>
      </c>
      <c r="B804" s="102"/>
      <c r="C804" s="139" t="s">
        <v>35</v>
      </c>
      <c r="D804" s="139" t="s">
        <v>35</v>
      </c>
      <c r="E804" s="139" t="s">
        <v>35</v>
      </c>
      <c r="F804" s="139" t="s">
        <v>35</v>
      </c>
      <c r="G804" s="140" t="s">
        <v>35</v>
      </c>
      <c r="H804" s="140" t="s">
        <v>35</v>
      </c>
      <c r="I804" s="141">
        <f>I805</f>
        <v>3959</v>
      </c>
      <c r="J804" s="141">
        <f t="shared" ref="J804:S808" si="206">J805</f>
        <v>1802.4</v>
      </c>
      <c r="K804" s="141">
        <f t="shared" si="206"/>
        <v>1802.4</v>
      </c>
      <c r="L804" s="142">
        <f t="shared" si="206"/>
        <v>51</v>
      </c>
      <c r="M804" s="141">
        <f t="shared" si="206"/>
        <v>249725.74</v>
      </c>
      <c r="N804" s="141">
        <f t="shared" si="206"/>
        <v>0</v>
      </c>
      <c r="O804" s="141">
        <f t="shared" si="206"/>
        <v>0</v>
      </c>
      <c r="P804" s="141">
        <f t="shared" si="206"/>
        <v>0</v>
      </c>
      <c r="Q804" s="141">
        <f t="shared" si="206"/>
        <v>249725.74</v>
      </c>
      <c r="R804" s="141">
        <f t="shared" si="206"/>
        <v>249725.74</v>
      </c>
      <c r="S804" s="141">
        <f t="shared" si="206"/>
        <v>0</v>
      </c>
      <c r="T804" s="143" t="s">
        <v>36</v>
      </c>
      <c r="U804" s="143" t="s">
        <v>36</v>
      </c>
      <c r="V804" s="144" t="s">
        <v>36</v>
      </c>
    </row>
    <row r="805" spans="1:22" s="5" customFormat="1" ht="45" x14ac:dyDescent="0.25">
      <c r="A805" s="90">
        <v>1</v>
      </c>
      <c r="B805" s="68" t="s">
        <v>666</v>
      </c>
      <c r="C805" s="90" t="s">
        <v>39</v>
      </c>
      <c r="D805" s="90">
        <v>1980</v>
      </c>
      <c r="E805" s="90" t="s">
        <v>36</v>
      </c>
      <c r="F805" s="90" t="s">
        <v>40</v>
      </c>
      <c r="G805" s="67">
        <v>2</v>
      </c>
      <c r="H805" s="67">
        <v>3</v>
      </c>
      <c r="I805" s="145">
        <v>3959</v>
      </c>
      <c r="J805" s="145">
        <v>1802.4</v>
      </c>
      <c r="K805" s="145">
        <v>1802.4</v>
      </c>
      <c r="L805" s="146">
        <v>51</v>
      </c>
      <c r="M805" s="145">
        <f t="shared" si="178"/>
        <v>249725.74</v>
      </c>
      <c r="N805" s="145">
        <v>0</v>
      </c>
      <c r="O805" s="145">
        <v>0</v>
      </c>
      <c r="P805" s="145">
        <v>0</v>
      </c>
      <c r="Q805" s="145">
        <f>'Таблица 3 '!C802</f>
        <v>249725.74</v>
      </c>
      <c r="R805" s="145">
        <f t="shared" si="179"/>
        <v>249725.74</v>
      </c>
      <c r="S805" s="145">
        <v>0</v>
      </c>
      <c r="T805" s="91">
        <f t="shared" si="201"/>
        <v>138.55178650687969</v>
      </c>
      <c r="U805" s="91">
        <v>294.07000110963162</v>
      </c>
      <c r="V805" s="148" t="s">
        <v>489</v>
      </c>
    </row>
    <row r="806" spans="1:22" s="4" customFormat="1" ht="30" customHeight="1" x14ac:dyDescent="0.25">
      <c r="A806" s="102" t="s">
        <v>667</v>
      </c>
      <c r="B806" s="102"/>
      <c r="C806" s="139" t="s">
        <v>35</v>
      </c>
      <c r="D806" s="139" t="s">
        <v>35</v>
      </c>
      <c r="E806" s="139" t="s">
        <v>35</v>
      </c>
      <c r="F806" s="139" t="s">
        <v>35</v>
      </c>
      <c r="G806" s="140" t="s">
        <v>35</v>
      </c>
      <c r="H806" s="140" t="s">
        <v>35</v>
      </c>
      <c r="I806" s="141">
        <f>I807</f>
        <v>829.4</v>
      </c>
      <c r="J806" s="141">
        <f t="shared" si="206"/>
        <v>745.78</v>
      </c>
      <c r="K806" s="141">
        <f t="shared" si="206"/>
        <v>745.78</v>
      </c>
      <c r="L806" s="142">
        <f t="shared" si="206"/>
        <v>45</v>
      </c>
      <c r="M806" s="141">
        <f t="shared" si="206"/>
        <v>1307275.2</v>
      </c>
      <c r="N806" s="141">
        <f t="shared" si="206"/>
        <v>0</v>
      </c>
      <c r="O806" s="141">
        <f t="shared" si="206"/>
        <v>0</v>
      </c>
      <c r="P806" s="141">
        <f t="shared" si="206"/>
        <v>0</v>
      </c>
      <c r="Q806" s="141">
        <f t="shared" si="206"/>
        <v>1307275.2</v>
      </c>
      <c r="R806" s="141">
        <f t="shared" si="206"/>
        <v>1307275.2</v>
      </c>
      <c r="S806" s="141">
        <f t="shared" si="206"/>
        <v>0</v>
      </c>
      <c r="T806" s="143" t="s">
        <v>36</v>
      </c>
      <c r="U806" s="143" t="s">
        <v>36</v>
      </c>
      <c r="V806" s="144" t="s">
        <v>36</v>
      </c>
    </row>
    <row r="807" spans="1:22" s="5" customFormat="1" ht="45" x14ac:dyDescent="0.25">
      <c r="A807" s="90">
        <v>1</v>
      </c>
      <c r="B807" s="68" t="s">
        <v>668</v>
      </c>
      <c r="C807" s="90" t="s">
        <v>39</v>
      </c>
      <c r="D807" s="90">
        <v>1973</v>
      </c>
      <c r="E807" s="90" t="s">
        <v>36</v>
      </c>
      <c r="F807" s="90" t="s">
        <v>306</v>
      </c>
      <c r="G807" s="67">
        <v>2</v>
      </c>
      <c r="H807" s="67">
        <v>3</v>
      </c>
      <c r="I807" s="145">
        <v>829.4</v>
      </c>
      <c r="J807" s="145">
        <v>745.78</v>
      </c>
      <c r="K807" s="145">
        <v>745.78</v>
      </c>
      <c r="L807" s="146">
        <v>45</v>
      </c>
      <c r="M807" s="145">
        <f>SUM(N807:Q807)</f>
        <v>1307275.2</v>
      </c>
      <c r="N807" s="145">
        <v>0</v>
      </c>
      <c r="O807" s="145">
        <v>0</v>
      </c>
      <c r="P807" s="145">
        <v>0</v>
      </c>
      <c r="Q807" s="145">
        <f>'Таблица 3 '!C804</f>
        <v>1307275.2</v>
      </c>
      <c r="R807" s="145">
        <f>Q807</f>
        <v>1307275.2</v>
      </c>
      <c r="S807" s="145">
        <v>0</v>
      </c>
      <c r="T807" s="91">
        <f t="shared" si="201"/>
        <v>1752.8965646705462</v>
      </c>
      <c r="U807" s="91">
        <v>1752.9</v>
      </c>
      <c r="V807" s="148" t="s">
        <v>489</v>
      </c>
    </row>
    <row r="808" spans="1:22" s="32" customFormat="1" ht="30" customHeight="1" x14ac:dyDescent="0.25">
      <c r="A808" s="102" t="s">
        <v>450</v>
      </c>
      <c r="B808" s="102"/>
      <c r="C808" s="139" t="s">
        <v>35</v>
      </c>
      <c r="D808" s="139" t="s">
        <v>35</v>
      </c>
      <c r="E808" s="139" t="s">
        <v>35</v>
      </c>
      <c r="F808" s="139" t="s">
        <v>35</v>
      </c>
      <c r="G808" s="140" t="s">
        <v>35</v>
      </c>
      <c r="H808" s="140" t="s">
        <v>35</v>
      </c>
      <c r="I808" s="141">
        <f>I809</f>
        <v>800.9</v>
      </c>
      <c r="J808" s="141">
        <f t="shared" si="206"/>
        <v>742</v>
      </c>
      <c r="K808" s="141">
        <f t="shared" si="206"/>
        <v>742</v>
      </c>
      <c r="L808" s="142">
        <f t="shared" si="206"/>
        <v>16</v>
      </c>
      <c r="M808" s="141">
        <f t="shared" si="206"/>
        <v>173186.3</v>
      </c>
      <c r="N808" s="141">
        <f t="shared" si="206"/>
        <v>0</v>
      </c>
      <c r="O808" s="141">
        <f t="shared" si="206"/>
        <v>0</v>
      </c>
      <c r="P808" s="141">
        <f t="shared" si="206"/>
        <v>0</v>
      </c>
      <c r="Q808" s="141">
        <f t="shared" si="206"/>
        <v>173186.3</v>
      </c>
      <c r="R808" s="141">
        <f t="shared" si="206"/>
        <v>173186.3</v>
      </c>
      <c r="S808" s="141">
        <f t="shared" si="206"/>
        <v>0</v>
      </c>
      <c r="T808" s="143" t="s">
        <v>36</v>
      </c>
      <c r="U808" s="143" t="s">
        <v>36</v>
      </c>
      <c r="V808" s="144" t="s">
        <v>36</v>
      </c>
    </row>
    <row r="809" spans="1:22" s="30" customFormat="1" ht="45" x14ac:dyDescent="0.25">
      <c r="A809" s="90">
        <v>1</v>
      </c>
      <c r="B809" s="50" t="s">
        <v>1181</v>
      </c>
      <c r="C809" s="90" t="s">
        <v>39</v>
      </c>
      <c r="D809" s="90">
        <v>1977</v>
      </c>
      <c r="E809" s="90" t="s">
        <v>36</v>
      </c>
      <c r="F809" s="90" t="s">
        <v>40</v>
      </c>
      <c r="G809" s="67">
        <v>2</v>
      </c>
      <c r="H809" s="67">
        <v>2</v>
      </c>
      <c r="I809" s="145">
        <v>800.9</v>
      </c>
      <c r="J809" s="145">
        <v>742</v>
      </c>
      <c r="K809" s="145">
        <v>742</v>
      </c>
      <c r="L809" s="146">
        <v>16</v>
      </c>
      <c r="M809" s="145">
        <f>SUM(N809:Q809)</f>
        <v>173186.3</v>
      </c>
      <c r="N809" s="145">
        <v>0</v>
      </c>
      <c r="O809" s="145">
        <v>0</v>
      </c>
      <c r="P809" s="145">
        <v>0</v>
      </c>
      <c r="Q809" s="145">
        <f>'Таблица 3 '!C806</f>
        <v>173186.3</v>
      </c>
      <c r="R809" s="145">
        <f>Q809</f>
        <v>173186.3</v>
      </c>
      <c r="S809" s="145">
        <v>0</v>
      </c>
      <c r="T809" s="91">
        <f t="shared" ref="T809" si="207">M809/J809</f>
        <v>233.40471698113205</v>
      </c>
      <c r="U809" s="91">
        <v>334</v>
      </c>
      <c r="V809" s="148" t="s">
        <v>489</v>
      </c>
    </row>
    <row r="810" spans="1:22" s="4" customFormat="1" ht="30.75" customHeight="1" x14ac:dyDescent="0.25">
      <c r="A810" s="102" t="s">
        <v>452</v>
      </c>
      <c r="B810" s="102"/>
      <c r="C810" s="139" t="s">
        <v>35</v>
      </c>
      <c r="D810" s="139" t="s">
        <v>35</v>
      </c>
      <c r="E810" s="139" t="s">
        <v>35</v>
      </c>
      <c r="F810" s="139" t="s">
        <v>35</v>
      </c>
      <c r="G810" s="140" t="s">
        <v>35</v>
      </c>
      <c r="H810" s="140" t="s">
        <v>35</v>
      </c>
      <c r="I810" s="141">
        <f>I811+I821+I829</f>
        <v>44011.7</v>
      </c>
      <c r="J810" s="141">
        <f t="shared" ref="J810:S810" si="208">J811+J821+J829</f>
        <v>38285.240000000005</v>
      </c>
      <c r="K810" s="141">
        <f t="shared" si="208"/>
        <v>37797.24</v>
      </c>
      <c r="L810" s="142">
        <f t="shared" si="208"/>
        <v>1289</v>
      </c>
      <c r="M810" s="141">
        <f t="shared" si="208"/>
        <v>56190586.720000014</v>
      </c>
      <c r="N810" s="141">
        <f t="shared" si="208"/>
        <v>0</v>
      </c>
      <c r="O810" s="141">
        <f t="shared" si="208"/>
        <v>0</v>
      </c>
      <c r="P810" s="141">
        <f t="shared" si="208"/>
        <v>0</v>
      </c>
      <c r="Q810" s="141">
        <f t="shared" si="208"/>
        <v>56190586.720000014</v>
      </c>
      <c r="R810" s="141">
        <f t="shared" si="208"/>
        <v>56190586.720000014</v>
      </c>
      <c r="S810" s="141">
        <f t="shared" si="208"/>
        <v>0</v>
      </c>
      <c r="T810" s="143" t="s">
        <v>36</v>
      </c>
      <c r="U810" s="143" t="s">
        <v>36</v>
      </c>
      <c r="V810" s="144" t="s">
        <v>36</v>
      </c>
    </row>
    <row r="811" spans="1:22" s="4" customFormat="1" ht="30.75" customHeight="1" x14ac:dyDescent="0.25">
      <c r="A811" s="102" t="s">
        <v>453</v>
      </c>
      <c r="B811" s="102"/>
      <c r="C811" s="139" t="s">
        <v>35</v>
      </c>
      <c r="D811" s="139" t="s">
        <v>35</v>
      </c>
      <c r="E811" s="139" t="s">
        <v>35</v>
      </c>
      <c r="F811" s="139" t="s">
        <v>35</v>
      </c>
      <c r="G811" s="140" t="s">
        <v>35</v>
      </c>
      <c r="H811" s="140" t="s">
        <v>35</v>
      </c>
      <c r="I811" s="141">
        <f>SUM(I812:I820)</f>
        <v>21622.6</v>
      </c>
      <c r="J811" s="141">
        <f t="shared" ref="J811:S811" si="209">SUM(J812:J820)</f>
        <v>19512.8</v>
      </c>
      <c r="K811" s="141">
        <f t="shared" si="209"/>
        <v>19389.899999999998</v>
      </c>
      <c r="L811" s="142">
        <f t="shared" si="209"/>
        <v>719</v>
      </c>
      <c r="M811" s="141">
        <f t="shared" si="209"/>
        <v>38004643.470000006</v>
      </c>
      <c r="N811" s="141">
        <f t="shared" si="209"/>
        <v>0</v>
      </c>
      <c r="O811" s="141">
        <f t="shared" si="209"/>
        <v>0</v>
      </c>
      <c r="P811" s="141">
        <f t="shared" si="209"/>
        <v>0</v>
      </c>
      <c r="Q811" s="141">
        <f t="shared" si="209"/>
        <v>38004643.470000006</v>
      </c>
      <c r="R811" s="141">
        <f t="shared" si="209"/>
        <v>38004643.470000006</v>
      </c>
      <c r="S811" s="141">
        <f t="shared" si="209"/>
        <v>0</v>
      </c>
      <c r="T811" s="143" t="s">
        <v>36</v>
      </c>
      <c r="U811" s="143" t="s">
        <v>36</v>
      </c>
      <c r="V811" s="144" t="s">
        <v>36</v>
      </c>
    </row>
    <row r="812" spans="1:22" s="5" customFormat="1" ht="43.5" customHeight="1" x14ac:dyDescent="0.25">
      <c r="A812" s="90">
        <v>1</v>
      </c>
      <c r="B812" s="68" t="s">
        <v>669</v>
      </c>
      <c r="C812" s="90" t="s">
        <v>39</v>
      </c>
      <c r="D812" s="90">
        <v>1969</v>
      </c>
      <c r="E812" s="90" t="s">
        <v>36</v>
      </c>
      <c r="F812" s="90" t="s">
        <v>61</v>
      </c>
      <c r="G812" s="67">
        <v>5</v>
      </c>
      <c r="H812" s="67">
        <v>5</v>
      </c>
      <c r="I812" s="145">
        <v>6465.3</v>
      </c>
      <c r="J812" s="145">
        <v>5945.3</v>
      </c>
      <c r="K812" s="145">
        <v>5945.3</v>
      </c>
      <c r="L812" s="146">
        <v>205</v>
      </c>
      <c r="M812" s="145">
        <f t="shared" si="178"/>
        <v>5576109.8899999997</v>
      </c>
      <c r="N812" s="145">
        <v>0</v>
      </c>
      <c r="O812" s="145">
        <v>0</v>
      </c>
      <c r="P812" s="145">
        <v>0</v>
      </c>
      <c r="Q812" s="145">
        <f>'Таблица 3 '!C809</f>
        <v>5576109.8899999997</v>
      </c>
      <c r="R812" s="145">
        <f t="shared" si="179"/>
        <v>5576109.8899999997</v>
      </c>
      <c r="S812" s="145">
        <v>0</v>
      </c>
      <c r="T812" s="91">
        <f t="shared" si="201"/>
        <v>937.90218996518252</v>
      </c>
      <c r="U812" s="91">
        <v>937.9</v>
      </c>
      <c r="V812" s="148" t="s">
        <v>489</v>
      </c>
    </row>
    <row r="813" spans="1:22" s="6" customFormat="1" ht="45" customHeight="1" x14ac:dyDescent="0.25">
      <c r="A813" s="90">
        <v>2</v>
      </c>
      <c r="B813" s="68" t="s">
        <v>670</v>
      </c>
      <c r="C813" s="90" t="s">
        <v>39</v>
      </c>
      <c r="D813" s="90" t="s">
        <v>367</v>
      </c>
      <c r="E813" s="90" t="s">
        <v>36</v>
      </c>
      <c r="F813" s="90" t="s">
        <v>61</v>
      </c>
      <c r="G813" s="67">
        <v>5</v>
      </c>
      <c r="H813" s="67">
        <v>6</v>
      </c>
      <c r="I813" s="145">
        <v>4548.5</v>
      </c>
      <c r="J813" s="145">
        <v>4056.5</v>
      </c>
      <c r="K813" s="145">
        <v>4056.5</v>
      </c>
      <c r="L813" s="146">
        <v>150</v>
      </c>
      <c r="M813" s="145">
        <f t="shared" si="178"/>
        <v>8711428.2699999996</v>
      </c>
      <c r="N813" s="145">
        <v>0</v>
      </c>
      <c r="O813" s="145">
        <v>0</v>
      </c>
      <c r="P813" s="145">
        <v>0</v>
      </c>
      <c r="Q813" s="145">
        <f>'Таблица 3 '!C810</f>
        <v>8711428.2699999996</v>
      </c>
      <c r="R813" s="145">
        <f t="shared" si="179"/>
        <v>8711428.2699999996</v>
      </c>
      <c r="S813" s="145">
        <v>0</v>
      </c>
      <c r="T813" s="91">
        <f t="shared" si="201"/>
        <v>2147.5233008751384</v>
      </c>
      <c r="U813" s="91">
        <v>2147.52</v>
      </c>
      <c r="V813" s="148" t="s">
        <v>489</v>
      </c>
    </row>
    <row r="814" spans="1:22" s="5" customFormat="1" ht="43.5" customHeight="1" x14ac:dyDescent="0.25">
      <c r="A814" s="90">
        <v>3</v>
      </c>
      <c r="B814" s="68" t="s">
        <v>459</v>
      </c>
      <c r="C814" s="90" t="s">
        <v>39</v>
      </c>
      <c r="D814" s="90" t="s">
        <v>78</v>
      </c>
      <c r="E814" s="90" t="s">
        <v>36</v>
      </c>
      <c r="F814" s="90" t="s">
        <v>61</v>
      </c>
      <c r="G814" s="67">
        <v>5</v>
      </c>
      <c r="H814" s="67">
        <v>6</v>
      </c>
      <c r="I814" s="145">
        <v>4546.3999999999996</v>
      </c>
      <c r="J814" s="145">
        <v>4054.5</v>
      </c>
      <c r="K814" s="145">
        <v>4054.5</v>
      </c>
      <c r="L814" s="146">
        <v>148</v>
      </c>
      <c r="M814" s="145">
        <f t="shared" si="178"/>
        <v>10193832</v>
      </c>
      <c r="N814" s="145">
        <v>0</v>
      </c>
      <c r="O814" s="145">
        <v>0</v>
      </c>
      <c r="P814" s="145">
        <v>0</v>
      </c>
      <c r="Q814" s="145">
        <f>'Таблица 3 '!C811</f>
        <v>10193832</v>
      </c>
      <c r="R814" s="145">
        <f t="shared" si="179"/>
        <v>10193832</v>
      </c>
      <c r="S814" s="145">
        <v>0</v>
      </c>
      <c r="T814" s="91">
        <f t="shared" si="201"/>
        <v>2514.2019977802443</v>
      </c>
      <c r="U814" s="91">
        <v>2514.1999999999998</v>
      </c>
      <c r="V814" s="148" t="s">
        <v>489</v>
      </c>
    </row>
    <row r="815" spans="1:22" s="30" customFormat="1" ht="45" customHeight="1" x14ac:dyDescent="0.25">
      <c r="A815" s="90">
        <v>4</v>
      </c>
      <c r="B815" s="68" t="s">
        <v>786</v>
      </c>
      <c r="C815" s="90" t="s">
        <v>39</v>
      </c>
      <c r="D815" s="90" t="s">
        <v>178</v>
      </c>
      <c r="E815" s="90" t="s">
        <v>36</v>
      </c>
      <c r="F815" s="90" t="s">
        <v>306</v>
      </c>
      <c r="G815" s="67">
        <v>2</v>
      </c>
      <c r="H815" s="67">
        <v>1</v>
      </c>
      <c r="I815" s="145">
        <v>566</v>
      </c>
      <c r="J815" s="145">
        <v>504.5</v>
      </c>
      <c r="K815" s="145">
        <v>504.5</v>
      </c>
      <c r="L815" s="146">
        <v>22</v>
      </c>
      <c r="M815" s="145">
        <f t="shared" si="178"/>
        <v>266453.38</v>
      </c>
      <c r="N815" s="145">
        <v>0</v>
      </c>
      <c r="O815" s="145">
        <v>0</v>
      </c>
      <c r="P815" s="145">
        <v>0</v>
      </c>
      <c r="Q815" s="145">
        <f>'Таблица 3 '!C812</f>
        <v>266453.38</v>
      </c>
      <c r="R815" s="145">
        <f t="shared" si="179"/>
        <v>266453.38</v>
      </c>
      <c r="S815" s="145">
        <v>0</v>
      </c>
      <c r="T815" s="91">
        <f t="shared" si="201"/>
        <v>528.1533795837463</v>
      </c>
      <c r="U815" s="91">
        <v>668</v>
      </c>
      <c r="V815" s="148" t="s">
        <v>489</v>
      </c>
    </row>
    <row r="816" spans="1:22" s="6" customFormat="1" ht="45" customHeight="1" x14ac:dyDescent="0.25">
      <c r="A816" s="90">
        <v>5</v>
      </c>
      <c r="B816" s="68" t="s">
        <v>460</v>
      </c>
      <c r="C816" s="90" t="s">
        <v>39</v>
      </c>
      <c r="D816" s="90" t="s">
        <v>159</v>
      </c>
      <c r="E816" s="90">
        <v>2017</v>
      </c>
      <c r="F816" s="90" t="s">
        <v>306</v>
      </c>
      <c r="G816" s="67">
        <v>2</v>
      </c>
      <c r="H816" s="67">
        <v>1</v>
      </c>
      <c r="I816" s="145">
        <v>562.6</v>
      </c>
      <c r="J816" s="145">
        <v>518.6</v>
      </c>
      <c r="K816" s="145">
        <v>518.6</v>
      </c>
      <c r="L816" s="146">
        <v>14</v>
      </c>
      <c r="M816" s="145">
        <f t="shared" si="178"/>
        <v>2191931.41</v>
      </c>
      <c r="N816" s="145">
        <v>0</v>
      </c>
      <c r="O816" s="145">
        <v>0</v>
      </c>
      <c r="P816" s="145">
        <v>0</v>
      </c>
      <c r="Q816" s="145">
        <f>'Таблица 3 '!C813</f>
        <v>2191931.41</v>
      </c>
      <c r="R816" s="145">
        <f t="shared" si="179"/>
        <v>2191931.41</v>
      </c>
      <c r="S816" s="145">
        <v>0</v>
      </c>
      <c r="T816" s="91">
        <f t="shared" si="201"/>
        <v>4226.6321056691095</v>
      </c>
      <c r="U816" s="91">
        <v>4154.62</v>
      </c>
      <c r="V816" s="148" t="s">
        <v>489</v>
      </c>
    </row>
    <row r="817" spans="1:22" s="5" customFormat="1" ht="43.5" customHeight="1" x14ac:dyDescent="0.25">
      <c r="A817" s="90">
        <v>6</v>
      </c>
      <c r="B817" s="68" t="s">
        <v>671</v>
      </c>
      <c r="C817" s="90" t="s">
        <v>39</v>
      </c>
      <c r="D817" s="90" t="s">
        <v>69</v>
      </c>
      <c r="E817" s="90" t="s">
        <v>36</v>
      </c>
      <c r="F817" s="90" t="s">
        <v>61</v>
      </c>
      <c r="G817" s="67">
        <v>2</v>
      </c>
      <c r="H817" s="67">
        <v>2</v>
      </c>
      <c r="I817" s="145">
        <v>661</v>
      </c>
      <c r="J817" s="145">
        <v>572.5</v>
      </c>
      <c r="K817" s="145">
        <v>572.5</v>
      </c>
      <c r="L817" s="146">
        <v>28</v>
      </c>
      <c r="M817" s="145">
        <f t="shared" si="178"/>
        <v>1890425</v>
      </c>
      <c r="N817" s="145">
        <v>0</v>
      </c>
      <c r="O817" s="145">
        <v>0</v>
      </c>
      <c r="P817" s="145">
        <v>0</v>
      </c>
      <c r="Q817" s="145">
        <f>'Таблица 3 '!C814</f>
        <v>1890425</v>
      </c>
      <c r="R817" s="145">
        <f t="shared" si="179"/>
        <v>1890425</v>
      </c>
      <c r="S817" s="145">
        <v>0</v>
      </c>
      <c r="T817" s="91">
        <f t="shared" si="201"/>
        <v>3302.0524017467251</v>
      </c>
      <c r="U817" s="91">
        <v>3302.05</v>
      </c>
      <c r="V817" s="148" t="s">
        <v>489</v>
      </c>
    </row>
    <row r="818" spans="1:22" s="6" customFormat="1" ht="45" customHeight="1" x14ac:dyDescent="0.25">
      <c r="A818" s="90">
        <v>7</v>
      </c>
      <c r="B818" s="68" t="s">
        <v>461</v>
      </c>
      <c r="C818" s="90" t="s">
        <v>39</v>
      </c>
      <c r="D818" s="90" t="s">
        <v>237</v>
      </c>
      <c r="E818" s="90" t="s">
        <v>36</v>
      </c>
      <c r="F818" s="90" t="s">
        <v>61</v>
      </c>
      <c r="G818" s="67">
        <v>5</v>
      </c>
      <c r="H818" s="67">
        <v>4</v>
      </c>
      <c r="I818" s="145">
        <v>3035.8</v>
      </c>
      <c r="J818" s="145">
        <v>2730.8</v>
      </c>
      <c r="K818" s="145">
        <v>2730.8</v>
      </c>
      <c r="L818" s="146">
        <v>110</v>
      </c>
      <c r="M818" s="145">
        <f t="shared" si="178"/>
        <v>6085782.5800000001</v>
      </c>
      <c r="N818" s="145">
        <v>0</v>
      </c>
      <c r="O818" s="145">
        <v>0</v>
      </c>
      <c r="P818" s="145">
        <v>0</v>
      </c>
      <c r="Q818" s="145">
        <f>'Таблица 3 '!C815</f>
        <v>6085782.5800000001</v>
      </c>
      <c r="R818" s="145">
        <f t="shared" si="179"/>
        <v>6085782.5800000001</v>
      </c>
      <c r="S818" s="145">
        <v>0</v>
      </c>
      <c r="T818" s="91">
        <f t="shared" si="201"/>
        <v>2228.5713270836382</v>
      </c>
      <c r="U818" s="91">
        <v>2228.5700000000002</v>
      </c>
      <c r="V818" s="148" t="s">
        <v>489</v>
      </c>
    </row>
    <row r="819" spans="1:22" s="6" customFormat="1" ht="45" customHeight="1" x14ac:dyDescent="0.25">
      <c r="A819" s="90">
        <v>8</v>
      </c>
      <c r="B819" s="68" t="s">
        <v>672</v>
      </c>
      <c r="C819" s="90" t="s">
        <v>39</v>
      </c>
      <c r="D819" s="90" t="s">
        <v>172</v>
      </c>
      <c r="E819" s="90">
        <v>2017</v>
      </c>
      <c r="F819" s="90" t="s">
        <v>306</v>
      </c>
      <c r="G819" s="67">
        <v>2</v>
      </c>
      <c r="H819" s="67">
        <v>1</v>
      </c>
      <c r="I819" s="145">
        <v>570.29999999999995</v>
      </c>
      <c r="J819" s="145">
        <v>525.29999999999995</v>
      </c>
      <c r="K819" s="145">
        <v>525.1</v>
      </c>
      <c r="L819" s="146">
        <v>20</v>
      </c>
      <c r="M819" s="145">
        <f t="shared" si="178"/>
        <v>2839669.2</v>
      </c>
      <c r="N819" s="145">
        <v>0</v>
      </c>
      <c r="O819" s="145">
        <v>0</v>
      </c>
      <c r="P819" s="145">
        <v>0</v>
      </c>
      <c r="Q819" s="145">
        <f>'Таблица 3 '!C816</f>
        <v>2839669.2</v>
      </c>
      <c r="R819" s="145">
        <f t="shared" si="179"/>
        <v>2839669.2</v>
      </c>
      <c r="S819" s="145">
        <v>0</v>
      </c>
      <c r="T819" s="91">
        <f t="shared" si="201"/>
        <v>5405.8046830382646</v>
      </c>
      <c r="U819" s="91">
        <v>5059.25</v>
      </c>
      <c r="V819" s="148" t="s">
        <v>489</v>
      </c>
    </row>
    <row r="820" spans="1:22" s="6" customFormat="1" ht="45" customHeight="1" x14ac:dyDescent="0.25">
      <c r="A820" s="90">
        <v>9</v>
      </c>
      <c r="B820" s="68" t="s">
        <v>673</v>
      </c>
      <c r="C820" s="90" t="s">
        <v>39</v>
      </c>
      <c r="D820" s="90" t="s">
        <v>86</v>
      </c>
      <c r="E820" s="90" t="s">
        <v>36</v>
      </c>
      <c r="F820" s="90" t="s">
        <v>405</v>
      </c>
      <c r="G820" s="181">
        <v>2</v>
      </c>
      <c r="H820" s="181">
        <v>2</v>
      </c>
      <c r="I820" s="145">
        <v>666.7</v>
      </c>
      <c r="J820" s="145">
        <v>604.79999999999995</v>
      </c>
      <c r="K820" s="145">
        <v>482.1</v>
      </c>
      <c r="L820" s="146">
        <v>22</v>
      </c>
      <c r="M820" s="145">
        <f t="shared" si="178"/>
        <v>249011.74</v>
      </c>
      <c r="N820" s="145">
        <v>0</v>
      </c>
      <c r="O820" s="145">
        <v>0</v>
      </c>
      <c r="P820" s="145">
        <v>0</v>
      </c>
      <c r="Q820" s="145">
        <f>'Таблица 3 '!C817</f>
        <v>249011.74</v>
      </c>
      <c r="R820" s="145">
        <f t="shared" si="179"/>
        <v>249011.74</v>
      </c>
      <c r="S820" s="145">
        <v>0</v>
      </c>
      <c r="T820" s="91">
        <f t="shared" si="201"/>
        <v>411.72576058201059</v>
      </c>
      <c r="U820" s="91">
        <v>411.73</v>
      </c>
      <c r="V820" s="148" t="s">
        <v>489</v>
      </c>
    </row>
    <row r="821" spans="1:22" s="4" customFormat="1" ht="33" customHeight="1" x14ac:dyDescent="0.25">
      <c r="A821" s="102" t="s">
        <v>469</v>
      </c>
      <c r="B821" s="102"/>
      <c r="C821" s="139" t="s">
        <v>35</v>
      </c>
      <c r="D821" s="139" t="s">
        <v>35</v>
      </c>
      <c r="E821" s="139" t="s">
        <v>35</v>
      </c>
      <c r="F821" s="139" t="s">
        <v>35</v>
      </c>
      <c r="G821" s="140" t="s">
        <v>35</v>
      </c>
      <c r="H821" s="140" t="s">
        <v>35</v>
      </c>
      <c r="I821" s="141">
        <f>SUM(I822:I828)</f>
        <v>20332.099999999999</v>
      </c>
      <c r="J821" s="141">
        <f t="shared" ref="J821:S821" si="210">SUM(J822:J828)</f>
        <v>17548.330000000002</v>
      </c>
      <c r="K821" s="141">
        <f t="shared" si="210"/>
        <v>17217.13</v>
      </c>
      <c r="L821" s="142">
        <f t="shared" si="210"/>
        <v>515</v>
      </c>
      <c r="M821" s="141">
        <f t="shared" si="210"/>
        <v>10976112.800000001</v>
      </c>
      <c r="N821" s="141">
        <f t="shared" si="210"/>
        <v>0</v>
      </c>
      <c r="O821" s="141">
        <f t="shared" si="210"/>
        <v>0</v>
      </c>
      <c r="P821" s="141">
        <f t="shared" si="210"/>
        <v>0</v>
      </c>
      <c r="Q821" s="141">
        <f t="shared" si="210"/>
        <v>10976112.800000001</v>
      </c>
      <c r="R821" s="141">
        <f t="shared" si="210"/>
        <v>10976112.800000001</v>
      </c>
      <c r="S821" s="141">
        <f t="shared" si="210"/>
        <v>0</v>
      </c>
      <c r="T821" s="143" t="s">
        <v>36</v>
      </c>
      <c r="U821" s="143" t="s">
        <v>36</v>
      </c>
      <c r="V821" s="144" t="s">
        <v>36</v>
      </c>
    </row>
    <row r="822" spans="1:22" s="6" customFormat="1" ht="43.5" customHeight="1" x14ac:dyDescent="0.25">
      <c r="A822" s="90">
        <v>1</v>
      </c>
      <c r="B822" s="68" t="s">
        <v>674</v>
      </c>
      <c r="C822" s="90" t="s">
        <v>48</v>
      </c>
      <c r="D822" s="90">
        <v>1983</v>
      </c>
      <c r="E822" s="90" t="s">
        <v>36</v>
      </c>
      <c r="F822" s="90" t="s">
        <v>61</v>
      </c>
      <c r="G822" s="67">
        <v>5</v>
      </c>
      <c r="H822" s="67">
        <v>3</v>
      </c>
      <c r="I822" s="145">
        <v>4255</v>
      </c>
      <c r="J822" s="145">
        <v>3000.23</v>
      </c>
      <c r="K822" s="145">
        <v>3000.23</v>
      </c>
      <c r="L822" s="146">
        <v>112</v>
      </c>
      <c r="M822" s="145">
        <f t="shared" ref="M822:M831" si="211">SUM(N822:Q822)</f>
        <v>2230111</v>
      </c>
      <c r="N822" s="145">
        <v>0</v>
      </c>
      <c r="O822" s="145">
        <v>0</v>
      </c>
      <c r="P822" s="145">
        <v>0</v>
      </c>
      <c r="Q822" s="145">
        <f>'Таблица 3 '!C819</f>
        <v>2230111</v>
      </c>
      <c r="R822" s="145">
        <f t="shared" ref="R822:R831" si="212">Q822</f>
        <v>2230111</v>
      </c>
      <c r="S822" s="145">
        <v>0</v>
      </c>
      <c r="T822" s="91">
        <f t="shared" si="201"/>
        <v>743.31334597680848</v>
      </c>
      <c r="U822" s="91">
        <v>743.31</v>
      </c>
      <c r="V822" s="148" t="s">
        <v>489</v>
      </c>
    </row>
    <row r="823" spans="1:22" s="6" customFormat="1" ht="43.5" customHeight="1" x14ac:dyDescent="0.25">
      <c r="A823" s="90">
        <v>2</v>
      </c>
      <c r="B823" s="68" t="s">
        <v>675</v>
      </c>
      <c r="C823" s="90" t="s">
        <v>39</v>
      </c>
      <c r="D823" s="182">
        <v>1980</v>
      </c>
      <c r="E823" s="182" t="s">
        <v>36</v>
      </c>
      <c r="F823" s="182" t="s">
        <v>61</v>
      </c>
      <c r="G823" s="183">
        <v>2</v>
      </c>
      <c r="H823" s="183">
        <v>3</v>
      </c>
      <c r="I823" s="154">
        <v>1107</v>
      </c>
      <c r="J823" s="154">
        <v>1031</v>
      </c>
      <c r="K823" s="154">
        <v>1031</v>
      </c>
      <c r="L823" s="153">
        <v>25</v>
      </c>
      <c r="M823" s="145">
        <f t="shared" si="211"/>
        <v>1977871.4</v>
      </c>
      <c r="N823" s="145">
        <v>0</v>
      </c>
      <c r="O823" s="145">
        <v>0</v>
      </c>
      <c r="P823" s="145">
        <v>0</v>
      </c>
      <c r="Q823" s="145">
        <f>'Таблица 3 '!C820</f>
        <v>1977871.4</v>
      </c>
      <c r="R823" s="145">
        <f t="shared" si="212"/>
        <v>1977871.4</v>
      </c>
      <c r="S823" s="145">
        <v>0</v>
      </c>
      <c r="T823" s="91">
        <f t="shared" si="201"/>
        <v>1918.4009699321048</v>
      </c>
      <c r="U823" s="91">
        <v>743.31</v>
      </c>
      <c r="V823" s="148" t="s">
        <v>489</v>
      </c>
    </row>
    <row r="824" spans="1:22" s="5" customFormat="1" ht="43.5" customHeight="1" x14ac:dyDescent="0.25">
      <c r="A824" s="90">
        <v>3</v>
      </c>
      <c r="B824" s="68" t="s">
        <v>676</v>
      </c>
      <c r="C824" s="90" t="s">
        <v>39</v>
      </c>
      <c r="D824" s="90">
        <v>1979</v>
      </c>
      <c r="E824" s="90" t="s">
        <v>36</v>
      </c>
      <c r="F824" s="90" t="s">
        <v>61</v>
      </c>
      <c r="G824" s="67">
        <v>5</v>
      </c>
      <c r="H824" s="67">
        <v>6</v>
      </c>
      <c r="I824" s="145">
        <v>4651.6000000000004</v>
      </c>
      <c r="J824" s="145">
        <v>4037.4</v>
      </c>
      <c r="K824" s="145">
        <v>4037.4</v>
      </c>
      <c r="L824" s="146">
        <v>120</v>
      </c>
      <c r="M824" s="145">
        <f t="shared" si="211"/>
        <v>2236670.2000000002</v>
      </c>
      <c r="N824" s="145">
        <v>0</v>
      </c>
      <c r="O824" s="145">
        <v>0</v>
      </c>
      <c r="P824" s="145">
        <v>0</v>
      </c>
      <c r="Q824" s="145">
        <f>'Таблица 3 '!C821</f>
        <v>2236670.2000000002</v>
      </c>
      <c r="R824" s="145">
        <f t="shared" si="212"/>
        <v>2236670.2000000002</v>
      </c>
      <c r="S824" s="145">
        <v>0</v>
      </c>
      <c r="T824" s="91">
        <f t="shared" si="201"/>
        <v>553.98776440283359</v>
      </c>
      <c r="U824" s="91">
        <v>553.99</v>
      </c>
      <c r="V824" s="148" t="s">
        <v>489</v>
      </c>
    </row>
    <row r="825" spans="1:22" s="6" customFormat="1" ht="43.5" customHeight="1" x14ac:dyDescent="0.25">
      <c r="A825" s="90">
        <v>4</v>
      </c>
      <c r="B825" s="68" t="s">
        <v>677</v>
      </c>
      <c r="C825" s="90" t="s">
        <v>48</v>
      </c>
      <c r="D825" s="90">
        <v>1972</v>
      </c>
      <c r="E825" s="90" t="s">
        <v>36</v>
      </c>
      <c r="F825" s="90" t="s">
        <v>61</v>
      </c>
      <c r="G825" s="67">
        <v>5</v>
      </c>
      <c r="H825" s="67">
        <v>5</v>
      </c>
      <c r="I825" s="145">
        <v>3316</v>
      </c>
      <c r="J825" s="145">
        <v>2987.4</v>
      </c>
      <c r="K825" s="145">
        <v>2713.3</v>
      </c>
      <c r="L825" s="146">
        <v>98</v>
      </c>
      <c r="M825" s="145">
        <f t="shared" si="211"/>
        <v>1284229</v>
      </c>
      <c r="N825" s="145">
        <v>0</v>
      </c>
      <c r="O825" s="145">
        <v>0</v>
      </c>
      <c r="P825" s="145">
        <v>0</v>
      </c>
      <c r="Q825" s="145">
        <f>'Таблица 3 '!C822</f>
        <v>1284229</v>
      </c>
      <c r="R825" s="145">
        <f t="shared" si="212"/>
        <v>1284229</v>
      </c>
      <c r="S825" s="145">
        <v>0</v>
      </c>
      <c r="T825" s="91">
        <f t="shared" si="201"/>
        <v>429.88183704893885</v>
      </c>
      <c r="U825" s="91">
        <v>429.88</v>
      </c>
      <c r="V825" s="148" t="s">
        <v>489</v>
      </c>
    </row>
    <row r="826" spans="1:22" s="5" customFormat="1" ht="43.5" customHeight="1" x14ac:dyDescent="0.25">
      <c r="A826" s="90">
        <v>5</v>
      </c>
      <c r="B826" s="68" t="s">
        <v>678</v>
      </c>
      <c r="C826" s="90" t="s">
        <v>39</v>
      </c>
      <c r="D826" s="90">
        <v>1990</v>
      </c>
      <c r="E826" s="90" t="s">
        <v>36</v>
      </c>
      <c r="F826" s="90" t="s">
        <v>61</v>
      </c>
      <c r="G826" s="67">
        <v>5</v>
      </c>
      <c r="H826" s="67">
        <v>4</v>
      </c>
      <c r="I826" s="145">
        <v>2995.6</v>
      </c>
      <c r="J826" s="145">
        <v>2845.6</v>
      </c>
      <c r="K826" s="145">
        <v>2845.6</v>
      </c>
      <c r="L826" s="146">
        <v>67</v>
      </c>
      <c r="M826" s="145">
        <f t="shared" si="211"/>
        <v>712475</v>
      </c>
      <c r="N826" s="145">
        <v>0</v>
      </c>
      <c r="O826" s="145">
        <v>0</v>
      </c>
      <c r="P826" s="145">
        <v>0</v>
      </c>
      <c r="Q826" s="145">
        <f>'Таблица 3 '!C823</f>
        <v>712475</v>
      </c>
      <c r="R826" s="145">
        <f t="shared" si="212"/>
        <v>712475</v>
      </c>
      <c r="S826" s="145">
        <v>0</v>
      </c>
      <c r="T826" s="91">
        <f t="shared" si="201"/>
        <v>250.37777621591229</v>
      </c>
      <c r="U826" s="91">
        <v>250.38</v>
      </c>
      <c r="V826" s="148" t="s">
        <v>489</v>
      </c>
    </row>
    <row r="827" spans="1:22" s="5" customFormat="1" ht="43.5" customHeight="1" x14ac:dyDescent="0.25">
      <c r="A827" s="90">
        <v>6</v>
      </c>
      <c r="B827" s="68" t="s">
        <v>478</v>
      </c>
      <c r="C827" s="90" t="s">
        <v>39</v>
      </c>
      <c r="D827" s="90" t="s">
        <v>305</v>
      </c>
      <c r="E827" s="90">
        <v>2022</v>
      </c>
      <c r="F827" s="90" t="s">
        <v>61</v>
      </c>
      <c r="G827" s="67">
        <v>2</v>
      </c>
      <c r="H827" s="67">
        <v>2</v>
      </c>
      <c r="I827" s="145">
        <v>517.1</v>
      </c>
      <c r="J827" s="145">
        <v>466.8</v>
      </c>
      <c r="K827" s="145">
        <v>409.7</v>
      </c>
      <c r="L827" s="146">
        <v>13</v>
      </c>
      <c r="M827" s="145">
        <f t="shared" si="211"/>
        <v>541401.59999999998</v>
      </c>
      <c r="N827" s="145">
        <v>0</v>
      </c>
      <c r="O827" s="145">
        <v>0</v>
      </c>
      <c r="P827" s="145">
        <v>0</v>
      </c>
      <c r="Q827" s="145">
        <f>'Таблица 3 '!C824</f>
        <v>541401.59999999998</v>
      </c>
      <c r="R827" s="145">
        <f t="shared" si="212"/>
        <v>541401.59999999998</v>
      </c>
      <c r="S827" s="145">
        <v>0</v>
      </c>
      <c r="T827" s="91">
        <f t="shared" si="201"/>
        <v>1159.8149100257069</v>
      </c>
      <c r="U827" s="91">
        <v>1425.99</v>
      </c>
      <c r="V827" s="148" t="s">
        <v>489</v>
      </c>
    </row>
    <row r="828" spans="1:22" s="5" customFormat="1" ht="43.5" customHeight="1" x14ac:dyDescent="0.25">
      <c r="A828" s="90">
        <v>7</v>
      </c>
      <c r="B828" s="68" t="s">
        <v>679</v>
      </c>
      <c r="C828" s="90" t="s">
        <v>39</v>
      </c>
      <c r="D828" s="90">
        <v>1995</v>
      </c>
      <c r="E828" s="90" t="s">
        <v>36</v>
      </c>
      <c r="F828" s="90" t="s">
        <v>61</v>
      </c>
      <c r="G828" s="67">
        <v>5</v>
      </c>
      <c r="H828" s="67">
        <v>3</v>
      </c>
      <c r="I828" s="145">
        <v>3489.8</v>
      </c>
      <c r="J828" s="145">
        <v>3179.9</v>
      </c>
      <c r="K828" s="145">
        <v>3179.9</v>
      </c>
      <c r="L828" s="146">
        <v>80</v>
      </c>
      <c r="M828" s="145">
        <f t="shared" si="211"/>
        <v>1993354.6</v>
      </c>
      <c r="N828" s="145">
        <v>0</v>
      </c>
      <c r="O828" s="145">
        <v>0</v>
      </c>
      <c r="P828" s="145">
        <v>0</v>
      </c>
      <c r="Q828" s="145">
        <f>'Таблица 3 '!C825</f>
        <v>1993354.6</v>
      </c>
      <c r="R828" s="145">
        <f t="shared" si="212"/>
        <v>1993354.6</v>
      </c>
      <c r="S828" s="145">
        <v>0</v>
      </c>
      <c r="T828" s="91">
        <f t="shared" si="201"/>
        <v>626.8607817855908</v>
      </c>
      <c r="U828" s="91">
        <v>626.86</v>
      </c>
      <c r="V828" s="148" t="s">
        <v>489</v>
      </c>
    </row>
    <row r="829" spans="1:22" s="4" customFormat="1" ht="30" customHeight="1" x14ac:dyDescent="0.25">
      <c r="A829" s="102" t="s">
        <v>482</v>
      </c>
      <c r="B829" s="102"/>
      <c r="C829" s="139" t="s">
        <v>35</v>
      </c>
      <c r="D829" s="139" t="s">
        <v>35</v>
      </c>
      <c r="E829" s="139" t="s">
        <v>35</v>
      </c>
      <c r="F829" s="139" t="s">
        <v>35</v>
      </c>
      <c r="G829" s="140" t="s">
        <v>35</v>
      </c>
      <c r="H829" s="140" t="s">
        <v>35</v>
      </c>
      <c r="I829" s="141">
        <f>SUM(I830:I831)</f>
        <v>2057</v>
      </c>
      <c r="J829" s="141">
        <f t="shared" ref="J829:S829" si="213">SUM(J830:J831)</f>
        <v>1224.1100000000001</v>
      </c>
      <c r="K829" s="141">
        <f t="shared" si="213"/>
        <v>1190.21</v>
      </c>
      <c r="L829" s="142">
        <f t="shared" si="213"/>
        <v>55</v>
      </c>
      <c r="M829" s="141">
        <f t="shared" si="213"/>
        <v>7209830.4499999993</v>
      </c>
      <c r="N829" s="141">
        <f t="shared" si="213"/>
        <v>0</v>
      </c>
      <c r="O829" s="141">
        <f t="shared" si="213"/>
        <v>0</v>
      </c>
      <c r="P829" s="141">
        <f t="shared" si="213"/>
        <v>0</v>
      </c>
      <c r="Q829" s="141">
        <f t="shared" si="213"/>
        <v>7209830.4499999993</v>
      </c>
      <c r="R829" s="141">
        <f t="shared" si="213"/>
        <v>7209830.4499999993</v>
      </c>
      <c r="S829" s="141">
        <f t="shared" si="213"/>
        <v>0</v>
      </c>
      <c r="T829" s="143" t="s">
        <v>36</v>
      </c>
      <c r="U829" s="143" t="s">
        <v>36</v>
      </c>
      <c r="V829" s="144" t="s">
        <v>36</v>
      </c>
    </row>
    <row r="830" spans="1:22" s="5" customFormat="1" ht="43.5" customHeight="1" x14ac:dyDescent="0.25">
      <c r="A830" s="90">
        <v>1</v>
      </c>
      <c r="B830" s="68" t="s">
        <v>680</v>
      </c>
      <c r="C830" s="90" t="s">
        <v>39</v>
      </c>
      <c r="D830" s="90" t="s">
        <v>186</v>
      </c>
      <c r="E830" s="90" t="s">
        <v>36</v>
      </c>
      <c r="F830" s="90" t="s">
        <v>46</v>
      </c>
      <c r="G830" s="67">
        <v>2</v>
      </c>
      <c r="H830" s="67">
        <v>2</v>
      </c>
      <c r="I830" s="145">
        <v>1027</v>
      </c>
      <c r="J830" s="145">
        <v>611.51</v>
      </c>
      <c r="K830" s="145">
        <v>611.51</v>
      </c>
      <c r="L830" s="146">
        <v>29</v>
      </c>
      <c r="M830" s="145">
        <f t="shared" si="211"/>
        <v>3670896.62</v>
      </c>
      <c r="N830" s="145">
        <v>0</v>
      </c>
      <c r="O830" s="145">
        <v>0</v>
      </c>
      <c r="P830" s="145">
        <v>0</v>
      </c>
      <c r="Q830" s="145">
        <f>'Таблица 3 '!C827</f>
        <v>3670896.62</v>
      </c>
      <c r="R830" s="145">
        <f t="shared" si="212"/>
        <v>3670896.62</v>
      </c>
      <c r="S830" s="145">
        <v>0</v>
      </c>
      <c r="T830" s="91">
        <f t="shared" si="201"/>
        <v>6003.0034177691296</v>
      </c>
      <c r="U830" s="91">
        <v>5859.75</v>
      </c>
      <c r="V830" s="148" t="s">
        <v>489</v>
      </c>
    </row>
    <row r="831" spans="1:22" s="5" customFormat="1" ht="43.5" customHeight="1" x14ac:dyDescent="0.25">
      <c r="A831" s="90">
        <v>2</v>
      </c>
      <c r="B831" s="68" t="s">
        <v>681</v>
      </c>
      <c r="C831" s="90" t="s">
        <v>39</v>
      </c>
      <c r="D831" s="90" t="s">
        <v>186</v>
      </c>
      <c r="E831" s="90" t="s">
        <v>36</v>
      </c>
      <c r="F831" s="90" t="s">
        <v>46</v>
      </c>
      <c r="G831" s="67">
        <v>2</v>
      </c>
      <c r="H831" s="67">
        <v>2</v>
      </c>
      <c r="I831" s="145">
        <v>1030</v>
      </c>
      <c r="J831" s="145">
        <v>612.6</v>
      </c>
      <c r="K831" s="145">
        <v>578.70000000000005</v>
      </c>
      <c r="L831" s="146">
        <v>26</v>
      </c>
      <c r="M831" s="145">
        <f t="shared" si="211"/>
        <v>3538933.8299999996</v>
      </c>
      <c r="N831" s="145">
        <v>0</v>
      </c>
      <c r="O831" s="145">
        <v>0</v>
      </c>
      <c r="P831" s="145">
        <v>0</v>
      </c>
      <c r="Q831" s="145">
        <f>'Таблица 3 '!C828</f>
        <v>3538933.8299999996</v>
      </c>
      <c r="R831" s="145">
        <f t="shared" si="212"/>
        <v>3538933.8299999996</v>
      </c>
      <c r="S831" s="145">
        <v>0</v>
      </c>
      <c r="T831" s="91">
        <f t="shared" si="201"/>
        <v>5776.9079823702241</v>
      </c>
      <c r="U831" s="91">
        <v>5706.66</v>
      </c>
      <c r="V831" s="148" t="s">
        <v>489</v>
      </c>
    </row>
    <row r="832" spans="1:22" s="3" customFormat="1" ht="27.75" customHeight="1" x14ac:dyDescent="0.25">
      <c r="A832" s="71" t="s">
        <v>682</v>
      </c>
      <c r="B832" s="71"/>
      <c r="C832" s="43"/>
      <c r="D832" s="43"/>
      <c r="E832" s="43"/>
      <c r="F832" s="43"/>
      <c r="G832" s="53"/>
      <c r="H832" s="53"/>
      <c r="I832" s="135"/>
      <c r="J832" s="135"/>
      <c r="K832" s="135"/>
      <c r="L832" s="136"/>
      <c r="M832" s="135"/>
      <c r="N832" s="135"/>
      <c r="O832" s="135"/>
      <c r="P832" s="135"/>
      <c r="Q832" s="135"/>
      <c r="R832" s="135"/>
      <c r="S832" s="135"/>
      <c r="T832" s="137"/>
      <c r="U832" s="137"/>
      <c r="V832" s="138"/>
    </row>
    <row r="833" spans="1:22" s="2" customFormat="1" ht="28.5" customHeight="1" x14ac:dyDescent="0.25">
      <c r="A833" s="73" t="s">
        <v>34</v>
      </c>
      <c r="B833" s="73"/>
      <c r="C833" s="125" t="s">
        <v>36</v>
      </c>
      <c r="D833" s="125" t="s">
        <v>36</v>
      </c>
      <c r="E833" s="125" t="s">
        <v>36</v>
      </c>
      <c r="F833" s="125" t="s">
        <v>36</v>
      </c>
      <c r="G833" s="56" t="s">
        <v>36</v>
      </c>
      <c r="H833" s="56" t="s">
        <v>36</v>
      </c>
      <c r="I833" s="126">
        <f>I834+I921+I928+I932+I934+I937+I943+I945+I947+I957+I959+I963+I968+I970+I972+I977+I996+I1007+I1011+I1015+I1027+I1033+I1042+I1051+I1061</f>
        <v>560613.14000000025</v>
      </c>
      <c r="J833" s="126">
        <f>J834+J921+J928+J932+J934+J937+J943+J945+J947+J957+J959+J963+J968+J970+J972+J977+J996+J1007+J1011+J1015+J1027+J1033+J1042+J1051+J1061</f>
        <v>468366.33999999991</v>
      </c>
      <c r="K833" s="126">
        <f>K834+K921+K928+K932+K934+K937+K943+K945+K947+K957+K959+K963+K968+K970+K972+K977+K996+K1007+K1011+K1015+K1027+K1033+K1042+K1051+K1061</f>
        <v>426975.03</v>
      </c>
      <c r="L833" s="127">
        <f>L834+L921+L928+L932+L934+L937+L943+L945+L947+L957+L959+L963+L968+L970+L972+L977+L996+L1007+L1011+L1015+L1027+L1033+L1042+L1051+L1061</f>
        <v>15865</v>
      </c>
      <c r="M833" s="126">
        <f>M834+M921+M928+M932+M934+M937+M943+M945+M947+M957+M959+M963+M968+M970+M972+M977+M996+M1007+M1011+M1015+M1027+M1033+M1042+M1051+M1061</f>
        <v>1005528898.1211004</v>
      </c>
      <c r="N833" s="126">
        <f>N834+N921+N928+N932+N934+N937+N943+N945+N947+N957+N959+N963+N968+N970+N972+N977+N996+N1007+N1011+N1015+N1027+N1033+N1042+N1051+N1061</f>
        <v>9246253.5500000007</v>
      </c>
      <c r="O833" s="126">
        <f>O834+O921+O928+O932+O934+O937+O943+O945+O947+O957+O959+O963+O968+O970+O972+O977+O996+O1007+O1011+O1015+O1027+O1033+O1042+O1051+O1061</f>
        <v>0</v>
      </c>
      <c r="P833" s="126">
        <f>P834+P921+P928+P932+P934+P937+P943+P945+P947+P957+P959+P963+P968+P970+P972+P977+P996+P1007+P1011+P1015+P1027+P1033+P1042+P1051+P1061</f>
        <v>0</v>
      </c>
      <c r="Q833" s="126">
        <f>Q834+Q921+Q928+Q932+Q934+Q937+Q943+Q945+Q947+Q957+Q959+Q963+Q968+Q970+Q972+Q977+Q996+Q1007+Q1011+Q1015+Q1027+Q1033+Q1042+Q1051+Q1061</f>
        <v>996282644.57110047</v>
      </c>
      <c r="R833" s="126">
        <f>R834+R921+R928+R932+R934+R937+R943+R945+R947+R957+R959+R963+R968+R970+R972+R977+R996+R1007+R1011+R1015+R1027+R1033+R1042+R1051+R1061</f>
        <v>996282644.57110047</v>
      </c>
      <c r="S833" s="126">
        <f>S834+S921+S928+S932+S934+S937+S943+S945+S947+S957+S959+S963+S968+S970+S972+S977+S996+S1007+S1011+S1015+S1027+S1033+S1042+S1051+S1061</f>
        <v>0</v>
      </c>
      <c r="T833" s="133" t="s">
        <v>36</v>
      </c>
      <c r="U833" s="133" t="s">
        <v>36</v>
      </c>
      <c r="V833" s="128" t="s">
        <v>36</v>
      </c>
    </row>
    <row r="834" spans="1:22" s="4" customFormat="1" ht="29.25" customHeight="1" x14ac:dyDescent="0.25">
      <c r="A834" s="102" t="s">
        <v>487</v>
      </c>
      <c r="B834" s="102"/>
      <c r="C834" s="139" t="s">
        <v>35</v>
      </c>
      <c r="D834" s="139" t="s">
        <v>36</v>
      </c>
      <c r="E834" s="139" t="s">
        <v>36</v>
      </c>
      <c r="F834" s="139" t="s">
        <v>36</v>
      </c>
      <c r="G834" s="140" t="s">
        <v>36</v>
      </c>
      <c r="H834" s="140" t="s">
        <v>36</v>
      </c>
      <c r="I834" s="141">
        <f>SUM(I835:I920)</f>
        <v>375300.84000000014</v>
      </c>
      <c r="J834" s="141">
        <f>SUM(J835:J920)</f>
        <v>322857.80999999988</v>
      </c>
      <c r="K834" s="141">
        <f>SUM(K835:K920)</f>
        <v>303638.40999999997</v>
      </c>
      <c r="L834" s="142">
        <f>SUM(L835:L920)</f>
        <v>10446</v>
      </c>
      <c r="M834" s="141">
        <f>SUM(M835:M920)</f>
        <v>705902298.3130002</v>
      </c>
      <c r="N834" s="141">
        <f>SUM(N835:N920)</f>
        <v>9246253.5500000007</v>
      </c>
      <c r="O834" s="141">
        <f>SUM(O835:O920)</f>
        <v>0</v>
      </c>
      <c r="P834" s="141">
        <f>SUM(P835:P920)</f>
        <v>0</v>
      </c>
      <c r="Q834" s="141">
        <f>SUM(Q835:Q920)</f>
        <v>696656044.76300025</v>
      </c>
      <c r="R834" s="141">
        <f>SUM(R835:R920)</f>
        <v>696656044.76300025</v>
      </c>
      <c r="S834" s="141">
        <f>SUM(S835:S920)</f>
        <v>0</v>
      </c>
      <c r="T834" s="143" t="s">
        <v>36</v>
      </c>
      <c r="U834" s="143" t="s">
        <v>36</v>
      </c>
      <c r="V834" s="144" t="s">
        <v>36</v>
      </c>
    </row>
    <row r="835" spans="1:22" s="5" customFormat="1" ht="45" customHeight="1" x14ac:dyDescent="0.25">
      <c r="A835" s="90">
        <v>1</v>
      </c>
      <c r="B835" s="68" t="s">
        <v>683</v>
      </c>
      <c r="C835" s="90" t="s">
        <v>39</v>
      </c>
      <c r="D835" s="90">
        <v>1967</v>
      </c>
      <c r="E835" s="90">
        <v>2019</v>
      </c>
      <c r="F835" s="90" t="s">
        <v>46</v>
      </c>
      <c r="G835" s="67">
        <v>5</v>
      </c>
      <c r="H835" s="67">
        <v>4</v>
      </c>
      <c r="I835" s="145">
        <v>4825.38</v>
      </c>
      <c r="J835" s="145">
        <v>3831.8</v>
      </c>
      <c r="K835" s="145">
        <v>3686.8</v>
      </c>
      <c r="L835" s="146">
        <v>128</v>
      </c>
      <c r="M835" s="145">
        <f t="shared" ref="M835:M898" si="214">SUM(N835:Q835)</f>
        <v>686696.87800000003</v>
      </c>
      <c r="N835" s="145">
        <v>0</v>
      </c>
      <c r="O835" s="145">
        <v>0</v>
      </c>
      <c r="P835" s="145">
        <v>0</v>
      </c>
      <c r="Q835" s="145">
        <f>'Таблица 3 '!C832</f>
        <v>686696.87800000003</v>
      </c>
      <c r="R835" s="145">
        <f t="shared" ref="R835:R898" si="215">Q835</f>
        <v>686696.87800000003</v>
      </c>
      <c r="S835" s="145">
        <v>0</v>
      </c>
      <c r="T835" s="91">
        <f t="shared" si="201"/>
        <v>179.21</v>
      </c>
      <c r="U835" s="91">
        <v>179.21</v>
      </c>
      <c r="V835" s="148" t="s">
        <v>629</v>
      </c>
    </row>
    <row r="836" spans="1:22" s="5" customFormat="1" ht="45.75" customHeight="1" x14ac:dyDescent="0.25">
      <c r="A836" s="90">
        <v>2</v>
      </c>
      <c r="B836" s="68" t="s">
        <v>488</v>
      </c>
      <c r="C836" s="90" t="s">
        <v>39</v>
      </c>
      <c r="D836" s="90">
        <v>1961</v>
      </c>
      <c r="E836" s="90">
        <v>2021</v>
      </c>
      <c r="F836" s="90" t="s">
        <v>61</v>
      </c>
      <c r="G836" s="67">
        <v>2</v>
      </c>
      <c r="H836" s="67">
        <v>1</v>
      </c>
      <c r="I836" s="145">
        <v>293.60000000000002</v>
      </c>
      <c r="J836" s="145">
        <v>291.39999999999998</v>
      </c>
      <c r="K836" s="145">
        <v>211.5</v>
      </c>
      <c r="L836" s="146">
        <v>22</v>
      </c>
      <c r="M836" s="145">
        <f t="shared" si="214"/>
        <v>531525.26</v>
      </c>
      <c r="N836" s="145">
        <v>0</v>
      </c>
      <c r="O836" s="145">
        <v>0</v>
      </c>
      <c r="P836" s="145">
        <v>0</v>
      </c>
      <c r="Q836" s="145">
        <f>'Таблица 3 '!C833</f>
        <v>531525.26</v>
      </c>
      <c r="R836" s="145">
        <f t="shared" si="215"/>
        <v>531525.26</v>
      </c>
      <c r="S836" s="145">
        <v>0</v>
      </c>
      <c r="T836" s="91">
        <f t="shared" si="201"/>
        <v>1824.0400137268362</v>
      </c>
      <c r="U836" s="147">
        <v>2126.21</v>
      </c>
      <c r="V836" s="148" t="s">
        <v>629</v>
      </c>
    </row>
    <row r="837" spans="1:22" s="5" customFormat="1" ht="45" customHeight="1" x14ac:dyDescent="0.25">
      <c r="A837" s="90">
        <v>3</v>
      </c>
      <c r="B837" s="68" t="s">
        <v>684</v>
      </c>
      <c r="C837" s="90" t="s">
        <v>39</v>
      </c>
      <c r="D837" s="90">
        <v>2009</v>
      </c>
      <c r="E837" s="90" t="s">
        <v>36</v>
      </c>
      <c r="F837" s="90" t="s">
        <v>61</v>
      </c>
      <c r="G837" s="67">
        <v>12</v>
      </c>
      <c r="H837" s="67">
        <v>1</v>
      </c>
      <c r="I837" s="145">
        <v>3166.5</v>
      </c>
      <c r="J837" s="145">
        <v>3166.5</v>
      </c>
      <c r="K837" s="145">
        <v>2841.9</v>
      </c>
      <c r="L837" s="146">
        <v>76</v>
      </c>
      <c r="M837" s="145">
        <f t="shared" si="214"/>
        <v>903497.44499999995</v>
      </c>
      <c r="N837" s="145">
        <v>0</v>
      </c>
      <c r="O837" s="145">
        <v>0</v>
      </c>
      <c r="P837" s="145">
        <v>0</v>
      </c>
      <c r="Q837" s="145">
        <f>'Таблица 3 '!C834</f>
        <v>903497.44499999995</v>
      </c>
      <c r="R837" s="145">
        <f t="shared" si="215"/>
        <v>903497.44499999995</v>
      </c>
      <c r="S837" s="145">
        <v>0</v>
      </c>
      <c r="T837" s="91">
        <f t="shared" si="201"/>
        <v>285.33</v>
      </c>
      <c r="U837" s="91">
        <v>285.33</v>
      </c>
      <c r="V837" s="148" t="s">
        <v>629</v>
      </c>
    </row>
    <row r="838" spans="1:22" s="5" customFormat="1" ht="45" customHeight="1" x14ac:dyDescent="0.25">
      <c r="A838" s="90">
        <v>4</v>
      </c>
      <c r="B838" s="68" t="s">
        <v>49</v>
      </c>
      <c r="C838" s="90" t="s">
        <v>39</v>
      </c>
      <c r="D838" s="90">
        <v>1986</v>
      </c>
      <c r="E838" s="90">
        <v>2020</v>
      </c>
      <c r="F838" s="90" t="s">
        <v>46</v>
      </c>
      <c r="G838" s="67">
        <v>5</v>
      </c>
      <c r="H838" s="67">
        <v>4</v>
      </c>
      <c r="I838" s="145">
        <v>2953.6</v>
      </c>
      <c r="J838" s="145">
        <v>2934.1</v>
      </c>
      <c r="K838" s="145">
        <v>2751.4</v>
      </c>
      <c r="L838" s="146">
        <v>107</v>
      </c>
      <c r="M838" s="145">
        <f t="shared" si="214"/>
        <v>4654128.102</v>
      </c>
      <c r="N838" s="145">
        <v>0</v>
      </c>
      <c r="O838" s="145">
        <v>0</v>
      </c>
      <c r="P838" s="145">
        <v>0</v>
      </c>
      <c r="Q838" s="145">
        <f>'Таблица 3 '!C835</f>
        <v>4654128.102</v>
      </c>
      <c r="R838" s="145">
        <f t="shared" si="215"/>
        <v>4654128.102</v>
      </c>
      <c r="S838" s="145">
        <v>0</v>
      </c>
      <c r="T838" s="91">
        <f t="shared" si="201"/>
        <v>1586.22</v>
      </c>
      <c r="U838" s="91">
        <v>1586.22</v>
      </c>
      <c r="V838" s="148" t="s">
        <v>629</v>
      </c>
    </row>
    <row r="839" spans="1:22" s="5" customFormat="1" ht="45" customHeight="1" x14ac:dyDescent="0.25">
      <c r="A839" s="90">
        <v>5</v>
      </c>
      <c r="B839" s="68" t="s">
        <v>685</v>
      </c>
      <c r="C839" s="90" t="s">
        <v>39</v>
      </c>
      <c r="D839" s="90">
        <v>1988</v>
      </c>
      <c r="E839" s="90">
        <v>2021</v>
      </c>
      <c r="F839" s="90" t="s">
        <v>46</v>
      </c>
      <c r="G839" s="67">
        <v>5</v>
      </c>
      <c r="H839" s="67">
        <v>4</v>
      </c>
      <c r="I839" s="145">
        <v>3338.3</v>
      </c>
      <c r="J839" s="145">
        <v>3009.5</v>
      </c>
      <c r="K839" s="145">
        <v>2940.7</v>
      </c>
      <c r="L839" s="146">
        <v>117</v>
      </c>
      <c r="M839" s="145">
        <f t="shared" si="214"/>
        <v>2264990.4250000003</v>
      </c>
      <c r="N839" s="145">
        <v>0</v>
      </c>
      <c r="O839" s="145">
        <v>0</v>
      </c>
      <c r="P839" s="145">
        <v>0</v>
      </c>
      <c r="Q839" s="145">
        <f>'Таблица 3 '!C836</f>
        <v>2264990.4250000003</v>
      </c>
      <c r="R839" s="145">
        <f t="shared" si="215"/>
        <v>2264990.4250000003</v>
      </c>
      <c r="S839" s="145">
        <v>0</v>
      </c>
      <c r="T839" s="91">
        <f t="shared" si="201"/>
        <v>752.61353214819746</v>
      </c>
      <c r="U839" s="91">
        <v>752.61</v>
      </c>
      <c r="V839" s="148" t="s">
        <v>629</v>
      </c>
    </row>
    <row r="840" spans="1:22" s="5" customFormat="1" ht="45" customHeight="1" x14ac:dyDescent="0.25">
      <c r="A840" s="90">
        <v>6</v>
      </c>
      <c r="B840" s="68" t="s">
        <v>494</v>
      </c>
      <c r="C840" s="90" t="s">
        <v>39</v>
      </c>
      <c r="D840" s="90">
        <v>1993</v>
      </c>
      <c r="E840" s="90">
        <v>2019</v>
      </c>
      <c r="F840" s="90" t="s">
        <v>46</v>
      </c>
      <c r="G840" s="67">
        <v>10</v>
      </c>
      <c r="H840" s="67">
        <v>2</v>
      </c>
      <c r="I840" s="145">
        <v>5790.4</v>
      </c>
      <c r="J840" s="145">
        <v>4773.1000000000004</v>
      </c>
      <c r="K840" s="145">
        <v>4507.1000000000004</v>
      </c>
      <c r="L840" s="146">
        <v>183</v>
      </c>
      <c r="M840" s="145">
        <f t="shared" si="214"/>
        <v>8238370.6000000006</v>
      </c>
      <c r="N840" s="145">
        <v>0</v>
      </c>
      <c r="O840" s="145">
        <v>0</v>
      </c>
      <c r="P840" s="145">
        <v>0</v>
      </c>
      <c r="Q840" s="145">
        <f>'Таблица 3 '!C837</f>
        <v>8238370.6000000006</v>
      </c>
      <c r="R840" s="145">
        <f t="shared" si="215"/>
        <v>8238370.6000000006</v>
      </c>
      <c r="S840" s="145">
        <v>0</v>
      </c>
      <c r="T840" s="91">
        <f t="shared" si="201"/>
        <v>1726</v>
      </c>
      <c r="U840" s="91">
        <v>1726</v>
      </c>
      <c r="V840" s="148" t="s">
        <v>629</v>
      </c>
    </row>
    <row r="841" spans="1:22" s="5" customFormat="1" ht="45" customHeight="1" x14ac:dyDescent="0.25">
      <c r="A841" s="90">
        <v>7</v>
      </c>
      <c r="B841" s="68" t="s">
        <v>686</v>
      </c>
      <c r="C841" s="90" t="s">
        <v>39</v>
      </c>
      <c r="D841" s="90">
        <v>1991</v>
      </c>
      <c r="E841" s="90">
        <v>2019</v>
      </c>
      <c r="F841" s="90" t="s">
        <v>46</v>
      </c>
      <c r="G841" s="67">
        <v>5</v>
      </c>
      <c r="H841" s="67">
        <v>6</v>
      </c>
      <c r="I841" s="145">
        <v>4665.3</v>
      </c>
      <c r="J841" s="145">
        <v>4593.1000000000004</v>
      </c>
      <c r="K841" s="145">
        <v>4512.8999999999996</v>
      </c>
      <c r="L841" s="146">
        <v>218</v>
      </c>
      <c r="M841" s="145">
        <f t="shared" si="214"/>
        <v>13424369.600000001</v>
      </c>
      <c r="N841" s="145">
        <v>0</v>
      </c>
      <c r="O841" s="145">
        <v>0</v>
      </c>
      <c r="P841" s="145">
        <v>0</v>
      </c>
      <c r="Q841" s="145">
        <f>'Таблица 3 '!C838</f>
        <v>13424369.600000001</v>
      </c>
      <c r="R841" s="145">
        <f t="shared" si="215"/>
        <v>13424369.600000001</v>
      </c>
      <c r="S841" s="145">
        <v>0</v>
      </c>
      <c r="T841" s="91">
        <f t="shared" si="201"/>
        <v>2922.7253053493282</v>
      </c>
      <c r="U841" s="91">
        <v>2922.73</v>
      </c>
      <c r="V841" s="148" t="s">
        <v>629</v>
      </c>
    </row>
    <row r="842" spans="1:22" s="5" customFormat="1" ht="45" customHeight="1" x14ac:dyDescent="0.25">
      <c r="A842" s="90">
        <v>8</v>
      </c>
      <c r="B842" s="68" t="s">
        <v>687</v>
      </c>
      <c r="C842" s="90" t="s">
        <v>39</v>
      </c>
      <c r="D842" s="90">
        <v>2008</v>
      </c>
      <c r="E842" s="90" t="s">
        <v>36</v>
      </c>
      <c r="F842" s="90" t="s">
        <v>46</v>
      </c>
      <c r="G842" s="67">
        <v>5</v>
      </c>
      <c r="H842" s="67">
        <v>2</v>
      </c>
      <c r="I842" s="145">
        <v>3467.5</v>
      </c>
      <c r="J842" s="145">
        <v>2681.6</v>
      </c>
      <c r="K842" s="145">
        <v>2228.5</v>
      </c>
      <c r="L842" s="146">
        <v>148</v>
      </c>
      <c r="M842" s="145">
        <f t="shared" si="214"/>
        <v>765140.92799999996</v>
      </c>
      <c r="N842" s="145">
        <v>0</v>
      </c>
      <c r="O842" s="145">
        <v>0</v>
      </c>
      <c r="P842" s="145">
        <v>0</v>
      </c>
      <c r="Q842" s="145">
        <f>'Таблица 3 '!C839</f>
        <v>765140.92799999996</v>
      </c>
      <c r="R842" s="145">
        <f t="shared" si="215"/>
        <v>765140.92799999996</v>
      </c>
      <c r="S842" s="145">
        <v>0</v>
      </c>
      <c r="T842" s="91">
        <f t="shared" si="201"/>
        <v>285.33</v>
      </c>
      <c r="U842" s="91">
        <v>285.33</v>
      </c>
      <c r="V842" s="148" t="s">
        <v>629</v>
      </c>
    </row>
    <row r="843" spans="1:22" s="5" customFormat="1" ht="45" customHeight="1" x14ac:dyDescent="0.25">
      <c r="A843" s="90">
        <v>9</v>
      </c>
      <c r="B843" s="68" t="s">
        <v>688</v>
      </c>
      <c r="C843" s="90" t="s">
        <v>39</v>
      </c>
      <c r="D843" s="90">
        <v>1993</v>
      </c>
      <c r="E843" s="90" t="s">
        <v>36</v>
      </c>
      <c r="F843" s="90" t="s">
        <v>46</v>
      </c>
      <c r="G843" s="67">
        <v>5</v>
      </c>
      <c r="H843" s="67">
        <v>4</v>
      </c>
      <c r="I843" s="145">
        <v>6560.5</v>
      </c>
      <c r="J843" s="145">
        <v>4538.6000000000004</v>
      </c>
      <c r="K843" s="145">
        <v>4048.8</v>
      </c>
      <c r="L843" s="146">
        <v>183</v>
      </c>
      <c r="M843" s="145">
        <f t="shared" si="214"/>
        <v>10558714.799999999</v>
      </c>
      <c r="N843" s="145">
        <v>0</v>
      </c>
      <c r="O843" s="145">
        <v>0</v>
      </c>
      <c r="P843" s="145">
        <v>0</v>
      </c>
      <c r="Q843" s="145">
        <f>'Таблица 3 '!C840</f>
        <v>10558714.799999999</v>
      </c>
      <c r="R843" s="145">
        <f t="shared" si="215"/>
        <v>10558714.799999999</v>
      </c>
      <c r="S843" s="145">
        <v>0</v>
      </c>
      <c r="T843" s="91">
        <f t="shared" si="201"/>
        <v>2326.4255056625389</v>
      </c>
      <c r="U843" s="91">
        <v>2326.4299999999998</v>
      </c>
      <c r="V843" s="148" t="s">
        <v>629</v>
      </c>
    </row>
    <row r="844" spans="1:22" s="5" customFormat="1" ht="45" customHeight="1" x14ac:dyDescent="0.25">
      <c r="A844" s="90">
        <v>10</v>
      </c>
      <c r="B844" s="68" t="s">
        <v>689</v>
      </c>
      <c r="C844" s="90" t="s">
        <v>39</v>
      </c>
      <c r="D844" s="90">
        <v>1978</v>
      </c>
      <c r="E844" s="90" t="s">
        <v>36</v>
      </c>
      <c r="F844" s="90" t="s">
        <v>46</v>
      </c>
      <c r="G844" s="67">
        <v>5</v>
      </c>
      <c r="H844" s="67">
        <v>0</v>
      </c>
      <c r="I844" s="145">
        <v>3673.1</v>
      </c>
      <c r="J844" s="145">
        <v>3673.1</v>
      </c>
      <c r="K844" s="145">
        <v>2871.1</v>
      </c>
      <c r="L844" s="146">
        <v>81</v>
      </c>
      <c r="M844" s="145">
        <f t="shared" si="214"/>
        <v>1048045.6229999999</v>
      </c>
      <c r="N844" s="145">
        <v>0</v>
      </c>
      <c r="O844" s="145">
        <v>0</v>
      </c>
      <c r="P844" s="145">
        <v>0</v>
      </c>
      <c r="Q844" s="145">
        <f>'Таблица 3 '!C841</f>
        <v>1048045.6229999999</v>
      </c>
      <c r="R844" s="145">
        <f t="shared" si="215"/>
        <v>1048045.6229999999</v>
      </c>
      <c r="S844" s="145">
        <v>0</v>
      </c>
      <c r="T844" s="91">
        <f t="shared" si="201"/>
        <v>285.33</v>
      </c>
      <c r="U844" s="91">
        <v>285.33</v>
      </c>
      <c r="V844" s="148" t="s">
        <v>629</v>
      </c>
    </row>
    <row r="845" spans="1:22" s="6" customFormat="1" ht="45.75" customHeight="1" x14ac:dyDescent="0.25">
      <c r="A845" s="90">
        <v>11</v>
      </c>
      <c r="B845" s="68" t="s">
        <v>498</v>
      </c>
      <c r="C845" s="90" t="s">
        <v>39</v>
      </c>
      <c r="D845" s="90">
        <v>1980</v>
      </c>
      <c r="E845" s="90" t="s">
        <v>35</v>
      </c>
      <c r="F845" s="90" t="s">
        <v>46</v>
      </c>
      <c r="G845" s="67">
        <v>6</v>
      </c>
      <c r="H845" s="67">
        <v>4</v>
      </c>
      <c r="I845" s="145">
        <v>3677.2</v>
      </c>
      <c r="J845" s="145">
        <v>3677.2</v>
      </c>
      <c r="K845" s="145">
        <v>3677.2</v>
      </c>
      <c r="L845" s="146">
        <v>80</v>
      </c>
      <c r="M845" s="145">
        <f t="shared" si="214"/>
        <v>20870175.300000001</v>
      </c>
      <c r="N845" s="145">
        <v>0</v>
      </c>
      <c r="O845" s="145">
        <v>0</v>
      </c>
      <c r="P845" s="145">
        <v>0</v>
      </c>
      <c r="Q845" s="145">
        <f>'Таблица 3 '!C842</f>
        <v>20870175.300000001</v>
      </c>
      <c r="R845" s="145">
        <f t="shared" si="215"/>
        <v>20870175.300000001</v>
      </c>
      <c r="S845" s="145">
        <v>0</v>
      </c>
      <c r="T845" s="91">
        <f t="shared" si="201"/>
        <v>5675.5616501686072</v>
      </c>
      <c r="U845" s="91">
        <v>5893.04</v>
      </c>
      <c r="V845" s="148" t="s">
        <v>629</v>
      </c>
    </row>
    <row r="846" spans="1:22" s="5" customFormat="1" ht="45" x14ac:dyDescent="0.25">
      <c r="A846" s="90">
        <v>12</v>
      </c>
      <c r="B846" s="68" t="s">
        <v>690</v>
      </c>
      <c r="C846" s="90" t="s">
        <v>39</v>
      </c>
      <c r="D846" s="90">
        <v>1985</v>
      </c>
      <c r="E846" s="90">
        <v>2021</v>
      </c>
      <c r="F846" s="90" t="s">
        <v>46</v>
      </c>
      <c r="G846" s="67">
        <v>5</v>
      </c>
      <c r="H846" s="67">
        <v>4</v>
      </c>
      <c r="I846" s="145">
        <v>4266.6000000000004</v>
      </c>
      <c r="J846" s="145">
        <v>3488</v>
      </c>
      <c r="K846" s="145">
        <v>2983</v>
      </c>
      <c r="L846" s="146">
        <v>59</v>
      </c>
      <c r="M846" s="145">
        <f t="shared" si="214"/>
        <v>1490334.46</v>
      </c>
      <c r="N846" s="145">
        <v>0</v>
      </c>
      <c r="O846" s="145">
        <v>0</v>
      </c>
      <c r="P846" s="145">
        <v>0</v>
      </c>
      <c r="Q846" s="145">
        <f>'Таблица 3 '!C843</f>
        <v>1490334.46</v>
      </c>
      <c r="R846" s="145">
        <f t="shared" si="215"/>
        <v>1490334.46</v>
      </c>
      <c r="S846" s="145">
        <v>0</v>
      </c>
      <c r="T846" s="91">
        <f t="shared" si="201"/>
        <v>427.27478784403667</v>
      </c>
      <c r="U846" s="91">
        <v>427.27478784403667</v>
      </c>
      <c r="V846" s="148" t="s">
        <v>629</v>
      </c>
    </row>
    <row r="847" spans="1:22" s="5" customFormat="1" ht="45" customHeight="1" x14ac:dyDescent="0.25">
      <c r="A847" s="90">
        <v>13</v>
      </c>
      <c r="B847" s="68" t="s">
        <v>64</v>
      </c>
      <c r="C847" s="90" t="s">
        <v>39</v>
      </c>
      <c r="D847" s="90">
        <v>1984</v>
      </c>
      <c r="E847" s="90">
        <v>2021</v>
      </c>
      <c r="F847" s="90" t="s">
        <v>46</v>
      </c>
      <c r="G847" s="67">
        <v>5</v>
      </c>
      <c r="H847" s="67">
        <v>6</v>
      </c>
      <c r="I847" s="145">
        <v>6094.94</v>
      </c>
      <c r="J847" s="145">
        <v>4472.3999999999996</v>
      </c>
      <c r="K847" s="145">
        <v>4403.8999999999996</v>
      </c>
      <c r="L847" s="146">
        <v>201</v>
      </c>
      <c r="M847" s="145">
        <f t="shared" si="214"/>
        <v>1731847.452</v>
      </c>
      <c r="N847" s="145">
        <v>0</v>
      </c>
      <c r="O847" s="145">
        <v>0</v>
      </c>
      <c r="P847" s="145">
        <v>0</v>
      </c>
      <c r="Q847" s="145">
        <f>'Таблица 3 '!C844</f>
        <v>1731847.452</v>
      </c>
      <c r="R847" s="145">
        <f t="shared" si="215"/>
        <v>1731847.452</v>
      </c>
      <c r="S847" s="145">
        <v>0</v>
      </c>
      <c r="T847" s="91">
        <f t="shared" si="201"/>
        <v>387.23</v>
      </c>
      <c r="U847" s="91">
        <v>387.23</v>
      </c>
      <c r="V847" s="148" t="s">
        <v>629</v>
      </c>
    </row>
    <row r="848" spans="1:22" s="5" customFormat="1" ht="45" customHeight="1" x14ac:dyDescent="0.25">
      <c r="A848" s="90">
        <v>14</v>
      </c>
      <c r="B848" s="68" t="s">
        <v>691</v>
      </c>
      <c r="C848" s="90" t="s">
        <v>39</v>
      </c>
      <c r="D848" s="90">
        <v>1988</v>
      </c>
      <c r="E848" s="90">
        <v>2020</v>
      </c>
      <c r="F848" s="90" t="s">
        <v>46</v>
      </c>
      <c r="G848" s="67">
        <v>9</v>
      </c>
      <c r="H848" s="67">
        <v>4</v>
      </c>
      <c r="I848" s="145">
        <v>11706</v>
      </c>
      <c r="J848" s="145">
        <v>11648.1</v>
      </c>
      <c r="K848" s="145">
        <v>11448.1</v>
      </c>
      <c r="L848" s="146">
        <v>181</v>
      </c>
      <c r="M848" s="145">
        <f t="shared" si="214"/>
        <v>3323552.3730000001</v>
      </c>
      <c r="N848" s="145">
        <v>0</v>
      </c>
      <c r="O848" s="145">
        <v>0</v>
      </c>
      <c r="P848" s="145">
        <v>0</v>
      </c>
      <c r="Q848" s="145">
        <f>'Таблица 3 '!C845</f>
        <v>3323552.3730000001</v>
      </c>
      <c r="R848" s="145">
        <f t="shared" si="215"/>
        <v>3323552.3730000001</v>
      </c>
      <c r="S848" s="145">
        <v>0</v>
      </c>
      <c r="T848" s="91">
        <f t="shared" si="201"/>
        <v>285.33</v>
      </c>
      <c r="U848" s="91">
        <v>285.33</v>
      </c>
      <c r="V848" s="148" t="s">
        <v>629</v>
      </c>
    </row>
    <row r="849" spans="1:22" s="5" customFormat="1" ht="45" customHeight="1" x14ac:dyDescent="0.25">
      <c r="A849" s="90">
        <v>15</v>
      </c>
      <c r="B849" s="68" t="s">
        <v>692</v>
      </c>
      <c r="C849" s="90" t="s">
        <v>39</v>
      </c>
      <c r="D849" s="90">
        <v>1994</v>
      </c>
      <c r="E849" s="90" t="s">
        <v>35</v>
      </c>
      <c r="F849" s="90" t="s">
        <v>46</v>
      </c>
      <c r="G849" s="67">
        <v>10</v>
      </c>
      <c r="H849" s="67">
        <v>4</v>
      </c>
      <c r="I849" s="145">
        <v>9675.2999999999993</v>
      </c>
      <c r="J849" s="145">
        <v>9675.2999999999993</v>
      </c>
      <c r="K849" s="145">
        <v>9675.2999999999993</v>
      </c>
      <c r="L849" s="146">
        <v>605</v>
      </c>
      <c r="M849" s="145">
        <f t="shared" si="214"/>
        <v>3231550.2</v>
      </c>
      <c r="N849" s="145">
        <v>0</v>
      </c>
      <c r="O849" s="145">
        <v>0</v>
      </c>
      <c r="P849" s="145">
        <v>0</v>
      </c>
      <c r="Q849" s="145">
        <f>'Таблица 3 '!C846</f>
        <v>3231550.2</v>
      </c>
      <c r="R849" s="145">
        <f t="shared" si="215"/>
        <v>3231550.2</v>
      </c>
      <c r="S849" s="145">
        <v>0</v>
      </c>
      <c r="T849" s="91">
        <f t="shared" si="201"/>
        <v>334.00000000000006</v>
      </c>
      <c r="U849" s="91">
        <v>334</v>
      </c>
      <c r="V849" s="148" t="s">
        <v>629</v>
      </c>
    </row>
    <row r="850" spans="1:22" s="6" customFormat="1" ht="45.75" customHeight="1" x14ac:dyDescent="0.25">
      <c r="A850" s="90">
        <v>16</v>
      </c>
      <c r="B850" s="68" t="s">
        <v>66</v>
      </c>
      <c r="C850" s="90" t="s">
        <v>39</v>
      </c>
      <c r="D850" s="90">
        <v>1990</v>
      </c>
      <c r="E850" s="90">
        <v>2021</v>
      </c>
      <c r="F850" s="90" t="s">
        <v>61</v>
      </c>
      <c r="G850" s="67">
        <v>2</v>
      </c>
      <c r="H850" s="67">
        <v>1</v>
      </c>
      <c r="I850" s="145">
        <v>575.79999999999995</v>
      </c>
      <c r="J850" s="145">
        <v>516.4</v>
      </c>
      <c r="K850" s="145">
        <v>516.4</v>
      </c>
      <c r="L850" s="146">
        <v>25</v>
      </c>
      <c r="M850" s="145">
        <f t="shared" si="214"/>
        <v>674998.18</v>
      </c>
      <c r="N850" s="145">
        <v>0</v>
      </c>
      <c r="O850" s="145">
        <v>0</v>
      </c>
      <c r="P850" s="145">
        <v>0</v>
      </c>
      <c r="Q850" s="145">
        <f>'Таблица 3 '!C847</f>
        <v>674998.18</v>
      </c>
      <c r="R850" s="145">
        <f t="shared" si="215"/>
        <v>674998.18</v>
      </c>
      <c r="S850" s="145">
        <v>0</v>
      </c>
      <c r="T850" s="91">
        <f t="shared" si="201"/>
        <v>1307.1227343144851</v>
      </c>
      <c r="U850" s="91">
        <v>1307.1199999999999</v>
      </c>
      <c r="V850" s="148" t="s">
        <v>629</v>
      </c>
    </row>
    <row r="851" spans="1:22" s="6" customFormat="1" ht="45.75" customHeight="1" x14ac:dyDescent="0.25">
      <c r="A851" s="90">
        <v>17</v>
      </c>
      <c r="B851" s="68" t="s">
        <v>502</v>
      </c>
      <c r="C851" s="90" t="s">
        <v>39</v>
      </c>
      <c r="D851" s="90">
        <v>1989</v>
      </c>
      <c r="E851" s="90" t="s">
        <v>36</v>
      </c>
      <c r="F851" s="90" t="s">
        <v>46</v>
      </c>
      <c r="G851" s="67">
        <v>5</v>
      </c>
      <c r="H851" s="67">
        <v>6</v>
      </c>
      <c r="I851" s="145">
        <v>4797.8</v>
      </c>
      <c r="J851" s="145">
        <v>4301.1000000000004</v>
      </c>
      <c r="K851" s="145">
        <v>4301.1000000000004</v>
      </c>
      <c r="L851" s="146">
        <v>198</v>
      </c>
      <c r="M851" s="145">
        <f t="shared" si="214"/>
        <v>10566330.6</v>
      </c>
      <c r="N851" s="145">
        <v>0</v>
      </c>
      <c r="O851" s="145">
        <v>0</v>
      </c>
      <c r="P851" s="145">
        <v>0</v>
      </c>
      <c r="Q851" s="145">
        <f>'Таблица 3 '!C848</f>
        <v>10566330.6</v>
      </c>
      <c r="R851" s="145">
        <f t="shared" si="215"/>
        <v>10566330.6</v>
      </c>
      <c r="S851" s="145">
        <v>0</v>
      </c>
      <c r="T851" s="91">
        <f t="shared" si="201"/>
        <v>2456.6577387180023</v>
      </c>
      <c r="U851" s="91">
        <v>2456.66</v>
      </c>
      <c r="V851" s="148" t="s">
        <v>629</v>
      </c>
    </row>
    <row r="852" spans="1:22" s="6" customFormat="1" ht="45.75" customHeight="1" x14ac:dyDescent="0.25">
      <c r="A852" s="90">
        <v>18</v>
      </c>
      <c r="B852" s="68" t="s">
        <v>503</v>
      </c>
      <c r="C852" s="90" t="s">
        <v>39</v>
      </c>
      <c r="D852" s="90">
        <v>1991</v>
      </c>
      <c r="E852" s="90">
        <v>2019</v>
      </c>
      <c r="F852" s="90" t="s">
        <v>61</v>
      </c>
      <c r="G852" s="67">
        <v>10</v>
      </c>
      <c r="H852" s="67">
        <v>1</v>
      </c>
      <c r="I852" s="145">
        <v>3798.6</v>
      </c>
      <c r="J852" s="145">
        <v>2956.7</v>
      </c>
      <c r="K852" s="145">
        <v>2956.7</v>
      </c>
      <c r="L852" s="146">
        <v>65</v>
      </c>
      <c r="M852" s="145">
        <f t="shared" si="214"/>
        <v>25198725</v>
      </c>
      <c r="N852" s="145">
        <v>0</v>
      </c>
      <c r="O852" s="145">
        <v>0</v>
      </c>
      <c r="P852" s="145">
        <v>0</v>
      </c>
      <c r="Q852" s="145">
        <f>'Таблица 3 '!C849</f>
        <v>25198725</v>
      </c>
      <c r="R852" s="145">
        <f t="shared" si="215"/>
        <v>25198725</v>
      </c>
      <c r="S852" s="145">
        <v>0</v>
      </c>
      <c r="T852" s="91">
        <f t="shared" si="201"/>
        <v>8522.5843000642617</v>
      </c>
      <c r="U852" s="91">
        <v>8522.58</v>
      </c>
      <c r="V852" s="148" t="s">
        <v>629</v>
      </c>
    </row>
    <row r="853" spans="1:22" s="30" customFormat="1" ht="45.75" customHeight="1" x14ac:dyDescent="0.25">
      <c r="A853" s="90">
        <v>19</v>
      </c>
      <c r="B853" s="68" t="s">
        <v>505</v>
      </c>
      <c r="C853" s="90" t="s">
        <v>39</v>
      </c>
      <c r="D853" s="90">
        <v>1971</v>
      </c>
      <c r="E853" s="90" t="s">
        <v>35</v>
      </c>
      <c r="F853" s="90" t="s">
        <v>46</v>
      </c>
      <c r="G853" s="67">
        <v>4</v>
      </c>
      <c r="H853" s="67">
        <v>3</v>
      </c>
      <c r="I853" s="145">
        <v>2102.9</v>
      </c>
      <c r="J853" s="145">
        <v>2091.3000000000002</v>
      </c>
      <c r="K853" s="145">
        <v>2091.3000000000002</v>
      </c>
      <c r="L853" s="146">
        <v>48</v>
      </c>
      <c r="M853" s="145">
        <f t="shared" si="214"/>
        <v>9246253.5500000007</v>
      </c>
      <c r="N853" s="145">
        <f>'Таблица 3 '!L850</f>
        <v>9246253.5500000007</v>
      </c>
      <c r="O853" s="145">
        <v>0</v>
      </c>
      <c r="P853" s="145">
        <v>0</v>
      </c>
      <c r="Q853" s="145">
        <f>'Таблица 3 '!P850</f>
        <v>0</v>
      </c>
      <c r="R853" s="145">
        <f t="shared" si="215"/>
        <v>0</v>
      </c>
      <c r="S853" s="145">
        <v>0</v>
      </c>
      <c r="T853" s="91">
        <f t="shared" si="201"/>
        <v>4421.2946731697984</v>
      </c>
      <c r="U853" s="91">
        <v>4577.17</v>
      </c>
      <c r="V853" s="148" t="s">
        <v>629</v>
      </c>
    </row>
    <row r="854" spans="1:22" s="5" customFormat="1" ht="45" customHeight="1" x14ac:dyDescent="0.25">
      <c r="A854" s="90">
        <v>20</v>
      </c>
      <c r="B854" s="68" t="s">
        <v>693</v>
      </c>
      <c r="C854" s="90" t="s">
        <v>39</v>
      </c>
      <c r="D854" s="90">
        <v>1959</v>
      </c>
      <c r="E854" s="90" t="s">
        <v>36</v>
      </c>
      <c r="F854" s="90" t="s">
        <v>40</v>
      </c>
      <c r="G854" s="67">
        <v>2</v>
      </c>
      <c r="H854" s="67">
        <v>0</v>
      </c>
      <c r="I854" s="145">
        <v>286.2</v>
      </c>
      <c r="J854" s="145">
        <v>276.2</v>
      </c>
      <c r="K854" s="145">
        <v>276.2</v>
      </c>
      <c r="L854" s="146">
        <v>12</v>
      </c>
      <c r="M854" s="145">
        <f t="shared" si="214"/>
        <v>1098571.2</v>
      </c>
      <c r="N854" s="145">
        <v>0</v>
      </c>
      <c r="O854" s="145">
        <v>0</v>
      </c>
      <c r="P854" s="145">
        <v>0</v>
      </c>
      <c r="Q854" s="145">
        <f>'Таблица 3 '!C851</f>
        <v>1098571.2</v>
      </c>
      <c r="R854" s="145">
        <f t="shared" si="215"/>
        <v>1098571.2</v>
      </c>
      <c r="S854" s="145">
        <v>0</v>
      </c>
      <c r="T854" s="91">
        <f t="shared" si="201"/>
        <v>3977.4482259232441</v>
      </c>
      <c r="U854" s="91">
        <v>3977.4482259232441</v>
      </c>
      <c r="V854" s="148" t="s">
        <v>629</v>
      </c>
    </row>
    <row r="855" spans="1:22" s="6" customFormat="1" ht="45.75" customHeight="1" x14ac:dyDescent="0.25">
      <c r="A855" s="90">
        <v>21</v>
      </c>
      <c r="B855" s="68" t="s">
        <v>82</v>
      </c>
      <c r="C855" s="90" t="s">
        <v>39</v>
      </c>
      <c r="D855" s="90">
        <v>1958</v>
      </c>
      <c r="E855" s="90" t="s">
        <v>36</v>
      </c>
      <c r="F855" s="90" t="s">
        <v>61</v>
      </c>
      <c r="G855" s="67">
        <v>2</v>
      </c>
      <c r="H855" s="67">
        <v>1</v>
      </c>
      <c r="I855" s="145">
        <v>279.39999999999998</v>
      </c>
      <c r="J855" s="145">
        <v>279.39999999999998</v>
      </c>
      <c r="K855" s="145">
        <v>172.4</v>
      </c>
      <c r="L855" s="146">
        <v>18</v>
      </c>
      <c r="M855" s="145">
        <f t="shared" si="214"/>
        <v>1593319.6</v>
      </c>
      <c r="N855" s="145">
        <v>0</v>
      </c>
      <c r="O855" s="145">
        <v>0</v>
      </c>
      <c r="P855" s="145">
        <v>0</v>
      </c>
      <c r="Q855" s="145">
        <f>'Таблица 3 '!C852</f>
        <v>1593319.6</v>
      </c>
      <c r="R855" s="145">
        <f t="shared" si="215"/>
        <v>1593319.6</v>
      </c>
      <c r="S855" s="145">
        <v>0</v>
      </c>
      <c r="T855" s="91">
        <f t="shared" si="201"/>
        <v>5702.647100930566</v>
      </c>
      <c r="U855" s="91">
        <v>5368.65</v>
      </c>
      <c r="V855" s="148" t="s">
        <v>629</v>
      </c>
    </row>
    <row r="856" spans="1:22" s="6" customFormat="1" ht="45.75" customHeight="1" x14ac:dyDescent="0.25">
      <c r="A856" s="90">
        <v>22</v>
      </c>
      <c r="B856" s="68" t="s">
        <v>85</v>
      </c>
      <c r="C856" s="90" t="s">
        <v>39</v>
      </c>
      <c r="D856" s="90">
        <v>1963</v>
      </c>
      <c r="E856" s="90">
        <v>2019</v>
      </c>
      <c r="F856" s="90" t="s">
        <v>61</v>
      </c>
      <c r="G856" s="67">
        <v>3</v>
      </c>
      <c r="H856" s="67">
        <v>2</v>
      </c>
      <c r="I856" s="145">
        <v>682</v>
      </c>
      <c r="J856" s="145">
        <v>619.9</v>
      </c>
      <c r="K856" s="145">
        <v>619.9</v>
      </c>
      <c r="L856" s="146">
        <v>22</v>
      </c>
      <c r="M856" s="145">
        <f t="shared" si="214"/>
        <v>2399849.8649999998</v>
      </c>
      <c r="N856" s="145">
        <v>0</v>
      </c>
      <c r="O856" s="145">
        <v>0</v>
      </c>
      <c r="P856" s="145">
        <v>0</v>
      </c>
      <c r="Q856" s="145">
        <f>'Таблица 3 '!C853</f>
        <v>2399849.8649999998</v>
      </c>
      <c r="R856" s="145">
        <f t="shared" si="215"/>
        <v>2399849.8649999998</v>
      </c>
      <c r="S856" s="145">
        <v>0</v>
      </c>
      <c r="T856" s="91">
        <f t="shared" si="201"/>
        <v>3871.35</v>
      </c>
      <c r="U856" s="91">
        <v>3871.35</v>
      </c>
      <c r="V856" s="148" t="s">
        <v>629</v>
      </c>
    </row>
    <row r="857" spans="1:22" s="5" customFormat="1" ht="45" customHeight="1" x14ac:dyDescent="0.25">
      <c r="A857" s="90">
        <v>23</v>
      </c>
      <c r="B857" s="68" t="s">
        <v>508</v>
      </c>
      <c r="C857" s="90" t="s">
        <v>39</v>
      </c>
      <c r="D857" s="90">
        <v>1962</v>
      </c>
      <c r="E857" s="90" t="s">
        <v>36</v>
      </c>
      <c r="F857" s="90" t="s">
        <v>61</v>
      </c>
      <c r="G857" s="67">
        <v>2</v>
      </c>
      <c r="H857" s="67">
        <v>2</v>
      </c>
      <c r="I857" s="145">
        <v>775.9</v>
      </c>
      <c r="J857" s="145">
        <v>699.3</v>
      </c>
      <c r="K857" s="145">
        <v>77.2</v>
      </c>
      <c r="L857" s="146">
        <v>49</v>
      </c>
      <c r="M857" s="145">
        <f t="shared" si="214"/>
        <v>8961859.4349999987</v>
      </c>
      <c r="N857" s="145">
        <v>0</v>
      </c>
      <c r="O857" s="145">
        <v>0</v>
      </c>
      <c r="P857" s="145">
        <v>0</v>
      </c>
      <c r="Q857" s="145">
        <f>'Таблица 3 '!C854</f>
        <v>8961859.4349999987</v>
      </c>
      <c r="R857" s="145">
        <f t="shared" si="215"/>
        <v>8961859.4349999987</v>
      </c>
      <c r="S857" s="145">
        <v>0</v>
      </c>
      <c r="T857" s="91">
        <f t="shared" si="201"/>
        <v>12815.471807521806</v>
      </c>
      <c r="U857" s="91">
        <v>12789.849999999999</v>
      </c>
      <c r="V857" s="148" t="s">
        <v>629</v>
      </c>
    </row>
    <row r="858" spans="1:22" s="5" customFormat="1" ht="45.75" customHeight="1" x14ac:dyDescent="0.25">
      <c r="A858" s="90">
        <v>24</v>
      </c>
      <c r="B858" s="68" t="s">
        <v>509</v>
      </c>
      <c r="C858" s="90" t="s">
        <v>39</v>
      </c>
      <c r="D858" s="90">
        <v>1987</v>
      </c>
      <c r="E858" s="90">
        <v>2021</v>
      </c>
      <c r="F858" s="90" t="s">
        <v>46</v>
      </c>
      <c r="G858" s="67">
        <v>5</v>
      </c>
      <c r="H858" s="67">
        <v>4</v>
      </c>
      <c r="I858" s="145">
        <v>4753.1000000000004</v>
      </c>
      <c r="J858" s="145">
        <v>3990.9</v>
      </c>
      <c r="K858" s="145">
        <v>3868.7</v>
      </c>
      <c r="L858" s="146">
        <v>169</v>
      </c>
      <c r="M858" s="145">
        <f t="shared" si="214"/>
        <v>3835266.47</v>
      </c>
      <c r="N858" s="145">
        <v>0</v>
      </c>
      <c r="O858" s="145">
        <v>0</v>
      </c>
      <c r="P858" s="145">
        <v>0</v>
      </c>
      <c r="Q858" s="145">
        <f>'Таблица 3 '!C855</f>
        <v>3835266.47</v>
      </c>
      <c r="R858" s="145">
        <f t="shared" si="215"/>
        <v>3835266.47</v>
      </c>
      <c r="S858" s="145">
        <v>0</v>
      </c>
      <c r="T858" s="91">
        <f t="shared" si="201"/>
        <v>961.00289909544222</v>
      </c>
      <c r="U858" s="91">
        <v>2743.33</v>
      </c>
      <c r="V858" s="148" t="s">
        <v>629</v>
      </c>
    </row>
    <row r="859" spans="1:22" s="5" customFormat="1" ht="45.75" customHeight="1" x14ac:dyDescent="0.25">
      <c r="A859" s="90">
        <v>25</v>
      </c>
      <c r="B859" s="68" t="s">
        <v>694</v>
      </c>
      <c r="C859" s="90" t="s">
        <v>39</v>
      </c>
      <c r="D859" s="90">
        <v>1935</v>
      </c>
      <c r="E859" s="90" t="s">
        <v>36</v>
      </c>
      <c r="F859" s="90" t="s">
        <v>40</v>
      </c>
      <c r="G859" s="67">
        <v>4</v>
      </c>
      <c r="H859" s="67">
        <v>7</v>
      </c>
      <c r="I859" s="145">
        <v>4718.5</v>
      </c>
      <c r="J859" s="145">
        <v>2825.1</v>
      </c>
      <c r="K859" s="145">
        <v>2427.3000000000002</v>
      </c>
      <c r="L859" s="146">
        <v>98</v>
      </c>
      <c r="M859" s="145">
        <f t="shared" si="214"/>
        <v>11751748.800000001</v>
      </c>
      <c r="N859" s="145">
        <v>0</v>
      </c>
      <c r="O859" s="145">
        <v>0</v>
      </c>
      <c r="P859" s="145">
        <v>0</v>
      </c>
      <c r="Q859" s="145">
        <f>'Таблица 3 '!C856</f>
        <v>11751748.800000001</v>
      </c>
      <c r="R859" s="145">
        <f t="shared" si="215"/>
        <v>11751748.800000001</v>
      </c>
      <c r="S859" s="145">
        <v>0</v>
      </c>
      <c r="T859" s="91">
        <f t="shared" si="201"/>
        <v>4159.7638313688012</v>
      </c>
      <c r="U859" s="91">
        <v>4159.76</v>
      </c>
      <c r="V859" s="148" t="s">
        <v>629</v>
      </c>
    </row>
    <row r="860" spans="1:22" s="6" customFormat="1" ht="45.75" customHeight="1" x14ac:dyDescent="0.25">
      <c r="A860" s="90">
        <v>26</v>
      </c>
      <c r="B860" s="68" t="s">
        <v>695</v>
      </c>
      <c r="C860" s="90" t="s">
        <v>39</v>
      </c>
      <c r="D860" s="90">
        <v>1940</v>
      </c>
      <c r="E860" s="90" t="s">
        <v>35</v>
      </c>
      <c r="F860" s="90" t="s">
        <v>46</v>
      </c>
      <c r="G860" s="67">
        <v>4</v>
      </c>
      <c r="H860" s="67">
        <v>4</v>
      </c>
      <c r="I860" s="145">
        <v>3945.5</v>
      </c>
      <c r="J860" s="145">
        <v>3945.5</v>
      </c>
      <c r="K860" s="145">
        <v>3945.5</v>
      </c>
      <c r="L860" s="146">
        <v>67</v>
      </c>
      <c r="M860" s="145">
        <f t="shared" si="214"/>
        <v>2354675.3199999998</v>
      </c>
      <c r="N860" s="145">
        <v>0</v>
      </c>
      <c r="O860" s="145">
        <v>0</v>
      </c>
      <c r="P860" s="145">
        <v>0</v>
      </c>
      <c r="Q860" s="145">
        <f>'Таблица 3 '!C857</f>
        <v>2354675.3199999998</v>
      </c>
      <c r="R860" s="145">
        <f t="shared" si="215"/>
        <v>2354675.3199999998</v>
      </c>
      <c r="S860" s="145">
        <v>0</v>
      </c>
      <c r="T860" s="91">
        <f t="shared" si="201"/>
        <v>596.80023317703706</v>
      </c>
      <c r="U860" s="91">
        <v>596.79999999999995</v>
      </c>
      <c r="V860" s="148" t="s">
        <v>629</v>
      </c>
    </row>
    <row r="861" spans="1:22" s="6" customFormat="1" ht="45" customHeight="1" x14ac:dyDescent="0.25">
      <c r="A861" s="90">
        <v>27</v>
      </c>
      <c r="B861" s="68" t="s">
        <v>696</v>
      </c>
      <c r="C861" s="90" t="s">
        <v>39</v>
      </c>
      <c r="D861" s="90">
        <v>1996</v>
      </c>
      <c r="E861" s="90">
        <v>2020</v>
      </c>
      <c r="F861" s="90" t="s">
        <v>61</v>
      </c>
      <c r="G861" s="67">
        <v>9</v>
      </c>
      <c r="H861" s="67">
        <v>2</v>
      </c>
      <c r="I861" s="145">
        <v>3577.1</v>
      </c>
      <c r="J861" s="145">
        <v>3574.4</v>
      </c>
      <c r="K861" s="145">
        <v>3574.4</v>
      </c>
      <c r="L861" s="146">
        <v>38</v>
      </c>
      <c r="M861" s="145">
        <f t="shared" si="214"/>
        <v>8839229.7100000009</v>
      </c>
      <c r="N861" s="145">
        <v>0</v>
      </c>
      <c r="O861" s="145">
        <v>0</v>
      </c>
      <c r="P861" s="145">
        <v>0</v>
      </c>
      <c r="Q861" s="145">
        <f>'Таблица 3 '!C858</f>
        <v>8839229.7100000009</v>
      </c>
      <c r="R861" s="145">
        <f t="shared" si="215"/>
        <v>8839229.7100000009</v>
      </c>
      <c r="S861" s="145">
        <v>0</v>
      </c>
      <c r="T861" s="91">
        <f t="shared" si="201"/>
        <v>2472.92684366607</v>
      </c>
      <c r="U861" s="91">
        <v>2711.63</v>
      </c>
      <c r="V861" s="148" t="s">
        <v>629</v>
      </c>
    </row>
    <row r="862" spans="1:22" s="5" customFormat="1" ht="45" customHeight="1" x14ac:dyDescent="0.25">
      <c r="A862" s="90">
        <v>28</v>
      </c>
      <c r="B862" s="68" t="s">
        <v>697</v>
      </c>
      <c r="C862" s="90" t="s">
        <v>39</v>
      </c>
      <c r="D862" s="90">
        <v>1968</v>
      </c>
      <c r="E862" s="90">
        <v>2021</v>
      </c>
      <c r="F862" s="90" t="s">
        <v>61</v>
      </c>
      <c r="G862" s="67">
        <v>5</v>
      </c>
      <c r="H862" s="67">
        <v>4</v>
      </c>
      <c r="I862" s="145">
        <v>4886.8999999999996</v>
      </c>
      <c r="J862" s="145">
        <v>3433.6</v>
      </c>
      <c r="K862" s="145">
        <v>3414.5</v>
      </c>
      <c r="L862" s="146">
        <v>113</v>
      </c>
      <c r="M862" s="145">
        <f t="shared" si="214"/>
        <v>2492793.6</v>
      </c>
      <c r="N862" s="145">
        <v>0</v>
      </c>
      <c r="O862" s="145">
        <v>0</v>
      </c>
      <c r="P862" s="145">
        <v>0</v>
      </c>
      <c r="Q862" s="145">
        <f>'Таблица 3 '!C859</f>
        <v>2492793.6</v>
      </c>
      <c r="R862" s="145">
        <f t="shared" si="215"/>
        <v>2492793.6</v>
      </c>
      <c r="S862" s="145">
        <v>0</v>
      </c>
      <c r="T862" s="91">
        <f t="shared" si="201"/>
        <v>726</v>
      </c>
      <c r="U862" s="91">
        <v>1011.33</v>
      </c>
      <c r="V862" s="148" t="s">
        <v>629</v>
      </c>
    </row>
    <row r="863" spans="1:22" s="5" customFormat="1" ht="45" customHeight="1" x14ac:dyDescent="0.25">
      <c r="A863" s="90">
        <v>29</v>
      </c>
      <c r="B863" s="68" t="s">
        <v>698</v>
      </c>
      <c r="C863" s="90" t="s">
        <v>39</v>
      </c>
      <c r="D863" s="90">
        <v>1986</v>
      </c>
      <c r="E863" s="90">
        <v>2021</v>
      </c>
      <c r="F863" s="90" t="s">
        <v>61</v>
      </c>
      <c r="G863" s="67">
        <v>9</v>
      </c>
      <c r="H863" s="67">
        <v>2</v>
      </c>
      <c r="I863" s="145">
        <v>4570.5</v>
      </c>
      <c r="J863" s="145">
        <v>3349.2</v>
      </c>
      <c r="K863" s="145">
        <v>3349.2</v>
      </c>
      <c r="L863" s="146">
        <v>93</v>
      </c>
      <c r="M863" s="145">
        <f t="shared" si="214"/>
        <v>21541702.873999998</v>
      </c>
      <c r="N863" s="145">
        <v>0</v>
      </c>
      <c r="O863" s="145">
        <v>0</v>
      </c>
      <c r="P863" s="145">
        <v>0</v>
      </c>
      <c r="Q863" s="145">
        <f>'Таблица 3 '!C860</f>
        <v>21541702.873999998</v>
      </c>
      <c r="R863" s="145">
        <f t="shared" si="215"/>
        <v>21541702.873999998</v>
      </c>
      <c r="S863" s="145">
        <v>0</v>
      </c>
      <c r="T863" s="91">
        <f t="shared" si="201"/>
        <v>6431.8950418010272</v>
      </c>
      <c r="U863" s="91">
        <v>6381.7399999999989</v>
      </c>
      <c r="V863" s="148" t="s">
        <v>629</v>
      </c>
    </row>
    <row r="864" spans="1:22" s="6" customFormat="1" ht="45.75" customHeight="1" x14ac:dyDescent="0.25">
      <c r="A864" s="90">
        <v>30</v>
      </c>
      <c r="B864" s="68" t="s">
        <v>510</v>
      </c>
      <c r="C864" s="90" t="s">
        <v>39</v>
      </c>
      <c r="D864" s="90">
        <v>1961</v>
      </c>
      <c r="E864" s="90">
        <v>2019</v>
      </c>
      <c r="F864" s="90" t="s">
        <v>61</v>
      </c>
      <c r="G864" s="67">
        <v>4</v>
      </c>
      <c r="H864" s="67">
        <v>2</v>
      </c>
      <c r="I864" s="145">
        <v>1679.4</v>
      </c>
      <c r="J864" s="145">
        <v>1187.8</v>
      </c>
      <c r="K864" s="145">
        <v>880.2</v>
      </c>
      <c r="L864" s="146">
        <v>51</v>
      </c>
      <c r="M864" s="145">
        <f t="shared" si="214"/>
        <v>2130903</v>
      </c>
      <c r="N864" s="145">
        <v>0</v>
      </c>
      <c r="O864" s="145">
        <v>0</v>
      </c>
      <c r="P864" s="145">
        <v>0</v>
      </c>
      <c r="Q864" s="145">
        <f>'Таблица 3 '!C861</f>
        <v>2130903</v>
      </c>
      <c r="R864" s="145">
        <f t="shared" si="215"/>
        <v>2130903</v>
      </c>
      <c r="S864" s="145">
        <v>0</v>
      </c>
      <c r="T864" s="91">
        <f t="shared" si="201"/>
        <v>1793.9914126957401</v>
      </c>
      <c r="U864" s="91">
        <v>1793.99</v>
      </c>
      <c r="V864" s="148" t="s">
        <v>629</v>
      </c>
    </row>
    <row r="865" spans="1:22" s="6" customFormat="1" ht="45.75" customHeight="1" x14ac:dyDescent="0.25">
      <c r="A865" s="90">
        <v>31</v>
      </c>
      <c r="B865" s="68" t="s">
        <v>510</v>
      </c>
      <c r="C865" s="90" t="s">
        <v>39</v>
      </c>
      <c r="D865" s="90">
        <v>1958</v>
      </c>
      <c r="E865" s="90" t="s">
        <v>35</v>
      </c>
      <c r="F865" s="90" t="s">
        <v>61</v>
      </c>
      <c r="G865" s="67">
        <v>5</v>
      </c>
      <c r="H865" s="67">
        <v>5</v>
      </c>
      <c r="I865" s="145">
        <v>3873.2</v>
      </c>
      <c r="J865" s="145">
        <v>3336.7</v>
      </c>
      <c r="K865" s="145">
        <v>3336.7</v>
      </c>
      <c r="L865" s="146">
        <v>88</v>
      </c>
      <c r="M865" s="145">
        <f t="shared" si="214"/>
        <v>14094220.800000001</v>
      </c>
      <c r="N865" s="145">
        <v>0</v>
      </c>
      <c r="O865" s="145">
        <v>0</v>
      </c>
      <c r="P865" s="145">
        <v>0</v>
      </c>
      <c r="Q865" s="145">
        <f>'Таблица 3 '!C862</f>
        <v>14094220.800000001</v>
      </c>
      <c r="R865" s="145">
        <f t="shared" si="215"/>
        <v>14094220.800000001</v>
      </c>
      <c r="S865" s="145">
        <v>0</v>
      </c>
      <c r="T865" s="91">
        <f t="shared" si="201"/>
        <v>4224</v>
      </c>
      <c r="U865" s="91">
        <v>4224</v>
      </c>
      <c r="V865" s="148" t="s">
        <v>629</v>
      </c>
    </row>
    <row r="866" spans="1:22" s="5" customFormat="1" ht="45" customHeight="1" x14ac:dyDescent="0.25">
      <c r="A866" s="90">
        <v>32</v>
      </c>
      <c r="B866" s="68" t="s">
        <v>699</v>
      </c>
      <c r="C866" s="90" t="s">
        <v>39</v>
      </c>
      <c r="D866" s="90">
        <v>1997</v>
      </c>
      <c r="E866" s="90" t="s">
        <v>35</v>
      </c>
      <c r="F866" s="90" t="s">
        <v>46</v>
      </c>
      <c r="G866" s="67">
        <v>9</v>
      </c>
      <c r="H866" s="67">
        <v>9</v>
      </c>
      <c r="I866" s="145">
        <v>12589</v>
      </c>
      <c r="J866" s="145">
        <v>12589</v>
      </c>
      <c r="K866" s="145">
        <v>12589</v>
      </c>
      <c r="L866" s="146">
        <v>138</v>
      </c>
      <c r="M866" s="145">
        <f t="shared" si="214"/>
        <v>13106031</v>
      </c>
      <c r="N866" s="145">
        <v>0</v>
      </c>
      <c r="O866" s="145">
        <v>0</v>
      </c>
      <c r="P866" s="145">
        <v>0</v>
      </c>
      <c r="Q866" s="145">
        <f>'Таблица 3 '!C863</f>
        <v>13106031</v>
      </c>
      <c r="R866" s="145">
        <f t="shared" si="215"/>
        <v>13106031</v>
      </c>
      <c r="S866" s="145">
        <v>0</v>
      </c>
      <c r="T866" s="91">
        <f t="shared" si="201"/>
        <v>1041.0700611645086</v>
      </c>
      <c r="U866" s="91">
        <v>4368677</v>
      </c>
      <c r="V866" s="148" t="s">
        <v>629</v>
      </c>
    </row>
    <row r="867" spans="1:22" s="5" customFormat="1" ht="45" customHeight="1" x14ac:dyDescent="0.25">
      <c r="A867" s="90">
        <v>33</v>
      </c>
      <c r="B867" s="68" t="s">
        <v>700</v>
      </c>
      <c r="C867" s="90" t="s">
        <v>39</v>
      </c>
      <c r="D867" s="90">
        <v>1976</v>
      </c>
      <c r="E867" s="90">
        <v>2021</v>
      </c>
      <c r="F867" s="90" t="s">
        <v>46</v>
      </c>
      <c r="G867" s="67">
        <v>5</v>
      </c>
      <c r="H867" s="67">
        <v>5</v>
      </c>
      <c r="I867" s="145">
        <v>3859.1</v>
      </c>
      <c r="J867" s="145">
        <v>3087.28</v>
      </c>
      <c r="K867" s="145">
        <v>2087.2800000000002</v>
      </c>
      <c r="L867" s="146">
        <v>177</v>
      </c>
      <c r="M867" s="145">
        <f t="shared" si="214"/>
        <v>3387834.42</v>
      </c>
      <c r="N867" s="145">
        <v>0</v>
      </c>
      <c r="O867" s="145">
        <v>0</v>
      </c>
      <c r="P867" s="145">
        <v>0</v>
      </c>
      <c r="Q867" s="145">
        <f>'Таблица 3 '!C864</f>
        <v>3387834.42</v>
      </c>
      <c r="R867" s="145">
        <f t="shared" si="215"/>
        <v>3387834.42</v>
      </c>
      <c r="S867" s="145">
        <v>0</v>
      </c>
      <c r="T867" s="91">
        <f t="shared" si="201"/>
        <v>1097.3524979917597</v>
      </c>
      <c r="U867" s="91">
        <v>1097.3524979917597</v>
      </c>
      <c r="V867" s="148" t="s">
        <v>629</v>
      </c>
    </row>
    <row r="868" spans="1:22" s="6" customFormat="1" ht="45" customHeight="1" x14ac:dyDescent="0.25">
      <c r="A868" s="90">
        <v>34</v>
      </c>
      <c r="B868" s="68" t="s">
        <v>701</v>
      </c>
      <c r="C868" s="90" t="s">
        <v>39</v>
      </c>
      <c r="D868" s="90">
        <v>1983</v>
      </c>
      <c r="E868" s="90" t="s">
        <v>35</v>
      </c>
      <c r="F868" s="90" t="s">
        <v>61</v>
      </c>
      <c r="G868" s="67">
        <v>5</v>
      </c>
      <c r="H868" s="67">
        <v>1</v>
      </c>
      <c r="I868" s="145">
        <v>2402.6</v>
      </c>
      <c r="J868" s="145">
        <v>2111.1999999999998</v>
      </c>
      <c r="K868" s="145">
        <v>2111.1999999999998</v>
      </c>
      <c r="L868" s="146">
        <v>32</v>
      </c>
      <c r="M868" s="145">
        <f t="shared" si="214"/>
        <v>12115123.800000001</v>
      </c>
      <c r="N868" s="145">
        <v>0</v>
      </c>
      <c r="O868" s="145">
        <v>0</v>
      </c>
      <c r="P868" s="145">
        <v>0</v>
      </c>
      <c r="Q868" s="145">
        <f>'Таблица 3 '!C865</f>
        <v>12115123.800000001</v>
      </c>
      <c r="R868" s="145">
        <f t="shared" si="215"/>
        <v>12115123.800000001</v>
      </c>
      <c r="S868" s="145">
        <v>0</v>
      </c>
      <c r="T868" s="91">
        <f t="shared" si="201"/>
        <v>5738.5012315270942</v>
      </c>
      <c r="U868" s="91">
        <v>4224</v>
      </c>
      <c r="V868" s="148" t="s">
        <v>629</v>
      </c>
    </row>
    <row r="869" spans="1:22" s="5" customFormat="1" ht="45" customHeight="1" x14ac:dyDescent="0.25">
      <c r="A869" s="90">
        <v>35</v>
      </c>
      <c r="B869" s="68" t="s">
        <v>105</v>
      </c>
      <c r="C869" s="90" t="s">
        <v>39</v>
      </c>
      <c r="D869" s="90">
        <v>1979</v>
      </c>
      <c r="E869" s="90">
        <v>2019</v>
      </c>
      <c r="F869" s="90" t="s">
        <v>46</v>
      </c>
      <c r="G869" s="67">
        <v>5</v>
      </c>
      <c r="H869" s="67">
        <v>5</v>
      </c>
      <c r="I869" s="145">
        <v>5140.6000000000004</v>
      </c>
      <c r="J869" s="145">
        <v>4623.7</v>
      </c>
      <c r="K869" s="145">
        <v>4538</v>
      </c>
      <c r="L869" s="146">
        <v>205</v>
      </c>
      <c r="M869" s="145">
        <f t="shared" si="214"/>
        <v>6735114.5249999994</v>
      </c>
      <c r="N869" s="145">
        <v>0</v>
      </c>
      <c r="O869" s="145">
        <v>0</v>
      </c>
      <c r="P869" s="145">
        <v>0</v>
      </c>
      <c r="Q869" s="145">
        <f>'Таблица 3 '!C866</f>
        <v>6735114.5249999994</v>
      </c>
      <c r="R869" s="145">
        <f t="shared" si="215"/>
        <v>6735114.5249999994</v>
      </c>
      <c r="S869" s="145">
        <v>0</v>
      </c>
      <c r="T869" s="91">
        <f t="shared" si="201"/>
        <v>1456.6504152518546</v>
      </c>
      <c r="U869" s="91">
        <v>1456.65</v>
      </c>
      <c r="V869" s="148" t="s">
        <v>629</v>
      </c>
    </row>
    <row r="870" spans="1:22" s="5" customFormat="1" ht="45" customHeight="1" x14ac:dyDescent="0.25">
      <c r="A870" s="90">
        <v>36</v>
      </c>
      <c r="B870" s="68" t="s">
        <v>702</v>
      </c>
      <c r="C870" s="90" t="s">
        <v>39</v>
      </c>
      <c r="D870" s="90">
        <v>1987</v>
      </c>
      <c r="E870" s="90" t="s">
        <v>36</v>
      </c>
      <c r="F870" s="90" t="s">
        <v>61</v>
      </c>
      <c r="G870" s="67">
        <v>4</v>
      </c>
      <c r="H870" s="67">
        <v>1</v>
      </c>
      <c r="I870" s="145">
        <v>1084.3</v>
      </c>
      <c r="J870" s="145">
        <v>751.1</v>
      </c>
      <c r="K870" s="145">
        <v>751.1</v>
      </c>
      <c r="L870" s="146">
        <v>40</v>
      </c>
      <c r="M870" s="145">
        <f t="shared" si="214"/>
        <v>2299138.39</v>
      </c>
      <c r="N870" s="145">
        <v>0</v>
      </c>
      <c r="O870" s="145">
        <v>0</v>
      </c>
      <c r="P870" s="145">
        <v>0</v>
      </c>
      <c r="Q870" s="145">
        <f>'Таблица 3 '!C867</f>
        <v>2299138.39</v>
      </c>
      <c r="R870" s="145">
        <f t="shared" si="215"/>
        <v>2299138.39</v>
      </c>
      <c r="S870" s="145">
        <v>0</v>
      </c>
      <c r="T870" s="91">
        <f t="shared" si="201"/>
        <v>3061.0283450938623</v>
      </c>
      <c r="U870" s="91">
        <v>3047.2700000000004</v>
      </c>
      <c r="V870" s="148" t="s">
        <v>629</v>
      </c>
    </row>
    <row r="871" spans="1:22" s="5" customFormat="1" ht="45" customHeight="1" x14ac:dyDescent="0.25">
      <c r="A871" s="90">
        <v>37</v>
      </c>
      <c r="B871" s="68" t="s">
        <v>108</v>
      </c>
      <c r="C871" s="90" t="s">
        <v>39</v>
      </c>
      <c r="D871" s="90">
        <v>1992</v>
      </c>
      <c r="E871" s="90" t="s">
        <v>36</v>
      </c>
      <c r="F871" s="90" t="s">
        <v>61</v>
      </c>
      <c r="G871" s="67">
        <v>9</v>
      </c>
      <c r="H871" s="67">
        <v>9</v>
      </c>
      <c r="I871" s="145">
        <v>9994.5</v>
      </c>
      <c r="J871" s="145">
        <v>9994.5</v>
      </c>
      <c r="K871" s="145">
        <v>9994.5</v>
      </c>
      <c r="L871" s="146">
        <v>274</v>
      </c>
      <c r="M871" s="145">
        <f t="shared" si="214"/>
        <v>16208606.85</v>
      </c>
      <c r="N871" s="145">
        <v>0</v>
      </c>
      <c r="O871" s="145">
        <v>0</v>
      </c>
      <c r="P871" s="145">
        <v>0</v>
      </c>
      <c r="Q871" s="145">
        <f>'Таблица 3 '!C868</f>
        <v>16208606.85</v>
      </c>
      <c r="R871" s="145">
        <f t="shared" si="215"/>
        <v>16208606.85</v>
      </c>
      <c r="S871" s="145">
        <v>0</v>
      </c>
      <c r="T871" s="91">
        <f t="shared" ref="T871:T931" si="216">M871/J871</f>
        <v>1621.7526489569264</v>
      </c>
      <c r="U871" s="91">
        <v>1817.1688168492674</v>
      </c>
      <c r="V871" s="148" t="s">
        <v>629</v>
      </c>
    </row>
    <row r="872" spans="1:22" s="5" customFormat="1" ht="45" customHeight="1" x14ac:dyDescent="0.25">
      <c r="A872" s="90">
        <v>38</v>
      </c>
      <c r="B872" s="68" t="s">
        <v>703</v>
      </c>
      <c r="C872" s="90" t="s">
        <v>39</v>
      </c>
      <c r="D872" s="90">
        <v>1936</v>
      </c>
      <c r="E872" s="90">
        <v>2021</v>
      </c>
      <c r="F872" s="90" t="s">
        <v>61</v>
      </c>
      <c r="G872" s="67">
        <v>3</v>
      </c>
      <c r="H872" s="67">
        <v>7</v>
      </c>
      <c r="I872" s="145">
        <v>4239.6000000000004</v>
      </c>
      <c r="J872" s="145">
        <v>3459</v>
      </c>
      <c r="K872" s="145">
        <v>3459</v>
      </c>
      <c r="L872" s="146">
        <v>68</v>
      </c>
      <c r="M872" s="145">
        <f t="shared" si="214"/>
        <v>2417356.7400000002</v>
      </c>
      <c r="N872" s="145">
        <v>0</v>
      </c>
      <c r="O872" s="145">
        <v>0</v>
      </c>
      <c r="P872" s="145">
        <v>0</v>
      </c>
      <c r="Q872" s="145">
        <f>'Таблица 3 '!C869</f>
        <v>2417356.7400000002</v>
      </c>
      <c r="R872" s="145">
        <f t="shared" si="215"/>
        <v>2417356.7400000002</v>
      </c>
      <c r="S872" s="145">
        <v>0</v>
      </c>
      <c r="T872" s="91">
        <f t="shared" si="216"/>
        <v>698.86</v>
      </c>
      <c r="U872" s="91">
        <v>698.86</v>
      </c>
      <c r="V872" s="148" t="s">
        <v>629</v>
      </c>
    </row>
    <row r="873" spans="1:22" s="5" customFormat="1" ht="45" customHeight="1" x14ac:dyDescent="0.25">
      <c r="A873" s="90">
        <v>39</v>
      </c>
      <c r="B873" s="68" t="s">
        <v>704</v>
      </c>
      <c r="C873" s="90" t="s">
        <v>39</v>
      </c>
      <c r="D873" s="90">
        <v>1987</v>
      </c>
      <c r="E873" s="90" t="s">
        <v>36</v>
      </c>
      <c r="F873" s="90" t="s">
        <v>61</v>
      </c>
      <c r="G873" s="67">
        <v>9</v>
      </c>
      <c r="H873" s="67">
        <v>8</v>
      </c>
      <c r="I873" s="145">
        <v>7645.1</v>
      </c>
      <c r="J873" s="145">
        <v>7645.1</v>
      </c>
      <c r="K873" s="145">
        <v>6908.4</v>
      </c>
      <c r="L873" s="146">
        <v>243</v>
      </c>
      <c r="M873" s="145">
        <f t="shared" si="214"/>
        <v>26046540.117000002</v>
      </c>
      <c r="N873" s="145">
        <v>0</v>
      </c>
      <c r="O873" s="145">
        <v>0</v>
      </c>
      <c r="P873" s="145">
        <v>0</v>
      </c>
      <c r="Q873" s="145">
        <f>'Таблица 3 '!C870</f>
        <v>26046540.117000002</v>
      </c>
      <c r="R873" s="145">
        <f t="shared" si="215"/>
        <v>26046540.117000002</v>
      </c>
      <c r="S873" s="145">
        <v>0</v>
      </c>
      <c r="T873" s="91">
        <f t="shared" si="216"/>
        <v>3406.9587208800408</v>
      </c>
      <c r="U873" s="91">
        <v>3523.7400000000002</v>
      </c>
      <c r="V873" s="148" t="s">
        <v>629</v>
      </c>
    </row>
    <row r="874" spans="1:22" s="5" customFormat="1" ht="45" customHeight="1" x14ac:dyDescent="0.25">
      <c r="A874" s="90">
        <v>40</v>
      </c>
      <c r="B874" s="68" t="s">
        <v>705</v>
      </c>
      <c r="C874" s="90" t="s">
        <v>39</v>
      </c>
      <c r="D874" s="90">
        <v>1983</v>
      </c>
      <c r="E874" s="90">
        <v>2019</v>
      </c>
      <c r="F874" s="90" t="s">
        <v>46</v>
      </c>
      <c r="G874" s="67">
        <v>5</v>
      </c>
      <c r="H874" s="67">
        <v>6</v>
      </c>
      <c r="I874" s="145">
        <v>5788.9</v>
      </c>
      <c r="J874" s="145">
        <v>5789.7</v>
      </c>
      <c r="K874" s="145">
        <v>5551.7</v>
      </c>
      <c r="L874" s="146">
        <v>248</v>
      </c>
      <c r="M874" s="145">
        <f t="shared" si="214"/>
        <v>26222336.645</v>
      </c>
      <c r="N874" s="145">
        <v>0</v>
      </c>
      <c r="O874" s="145">
        <v>0</v>
      </c>
      <c r="P874" s="145">
        <v>0</v>
      </c>
      <c r="Q874" s="145">
        <f>'Таблица 3 '!C871</f>
        <v>26222336.645</v>
      </c>
      <c r="R874" s="145">
        <f t="shared" si="215"/>
        <v>26222336.645</v>
      </c>
      <c r="S874" s="145">
        <v>0</v>
      </c>
      <c r="T874" s="91">
        <f t="shared" si="216"/>
        <v>4529.1356451975062</v>
      </c>
      <c r="U874" s="91">
        <v>4529.1400000000003</v>
      </c>
      <c r="V874" s="148" t="s">
        <v>629</v>
      </c>
    </row>
    <row r="875" spans="1:22" s="5" customFormat="1" ht="45" customHeight="1" x14ac:dyDescent="0.25">
      <c r="A875" s="90">
        <v>41</v>
      </c>
      <c r="B875" s="68" t="s">
        <v>515</v>
      </c>
      <c r="C875" s="90" t="s">
        <v>39</v>
      </c>
      <c r="D875" s="90">
        <v>1969</v>
      </c>
      <c r="E875" s="90" t="s">
        <v>36</v>
      </c>
      <c r="F875" s="90" t="s">
        <v>46</v>
      </c>
      <c r="G875" s="67">
        <v>5</v>
      </c>
      <c r="H875" s="67">
        <v>6</v>
      </c>
      <c r="I875" s="145">
        <v>7657.1</v>
      </c>
      <c r="J875" s="145">
        <v>5796.8</v>
      </c>
      <c r="K875" s="145">
        <v>5382.5</v>
      </c>
      <c r="L875" s="146">
        <v>253</v>
      </c>
      <c r="M875" s="145">
        <f t="shared" si="214"/>
        <v>17365473.760000002</v>
      </c>
      <c r="N875" s="145">
        <v>0</v>
      </c>
      <c r="O875" s="145">
        <v>0</v>
      </c>
      <c r="P875" s="145">
        <v>0</v>
      </c>
      <c r="Q875" s="145">
        <f>'Таблица 3 '!C872</f>
        <v>17365473.760000002</v>
      </c>
      <c r="R875" s="145">
        <f t="shared" si="215"/>
        <v>17365473.760000002</v>
      </c>
      <c r="S875" s="145">
        <v>0</v>
      </c>
      <c r="T875" s="91">
        <f t="shared" si="216"/>
        <v>2995.7000000000003</v>
      </c>
      <c r="U875" s="91">
        <v>2995.7</v>
      </c>
      <c r="V875" s="148" t="s">
        <v>629</v>
      </c>
    </row>
    <row r="876" spans="1:22" s="5" customFormat="1" ht="45" customHeight="1" x14ac:dyDescent="0.25">
      <c r="A876" s="90">
        <v>42</v>
      </c>
      <c r="B876" s="68" t="s">
        <v>707</v>
      </c>
      <c r="C876" s="90" t="s">
        <v>39</v>
      </c>
      <c r="D876" s="90">
        <v>1978</v>
      </c>
      <c r="E876" s="90" t="s">
        <v>36</v>
      </c>
      <c r="F876" s="90" t="s">
        <v>61</v>
      </c>
      <c r="G876" s="67">
        <v>5</v>
      </c>
      <c r="H876" s="67">
        <v>4</v>
      </c>
      <c r="I876" s="145">
        <v>4525.3</v>
      </c>
      <c r="J876" s="145">
        <v>3372.3</v>
      </c>
      <c r="K876" s="145">
        <v>3158.7</v>
      </c>
      <c r="L876" s="146">
        <v>124</v>
      </c>
      <c r="M876" s="145">
        <f t="shared" si="214"/>
        <v>18998994</v>
      </c>
      <c r="N876" s="145">
        <v>0</v>
      </c>
      <c r="O876" s="145">
        <v>0</v>
      </c>
      <c r="P876" s="145">
        <v>0</v>
      </c>
      <c r="Q876" s="145">
        <f>'Таблица 3 '!C873</f>
        <v>18998994</v>
      </c>
      <c r="R876" s="145">
        <f t="shared" si="215"/>
        <v>18998994</v>
      </c>
      <c r="S876" s="145">
        <v>0</v>
      </c>
      <c r="T876" s="91">
        <f t="shared" si="216"/>
        <v>5633.8386264567207</v>
      </c>
      <c r="U876" s="91">
        <v>5823.11</v>
      </c>
      <c r="V876" s="148" t="s">
        <v>629</v>
      </c>
    </row>
    <row r="877" spans="1:22" s="6" customFormat="1" ht="45.75" customHeight="1" x14ac:dyDescent="0.25">
      <c r="A877" s="90">
        <v>43</v>
      </c>
      <c r="B877" s="68" t="s">
        <v>517</v>
      </c>
      <c r="C877" s="90" t="s">
        <v>39</v>
      </c>
      <c r="D877" s="90">
        <v>1969</v>
      </c>
      <c r="E877" s="90">
        <v>2020</v>
      </c>
      <c r="F877" s="90" t="s">
        <v>46</v>
      </c>
      <c r="G877" s="67">
        <v>5</v>
      </c>
      <c r="H877" s="67">
        <v>2</v>
      </c>
      <c r="I877" s="145">
        <v>2116.1999999999998</v>
      </c>
      <c r="J877" s="145">
        <v>1646.7</v>
      </c>
      <c r="K877" s="145">
        <v>1600.4</v>
      </c>
      <c r="L877" s="146">
        <v>70</v>
      </c>
      <c r="M877" s="145">
        <f t="shared" si="214"/>
        <v>2782472.4</v>
      </c>
      <c r="N877" s="145">
        <v>0</v>
      </c>
      <c r="O877" s="145">
        <v>0</v>
      </c>
      <c r="P877" s="145">
        <v>0</v>
      </c>
      <c r="Q877" s="145">
        <f>'Таблица 3 '!C874</f>
        <v>2782472.4</v>
      </c>
      <c r="R877" s="145">
        <f t="shared" si="215"/>
        <v>2782472.4</v>
      </c>
      <c r="S877" s="145">
        <v>0</v>
      </c>
      <c r="T877" s="91">
        <f t="shared" si="216"/>
        <v>1689.726361814538</v>
      </c>
      <c r="U877" s="91">
        <v>1689.73</v>
      </c>
      <c r="V877" s="148" t="s">
        <v>629</v>
      </c>
    </row>
    <row r="878" spans="1:22" s="8" customFormat="1" ht="45.75" customHeight="1" x14ac:dyDescent="0.25">
      <c r="A878" s="90">
        <v>44</v>
      </c>
      <c r="B878" s="68" t="s">
        <v>119</v>
      </c>
      <c r="C878" s="90" t="s">
        <v>39</v>
      </c>
      <c r="D878" s="90">
        <v>1968</v>
      </c>
      <c r="E878" s="90">
        <v>2018</v>
      </c>
      <c r="F878" s="90" t="s">
        <v>46</v>
      </c>
      <c r="G878" s="67">
        <v>5</v>
      </c>
      <c r="H878" s="67">
        <v>2</v>
      </c>
      <c r="I878" s="145">
        <v>2219.4</v>
      </c>
      <c r="J878" s="145">
        <v>1662.8</v>
      </c>
      <c r="K878" s="145">
        <v>1620.5</v>
      </c>
      <c r="L878" s="146">
        <v>67</v>
      </c>
      <c r="M878" s="145">
        <f t="shared" si="214"/>
        <v>6580491</v>
      </c>
      <c r="N878" s="145">
        <v>0</v>
      </c>
      <c r="O878" s="145">
        <v>0</v>
      </c>
      <c r="P878" s="145">
        <v>0</v>
      </c>
      <c r="Q878" s="145">
        <f>'Таблица 3 '!C875</f>
        <v>6580491</v>
      </c>
      <c r="R878" s="145">
        <f t="shared" si="215"/>
        <v>6580491</v>
      </c>
      <c r="S878" s="145">
        <v>0</v>
      </c>
      <c r="T878" s="91">
        <f t="shared" si="216"/>
        <v>3957.4759441905221</v>
      </c>
      <c r="U878" s="91">
        <v>3957.48</v>
      </c>
      <c r="V878" s="148" t="s">
        <v>629</v>
      </c>
    </row>
    <row r="879" spans="1:22" s="9" customFormat="1" ht="45" x14ac:dyDescent="0.25">
      <c r="A879" s="90">
        <v>45</v>
      </c>
      <c r="B879" s="68" t="s">
        <v>518</v>
      </c>
      <c r="C879" s="90" t="s">
        <v>39</v>
      </c>
      <c r="D879" s="67">
        <v>1995</v>
      </c>
      <c r="E879" s="67" t="s">
        <v>36</v>
      </c>
      <c r="F879" s="90" t="s">
        <v>46</v>
      </c>
      <c r="G879" s="184">
        <v>5</v>
      </c>
      <c r="H879" s="67">
        <v>4</v>
      </c>
      <c r="I879" s="145">
        <v>5872.4</v>
      </c>
      <c r="J879" s="145">
        <v>4246.3999999999996</v>
      </c>
      <c r="K879" s="145">
        <v>2465.6999999999998</v>
      </c>
      <c r="L879" s="146">
        <v>208</v>
      </c>
      <c r="M879" s="145">
        <f t="shared" si="214"/>
        <v>20106151.199999999</v>
      </c>
      <c r="N879" s="145">
        <v>0</v>
      </c>
      <c r="O879" s="145">
        <v>0</v>
      </c>
      <c r="P879" s="145">
        <v>0</v>
      </c>
      <c r="Q879" s="145">
        <f>'Таблица 3 '!C876</f>
        <v>20106151.199999999</v>
      </c>
      <c r="R879" s="145">
        <f t="shared" si="215"/>
        <v>20106151.199999999</v>
      </c>
      <c r="S879" s="145">
        <v>0</v>
      </c>
      <c r="T879" s="91">
        <f t="shared" si="216"/>
        <v>4734.8698191409194</v>
      </c>
      <c r="U879" s="91">
        <f t="shared" ref="U879:U880" si="217">T879</f>
        <v>4734.8698191409194</v>
      </c>
      <c r="V879" s="185" t="s">
        <v>629</v>
      </c>
    </row>
    <row r="880" spans="1:22" s="9" customFormat="1" ht="45" x14ac:dyDescent="0.25">
      <c r="A880" s="90">
        <v>46</v>
      </c>
      <c r="B880" s="68" t="s">
        <v>708</v>
      </c>
      <c r="C880" s="90" t="s">
        <v>39</v>
      </c>
      <c r="D880" s="67">
        <v>1992</v>
      </c>
      <c r="E880" s="67" t="s">
        <v>35</v>
      </c>
      <c r="F880" s="90" t="s">
        <v>46</v>
      </c>
      <c r="G880" s="184">
        <v>5</v>
      </c>
      <c r="H880" s="67">
        <v>2</v>
      </c>
      <c r="I880" s="145">
        <v>3205.6</v>
      </c>
      <c r="J880" s="145">
        <v>2416.4</v>
      </c>
      <c r="K880" s="145">
        <v>2416.4</v>
      </c>
      <c r="L880" s="146">
        <v>40</v>
      </c>
      <c r="M880" s="145">
        <f t="shared" si="214"/>
        <v>10280643.599999998</v>
      </c>
      <c r="N880" s="145">
        <v>0</v>
      </c>
      <c r="O880" s="145">
        <v>0</v>
      </c>
      <c r="P880" s="145">
        <v>0</v>
      </c>
      <c r="Q880" s="145">
        <f>'Таблица 3 '!C877</f>
        <v>10280643.599999998</v>
      </c>
      <c r="R880" s="145">
        <f t="shared" si="215"/>
        <v>10280643.599999998</v>
      </c>
      <c r="S880" s="145">
        <v>0</v>
      </c>
      <c r="T880" s="91">
        <f t="shared" si="216"/>
        <v>4254.5288859460343</v>
      </c>
      <c r="U880" s="91">
        <f t="shared" si="217"/>
        <v>4254.5288859460343</v>
      </c>
      <c r="V880" s="185" t="s">
        <v>629</v>
      </c>
    </row>
    <row r="881" spans="1:22" s="5" customFormat="1" ht="45" customHeight="1" x14ac:dyDescent="0.25">
      <c r="A881" s="90">
        <v>47</v>
      </c>
      <c r="B881" s="68" t="s">
        <v>122</v>
      </c>
      <c r="C881" s="90" t="s">
        <v>39</v>
      </c>
      <c r="D881" s="90">
        <v>1990</v>
      </c>
      <c r="E881" s="90">
        <v>2020</v>
      </c>
      <c r="F881" s="90" t="s">
        <v>46</v>
      </c>
      <c r="G881" s="67">
        <v>5</v>
      </c>
      <c r="H881" s="67">
        <v>3</v>
      </c>
      <c r="I881" s="145">
        <v>3034.2</v>
      </c>
      <c r="J881" s="145">
        <v>2187.8000000000002</v>
      </c>
      <c r="K881" s="145">
        <v>2036.4</v>
      </c>
      <c r="L881" s="146">
        <v>73</v>
      </c>
      <c r="M881" s="145">
        <f t="shared" si="214"/>
        <v>3209941.39</v>
      </c>
      <c r="N881" s="145">
        <v>0</v>
      </c>
      <c r="O881" s="145">
        <v>0</v>
      </c>
      <c r="P881" s="145">
        <v>0</v>
      </c>
      <c r="Q881" s="145">
        <f>'Таблица 3 '!C878</f>
        <v>3209941.39</v>
      </c>
      <c r="R881" s="145">
        <f t="shared" si="215"/>
        <v>3209941.39</v>
      </c>
      <c r="S881" s="145">
        <v>0</v>
      </c>
      <c r="T881" s="91">
        <f t="shared" si="216"/>
        <v>1467.2005622086112</v>
      </c>
      <c r="U881" s="91">
        <v>1586.2199999999998</v>
      </c>
      <c r="V881" s="148" t="s">
        <v>629</v>
      </c>
    </row>
    <row r="882" spans="1:22" s="5" customFormat="1" ht="45" customHeight="1" x14ac:dyDescent="0.25">
      <c r="A882" s="90">
        <v>48</v>
      </c>
      <c r="B882" s="68" t="s">
        <v>124</v>
      </c>
      <c r="C882" s="90" t="s">
        <v>39</v>
      </c>
      <c r="D882" s="90">
        <v>1971</v>
      </c>
      <c r="E882" s="90">
        <v>2019</v>
      </c>
      <c r="F882" s="90" t="s">
        <v>46</v>
      </c>
      <c r="G882" s="67">
        <v>5</v>
      </c>
      <c r="H882" s="67">
        <v>4</v>
      </c>
      <c r="I882" s="145">
        <v>3553.1</v>
      </c>
      <c r="J882" s="145">
        <v>3288.2</v>
      </c>
      <c r="K882" s="145">
        <v>3156.6</v>
      </c>
      <c r="L882" s="146">
        <v>155</v>
      </c>
      <c r="M882" s="145">
        <f t="shared" si="214"/>
        <v>5927163.4199999999</v>
      </c>
      <c r="N882" s="145">
        <v>0</v>
      </c>
      <c r="O882" s="145">
        <v>0</v>
      </c>
      <c r="P882" s="145">
        <v>0</v>
      </c>
      <c r="Q882" s="145">
        <f>'Таблица 3 '!C879</f>
        <v>5927163.4199999999</v>
      </c>
      <c r="R882" s="145">
        <f t="shared" si="215"/>
        <v>5927163.4199999999</v>
      </c>
      <c r="S882" s="145">
        <v>0</v>
      </c>
      <c r="T882" s="91">
        <f t="shared" si="216"/>
        <v>1802.5556292196338</v>
      </c>
      <c r="U882" s="91">
        <v>1915.2699987835292</v>
      </c>
      <c r="V882" s="148" t="s">
        <v>629</v>
      </c>
    </row>
    <row r="883" spans="1:22" s="5" customFormat="1" ht="45" customHeight="1" x14ac:dyDescent="0.25">
      <c r="A883" s="90">
        <v>49</v>
      </c>
      <c r="B883" s="68" t="s">
        <v>128</v>
      </c>
      <c r="C883" s="90" t="s">
        <v>39</v>
      </c>
      <c r="D883" s="90">
        <v>1990</v>
      </c>
      <c r="E883" s="90">
        <v>2021</v>
      </c>
      <c r="F883" s="90" t="s">
        <v>61</v>
      </c>
      <c r="G883" s="67">
        <v>5</v>
      </c>
      <c r="H883" s="67">
        <v>6</v>
      </c>
      <c r="I883" s="145">
        <v>6403.3</v>
      </c>
      <c r="J883" s="145">
        <v>4071.3</v>
      </c>
      <c r="K883" s="145">
        <v>4013.4</v>
      </c>
      <c r="L883" s="146">
        <v>213</v>
      </c>
      <c r="M883" s="145">
        <f t="shared" si="214"/>
        <v>10828233.045</v>
      </c>
      <c r="N883" s="145">
        <v>0</v>
      </c>
      <c r="O883" s="145">
        <v>0</v>
      </c>
      <c r="P883" s="145">
        <v>0</v>
      </c>
      <c r="Q883" s="145">
        <f>'Таблица 3 '!C880</f>
        <v>10828233.045</v>
      </c>
      <c r="R883" s="145">
        <f t="shared" si="215"/>
        <v>10828233.045</v>
      </c>
      <c r="S883" s="145">
        <v>0</v>
      </c>
      <c r="T883" s="91">
        <f t="shared" si="216"/>
        <v>2659.6499999999996</v>
      </c>
      <c r="U883" s="91">
        <v>2659.65</v>
      </c>
      <c r="V883" s="148" t="s">
        <v>629</v>
      </c>
    </row>
    <row r="884" spans="1:22" s="6" customFormat="1" ht="45.75" customHeight="1" x14ac:dyDescent="0.25">
      <c r="A884" s="90">
        <v>50</v>
      </c>
      <c r="B884" s="68" t="s">
        <v>129</v>
      </c>
      <c r="C884" s="90" t="s">
        <v>39</v>
      </c>
      <c r="D884" s="90">
        <v>1993</v>
      </c>
      <c r="E884" s="90" t="s">
        <v>36</v>
      </c>
      <c r="F884" s="90" t="s">
        <v>46</v>
      </c>
      <c r="G884" s="67">
        <v>7</v>
      </c>
      <c r="H884" s="67">
        <v>2</v>
      </c>
      <c r="I884" s="145">
        <v>3265.3</v>
      </c>
      <c r="J884" s="145">
        <v>2601.6999999999998</v>
      </c>
      <c r="K884" s="145">
        <v>2543.6999999999998</v>
      </c>
      <c r="L884" s="146">
        <v>68</v>
      </c>
      <c r="M884" s="145">
        <f t="shared" si="214"/>
        <v>8584355.1699999999</v>
      </c>
      <c r="N884" s="145">
        <v>0</v>
      </c>
      <c r="O884" s="145">
        <v>0</v>
      </c>
      <c r="P884" s="145">
        <v>0</v>
      </c>
      <c r="Q884" s="145">
        <f>'Таблица 3 '!C881</f>
        <v>8584355.1699999999</v>
      </c>
      <c r="R884" s="145">
        <f t="shared" si="215"/>
        <v>8584355.1699999999</v>
      </c>
      <c r="S884" s="145">
        <v>0</v>
      </c>
      <c r="T884" s="91">
        <f t="shared" si="216"/>
        <v>3299.5176884344855</v>
      </c>
      <c r="U884" s="91">
        <v>3299.52</v>
      </c>
      <c r="V884" s="148" t="s">
        <v>629</v>
      </c>
    </row>
    <row r="885" spans="1:22" s="5" customFormat="1" ht="45" customHeight="1" x14ac:dyDescent="0.25">
      <c r="A885" s="90">
        <v>51</v>
      </c>
      <c r="B885" s="68" t="s">
        <v>131</v>
      </c>
      <c r="C885" s="90" t="s">
        <v>39</v>
      </c>
      <c r="D885" s="90">
        <v>1984</v>
      </c>
      <c r="E885" s="90" t="s">
        <v>36</v>
      </c>
      <c r="F885" s="90" t="s">
        <v>61</v>
      </c>
      <c r="G885" s="67">
        <v>5</v>
      </c>
      <c r="H885" s="67">
        <v>6</v>
      </c>
      <c r="I885" s="145">
        <v>4791.3</v>
      </c>
      <c r="J885" s="145">
        <v>3756.9</v>
      </c>
      <c r="K885" s="145">
        <v>3573.8</v>
      </c>
      <c r="L885" s="146">
        <v>81</v>
      </c>
      <c r="M885" s="145">
        <f t="shared" si="214"/>
        <v>1454784.3870000001</v>
      </c>
      <c r="N885" s="145">
        <v>0</v>
      </c>
      <c r="O885" s="145">
        <v>0</v>
      </c>
      <c r="P885" s="145">
        <v>0</v>
      </c>
      <c r="Q885" s="145">
        <f>'Таблица 3 '!C882</f>
        <v>1454784.3870000001</v>
      </c>
      <c r="R885" s="145">
        <f t="shared" si="215"/>
        <v>1454784.3870000001</v>
      </c>
      <c r="S885" s="145">
        <v>0</v>
      </c>
      <c r="T885" s="91">
        <f t="shared" si="216"/>
        <v>387.23</v>
      </c>
      <c r="U885" s="91">
        <v>387.23</v>
      </c>
      <c r="V885" s="148" t="s">
        <v>629</v>
      </c>
    </row>
    <row r="886" spans="1:22" s="5" customFormat="1" ht="45" customHeight="1" x14ac:dyDescent="0.25">
      <c r="A886" s="90">
        <v>52</v>
      </c>
      <c r="B886" s="68" t="s">
        <v>529</v>
      </c>
      <c r="C886" s="90" t="s">
        <v>39</v>
      </c>
      <c r="D886" s="90">
        <v>1988</v>
      </c>
      <c r="E886" s="90">
        <v>2020</v>
      </c>
      <c r="F886" s="90" t="s">
        <v>46</v>
      </c>
      <c r="G886" s="67">
        <v>5</v>
      </c>
      <c r="H886" s="67">
        <v>6</v>
      </c>
      <c r="I886" s="145">
        <v>4511.8999999999996</v>
      </c>
      <c r="J886" s="145">
        <v>4511.8999999999996</v>
      </c>
      <c r="K886" s="145">
        <v>3973</v>
      </c>
      <c r="L886" s="146">
        <v>87</v>
      </c>
      <c r="M886" s="145">
        <f t="shared" si="214"/>
        <v>12895010.199999999</v>
      </c>
      <c r="N886" s="145">
        <v>0</v>
      </c>
      <c r="O886" s="145">
        <v>0</v>
      </c>
      <c r="P886" s="145">
        <v>0</v>
      </c>
      <c r="Q886" s="145">
        <f>'Таблица 3 '!C883</f>
        <v>12895010.199999999</v>
      </c>
      <c r="R886" s="145">
        <f t="shared" si="215"/>
        <v>12895010.199999999</v>
      </c>
      <c r="S886" s="145">
        <v>0</v>
      </c>
      <c r="T886" s="91">
        <f t="shared" si="216"/>
        <v>2858</v>
      </c>
      <c r="U886" s="91">
        <v>2858</v>
      </c>
      <c r="V886" s="148" t="s">
        <v>629</v>
      </c>
    </row>
    <row r="887" spans="1:22" s="5" customFormat="1" ht="45" customHeight="1" x14ac:dyDescent="0.25">
      <c r="A887" s="90">
        <v>53</v>
      </c>
      <c r="B887" s="68" t="s">
        <v>709</v>
      </c>
      <c r="C887" s="90" t="s">
        <v>39</v>
      </c>
      <c r="D887" s="90">
        <v>1984</v>
      </c>
      <c r="E887" s="90" t="s">
        <v>36</v>
      </c>
      <c r="F887" s="90" t="s">
        <v>46</v>
      </c>
      <c r="G887" s="67">
        <v>5</v>
      </c>
      <c r="H887" s="67">
        <v>4</v>
      </c>
      <c r="I887" s="145">
        <v>4006</v>
      </c>
      <c r="J887" s="145">
        <v>2932</v>
      </c>
      <c r="K887" s="145">
        <v>2831.3</v>
      </c>
      <c r="L887" s="146">
        <v>118</v>
      </c>
      <c r="M887" s="145">
        <f t="shared" si="214"/>
        <v>5464321.0600000005</v>
      </c>
      <c r="N887" s="145">
        <v>0</v>
      </c>
      <c r="O887" s="145">
        <v>0</v>
      </c>
      <c r="P887" s="145">
        <v>0</v>
      </c>
      <c r="Q887" s="145">
        <f>'Таблица 3 '!C884</f>
        <v>5464321.0600000005</v>
      </c>
      <c r="R887" s="145">
        <f t="shared" si="215"/>
        <v>5464321.0600000005</v>
      </c>
      <c r="S887" s="145">
        <v>0</v>
      </c>
      <c r="T887" s="91">
        <f t="shared" si="216"/>
        <v>1863.6838540245567</v>
      </c>
      <c r="U887" s="91">
        <v>1973.45</v>
      </c>
      <c r="V887" s="148" t="s">
        <v>629</v>
      </c>
    </row>
    <row r="888" spans="1:22" s="5" customFormat="1" ht="45" customHeight="1" x14ac:dyDescent="0.25">
      <c r="A888" s="90">
        <v>54</v>
      </c>
      <c r="B888" s="68" t="s">
        <v>710</v>
      </c>
      <c r="C888" s="90" t="s">
        <v>39</v>
      </c>
      <c r="D888" s="90">
        <v>1973</v>
      </c>
      <c r="E888" s="90">
        <v>2018</v>
      </c>
      <c r="F888" s="90" t="s">
        <v>46</v>
      </c>
      <c r="G888" s="67">
        <v>5</v>
      </c>
      <c r="H888" s="67">
        <v>6</v>
      </c>
      <c r="I888" s="145">
        <v>4797</v>
      </c>
      <c r="J888" s="145">
        <v>4712.3</v>
      </c>
      <c r="K888" s="145">
        <v>4392</v>
      </c>
      <c r="L888" s="146">
        <v>236</v>
      </c>
      <c r="M888" s="145">
        <f t="shared" si="214"/>
        <v>3421129.8</v>
      </c>
      <c r="N888" s="145">
        <v>0</v>
      </c>
      <c r="O888" s="145">
        <v>0</v>
      </c>
      <c r="P888" s="145">
        <v>0</v>
      </c>
      <c r="Q888" s="145">
        <f>'Таблица 3 '!C885</f>
        <v>3421129.8</v>
      </c>
      <c r="R888" s="145">
        <f t="shared" si="215"/>
        <v>3421129.8</v>
      </c>
      <c r="S888" s="145">
        <v>0</v>
      </c>
      <c r="T888" s="91">
        <f t="shared" si="216"/>
        <v>725.99999999999989</v>
      </c>
      <c r="U888" s="91">
        <v>725.99999999999989</v>
      </c>
      <c r="V888" s="148" t="s">
        <v>629</v>
      </c>
    </row>
    <row r="889" spans="1:22" s="6" customFormat="1" ht="45.75" customHeight="1" x14ac:dyDescent="0.25">
      <c r="A889" s="90">
        <v>55</v>
      </c>
      <c r="B889" s="68" t="s">
        <v>144</v>
      </c>
      <c r="C889" s="90" t="s">
        <v>39</v>
      </c>
      <c r="D889" s="90">
        <v>1975</v>
      </c>
      <c r="E889" s="90" t="s">
        <v>36</v>
      </c>
      <c r="F889" s="90" t="s">
        <v>61</v>
      </c>
      <c r="G889" s="67">
        <v>9</v>
      </c>
      <c r="H889" s="67">
        <v>1</v>
      </c>
      <c r="I889" s="145">
        <v>2577.9</v>
      </c>
      <c r="J889" s="145">
        <v>2577.9</v>
      </c>
      <c r="K889" s="145">
        <v>1962.7</v>
      </c>
      <c r="L889" s="146">
        <v>90</v>
      </c>
      <c r="M889" s="145">
        <f t="shared" si="214"/>
        <v>4365903.59</v>
      </c>
      <c r="N889" s="145">
        <v>0</v>
      </c>
      <c r="O889" s="145">
        <v>0</v>
      </c>
      <c r="P889" s="145">
        <v>0</v>
      </c>
      <c r="Q889" s="145">
        <f>'Таблица 3 '!C886</f>
        <v>4365903.59</v>
      </c>
      <c r="R889" s="145">
        <f t="shared" si="215"/>
        <v>4365903.59</v>
      </c>
      <c r="S889" s="145">
        <v>0</v>
      </c>
      <c r="T889" s="91">
        <f t="shared" si="216"/>
        <v>1693.5891966329182</v>
      </c>
      <c r="U889" s="91">
        <v>1693.59</v>
      </c>
      <c r="V889" s="148" t="s">
        <v>629</v>
      </c>
    </row>
    <row r="890" spans="1:22" s="5" customFormat="1" ht="45" customHeight="1" x14ac:dyDescent="0.25">
      <c r="A890" s="90">
        <v>56</v>
      </c>
      <c r="B890" s="68" t="s">
        <v>711</v>
      </c>
      <c r="C890" s="90" t="s">
        <v>39</v>
      </c>
      <c r="D890" s="90">
        <v>1984</v>
      </c>
      <c r="E890" s="90">
        <v>2021</v>
      </c>
      <c r="F890" s="90" t="s">
        <v>46</v>
      </c>
      <c r="G890" s="67">
        <v>5</v>
      </c>
      <c r="H890" s="67">
        <v>3</v>
      </c>
      <c r="I890" s="145">
        <v>4908.6000000000004</v>
      </c>
      <c r="J890" s="145">
        <v>3389.9</v>
      </c>
      <c r="K890" s="145">
        <v>3216.4</v>
      </c>
      <c r="L890" s="146">
        <v>111</v>
      </c>
      <c r="M890" s="145">
        <f t="shared" si="214"/>
        <v>2544018.3450000002</v>
      </c>
      <c r="N890" s="145">
        <v>0</v>
      </c>
      <c r="O890" s="145">
        <v>0</v>
      </c>
      <c r="P890" s="145">
        <v>0</v>
      </c>
      <c r="Q890" s="145">
        <f>'Таблица 3 '!C887</f>
        <v>2544018.3450000002</v>
      </c>
      <c r="R890" s="145">
        <f t="shared" si="215"/>
        <v>2544018.3450000002</v>
      </c>
      <c r="S890" s="145">
        <v>0</v>
      </c>
      <c r="T890" s="91">
        <f t="shared" si="216"/>
        <v>750.47002713944369</v>
      </c>
      <c r="U890" s="91">
        <v>860.22000000000014</v>
      </c>
      <c r="V890" s="148" t="s">
        <v>629</v>
      </c>
    </row>
    <row r="891" spans="1:22" s="5" customFormat="1" ht="45" customHeight="1" x14ac:dyDescent="0.25">
      <c r="A891" s="90">
        <v>57</v>
      </c>
      <c r="B891" s="68" t="s">
        <v>712</v>
      </c>
      <c r="C891" s="90" t="s">
        <v>39</v>
      </c>
      <c r="D891" s="90">
        <v>1969</v>
      </c>
      <c r="E891" s="90" t="s">
        <v>36</v>
      </c>
      <c r="F891" s="90" t="s">
        <v>61</v>
      </c>
      <c r="G891" s="67">
        <v>5</v>
      </c>
      <c r="H891" s="67">
        <v>4</v>
      </c>
      <c r="I891" s="145">
        <v>5518.8</v>
      </c>
      <c r="J891" s="145">
        <v>3360.6</v>
      </c>
      <c r="K891" s="145">
        <v>3271</v>
      </c>
      <c r="L891" s="146">
        <v>146</v>
      </c>
      <c r="M891" s="145">
        <f t="shared" si="214"/>
        <v>9900270.589999998</v>
      </c>
      <c r="N891" s="145">
        <v>0</v>
      </c>
      <c r="O891" s="145">
        <v>0</v>
      </c>
      <c r="P891" s="145">
        <v>0</v>
      </c>
      <c r="Q891" s="145">
        <f>'Таблица 3 '!C888</f>
        <v>9900270.589999998</v>
      </c>
      <c r="R891" s="145">
        <f t="shared" si="215"/>
        <v>9900270.589999998</v>
      </c>
      <c r="S891" s="145">
        <v>0</v>
      </c>
      <c r="T891" s="91">
        <f t="shared" si="216"/>
        <v>2945.9830357674218</v>
      </c>
      <c r="U891" s="91">
        <v>3047.27</v>
      </c>
      <c r="V891" s="148" t="s">
        <v>629</v>
      </c>
    </row>
    <row r="892" spans="1:22" s="5" customFormat="1" ht="45" customHeight="1" x14ac:dyDescent="0.25">
      <c r="A892" s="90">
        <v>58</v>
      </c>
      <c r="B892" s="68" t="s">
        <v>713</v>
      </c>
      <c r="C892" s="90" t="s">
        <v>39</v>
      </c>
      <c r="D892" s="90">
        <v>1962</v>
      </c>
      <c r="E892" s="90">
        <v>2017</v>
      </c>
      <c r="F892" s="90" t="s">
        <v>61</v>
      </c>
      <c r="G892" s="67">
        <v>5</v>
      </c>
      <c r="H892" s="67">
        <v>4</v>
      </c>
      <c r="I892" s="145">
        <v>4773.3</v>
      </c>
      <c r="J892" s="145">
        <v>3639.6</v>
      </c>
      <c r="K892" s="145">
        <v>3609.2</v>
      </c>
      <c r="L892" s="146">
        <v>103</v>
      </c>
      <c r="M892" s="145">
        <f t="shared" si="214"/>
        <v>3517145.5120000001</v>
      </c>
      <c r="N892" s="145">
        <v>0</v>
      </c>
      <c r="O892" s="145">
        <v>0</v>
      </c>
      <c r="P892" s="145">
        <v>0</v>
      </c>
      <c r="Q892" s="145">
        <f>'Таблица 3 '!C889</f>
        <v>3517145.5120000001</v>
      </c>
      <c r="R892" s="145">
        <f t="shared" si="215"/>
        <v>3517145.5120000001</v>
      </c>
      <c r="S892" s="145">
        <v>0</v>
      </c>
      <c r="T892" s="91">
        <f t="shared" si="216"/>
        <v>966.35495988570176</v>
      </c>
      <c r="U892" s="91">
        <v>1071.74</v>
      </c>
      <c r="V892" s="148" t="s">
        <v>629</v>
      </c>
    </row>
    <row r="893" spans="1:22" s="6" customFormat="1" ht="45.75" customHeight="1" x14ac:dyDescent="0.25">
      <c r="A893" s="90">
        <v>59</v>
      </c>
      <c r="B893" s="68" t="s">
        <v>152</v>
      </c>
      <c r="C893" s="90" t="s">
        <v>39</v>
      </c>
      <c r="D893" s="90">
        <v>1948</v>
      </c>
      <c r="E893" s="90" t="s">
        <v>36</v>
      </c>
      <c r="F893" s="90" t="s">
        <v>61</v>
      </c>
      <c r="G893" s="67">
        <v>4</v>
      </c>
      <c r="H893" s="67">
        <v>9</v>
      </c>
      <c r="I893" s="145">
        <v>7379.8</v>
      </c>
      <c r="J893" s="145">
        <v>7379.8</v>
      </c>
      <c r="K893" s="145">
        <v>4293.2</v>
      </c>
      <c r="L893" s="146">
        <v>124</v>
      </c>
      <c r="M893" s="145">
        <f t="shared" si="214"/>
        <v>29498759.82</v>
      </c>
      <c r="N893" s="145">
        <v>0</v>
      </c>
      <c r="O893" s="145">
        <v>0</v>
      </c>
      <c r="P893" s="145">
        <v>0</v>
      </c>
      <c r="Q893" s="145">
        <f>'Таблица 3 '!C890</f>
        <v>29498759.82</v>
      </c>
      <c r="R893" s="145">
        <f t="shared" si="215"/>
        <v>29498759.82</v>
      </c>
      <c r="S893" s="145">
        <v>0</v>
      </c>
      <c r="T893" s="91">
        <f t="shared" si="216"/>
        <v>3997.2302528523805</v>
      </c>
      <c r="U893" s="91">
        <v>3997.23</v>
      </c>
      <c r="V893" s="148" t="s">
        <v>629</v>
      </c>
    </row>
    <row r="894" spans="1:22" s="5" customFormat="1" ht="45" customHeight="1" x14ac:dyDescent="0.25">
      <c r="A894" s="90">
        <v>60</v>
      </c>
      <c r="B894" s="68" t="s">
        <v>714</v>
      </c>
      <c r="C894" s="90" t="s">
        <v>39</v>
      </c>
      <c r="D894" s="90">
        <v>1950</v>
      </c>
      <c r="E894" s="90" t="s">
        <v>36</v>
      </c>
      <c r="F894" s="90" t="s">
        <v>61</v>
      </c>
      <c r="G894" s="67">
        <v>4</v>
      </c>
      <c r="H894" s="67">
        <v>5</v>
      </c>
      <c r="I894" s="145">
        <v>5039.1000000000004</v>
      </c>
      <c r="J894" s="145">
        <v>4386.1000000000004</v>
      </c>
      <c r="K894" s="145">
        <v>3121.6</v>
      </c>
      <c r="L894" s="146">
        <v>47</v>
      </c>
      <c r="M894" s="145">
        <f t="shared" si="214"/>
        <v>12137486.35</v>
      </c>
      <c r="N894" s="145">
        <v>0</v>
      </c>
      <c r="O894" s="145">
        <v>0</v>
      </c>
      <c r="P894" s="145">
        <v>0</v>
      </c>
      <c r="Q894" s="145">
        <f>'Таблица 3 '!C891</f>
        <v>12137486.35</v>
      </c>
      <c r="R894" s="145">
        <f t="shared" si="215"/>
        <v>12137486.35</v>
      </c>
      <c r="S894" s="145">
        <v>0</v>
      </c>
      <c r="T894" s="91">
        <f t="shared" si="216"/>
        <v>2767.2616561409905</v>
      </c>
      <c r="U894" s="91">
        <v>2767.26</v>
      </c>
      <c r="V894" s="148" t="s">
        <v>629</v>
      </c>
    </row>
    <row r="895" spans="1:22" s="5" customFormat="1" ht="45.75" customHeight="1" x14ac:dyDescent="0.25">
      <c r="A895" s="90">
        <v>61</v>
      </c>
      <c r="B895" s="68" t="s">
        <v>155</v>
      </c>
      <c r="C895" s="90" t="s">
        <v>39</v>
      </c>
      <c r="D895" s="90">
        <v>1936</v>
      </c>
      <c r="E895" s="90">
        <v>2015</v>
      </c>
      <c r="F895" s="90" t="s">
        <v>61</v>
      </c>
      <c r="G895" s="67">
        <v>3</v>
      </c>
      <c r="H895" s="67">
        <v>6</v>
      </c>
      <c r="I895" s="145">
        <v>2973.9</v>
      </c>
      <c r="J895" s="145">
        <v>2639.9</v>
      </c>
      <c r="K895" s="145">
        <v>2639.9</v>
      </c>
      <c r="L895" s="146">
        <v>78</v>
      </c>
      <c r="M895" s="145">
        <f t="shared" si="214"/>
        <v>12773401.199999999</v>
      </c>
      <c r="N895" s="145">
        <v>0</v>
      </c>
      <c r="O895" s="145">
        <v>0</v>
      </c>
      <c r="P895" s="145">
        <v>0</v>
      </c>
      <c r="Q895" s="145">
        <f>'Таблица 3 '!C892</f>
        <v>12773401.199999999</v>
      </c>
      <c r="R895" s="145">
        <f t="shared" si="215"/>
        <v>12773401.199999999</v>
      </c>
      <c r="S895" s="145">
        <v>0</v>
      </c>
      <c r="T895" s="91">
        <f t="shared" si="216"/>
        <v>4838.5928254858136</v>
      </c>
      <c r="U895" s="91">
        <v>8936.69</v>
      </c>
      <c r="V895" s="148" t="s">
        <v>629</v>
      </c>
    </row>
    <row r="896" spans="1:22" s="6" customFormat="1" ht="45.75" customHeight="1" x14ac:dyDescent="0.25">
      <c r="A896" s="90">
        <v>62</v>
      </c>
      <c r="B896" s="68" t="s">
        <v>715</v>
      </c>
      <c r="C896" s="90" t="s">
        <v>39</v>
      </c>
      <c r="D896" s="90">
        <v>1955</v>
      </c>
      <c r="E896" s="90">
        <v>2019</v>
      </c>
      <c r="F896" s="90" t="s">
        <v>40</v>
      </c>
      <c r="G896" s="67">
        <v>5</v>
      </c>
      <c r="H896" s="67">
        <v>5</v>
      </c>
      <c r="I896" s="145">
        <v>5103.2</v>
      </c>
      <c r="J896" s="145">
        <v>4002.6</v>
      </c>
      <c r="K896" s="145">
        <v>4002.6</v>
      </c>
      <c r="L896" s="146">
        <v>113</v>
      </c>
      <c r="M896" s="145">
        <f t="shared" si="214"/>
        <v>2026382.4</v>
      </c>
      <c r="N896" s="145">
        <v>0</v>
      </c>
      <c r="O896" s="145">
        <v>0</v>
      </c>
      <c r="P896" s="145">
        <v>0</v>
      </c>
      <c r="Q896" s="145">
        <f>'Таблица 3 '!C893</f>
        <v>2026382.4</v>
      </c>
      <c r="R896" s="145">
        <f t="shared" si="215"/>
        <v>2026382.4</v>
      </c>
      <c r="S896" s="145">
        <v>0</v>
      </c>
      <c r="T896" s="91">
        <f t="shared" si="216"/>
        <v>506.26652675760755</v>
      </c>
      <c r="U896" s="91">
        <v>506.27</v>
      </c>
      <c r="V896" s="148" t="s">
        <v>629</v>
      </c>
    </row>
    <row r="897" spans="1:22" s="6" customFormat="1" ht="45.75" customHeight="1" x14ac:dyDescent="0.25">
      <c r="A897" s="90">
        <v>63</v>
      </c>
      <c r="B897" s="68" t="s">
        <v>160</v>
      </c>
      <c r="C897" s="90" t="s">
        <v>39</v>
      </c>
      <c r="D897" s="90">
        <v>1957</v>
      </c>
      <c r="E897" s="90">
        <v>2019</v>
      </c>
      <c r="F897" s="90" t="s">
        <v>61</v>
      </c>
      <c r="G897" s="67">
        <v>3</v>
      </c>
      <c r="H897" s="67">
        <v>3</v>
      </c>
      <c r="I897" s="145">
        <v>1484.3</v>
      </c>
      <c r="J897" s="145">
        <v>1089</v>
      </c>
      <c r="K897" s="145">
        <v>1089</v>
      </c>
      <c r="L897" s="146">
        <v>36</v>
      </c>
      <c r="M897" s="145">
        <f t="shared" si="214"/>
        <v>2381629.2999999998</v>
      </c>
      <c r="N897" s="145">
        <v>0</v>
      </c>
      <c r="O897" s="145">
        <v>0</v>
      </c>
      <c r="P897" s="145">
        <v>0</v>
      </c>
      <c r="Q897" s="145">
        <f>'Таблица 3 '!C894</f>
        <v>2381629.2999999998</v>
      </c>
      <c r="R897" s="145">
        <f t="shared" si="215"/>
        <v>2381629.2999999998</v>
      </c>
      <c r="S897" s="145">
        <v>0</v>
      </c>
      <c r="T897" s="91">
        <f t="shared" si="216"/>
        <v>2186.9874196510559</v>
      </c>
      <c r="U897" s="91">
        <v>2186.9899999999998</v>
      </c>
      <c r="V897" s="148" t="s">
        <v>629</v>
      </c>
    </row>
    <row r="898" spans="1:22" s="6" customFormat="1" ht="45.75" customHeight="1" x14ac:dyDescent="0.25">
      <c r="A898" s="90">
        <v>64</v>
      </c>
      <c r="B898" s="68" t="s">
        <v>162</v>
      </c>
      <c r="C898" s="90" t="s">
        <v>39</v>
      </c>
      <c r="D898" s="90">
        <v>1959</v>
      </c>
      <c r="E898" s="90" t="s">
        <v>36</v>
      </c>
      <c r="F898" s="90" t="s">
        <v>61</v>
      </c>
      <c r="G898" s="67">
        <v>2</v>
      </c>
      <c r="H898" s="67">
        <v>1</v>
      </c>
      <c r="I898" s="145">
        <v>476.95</v>
      </c>
      <c r="J898" s="145">
        <v>260.39999999999998</v>
      </c>
      <c r="K898" s="145">
        <v>224.9</v>
      </c>
      <c r="L898" s="146">
        <v>8</v>
      </c>
      <c r="M898" s="145">
        <f t="shared" si="214"/>
        <v>2058996.92</v>
      </c>
      <c r="N898" s="145">
        <v>0</v>
      </c>
      <c r="O898" s="145">
        <v>0</v>
      </c>
      <c r="P898" s="145">
        <v>0</v>
      </c>
      <c r="Q898" s="145">
        <f>'Таблица 3 '!C895</f>
        <v>2058996.92</v>
      </c>
      <c r="R898" s="145">
        <f t="shared" si="215"/>
        <v>2058996.92</v>
      </c>
      <c r="S898" s="145">
        <v>0</v>
      </c>
      <c r="T898" s="91">
        <f t="shared" si="216"/>
        <v>7907.0542242703541</v>
      </c>
      <c r="U898" s="91">
        <v>7907.05</v>
      </c>
      <c r="V898" s="148" t="s">
        <v>629</v>
      </c>
    </row>
    <row r="899" spans="1:22" s="5" customFormat="1" ht="45.75" customHeight="1" x14ac:dyDescent="0.25">
      <c r="A899" s="90">
        <v>65</v>
      </c>
      <c r="B899" s="68" t="s">
        <v>163</v>
      </c>
      <c r="C899" s="90" t="s">
        <v>39</v>
      </c>
      <c r="D899" s="90">
        <v>1959</v>
      </c>
      <c r="E899" s="90">
        <v>2021</v>
      </c>
      <c r="F899" s="90" t="s">
        <v>61</v>
      </c>
      <c r="G899" s="67">
        <v>4</v>
      </c>
      <c r="H899" s="67">
        <v>1</v>
      </c>
      <c r="I899" s="145">
        <v>2195.9</v>
      </c>
      <c r="J899" s="145">
        <v>1554.8</v>
      </c>
      <c r="K899" s="145">
        <v>651.9</v>
      </c>
      <c r="L899" s="146">
        <v>24</v>
      </c>
      <c r="M899" s="145">
        <f t="shared" ref="M899:M920" si="218">SUM(N899:Q899)</f>
        <v>651444</v>
      </c>
      <c r="N899" s="145">
        <v>0</v>
      </c>
      <c r="O899" s="145">
        <v>0</v>
      </c>
      <c r="P899" s="145">
        <v>0</v>
      </c>
      <c r="Q899" s="145">
        <f>'Таблица 3 '!C896</f>
        <v>651444</v>
      </c>
      <c r="R899" s="145">
        <f t="shared" ref="R899:R920" si="219">Q899</f>
        <v>651444</v>
      </c>
      <c r="S899" s="145">
        <v>0</v>
      </c>
      <c r="T899" s="91">
        <f t="shared" si="216"/>
        <v>418.98893748392078</v>
      </c>
      <c r="U899" s="91">
        <v>418.98893748392078</v>
      </c>
      <c r="V899" s="148" t="s">
        <v>629</v>
      </c>
    </row>
    <row r="900" spans="1:22" s="6" customFormat="1" ht="45.75" customHeight="1" x14ac:dyDescent="0.25">
      <c r="A900" s="90">
        <v>66</v>
      </c>
      <c r="B900" s="68" t="s">
        <v>165</v>
      </c>
      <c r="C900" s="90" t="s">
        <v>39</v>
      </c>
      <c r="D900" s="90">
        <v>1958</v>
      </c>
      <c r="E900" s="90" t="s">
        <v>36</v>
      </c>
      <c r="F900" s="90" t="s">
        <v>61</v>
      </c>
      <c r="G900" s="67">
        <v>2</v>
      </c>
      <c r="H900" s="67">
        <v>2</v>
      </c>
      <c r="I900" s="145">
        <v>761</v>
      </c>
      <c r="J900" s="145">
        <v>633.29999999999995</v>
      </c>
      <c r="K900" s="145">
        <v>633.29999999999995</v>
      </c>
      <c r="L900" s="146">
        <v>32</v>
      </c>
      <c r="M900" s="145">
        <f t="shared" si="218"/>
        <v>986469.6</v>
      </c>
      <c r="N900" s="145">
        <v>0</v>
      </c>
      <c r="O900" s="145">
        <v>0</v>
      </c>
      <c r="P900" s="145">
        <v>0</v>
      </c>
      <c r="Q900" s="145">
        <f>'Таблица 3 '!C897</f>
        <v>986469.6</v>
      </c>
      <c r="R900" s="145">
        <f t="shared" si="219"/>
        <v>986469.6</v>
      </c>
      <c r="S900" s="145">
        <v>0</v>
      </c>
      <c r="T900" s="91">
        <f t="shared" si="216"/>
        <v>1557.665561345334</v>
      </c>
      <c r="U900" s="91">
        <v>1557.67</v>
      </c>
      <c r="V900" s="148" t="s">
        <v>629</v>
      </c>
    </row>
    <row r="901" spans="1:22" s="6" customFormat="1" ht="45.75" customHeight="1" x14ac:dyDescent="0.25">
      <c r="A901" s="90">
        <v>67</v>
      </c>
      <c r="B901" s="68" t="s">
        <v>716</v>
      </c>
      <c r="C901" s="90" t="s">
        <v>39</v>
      </c>
      <c r="D901" s="90">
        <v>1960</v>
      </c>
      <c r="E901" s="90" t="s">
        <v>36</v>
      </c>
      <c r="F901" s="90" t="s">
        <v>283</v>
      </c>
      <c r="G901" s="67">
        <v>2</v>
      </c>
      <c r="H901" s="67">
        <v>2</v>
      </c>
      <c r="I901" s="145">
        <v>676</v>
      </c>
      <c r="J901" s="145">
        <v>634</v>
      </c>
      <c r="K901" s="145">
        <v>634</v>
      </c>
      <c r="L901" s="146">
        <v>29</v>
      </c>
      <c r="M901" s="145">
        <f t="shared" si="218"/>
        <v>832099.64</v>
      </c>
      <c r="N901" s="145">
        <v>0</v>
      </c>
      <c r="O901" s="145">
        <v>0</v>
      </c>
      <c r="P901" s="145">
        <v>0</v>
      </c>
      <c r="Q901" s="145">
        <f>'Таблица 3 '!C898</f>
        <v>832099.64</v>
      </c>
      <c r="R901" s="145">
        <f t="shared" si="219"/>
        <v>832099.64</v>
      </c>
      <c r="S901" s="145">
        <v>0</v>
      </c>
      <c r="T901" s="91">
        <f t="shared" si="216"/>
        <v>1312.46</v>
      </c>
      <c r="U901" s="91">
        <v>1312.46</v>
      </c>
      <c r="V901" s="148" t="s">
        <v>629</v>
      </c>
    </row>
    <row r="902" spans="1:22" s="5" customFormat="1" ht="45" customHeight="1" x14ac:dyDescent="0.25">
      <c r="A902" s="90">
        <v>68</v>
      </c>
      <c r="B902" s="68" t="s">
        <v>717</v>
      </c>
      <c r="C902" s="90" t="s">
        <v>39</v>
      </c>
      <c r="D902" s="90">
        <v>1935</v>
      </c>
      <c r="E902" s="90">
        <v>2019</v>
      </c>
      <c r="F902" s="90" t="s">
        <v>306</v>
      </c>
      <c r="G902" s="67">
        <v>2</v>
      </c>
      <c r="H902" s="67">
        <v>2</v>
      </c>
      <c r="I902" s="145">
        <v>555</v>
      </c>
      <c r="J902" s="145">
        <v>499.5</v>
      </c>
      <c r="K902" s="145">
        <v>499.5</v>
      </c>
      <c r="L902" s="146">
        <v>20</v>
      </c>
      <c r="M902" s="145">
        <f t="shared" si="218"/>
        <v>166833</v>
      </c>
      <c r="N902" s="145">
        <v>0</v>
      </c>
      <c r="O902" s="145">
        <v>0</v>
      </c>
      <c r="P902" s="145">
        <v>0</v>
      </c>
      <c r="Q902" s="145">
        <f>'Таблица 3 '!C899</f>
        <v>166833</v>
      </c>
      <c r="R902" s="145">
        <f t="shared" si="219"/>
        <v>166833</v>
      </c>
      <c r="S902" s="145">
        <v>0</v>
      </c>
      <c r="T902" s="91">
        <f t="shared" si="216"/>
        <v>334</v>
      </c>
      <c r="U902" s="91">
        <v>334</v>
      </c>
      <c r="V902" s="148" t="s">
        <v>629</v>
      </c>
    </row>
    <row r="903" spans="1:22" s="6" customFormat="1" ht="45.75" customHeight="1" x14ac:dyDescent="0.25">
      <c r="A903" s="90">
        <v>69</v>
      </c>
      <c r="B903" s="68" t="s">
        <v>719</v>
      </c>
      <c r="C903" s="90" t="s">
        <v>39</v>
      </c>
      <c r="D903" s="90">
        <v>1957</v>
      </c>
      <c r="E903" s="90" t="s">
        <v>36</v>
      </c>
      <c r="F903" s="90" t="s">
        <v>61</v>
      </c>
      <c r="G903" s="67">
        <v>2</v>
      </c>
      <c r="H903" s="67">
        <v>3</v>
      </c>
      <c r="I903" s="145">
        <v>1410</v>
      </c>
      <c r="J903" s="145">
        <v>1410</v>
      </c>
      <c r="K903" s="145">
        <v>1410</v>
      </c>
      <c r="L903" s="146">
        <v>39</v>
      </c>
      <c r="M903" s="145">
        <f t="shared" si="218"/>
        <v>1825950</v>
      </c>
      <c r="N903" s="145">
        <v>0</v>
      </c>
      <c r="O903" s="145">
        <v>0</v>
      </c>
      <c r="P903" s="145">
        <v>0</v>
      </c>
      <c r="Q903" s="145">
        <f>'Таблица 3 '!C900</f>
        <v>1825950</v>
      </c>
      <c r="R903" s="145">
        <f t="shared" si="219"/>
        <v>1825950</v>
      </c>
      <c r="S903" s="145">
        <v>0</v>
      </c>
      <c r="T903" s="91">
        <f t="shared" si="216"/>
        <v>1295</v>
      </c>
      <c r="U903" s="91">
        <v>1295</v>
      </c>
      <c r="V903" s="148" t="s">
        <v>629</v>
      </c>
    </row>
    <row r="904" spans="1:22" s="5" customFormat="1" ht="45" customHeight="1" x14ac:dyDescent="0.25">
      <c r="A904" s="90">
        <v>70</v>
      </c>
      <c r="B904" s="68" t="s">
        <v>539</v>
      </c>
      <c r="C904" s="90" t="s">
        <v>39</v>
      </c>
      <c r="D904" s="90">
        <v>1994</v>
      </c>
      <c r="E904" s="90" t="s">
        <v>36</v>
      </c>
      <c r="F904" s="90" t="s">
        <v>61</v>
      </c>
      <c r="G904" s="67">
        <v>5</v>
      </c>
      <c r="H904" s="67">
        <v>5</v>
      </c>
      <c r="I904" s="145">
        <v>4752.3</v>
      </c>
      <c r="J904" s="145">
        <v>3409.2</v>
      </c>
      <c r="K904" s="145">
        <v>3337.9</v>
      </c>
      <c r="L904" s="146">
        <v>168</v>
      </c>
      <c r="M904" s="145">
        <f t="shared" si="218"/>
        <v>5884279.1999999993</v>
      </c>
      <c r="N904" s="145">
        <v>0</v>
      </c>
      <c r="O904" s="145">
        <v>0</v>
      </c>
      <c r="P904" s="145">
        <v>0</v>
      </c>
      <c r="Q904" s="145">
        <f>'Таблица 3 '!C901</f>
        <v>5884279.1999999993</v>
      </c>
      <c r="R904" s="145">
        <f t="shared" si="219"/>
        <v>5884279.1999999993</v>
      </c>
      <c r="S904" s="145">
        <v>0</v>
      </c>
      <c r="T904" s="91">
        <f t="shared" si="216"/>
        <v>1725.9999999999998</v>
      </c>
      <c r="U904" s="91">
        <v>1726</v>
      </c>
      <c r="V904" s="148" t="s">
        <v>629</v>
      </c>
    </row>
    <row r="905" spans="1:22" s="5" customFormat="1" ht="45" customHeight="1" x14ac:dyDescent="0.25">
      <c r="A905" s="90">
        <v>71</v>
      </c>
      <c r="B905" s="68" t="s">
        <v>540</v>
      </c>
      <c r="C905" s="90" t="s">
        <v>39</v>
      </c>
      <c r="D905" s="90">
        <v>1994</v>
      </c>
      <c r="E905" s="90" t="s">
        <v>36</v>
      </c>
      <c r="F905" s="90" t="s">
        <v>50</v>
      </c>
      <c r="G905" s="67">
        <v>9</v>
      </c>
      <c r="H905" s="67">
        <v>9</v>
      </c>
      <c r="I905" s="145">
        <v>8752</v>
      </c>
      <c r="J905" s="145">
        <v>8752</v>
      </c>
      <c r="K905" s="145">
        <v>8752</v>
      </c>
      <c r="L905" s="146">
        <v>153</v>
      </c>
      <c r="M905" s="145">
        <f t="shared" si="218"/>
        <v>12003885.359999999</v>
      </c>
      <c r="N905" s="145">
        <v>0</v>
      </c>
      <c r="O905" s="145">
        <v>0</v>
      </c>
      <c r="P905" s="145">
        <v>0</v>
      </c>
      <c r="Q905" s="145">
        <f>'Таблица 3 '!C902</f>
        <v>12003885.359999999</v>
      </c>
      <c r="R905" s="145">
        <f t="shared" si="219"/>
        <v>12003885.359999999</v>
      </c>
      <c r="S905" s="145">
        <v>0</v>
      </c>
      <c r="T905" s="91">
        <f t="shared" si="216"/>
        <v>1371.5591133455209</v>
      </c>
      <c r="U905" s="91">
        <v>1371.56</v>
      </c>
      <c r="V905" s="148" t="s">
        <v>629</v>
      </c>
    </row>
    <row r="906" spans="1:22" s="5" customFormat="1" ht="45" customHeight="1" x14ac:dyDescent="0.25">
      <c r="A906" s="90">
        <v>72</v>
      </c>
      <c r="B906" s="68" t="s">
        <v>720</v>
      </c>
      <c r="C906" s="90" t="s">
        <v>39</v>
      </c>
      <c r="D906" s="90">
        <v>1984</v>
      </c>
      <c r="E906" s="90" t="s">
        <v>36</v>
      </c>
      <c r="F906" s="90" t="s">
        <v>46</v>
      </c>
      <c r="G906" s="67">
        <v>5</v>
      </c>
      <c r="H906" s="67">
        <v>4</v>
      </c>
      <c r="I906" s="145">
        <v>4013.12</v>
      </c>
      <c r="J906" s="145">
        <v>2895.1</v>
      </c>
      <c r="K906" s="145">
        <v>2850.7</v>
      </c>
      <c r="L906" s="146">
        <v>111</v>
      </c>
      <c r="M906" s="145">
        <f t="shared" si="218"/>
        <v>1121069.5730000001</v>
      </c>
      <c r="N906" s="145">
        <v>0</v>
      </c>
      <c r="O906" s="145">
        <v>0</v>
      </c>
      <c r="P906" s="145">
        <v>0</v>
      </c>
      <c r="Q906" s="145">
        <f>'Таблица 3 '!C903</f>
        <v>1121069.5730000001</v>
      </c>
      <c r="R906" s="145">
        <f t="shared" si="219"/>
        <v>1121069.5730000001</v>
      </c>
      <c r="S906" s="145">
        <v>0</v>
      </c>
      <c r="T906" s="91">
        <f t="shared" si="216"/>
        <v>387.23</v>
      </c>
      <c r="U906" s="91">
        <v>387.23</v>
      </c>
      <c r="V906" s="148" t="s">
        <v>629</v>
      </c>
    </row>
    <row r="907" spans="1:22" s="5" customFormat="1" ht="45" customHeight="1" x14ac:dyDescent="0.25">
      <c r="A907" s="90">
        <v>73</v>
      </c>
      <c r="B907" s="68" t="s">
        <v>545</v>
      </c>
      <c r="C907" s="90" t="s">
        <v>39</v>
      </c>
      <c r="D907" s="90">
        <v>1989</v>
      </c>
      <c r="E907" s="90" t="s">
        <v>36</v>
      </c>
      <c r="F907" s="90" t="s">
        <v>50</v>
      </c>
      <c r="G907" s="67">
        <v>10</v>
      </c>
      <c r="H907" s="67">
        <v>10</v>
      </c>
      <c r="I907" s="145">
        <v>3862.3</v>
      </c>
      <c r="J907" s="145">
        <v>3862.3</v>
      </c>
      <c r="K907" s="145">
        <v>3862.3</v>
      </c>
      <c r="L907" s="146">
        <v>145</v>
      </c>
      <c r="M907" s="145">
        <f t="shared" si="218"/>
        <v>8002590.2400000002</v>
      </c>
      <c r="N907" s="145">
        <v>0</v>
      </c>
      <c r="O907" s="145">
        <v>0</v>
      </c>
      <c r="P907" s="145">
        <v>0</v>
      </c>
      <c r="Q907" s="145">
        <f>'Таблица 3 '!C904</f>
        <v>8002590.2400000002</v>
      </c>
      <c r="R907" s="145">
        <f t="shared" si="219"/>
        <v>8002590.2400000002</v>
      </c>
      <c r="S907" s="145">
        <v>0</v>
      </c>
      <c r="T907" s="91">
        <f t="shared" si="216"/>
        <v>2071.9753100484168</v>
      </c>
      <c r="U907" s="91">
        <v>2071.98</v>
      </c>
      <c r="V907" s="148" t="s">
        <v>629</v>
      </c>
    </row>
    <row r="908" spans="1:22" s="5" customFormat="1" ht="45" customHeight="1" x14ac:dyDescent="0.25">
      <c r="A908" s="90">
        <v>74</v>
      </c>
      <c r="B908" s="68" t="s">
        <v>548</v>
      </c>
      <c r="C908" s="90" t="s">
        <v>39</v>
      </c>
      <c r="D908" s="90">
        <v>1993</v>
      </c>
      <c r="E908" s="90">
        <v>2020</v>
      </c>
      <c r="F908" s="90" t="s">
        <v>61</v>
      </c>
      <c r="G908" s="67">
        <v>5</v>
      </c>
      <c r="H908" s="67">
        <v>3</v>
      </c>
      <c r="I908" s="145">
        <v>2839.4</v>
      </c>
      <c r="J908" s="145">
        <v>2679.6</v>
      </c>
      <c r="K908" s="145">
        <v>1931.4</v>
      </c>
      <c r="L908" s="146">
        <v>120</v>
      </c>
      <c r="M908" s="145">
        <f t="shared" si="218"/>
        <v>4624989.5999999996</v>
      </c>
      <c r="N908" s="145">
        <v>0</v>
      </c>
      <c r="O908" s="145">
        <v>0</v>
      </c>
      <c r="P908" s="145">
        <v>0</v>
      </c>
      <c r="Q908" s="145">
        <f>'Таблица 3 '!C905</f>
        <v>4624989.5999999996</v>
      </c>
      <c r="R908" s="145">
        <f t="shared" si="219"/>
        <v>4624989.5999999996</v>
      </c>
      <c r="S908" s="145">
        <v>0</v>
      </c>
      <c r="T908" s="91">
        <f t="shared" si="216"/>
        <v>1726</v>
      </c>
      <c r="U908" s="91">
        <v>1726</v>
      </c>
      <c r="V908" s="148" t="s">
        <v>629</v>
      </c>
    </row>
    <row r="909" spans="1:22" s="5" customFormat="1" ht="45" customHeight="1" x14ac:dyDescent="0.25">
      <c r="A909" s="90">
        <v>75</v>
      </c>
      <c r="B909" s="68" t="s">
        <v>549</v>
      </c>
      <c r="C909" s="90" t="s">
        <v>39</v>
      </c>
      <c r="D909" s="90">
        <v>1976</v>
      </c>
      <c r="E909" s="90" t="s">
        <v>36</v>
      </c>
      <c r="F909" s="90" t="s">
        <v>61</v>
      </c>
      <c r="G909" s="67">
        <v>5</v>
      </c>
      <c r="H909" s="67">
        <v>8</v>
      </c>
      <c r="I909" s="145">
        <v>8222.18</v>
      </c>
      <c r="J909" s="145">
        <v>6003.9</v>
      </c>
      <c r="K909" s="145">
        <v>5960.8</v>
      </c>
      <c r="L909" s="146">
        <v>235</v>
      </c>
      <c r="M909" s="145">
        <f t="shared" si="218"/>
        <v>20581547.484999999</v>
      </c>
      <c r="N909" s="145">
        <v>0</v>
      </c>
      <c r="O909" s="145">
        <v>0</v>
      </c>
      <c r="P909" s="145">
        <v>0</v>
      </c>
      <c r="Q909" s="145">
        <f>'Таблица 3 '!C906</f>
        <v>20581547.484999999</v>
      </c>
      <c r="R909" s="145">
        <f t="shared" si="219"/>
        <v>20581547.484999999</v>
      </c>
      <c r="S909" s="145">
        <v>0</v>
      </c>
      <c r="T909" s="91">
        <f t="shared" si="216"/>
        <v>3428.0296948650043</v>
      </c>
      <c r="U909" s="91">
        <v>3428.03</v>
      </c>
      <c r="V909" s="148" t="s">
        <v>629</v>
      </c>
    </row>
    <row r="910" spans="1:22" s="5" customFormat="1" ht="45" customHeight="1" x14ac:dyDescent="0.25">
      <c r="A910" s="90">
        <v>76</v>
      </c>
      <c r="B910" s="68" t="s">
        <v>204</v>
      </c>
      <c r="C910" s="90" t="s">
        <v>39</v>
      </c>
      <c r="D910" s="90">
        <v>1994</v>
      </c>
      <c r="E910" s="90" t="s">
        <v>36</v>
      </c>
      <c r="F910" s="90" t="s">
        <v>50</v>
      </c>
      <c r="G910" s="67">
        <v>10</v>
      </c>
      <c r="H910" s="67">
        <v>10</v>
      </c>
      <c r="I910" s="145">
        <v>11741.83</v>
      </c>
      <c r="J910" s="145">
        <v>11085.53</v>
      </c>
      <c r="K910" s="145">
        <v>11085.53</v>
      </c>
      <c r="L910" s="146">
        <v>322</v>
      </c>
      <c r="M910" s="145">
        <f t="shared" si="218"/>
        <v>24007770.719999999</v>
      </c>
      <c r="N910" s="145">
        <v>0</v>
      </c>
      <c r="O910" s="145">
        <v>0</v>
      </c>
      <c r="P910" s="145">
        <v>0</v>
      </c>
      <c r="Q910" s="145">
        <f>'Таблица 3 '!C907</f>
        <v>24007770.719999999</v>
      </c>
      <c r="R910" s="145">
        <f t="shared" si="219"/>
        <v>24007770.719999999</v>
      </c>
      <c r="S910" s="145">
        <v>0</v>
      </c>
      <c r="T910" s="91">
        <f t="shared" si="216"/>
        <v>2165.6854223478713</v>
      </c>
      <c r="U910" s="91">
        <v>2165.69</v>
      </c>
      <c r="V910" s="148" t="s">
        <v>629</v>
      </c>
    </row>
    <row r="911" spans="1:22" s="6" customFormat="1" ht="45" customHeight="1" x14ac:dyDescent="0.25">
      <c r="A911" s="90">
        <v>77</v>
      </c>
      <c r="B911" s="68" t="s">
        <v>722</v>
      </c>
      <c r="C911" s="90" t="s">
        <v>39</v>
      </c>
      <c r="D911" s="90">
        <v>1987</v>
      </c>
      <c r="E911" s="90">
        <v>2019</v>
      </c>
      <c r="F911" s="90" t="s">
        <v>61</v>
      </c>
      <c r="G911" s="67">
        <v>5</v>
      </c>
      <c r="H911" s="67">
        <v>6</v>
      </c>
      <c r="I911" s="145">
        <v>7436</v>
      </c>
      <c r="J911" s="145">
        <v>4115</v>
      </c>
      <c r="K911" s="145">
        <v>4115</v>
      </c>
      <c r="L911" s="146">
        <v>78</v>
      </c>
      <c r="M911" s="145">
        <f t="shared" si="218"/>
        <v>1985412</v>
      </c>
      <c r="N911" s="145">
        <v>0</v>
      </c>
      <c r="O911" s="145">
        <v>0</v>
      </c>
      <c r="P911" s="145">
        <v>0</v>
      </c>
      <c r="Q911" s="145">
        <f>'Таблица 3 '!C908</f>
        <v>1985412</v>
      </c>
      <c r="R911" s="145">
        <f t="shared" si="219"/>
        <v>1985412</v>
      </c>
      <c r="S911" s="145">
        <v>0</v>
      </c>
      <c r="T911" s="91">
        <f t="shared" si="216"/>
        <v>482.48165249088697</v>
      </c>
      <c r="U911" s="91">
        <v>482.48</v>
      </c>
      <c r="V911" s="148" t="s">
        <v>629</v>
      </c>
    </row>
    <row r="912" spans="1:22" s="5" customFormat="1" ht="45" customHeight="1" x14ac:dyDescent="0.25">
      <c r="A912" s="90">
        <v>78</v>
      </c>
      <c r="B912" s="68" t="s">
        <v>723</v>
      </c>
      <c r="C912" s="90" t="s">
        <v>39</v>
      </c>
      <c r="D912" s="90">
        <v>1996</v>
      </c>
      <c r="E912" s="90" t="s">
        <v>36</v>
      </c>
      <c r="F912" s="90" t="s">
        <v>61</v>
      </c>
      <c r="G912" s="67">
        <v>10</v>
      </c>
      <c r="H912" s="67">
        <v>10</v>
      </c>
      <c r="I912" s="145">
        <v>9895.2999999999993</v>
      </c>
      <c r="J912" s="145">
        <v>9895.2999999999993</v>
      </c>
      <c r="K912" s="145">
        <v>9895.2999999999993</v>
      </c>
      <c r="L912" s="146">
        <v>478</v>
      </c>
      <c r="M912" s="145">
        <f t="shared" si="218"/>
        <v>17680606.190000001</v>
      </c>
      <c r="N912" s="145">
        <v>0</v>
      </c>
      <c r="O912" s="145">
        <v>0</v>
      </c>
      <c r="P912" s="145">
        <v>0</v>
      </c>
      <c r="Q912" s="145">
        <f>'Таблица 3 '!C909</f>
        <v>17680606.190000001</v>
      </c>
      <c r="R912" s="145">
        <f t="shared" si="219"/>
        <v>17680606.190000001</v>
      </c>
      <c r="S912" s="145">
        <v>0</v>
      </c>
      <c r="T912" s="91">
        <f t="shared" si="216"/>
        <v>1786.7680808060395</v>
      </c>
      <c r="U912" s="91">
        <v>4368677</v>
      </c>
      <c r="V912" s="148" t="s">
        <v>629</v>
      </c>
    </row>
    <row r="913" spans="1:22" s="5" customFormat="1" ht="45" customHeight="1" x14ac:dyDescent="0.25">
      <c r="A913" s="90">
        <v>79</v>
      </c>
      <c r="B913" s="68" t="s">
        <v>550</v>
      </c>
      <c r="C913" s="90" t="s">
        <v>39</v>
      </c>
      <c r="D913" s="90">
        <v>1994</v>
      </c>
      <c r="E913" s="90">
        <v>2020</v>
      </c>
      <c r="F913" s="90" t="s">
        <v>46</v>
      </c>
      <c r="G913" s="67">
        <v>10</v>
      </c>
      <c r="H913" s="67">
        <v>1</v>
      </c>
      <c r="I913" s="145">
        <v>3621.9</v>
      </c>
      <c r="J913" s="145">
        <v>2672</v>
      </c>
      <c r="K913" s="145">
        <v>2672</v>
      </c>
      <c r="L913" s="146">
        <v>89</v>
      </c>
      <c r="M913" s="145">
        <f t="shared" si="218"/>
        <v>18844787.68</v>
      </c>
      <c r="N913" s="145">
        <v>0</v>
      </c>
      <c r="O913" s="145">
        <v>0</v>
      </c>
      <c r="P913" s="145">
        <v>0</v>
      </c>
      <c r="Q913" s="145">
        <f>'Таблица 3 '!C910</f>
        <v>18844787.68</v>
      </c>
      <c r="R913" s="145">
        <f t="shared" si="219"/>
        <v>18844787.68</v>
      </c>
      <c r="S913" s="145">
        <v>0</v>
      </c>
      <c r="T913" s="91">
        <f t="shared" si="216"/>
        <v>7052.69</v>
      </c>
      <c r="U913" s="91">
        <v>7052.69</v>
      </c>
      <c r="V913" s="148" t="s">
        <v>629</v>
      </c>
    </row>
    <row r="914" spans="1:22" s="5" customFormat="1" ht="45" customHeight="1" x14ac:dyDescent="0.25">
      <c r="A914" s="90">
        <v>80</v>
      </c>
      <c r="B914" s="68" t="s">
        <v>206</v>
      </c>
      <c r="C914" s="90" t="s">
        <v>39</v>
      </c>
      <c r="D914" s="90" t="s">
        <v>172</v>
      </c>
      <c r="E914" s="90" t="s">
        <v>36</v>
      </c>
      <c r="F914" s="90" t="s">
        <v>61</v>
      </c>
      <c r="G914" s="67">
        <v>2</v>
      </c>
      <c r="H914" s="67">
        <v>1</v>
      </c>
      <c r="I914" s="145">
        <v>508.9</v>
      </c>
      <c r="J914" s="145">
        <v>279</v>
      </c>
      <c r="K914" s="145">
        <v>242.4</v>
      </c>
      <c r="L914" s="146">
        <v>11</v>
      </c>
      <c r="M914" s="145">
        <f t="shared" si="218"/>
        <v>1783995.75</v>
      </c>
      <c r="N914" s="145">
        <v>0</v>
      </c>
      <c r="O914" s="145">
        <v>0</v>
      </c>
      <c r="P914" s="145">
        <v>0</v>
      </c>
      <c r="Q914" s="145">
        <f>'Таблица 3 '!C911</f>
        <v>1783995.75</v>
      </c>
      <c r="R914" s="145">
        <f t="shared" si="219"/>
        <v>1783995.75</v>
      </c>
      <c r="S914" s="145">
        <v>0</v>
      </c>
      <c r="T914" s="91">
        <f t="shared" si="216"/>
        <v>6394.25</v>
      </c>
      <c r="U914" s="91">
        <v>6394.25</v>
      </c>
      <c r="V914" s="148" t="s">
        <v>629</v>
      </c>
    </row>
    <row r="915" spans="1:22" s="5" customFormat="1" ht="45" customHeight="1" x14ac:dyDescent="0.25">
      <c r="A915" s="90">
        <v>81</v>
      </c>
      <c r="B915" s="68" t="s">
        <v>556</v>
      </c>
      <c r="C915" s="90" t="s">
        <v>39</v>
      </c>
      <c r="D915" s="90">
        <v>1994</v>
      </c>
      <c r="E915" s="90" t="s">
        <v>36</v>
      </c>
      <c r="F915" s="90" t="s">
        <v>61</v>
      </c>
      <c r="G915" s="67">
        <v>2</v>
      </c>
      <c r="H915" s="67">
        <v>1</v>
      </c>
      <c r="I915" s="145">
        <v>9550.9</v>
      </c>
      <c r="J915" s="145">
        <v>8094.3</v>
      </c>
      <c r="K915" s="145">
        <v>8024.5</v>
      </c>
      <c r="L915" s="146">
        <v>243</v>
      </c>
      <c r="M915" s="145">
        <f t="shared" si="218"/>
        <v>16005180.48</v>
      </c>
      <c r="N915" s="145">
        <v>0</v>
      </c>
      <c r="O915" s="145">
        <v>0</v>
      </c>
      <c r="P915" s="145">
        <v>0</v>
      </c>
      <c r="Q915" s="145">
        <f>'Таблица 3 '!C912</f>
        <v>16005180.48</v>
      </c>
      <c r="R915" s="145">
        <f t="shared" si="219"/>
        <v>16005180.48</v>
      </c>
      <c r="S915" s="145">
        <v>0</v>
      </c>
      <c r="T915" s="91">
        <f t="shared" si="216"/>
        <v>1977.3396686557207</v>
      </c>
      <c r="U915" s="91">
        <v>1977.34</v>
      </c>
      <c r="V915" s="148" t="s">
        <v>629</v>
      </c>
    </row>
    <row r="916" spans="1:22" s="5" customFormat="1" ht="45" customHeight="1" x14ac:dyDescent="0.25">
      <c r="A916" s="90">
        <v>82</v>
      </c>
      <c r="B916" s="68" t="s">
        <v>724</v>
      </c>
      <c r="C916" s="90" t="s">
        <v>39</v>
      </c>
      <c r="D916" s="90">
        <v>1995</v>
      </c>
      <c r="E916" s="90" t="s">
        <v>35</v>
      </c>
      <c r="F916" s="90" t="s">
        <v>61</v>
      </c>
      <c r="G916" s="67">
        <v>9</v>
      </c>
      <c r="H916" s="67">
        <v>3</v>
      </c>
      <c r="I916" s="145">
        <v>8660.34</v>
      </c>
      <c r="J916" s="145">
        <v>7372.4</v>
      </c>
      <c r="K916" s="145">
        <v>7372.4</v>
      </c>
      <c r="L916" s="146">
        <v>145</v>
      </c>
      <c r="M916" s="145">
        <f t="shared" si="218"/>
        <v>2462381.6</v>
      </c>
      <c r="N916" s="145">
        <v>0</v>
      </c>
      <c r="O916" s="145">
        <v>0</v>
      </c>
      <c r="P916" s="145">
        <v>0</v>
      </c>
      <c r="Q916" s="145">
        <f>'Таблица 3 '!C913</f>
        <v>2462381.6</v>
      </c>
      <c r="R916" s="145">
        <f t="shared" si="219"/>
        <v>2462381.6</v>
      </c>
      <c r="S916" s="145">
        <v>0</v>
      </c>
      <c r="T916" s="91">
        <f t="shared" si="216"/>
        <v>334.00000000000006</v>
      </c>
      <c r="U916" s="91">
        <v>334</v>
      </c>
      <c r="V916" s="148" t="s">
        <v>629</v>
      </c>
    </row>
    <row r="917" spans="1:22" s="5" customFormat="1" ht="45" customHeight="1" x14ac:dyDescent="0.25">
      <c r="A917" s="90">
        <v>83</v>
      </c>
      <c r="B917" s="68" t="s">
        <v>217</v>
      </c>
      <c r="C917" s="90" t="s">
        <v>39</v>
      </c>
      <c r="D917" s="90">
        <v>1968</v>
      </c>
      <c r="E917" s="90">
        <v>2021</v>
      </c>
      <c r="F917" s="90" t="s">
        <v>61</v>
      </c>
      <c r="G917" s="67">
        <v>5</v>
      </c>
      <c r="H917" s="67">
        <v>4</v>
      </c>
      <c r="I917" s="145">
        <v>4187.2</v>
      </c>
      <c r="J917" s="145">
        <v>4083.7</v>
      </c>
      <c r="K917" s="145">
        <v>3665.7</v>
      </c>
      <c r="L917" s="146">
        <v>108</v>
      </c>
      <c r="M917" s="145">
        <f t="shared" si="218"/>
        <v>11094413.285</v>
      </c>
      <c r="N917" s="145">
        <v>0</v>
      </c>
      <c r="O917" s="145">
        <v>0</v>
      </c>
      <c r="P917" s="145">
        <v>0</v>
      </c>
      <c r="Q917" s="145">
        <f>'Таблица 3 '!C914</f>
        <v>11094413.285</v>
      </c>
      <c r="R917" s="145">
        <f t="shared" si="219"/>
        <v>11094413.285</v>
      </c>
      <c r="S917" s="145">
        <v>0</v>
      </c>
      <c r="T917" s="91">
        <f t="shared" si="216"/>
        <v>2716.7552183069279</v>
      </c>
      <c r="U917" s="91">
        <v>2716.76</v>
      </c>
      <c r="V917" s="148" t="s">
        <v>629</v>
      </c>
    </row>
    <row r="918" spans="1:22" s="6" customFormat="1" ht="45.75" customHeight="1" x14ac:dyDescent="0.25">
      <c r="A918" s="90">
        <v>84</v>
      </c>
      <c r="B918" s="68" t="s">
        <v>219</v>
      </c>
      <c r="C918" s="90" t="s">
        <v>39</v>
      </c>
      <c r="D918" s="90">
        <v>1979</v>
      </c>
      <c r="E918" s="90" t="s">
        <v>36</v>
      </c>
      <c r="F918" s="90" t="s">
        <v>40</v>
      </c>
      <c r="G918" s="67">
        <v>2</v>
      </c>
      <c r="H918" s="67">
        <v>1</v>
      </c>
      <c r="I918" s="145">
        <v>493.9</v>
      </c>
      <c r="J918" s="145">
        <v>485.8</v>
      </c>
      <c r="K918" s="145">
        <v>424.9</v>
      </c>
      <c r="L918" s="146">
        <v>10</v>
      </c>
      <c r="M918" s="145">
        <f t="shared" si="218"/>
        <v>1791144.6</v>
      </c>
      <c r="N918" s="145">
        <v>0</v>
      </c>
      <c r="O918" s="145">
        <v>0</v>
      </c>
      <c r="P918" s="145">
        <v>0</v>
      </c>
      <c r="Q918" s="145">
        <f>'Таблица 3 '!C915</f>
        <v>1791144.6</v>
      </c>
      <c r="R918" s="145">
        <f t="shared" si="219"/>
        <v>1791144.6</v>
      </c>
      <c r="S918" s="145">
        <v>0</v>
      </c>
      <c r="T918" s="91">
        <f t="shared" si="216"/>
        <v>3687</v>
      </c>
      <c r="U918" s="91">
        <v>3687</v>
      </c>
      <c r="V918" s="148" t="s">
        <v>629</v>
      </c>
    </row>
    <row r="919" spans="1:22" s="5" customFormat="1" ht="45" customHeight="1" x14ac:dyDescent="0.25">
      <c r="A919" s="90">
        <v>85</v>
      </c>
      <c r="B919" s="68" t="s">
        <v>725</v>
      </c>
      <c r="C919" s="90" t="s">
        <v>39</v>
      </c>
      <c r="D919" s="90">
        <v>1991</v>
      </c>
      <c r="E919" s="90" t="s">
        <v>36</v>
      </c>
      <c r="F919" s="90" t="s">
        <v>46</v>
      </c>
      <c r="G919" s="67">
        <v>10</v>
      </c>
      <c r="H919" s="67">
        <v>2</v>
      </c>
      <c r="I919" s="145">
        <v>5027.3999999999996</v>
      </c>
      <c r="J919" s="145">
        <v>4880.6000000000004</v>
      </c>
      <c r="K919" s="145">
        <v>4692.6000000000004</v>
      </c>
      <c r="L919" s="146">
        <v>189</v>
      </c>
      <c r="M919" s="145">
        <f t="shared" si="218"/>
        <v>34421358.814000003</v>
      </c>
      <c r="N919" s="145">
        <v>0</v>
      </c>
      <c r="O919" s="145">
        <v>0</v>
      </c>
      <c r="P919" s="145">
        <v>0</v>
      </c>
      <c r="Q919" s="145">
        <f>'Таблица 3 '!C916</f>
        <v>34421358.814000003</v>
      </c>
      <c r="R919" s="145">
        <f t="shared" si="219"/>
        <v>34421358.814000003</v>
      </c>
      <c r="S919" s="145">
        <v>0</v>
      </c>
      <c r="T919" s="91">
        <f t="shared" si="216"/>
        <v>7052.6900000000005</v>
      </c>
      <c r="U919" s="91">
        <v>7052.6900000000005</v>
      </c>
      <c r="V919" s="148" t="s">
        <v>629</v>
      </c>
    </row>
    <row r="920" spans="1:22" s="6" customFormat="1" ht="45" customHeight="1" x14ac:dyDescent="0.25">
      <c r="A920" s="90">
        <v>86</v>
      </c>
      <c r="B920" s="68" t="s">
        <v>726</v>
      </c>
      <c r="C920" s="90" t="s">
        <v>39</v>
      </c>
      <c r="D920" s="90">
        <v>1979</v>
      </c>
      <c r="E920" s="90">
        <v>2021</v>
      </c>
      <c r="F920" s="90" t="s">
        <v>46</v>
      </c>
      <c r="G920" s="67">
        <v>5</v>
      </c>
      <c r="H920" s="67">
        <v>4</v>
      </c>
      <c r="I920" s="145">
        <v>3743.3</v>
      </c>
      <c r="J920" s="145">
        <v>3743.3</v>
      </c>
      <c r="K920" s="145">
        <v>3743.3</v>
      </c>
      <c r="L920" s="146">
        <v>80</v>
      </c>
      <c r="M920" s="145">
        <f t="shared" si="218"/>
        <v>999461.1</v>
      </c>
      <c r="N920" s="145">
        <v>0</v>
      </c>
      <c r="O920" s="145">
        <v>0</v>
      </c>
      <c r="P920" s="145">
        <v>0</v>
      </c>
      <c r="Q920" s="145">
        <f>'Таблица 3 '!C917</f>
        <v>999461.1</v>
      </c>
      <c r="R920" s="145">
        <f t="shared" si="219"/>
        <v>999461.1</v>
      </c>
      <c r="S920" s="145">
        <v>0</v>
      </c>
      <c r="T920" s="91">
        <f t="shared" si="216"/>
        <v>267</v>
      </c>
      <c r="U920" s="91">
        <v>267</v>
      </c>
      <c r="V920" s="148" t="s">
        <v>629</v>
      </c>
    </row>
    <row r="921" spans="1:22" s="4" customFormat="1" ht="29.25" customHeight="1" x14ac:dyDescent="0.25">
      <c r="A921" s="102" t="s">
        <v>233</v>
      </c>
      <c r="B921" s="102"/>
      <c r="C921" s="139" t="s">
        <v>35</v>
      </c>
      <c r="D921" s="139" t="s">
        <v>35</v>
      </c>
      <c r="E921" s="139" t="s">
        <v>35</v>
      </c>
      <c r="F921" s="139" t="s">
        <v>35</v>
      </c>
      <c r="G921" s="140" t="s">
        <v>35</v>
      </c>
      <c r="H921" s="140" t="s">
        <v>35</v>
      </c>
      <c r="I921" s="141">
        <f>SUM(I922:I927)</f>
        <v>5493.18</v>
      </c>
      <c r="J921" s="141">
        <f t="shared" ref="J921:S921" si="220">SUM(J922:J927)</f>
        <v>4875.4699999999993</v>
      </c>
      <c r="K921" s="141">
        <f t="shared" si="220"/>
        <v>4257</v>
      </c>
      <c r="L921" s="142">
        <f t="shared" si="220"/>
        <v>191</v>
      </c>
      <c r="M921" s="141">
        <f t="shared" si="220"/>
        <v>7729750.4025999987</v>
      </c>
      <c r="N921" s="141">
        <f t="shared" si="220"/>
        <v>0</v>
      </c>
      <c r="O921" s="141">
        <f t="shared" si="220"/>
        <v>0</v>
      </c>
      <c r="P921" s="141">
        <f t="shared" si="220"/>
        <v>0</v>
      </c>
      <c r="Q921" s="141">
        <f t="shared" si="220"/>
        <v>7729750.4025999987</v>
      </c>
      <c r="R921" s="141">
        <f t="shared" si="220"/>
        <v>7729750.4025999987</v>
      </c>
      <c r="S921" s="141">
        <f t="shared" si="220"/>
        <v>0</v>
      </c>
      <c r="T921" s="143" t="s">
        <v>36</v>
      </c>
      <c r="U921" s="143" t="s">
        <v>36</v>
      </c>
      <c r="V921" s="144" t="s">
        <v>36</v>
      </c>
    </row>
    <row r="922" spans="1:22" s="5" customFormat="1" ht="48" customHeight="1" x14ac:dyDescent="0.25">
      <c r="A922" s="90">
        <v>1</v>
      </c>
      <c r="B922" s="68" t="s">
        <v>727</v>
      </c>
      <c r="C922" s="90" t="s">
        <v>39</v>
      </c>
      <c r="D922" s="90" t="s">
        <v>728</v>
      </c>
      <c r="E922" s="90" t="s">
        <v>36</v>
      </c>
      <c r="F922" s="90" t="s">
        <v>61</v>
      </c>
      <c r="G922" s="67">
        <v>3</v>
      </c>
      <c r="H922" s="67">
        <v>1</v>
      </c>
      <c r="I922" s="145">
        <v>760.81</v>
      </c>
      <c r="J922" s="145">
        <v>727.02</v>
      </c>
      <c r="K922" s="145">
        <v>616.72</v>
      </c>
      <c r="L922" s="146">
        <v>22</v>
      </c>
      <c r="M922" s="145">
        <f t="shared" ref="M922:M927" si="221">SUM(N922:Q922)</f>
        <v>364513.28759999998</v>
      </c>
      <c r="N922" s="145">
        <v>0</v>
      </c>
      <c r="O922" s="145">
        <v>0</v>
      </c>
      <c r="P922" s="145">
        <v>0</v>
      </c>
      <c r="Q922" s="145">
        <f>'Таблица 3 '!C919</f>
        <v>364513.28759999998</v>
      </c>
      <c r="R922" s="145">
        <f t="shared" ref="R922:R927" si="222">Q922</f>
        <v>364513.28759999998</v>
      </c>
      <c r="S922" s="145">
        <v>0</v>
      </c>
      <c r="T922" s="91">
        <f t="shared" si="216"/>
        <v>501.38</v>
      </c>
      <c r="U922" s="91">
        <v>501.38</v>
      </c>
      <c r="V922" s="148" t="s">
        <v>629</v>
      </c>
    </row>
    <row r="923" spans="1:22" s="5" customFormat="1" ht="48" customHeight="1" x14ac:dyDescent="0.25">
      <c r="A923" s="90">
        <v>2</v>
      </c>
      <c r="B923" s="68" t="s">
        <v>729</v>
      </c>
      <c r="C923" s="90" t="s">
        <v>39</v>
      </c>
      <c r="D923" s="90" t="s">
        <v>126</v>
      </c>
      <c r="E923" s="90" t="s">
        <v>36</v>
      </c>
      <c r="F923" s="90" t="s">
        <v>61</v>
      </c>
      <c r="G923" s="67">
        <v>2</v>
      </c>
      <c r="H923" s="67">
        <v>2</v>
      </c>
      <c r="I923" s="145">
        <v>474.12</v>
      </c>
      <c r="J923" s="145">
        <v>410.39</v>
      </c>
      <c r="K923" s="145">
        <v>410.39</v>
      </c>
      <c r="L923" s="146">
        <v>16</v>
      </c>
      <c r="M923" s="145">
        <f t="shared" si="221"/>
        <v>1066126.3289999999</v>
      </c>
      <c r="N923" s="145">
        <v>0</v>
      </c>
      <c r="O923" s="145">
        <v>0</v>
      </c>
      <c r="P923" s="145">
        <v>0</v>
      </c>
      <c r="Q923" s="145">
        <f>'Таблица 3 '!C920</f>
        <v>1066126.3289999999</v>
      </c>
      <c r="R923" s="145">
        <f t="shared" si="222"/>
        <v>1066126.3289999999</v>
      </c>
      <c r="S923" s="145">
        <v>0</v>
      </c>
      <c r="T923" s="91">
        <f t="shared" si="216"/>
        <v>2597.8370062623358</v>
      </c>
      <c r="U923" s="91">
        <v>2597.8370062623358</v>
      </c>
      <c r="V923" s="148" t="s">
        <v>629</v>
      </c>
    </row>
    <row r="924" spans="1:22" s="6" customFormat="1" ht="45.75" customHeight="1" x14ac:dyDescent="0.25">
      <c r="A924" s="90">
        <v>3</v>
      </c>
      <c r="B924" s="68" t="s">
        <v>564</v>
      </c>
      <c r="C924" s="90" t="s">
        <v>39</v>
      </c>
      <c r="D924" s="90">
        <v>1979</v>
      </c>
      <c r="E924" s="90">
        <v>2019</v>
      </c>
      <c r="F924" s="90" t="s">
        <v>61</v>
      </c>
      <c r="G924" s="67">
        <v>2</v>
      </c>
      <c r="H924" s="67">
        <v>2</v>
      </c>
      <c r="I924" s="145">
        <v>663.72</v>
      </c>
      <c r="J924" s="145">
        <v>515.88</v>
      </c>
      <c r="K924" s="145">
        <v>428.88</v>
      </c>
      <c r="L924" s="146">
        <v>23</v>
      </c>
      <c r="M924" s="145">
        <f t="shared" si="221"/>
        <v>4651506.43</v>
      </c>
      <c r="N924" s="145">
        <v>0</v>
      </c>
      <c r="O924" s="145">
        <v>0</v>
      </c>
      <c r="P924" s="145">
        <v>0</v>
      </c>
      <c r="Q924" s="145">
        <f>'Таблица 3 '!C921</f>
        <v>4651506.43</v>
      </c>
      <c r="R924" s="145">
        <f t="shared" si="222"/>
        <v>4651506.43</v>
      </c>
      <c r="S924" s="145">
        <v>0</v>
      </c>
      <c r="T924" s="91">
        <f t="shared" si="216"/>
        <v>9016.6442389703025</v>
      </c>
      <c r="U924" s="91">
        <v>1218</v>
      </c>
      <c r="V924" s="148" t="s">
        <v>629</v>
      </c>
    </row>
    <row r="925" spans="1:22" s="6" customFormat="1" ht="45.75" customHeight="1" x14ac:dyDescent="0.25">
      <c r="A925" s="90">
        <v>4</v>
      </c>
      <c r="B925" s="68" t="s">
        <v>565</v>
      </c>
      <c r="C925" s="90" t="s">
        <v>39</v>
      </c>
      <c r="D925" s="90">
        <v>1972</v>
      </c>
      <c r="E925" s="90" t="s">
        <v>36</v>
      </c>
      <c r="F925" s="90" t="s">
        <v>61</v>
      </c>
      <c r="G925" s="67">
        <v>2</v>
      </c>
      <c r="H925" s="67">
        <v>2</v>
      </c>
      <c r="I925" s="145">
        <v>774.4</v>
      </c>
      <c r="J925" s="145">
        <v>730.98</v>
      </c>
      <c r="K925" s="145">
        <v>730.98</v>
      </c>
      <c r="L925" s="146">
        <v>28</v>
      </c>
      <c r="M925" s="145">
        <f t="shared" si="221"/>
        <v>398566.5</v>
      </c>
      <c r="N925" s="145">
        <v>0</v>
      </c>
      <c r="O925" s="145">
        <v>0</v>
      </c>
      <c r="P925" s="145">
        <v>0</v>
      </c>
      <c r="Q925" s="145">
        <f>'Таблица 3 '!C922</f>
        <v>398566.5</v>
      </c>
      <c r="R925" s="145">
        <f t="shared" si="222"/>
        <v>398566.5</v>
      </c>
      <c r="S925" s="145">
        <v>0</v>
      </c>
      <c r="T925" s="91">
        <f t="shared" si="216"/>
        <v>545.24952803086262</v>
      </c>
      <c r="U925" s="91">
        <v>211.25</v>
      </c>
      <c r="V925" s="148" t="s">
        <v>629</v>
      </c>
    </row>
    <row r="926" spans="1:22" s="5" customFormat="1" ht="48" customHeight="1" x14ac:dyDescent="0.25">
      <c r="A926" s="90">
        <v>5</v>
      </c>
      <c r="B926" s="68" t="s">
        <v>730</v>
      </c>
      <c r="C926" s="90" t="s">
        <v>39</v>
      </c>
      <c r="D926" s="90" t="s">
        <v>100</v>
      </c>
      <c r="E926" s="90" t="s">
        <v>36</v>
      </c>
      <c r="F926" s="90" t="s">
        <v>61</v>
      </c>
      <c r="G926" s="67">
        <v>2</v>
      </c>
      <c r="H926" s="67">
        <v>3</v>
      </c>
      <c r="I926" s="145">
        <v>1106.2</v>
      </c>
      <c r="J926" s="145">
        <v>925.64</v>
      </c>
      <c r="K926" s="145">
        <v>727.51</v>
      </c>
      <c r="L926" s="146">
        <v>40</v>
      </c>
      <c r="M926" s="145">
        <f t="shared" si="221"/>
        <v>464097.38319999998</v>
      </c>
      <c r="N926" s="145">
        <v>0</v>
      </c>
      <c r="O926" s="145">
        <v>0</v>
      </c>
      <c r="P926" s="145">
        <v>0</v>
      </c>
      <c r="Q926" s="145">
        <f>'Таблица 3 '!C923</f>
        <v>464097.38319999998</v>
      </c>
      <c r="R926" s="145">
        <f t="shared" si="222"/>
        <v>464097.38319999998</v>
      </c>
      <c r="S926" s="145">
        <v>0</v>
      </c>
      <c r="T926" s="91">
        <f t="shared" si="216"/>
        <v>501.38</v>
      </c>
      <c r="U926" s="91">
        <v>501.38</v>
      </c>
      <c r="V926" s="148" t="s">
        <v>629</v>
      </c>
    </row>
    <row r="927" spans="1:22" s="5" customFormat="1" ht="48" customHeight="1" x14ac:dyDescent="0.25">
      <c r="A927" s="90">
        <v>6</v>
      </c>
      <c r="B927" s="68" t="s">
        <v>731</v>
      </c>
      <c r="C927" s="90" t="s">
        <v>39</v>
      </c>
      <c r="D927" s="90" t="s">
        <v>728</v>
      </c>
      <c r="E927" s="90" t="s">
        <v>36</v>
      </c>
      <c r="F927" s="90" t="s">
        <v>61</v>
      </c>
      <c r="G927" s="67">
        <v>3</v>
      </c>
      <c r="H927" s="67">
        <v>3</v>
      </c>
      <c r="I927" s="145">
        <v>1713.93</v>
      </c>
      <c r="J927" s="145">
        <v>1565.56</v>
      </c>
      <c r="K927" s="145">
        <v>1342.52</v>
      </c>
      <c r="L927" s="146">
        <v>62</v>
      </c>
      <c r="M927" s="145">
        <f t="shared" si="221"/>
        <v>784940.47279999999</v>
      </c>
      <c r="N927" s="145">
        <v>0</v>
      </c>
      <c r="O927" s="145">
        <v>0</v>
      </c>
      <c r="P927" s="145">
        <v>0</v>
      </c>
      <c r="Q927" s="145">
        <f>'Таблица 3 '!C924</f>
        <v>784940.47279999999</v>
      </c>
      <c r="R927" s="145">
        <f t="shared" si="222"/>
        <v>784940.47279999999</v>
      </c>
      <c r="S927" s="145">
        <v>0</v>
      </c>
      <c r="T927" s="91">
        <f t="shared" si="216"/>
        <v>501.38</v>
      </c>
      <c r="U927" s="91">
        <v>501.38</v>
      </c>
      <c r="V927" s="148" t="s">
        <v>629</v>
      </c>
    </row>
    <row r="928" spans="1:22" s="4" customFormat="1" ht="32.25" customHeight="1" x14ac:dyDescent="0.25">
      <c r="A928" s="102" t="s">
        <v>235</v>
      </c>
      <c r="B928" s="102"/>
      <c r="C928" s="139" t="s">
        <v>35</v>
      </c>
      <c r="D928" s="139" t="s">
        <v>35</v>
      </c>
      <c r="E928" s="139" t="s">
        <v>35</v>
      </c>
      <c r="F928" s="139" t="s">
        <v>35</v>
      </c>
      <c r="G928" s="140" t="s">
        <v>35</v>
      </c>
      <c r="H928" s="140" t="s">
        <v>35</v>
      </c>
      <c r="I928" s="141">
        <f>SUM(I929:I931)</f>
        <v>2751.12</v>
      </c>
      <c r="J928" s="141">
        <f t="shared" ref="J928:S928" si="223">SUM(J929:J931)</f>
        <v>2751.12</v>
      </c>
      <c r="K928" s="141">
        <f t="shared" si="223"/>
        <v>2440.5100000000002</v>
      </c>
      <c r="L928" s="142">
        <f t="shared" si="223"/>
        <v>93</v>
      </c>
      <c r="M928" s="141">
        <f t="shared" si="223"/>
        <v>12886211.208299998</v>
      </c>
      <c r="N928" s="141">
        <f t="shared" si="223"/>
        <v>0</v>
      </c>
      <c r="O928" s="141">
        <f t="shared" si="223"/>
        <v>0</v>
      </c>
      <c r="P928" s="141">
        <f t="shared" si="223"/>
        <v>0</v>
      </c>
      <c r="Q928" s="141">
        <f t="shared" si="223"/>
        <v>12886211.208299998</v>
      </c>
      <c r="R928" s="141">
        <f t="shared" si="223"/>
        <v>12886211.208299998</v>
      </c>
      <c r="S928" s="141">
        <f t="shared" si="223"/>
        <v>0</v>
      </c>
      <c r="T928" s="143" t="s">
        <v>36</v>
      </c>
      <c r="U928" s="143" t="s">
        <v>36</v>
      </c>
      <c r="V928" s="144" t="s">
        <v>36</v>
      </c>
    </row>
    <row r="929" spans="1:22" s="5" customFormat="1" ht="47.25" customHeight="1" x14ac:dyDescent="0.25">
      <c r="A929" s="90">
        <v>1</v>
      </c>
      <c r="B929" s="68" t="s">
        <v>566</v>
      </c>
      <c r="C929" s="90" t="s">
        <v>39</v>
      </c>
      <c r="D929" s="90" t="s">
        <v>305</v>
      </c>
      <c r="E929" s="90" t="s">
        <v>36</v>
      </c>
      <c r="F929" s="90" t="s">
        <v>36</v>
      </c>
      <c r="G929" s="67">
        <v>2</v>
      </c>
      <c r="H929" s="67">
        <v>2</v>
      </c>
      <c r="I929" s="145">
        <v>791.68</v>
      </c>
      <c r="J929" s="145">
        <v>791.68</v>
      </c>
      <c r="K929" s="145">
        <v>637.98</v>
      </c>
      <c r="L929" s="146">
        <v>24</v>
      </c>
      <c r="M929" s="145">
        <f t="shared" ref="M929:M931" si="224">SUM(N929:Q929)</f>
        <v>3289739.1551999999</v>
      </c>
      <c r="N929" s="145">
        <v>0</v>
      </c>
      <c r="O929" s="145">
        <v>0</v>
      </c>
      <c r="P929" s="145">
        <v>0</v>
      </c>
      <c r="Q929" s="145">
        <f>'Таблица 3 '!C926</f>
        <v>3289739.1551999999</v>
      </c>
      <c r="R929" s="145">
        <f t="shared" ref="R929:R931" si="225">Q929</f>
        <v>3289739.1551999999</v>
      </c>
      <c r="S929" s="145">
        <v>0</v>
      </c>
      <c r="T929" s="91">
        <f t="shared" si="216"/>
        <v>4155.3900000000003</v>
      </c>
      <c r="U929" s="91">
        <v>4155.3900000000003</v>
      </c>
      <c r="V929" s="148" t="s">
        <v>629</v>
      </c>
    </row>
    <row r="930" spans="1:22" s="5" customFormat="1" ht="47.25" customHeight="1" x14ac:dyDescent="0.25">
      <c r="A930" s="90">
        <v>2</v>
      </c>
      <c r="B930" s="68" t="s">
        <v>732</v>
      </c>
      <c r="C930" s="90" t="s">
        <v>39</v>
      </c>
      <c r="D930" s="90">
        <v>1976</v>
      </c>
      <c r="E930" s="90" t="s">
        <v>36</v>
      </c>
      <c r="F930" s="90" t="s">
        <v>36</v>
      </c>
      <c r="G930" s="67">
        <v>2</v>
      </c>
      <c r="H930" s="67">
        <v>2</v>
      </c>
      <c r="I930" s="145">
        <v>1146.1500000000001</v>
      </c>
      <c r="J930" s="145">
        <v>1146.1500000000001</v>
      </c>
      <c r="K930" s="145">
        <v>1096.6400000000001</v>
      </c>
      <c r="L930" s="146">
        <v>49</v>
      </c>
      <c r="M930" s="145">
        <f t="shared" si="224"/>
        <v>6216934.9199999999</v>
      </c>
      <c r="N930" s="145">
        <v>0</v>
      </c>
      <c r="O930" s="145">
        <v>0</v>
      </c>
      <c r="P930" s="145">
        <v>0</v>
      </c>
      <c r="Q930" s="145">
        <f>'Таблица 3 '!C927</f>
        <v>6216934.9199999999</v>
      </c>
      <c r="R930" s="145">
        <f t="shared" si="225"/>
        <v>6216934.9199999999</v>
      </c>
      <c r="S930" s="145">
        <v>0</v>
      </c>
      <c r="T930" s="91">
        <f t="shared" si="216"/>
        <v>5424.1896086899615</v>
      </c>
      <c r="U930" s="91">
        <v>319.57</v>
      </c>
      <c r="V930" s="148" t="s">
        <v>629</v>
      </c>
    </row>
    <row r="931" spans="1:22" s="5" customFormat="1" ht="47.25" customHeight="1" x14ac:dyDescent="0.25">
      <c r="A931" s="90">
        <v>3</v>
      </c>
      <c r="B931" s="68" t="s">
        <v>568</v>
      </c>
      <c r="C931" s="90" t="s">
        <v>39</v>
      </c>
      <c r="D931" s="90" t="s">
        <v>733</v>
      </c>
      <c r="E931" s="90" t="s">
        <v>36</v>
      </c>
      <c r="F931" s="90" t="s">
        <v>36</v>
      </c>
      <c r="G931" s="67">
        <v>2</v>
      </c>
      <c r="H931" s="67">
        <v>2</v>
      </c>
      <c r="I931" s="145">
        <v>813.29</v>
      </c>
      <c r="J931" s="145">
        <v>813.29</v>
      </c>
      <c r="K931" s="145">
        <v>705.89</v>
      </c>
      <c r="L931" s="146">
        <v>20</v>
      </c>
      <c r="M931" s="145">
        <f t="shared" si="224"/>
        <v>3379537.1331000002</v>
      </c>
      <c r="N931" s="145">
        <v>0</v>
      </c>
      <c r="O931" s="145">
        <v>0</v>
      </c>
      <c r="P931" s="145">
        <v>0</v>
      </c>
      <c r="Q931" s="145">
        <f>'Таблица 3 '!C928</f>
        <v>3379537.1331000002</v>
      </c>
      <c r="R931" s="145">
        <f t="shared" si="225"/>
        <v>3379537.1331000002</v>
      </c>
      <c r="S931" s="145">
        <v>0</v>
      </c>
      <c r="T931" s="91">
        <f t="shared" si="216"/>
        <v>4155.3900000000003</v>
      </c>
      <c r="U931" s="91">
        <v>4155.3900000000003</v>
      </c>
      <c r="V931" s="148" t="s">
        <v>629</v>
      </c>
    </row>
    <row r="932" spans="1:22" s="4" customFormat="1" ht="35.25" customHeight="1" x14ac:dyDescent="0.25">
      <c r="A932" s="102" t="s">
        <v>238</v>
      </c>
      <c r="B932" s="102"/>
      <c r="C932" s="139" t="s">
        <v>35</v>
      </c>
      <c r="D932" s="139" t="s">
        <v>35</v>
      </c>
      <c r="E932" s="139" t="s">
        <v>35</v>
      </c>
      <c r="F932" s="139" t="s">
        <v>35</v>
      </c>
      <c r="G932" s="140" t="s">
        <v>35</v>
      </c>
      <c r="H932" s="140" t="s">
        <v>35</v>
      </c>
      <c r="I932" s="141">
        <f>I933</f>
        <v>555.1</v>
      </c>
      <c r="J932" s="141">
        <f t="shared" ref="J932:S932" si="226">J933</f>
        <v>498</v>
      </c>
      <c r="K932" s="141">
        <f t="shared" si="226"/>
        <v>498</v>
      </c>
      <c r="L932" s="142">
        <f t="shared" si="226"/>
        <v>24</v>
      </c>
      <c r="M932" s="141">
        <f t="shared" si="226"/>
        <v>1021646.4</v>
      </c>
      <c r="N932" s="141">
        <f t="shared" si="226"/>
        <v>0</v>
      </c>
      <c r="O932" s="141">
        <f t="shared" si="226"/>
        <v>0</v>
      </c>
      <c r="P932" s="141">
        <f t="shared" si="226"/>
        <v>0</v>
      </c>
      <c r="Q932" s="141">
        <f t="shared" si="226"/>
        <v>1021646.4</v>
      </c>
      <c r="R932" s="141">
        <f t="shared" si="226"/>
        <v>1021646.4</v>
      </c>
      <c r="S932" s="141">
        <f t="shared" si="226"/>
        <v>0</v>
      </c>
      <c r="T932" s="143" t="s">
        <v>36</v>
      </c>
      <c r="U932" s="143" t="s">
        <v>36</v>
      </c>
      <c r="V932" s="144" t="s">
        <v>36</v>
      </c>
    </row>
    <row r="933" spans="1:22" s="6" customFormat="1" ht="45" x14ac:dyDescent="0.25">
      <c r="A933" s="90">
        <v>1</v>
      </c>
      <c r="B933" s="68" t="s">
        <v>734</v>
      </c>
      <c r="C933" s="90" t="s">
        <v>39</v>
      </c>
      <c r="D933" s="90">
        <v>1975</v>
      </c>
      <c r="E933" s="90" t="s">
        <v>36</v>
      </c>
      <c r="F933" s="90" t="s">
        <v>40</v>
      </c>
      <c r="G933" s="67">
        <v>2</v>
      </c>
      <c r="H933" s="67">
        <v>2</v>
      </c>
      <c r="I933" s="145">
        <v>555.1</v>
      </c>
      <c r="J933" s="145">
        <v>498</v>
      </c>
      <c r="K933" s="145">
        <v>498</v>
      </c>
      <c r="L933" s="146">
        <v>24</v>
      </c>
      <c r="M933" s="145">
        <f t="shared" ref="M933" si="227">SUM(N933:Q933)</f>
        <v>1021646.4</v>
      </c>
      <c r="N933" s="145">
        <v>0</v>
      </c>
      <c r="O933" s="145">
        <v>0</v>
      </c>
      <c r="P933" s="145">
        <v>0</v>
      </c>
      <c r="Q933" s="145">
        <f>'Таблица 3 '!C930</f>
        <v>1021646.4</v>
      </c>
      <c r="R933" s="145">
        <f t="shared" ref="R933" si="228">Q933</f>
        <v>1021646.4</v>
      </c>
      <c r="S933" s="145">
        <v>0</v>
      </c>
      <c r="T933" s="91">
        <f t="shared" ref="T933:T998" si="229">M933/J933</f>
        <v>2051.4987951807229</v>
      </c>
      <c r="U933" s="91">
        <v>2051.4987951807229</v>
      </c>
      <c r="V933" s="148" t="s">
        <v>629</v>
      </c>
    </row>
    <row r="934" spans="1:22" s="4" customFormat="1" ht="32.25" customHeight="1" x14ac:dyDescent="0.25">
      <c r="A934" s="102" t="s">
        <v>240</v>
      </c>
      <c r="B934" s="102"/>
      <c r="C934" s="139" t="s">
        <v>35</v>
      </c>
      <c r="D934" s="139" t="s">
        <v>35</v>
      </c>
      <c r="E934" s="139" t="s">
        <v>35</v>
      </c>
      <c r="F934" s="139" t="s">
        <v>35</v>
      </c>
      <c r="G934" s="140" t="s">
        <v>35</v>
      </c>
      <c r="H934" s="140" t="s">
        <v>35</v>
      </c>
      <c r="I934" s="141">
        <f>SUM(I935:I936)</f>
        <v>2636.4</v>
      </c>
      <c r="J934" s="141">
        <f t="shared" ref="J934:S934" si="230">SUM(J935:J936)</f>
        <v>2045.1</v>
      </c>
      <c r="K934" s="141">
        <f t="shared" si="230"/>
        <v>1978.3</v>
      </c>
      <c r="L934" s="142">
        <f t="shared" si="230"/>
        <v>90</v>
      </c>
      <c r="M934" s="141">
        <f t="shared" si="230"/>
        <v>3658513.52</v>
      </c>
      <c r="N934" s="141">
        <f t="shared" si="230"/>
        <v>0</v>
      </c>
      <c r="O934" s="141">
        <f t="shared" si="230"/>
        <v>0</v>
      </c>
      <c r="P934" s="141">
        <f t="shared" si="230"/>
        <v>0</v>
      </c>
      <c r="Q934" s="141">
        <f t="shared" si="230"/>
        <v>3658513.52</v>
      </c>
      <c r="R934" s="141">
        <f t="shared" si="230"/>
        <v>3658513.52</v>
      </c>
      <c r="S934" s="141">
        <f t="shared" si="230"/>
        <v>0</v>
      </c>
      <c r="T934" s="143" t="s">
        <v>36</v>
      </c>
      <c r="U934" s="143" t="s">
        <v>36</v>
      </c>
      <c r="V934" s="144" t="s">
        <v>36</v>
      </c>
    </row>
    <row r="935" spans="1:22" s="5" customFormat="1" ht="47.25" customHeight="1" x14ac:dyDescent="0.25">
      <c r="A935" s="90">
        <v>1</v>
      </c>
      <c r="B935" s="68" t="s">
        <v>735</v>
      </c>
      <c r="C935" s="90" t="s">
        <v>39</v>
      </c>
      <c r="D935" s="90" t="s">
        <v>320</v>
      </c>
      <c r="E935" s="90" t="s">
        <v>36</v>
      </c>
      <c r="F935" s="90" t="s">
        <v>61</v>
      </c>
      <c r="G935" s="67">
        <v>2</v>
      </c>
      <c r="H935" s="67">
        <v>2</v>
      </c>
      <c r="I935" s="145">
        <v>792.5</v>
      </c>
      <c r="J935" s="145">
        <v>728.1</v>
      </c>
      <c r="K935" s="145">
        <v>661.3</v>
      </c>
      <c r="L935" s="146">
        <v>44</v>
      </c>
      <c r="M935" s="145">
        <f t="shared" ref="M935:M936" si="231">SUM(N935:Q935)</f>
        <v>1571068.52</v>
      </c>
      <c r="N935" s="145">
        <v>0</v>
      </c>
      <c r="O935" s="145">
        <v>0</v>
      </c>
      <c r="P935" s="145">
        <v>0</v>
      </c>
      <c r="Q935" s="145">
        <f>'Таблица 3 '!C932</f>
        <v>1571068.52</v>
      </c>
      <c r="R935" s="145">
        <f t="shared" ref="R935:R936" si="232">Q935</f>
        <v>1571068.52</v>
      </c>
      <c r="S935" s="145">
        <v>0</v>
      </c>
      <c r="T935" s="91">
        <f t="shared" si="229"/>
        <v>2157.7647575882434</v>
      </c>
      <c r="U935" s="91">
        <v>2157.7647575882434</v>
      </c>
      <c r="V935" s="148" t="s">
        <v>629</v>
      </c>
    </row>
    <row r="936" spans="1:22" s="5" customFormat="1" ht="47.25" customHeight="1" x14ac:dyDescent="0.25">
      <c r="A936" s="90">
        <v>2</v>
      </c>
      <c r="B936" s="68" t="s">
        <v>736</v>
      </c>
      <c r="C936" s="90" t="s">
        <v>39</v>
      </c>
      <c r="D936" s="90" t="s">
        <v>362</v>
      </c>
      <c r="E936" s="90" t="s">
        <v>36</v>
      </c>
      <c r="F936" s="90" t="s">
        <v>61</v>
      </c>
      <c r="G936" s="67">
        <v>5</v>
      </c>
      <c r="H936" s="67">
        <v>5</v>
      </c>
      <c r="I936" s="145">
        <v>1843.9</v>
      </c>
      <c r="J936" s="145">
        <v>1317</v>
      </c>
      <c r="K936" s="145">
        <v>1317</v>
      </c>
      <c r="L936" s="146">
        <v>46</v>
      </c>
      <c r="M936" s="145">
        <f t="shared" si="231"/>
        <v>2087445</v>
      </c>
      <c r="N936" s="145">
        <v>0</v>
      </c>
      <c r="O936" s="145">
        <v>0</v>
      </c>
      <c r="P936" s="145">
        <v>0</v>
      </c>
      <c r="Q936" s="145">
        <f>'Таблица 3 '!C933</f>
        <v>2087445</v>
      </c>
      <c r="R936" s="145">
        <f t="shared" si="232"/>
        <v>2087445</v>
      </c>
      <c r="S936" s="145">
        <v>0</v>
      </c>
      <c r="T936" s="91">
        <f t="shared" si="229"/>
        <v>1585</v>
      </c>
      <c r="U936" s="91">
        <v>1585</v>
      </c>
      <c r="V936" s="148" t="s">
        <v>629</v>
      </c>
    </row>
    <row r="937" spans="1:22" s="4" customFormat="1" ht="34.5" customHeight="1" x14ac:dyDescent="0.25">
      <c r="A937" s="102" t="s">
        <v>571</v>
      </c>
      <c r="B937" s="102"/>
      <c r="C937" s="139" t="s">
        <v>35</v>
      </c>
      <c r="D937" s="139" t="s">
        <v>35</v>
      </c>
      <c r="E937" s="139" t="s">
        <v>35</v>
      </c>
      <c r="F937" s="139" t="s">
        <v>35</v>
      </c>
      <c r="G937" s="140" t="s">
        <v>35</v>
      </c>
      <c r="H937" s="140" t="s">
        <v>35</v>
      </c>
      <c r="I937" s="141">
        <f>SUM(I938:I942)</f>
        <v>21612.6</v>
      </c>
      <c r="J937" s="141">
        <f t="shared" ref="J937:S937" si="233">SUM(J938:J942)</f>
        <v>15761.299999999997</v>
      </c>
      <c r="K937" s="141">
        <f t="shared" si="233"/>
        <v>15122.099999999999</v>
      </c>
      <c r="L937" s="142">
        <f t="shared" si="233"/>
        <v>412</v>
      </c>
      <c r="M937" s="141">
        <f t="shared" si="233"/>
        <v>34078190.234999999</v>
      </c>
      <c r="N937" s="141">
        <f t="shared" si="233"/>
        <v>0</v>
      </c>
      <c r="O937" s="141">
        <f t="shared" si="233"/>
        <v>0</v>
      </c>
      <c r="P937" s="141">
        <f t="shared" si="233"/>
        <v>0</v>
      </c>
      <c r="Q937" s="141">
        <f t="shared" si="233"/>
        <v>34078190.234999999</v>
      </c>
      <c r="R937" s="141">
        <f t="shared" si="233"/>
        <v>34078190.234999999</v>
      </c>
      <c r="S937" s="141">
        <f t="shared" si="233"/>
        <v>0</v>
      </c>
      <c r="T937" s="143" t="s">
        <v>36</v>
      </c>
      <c r="U937" s="143" t="s">
        <v>36</v>
      </c>
      <c r="V937" s="144" t="s">
        <v>36</v>
      </c>
    </row>
    <row r="938" spans="1:22" s="5" customFormat="1" ht="45" x14ac:dyDescent="0.25">
      <c r="A938" s="90">
        <v>1</v>
      </c>
      <c r="B938" s="68" t="s">
        <v>737</v>
      </c>
      <c r="C938" s="90" t="s">
        <v>39</v>
      </c>
      <c r="D938" s="90" t="s">
        <v>180</v>
      </c>
      <c r="E938" s="90">
        <v>2018</v>
      </c>
      <c r="F938" s="90" t="s">
        <v>46</v>
      </c>
      <c r="G938" s="67">
        <v>5</v>
      </c>
      <c r="H938" s="67">
        <v>4</v>
      </c>
      <c r="I938" s="145">
        <v>6099</v>
      </c>
      <c r="J938" s="145">
        <v>4558.6999999999989</v>
      </c>
      <c r="K938" s="145">
        <v>4367.8999999999996</v>
      </c>
      <c r="L938" s="146">
        <v>120</v>
      </c>
      <c r="M938" s="145">
        <f t="shared" ref="M938:M942" si="234">SUM(N938:Q938)</f>
        <v>9652041.4849999975</v>
      </c>
      <c r="N938" s="145">
        <v>0</v>
      </c>
      <c r="O938" s="145">
        <v>0</v>
      </c>
      <c r="P938" s="145">
        <v>0</v>
      </c>
      <c r="Q938" s="145">
        <f>'Таблица 3 '!C935</f>
        <v>9652041.4849999975</v>
      </c>
      <c r="R938" s="145">
        <f t="shared" ref="R938:R942" si="235">Q938</f>
        <v>9652041.4849999975</v>
      </c>
      <c r="S938" s="145">
        <v>0</v>
      </c>
      <c r="T938" s="91">
        <f t="shared" si="229"/>
        <v>2117.2793746024086</v>
      </c>
      <c r="U938" s="91">
        <v>2117.2800000000002</v>
      </c>
      <c r="V938" s="148" t="s">
        <v>629</v>
      </c>
    </row>
    <row r="939" spans="1:22" s="6" customFormat="1" ht="45" customHeight="1" x14ac:dyDescent="0.25">
      <c r="A939" s="90">
        <v>2</v>
      </c>
      <c r="B939" s="68" t="s">
        <v>738</v>
      </c>
      <c r="C939" s="90" t="s">
        <v>39</v>
      </c>
      <c r="D939" s="90">
        <v>1989</v>
      </c>
      <c r="E939" s="90" t="s">
        <v>35</v>
      </c>
      <c r="F939" s="90" t="s">
        <v>46</v>
      </c>
      <c r="G939" s="67">
        <v>5</v>
      </c>
      <c r="H939" s="67">
        <v>5</v>
      </c>
      <c r="I939" s="145">
        <v>6976</v>
      </c>
      <c r="J939" s="145">
        <v>5325.2</v>
      </c>
      <c r="K939" s="145">
        <v>5173</v>
      </c>
      <c r="L939" s="146">
        <v>120</v>
      </c>
      <c r="M939" s="145">
        <f t="shared" si="234"/>
        <v>1381191</v>
      </c>
      <c r="N939" s="145">
        <v>0</v>
      </c>
      <c r="O939" s="145">
        <v>0</v>
      </c>
      <c r="P939" s="145">
        <v>0</v>
      </c>
      <c r="Q939" s="145">
        <f>'Таблица 3 '!C936</f>
        <v>1381191</v>
      </c>
      <c r="R939" s="145">
        <f t="shared" si="235"/>
        <v>1381191</v>
      </c>
      <c r="S939" s="145">
        <v>0</v>
      </c>
      <c r="T939" s="91">
        <f t="shared" si="229"/>
        <v>259.36884999624431</v>
      </c>
      <c r="U939" s="91">
        <v>259.37</v>
      </c>
      <c r="V939" s="148" t="s">
        <v>629</v>
      </c>
    </row>
    <row r="940" spans="1:22" s="6" customFormat="1" ht="45" customHeight="1" x14ac:dyDescent="0.25">
      <c r="A940" s="90">
        <v>3</v>
      </c>
      <c r="B940" s="68" t="s">
        <v>573</v>
      </c>
      <c r="C940" s="90" t="s">
        <v>39</v>
      </c>
      <c r="D940" s="90" t="s">
        <v>180</v>
      </c>
      <c r="E940" s="90">
        <v>2021</v>
      </c>
      <c r="F940" s="90" t="s">
        <v>46</v>
      </c>
      <c r="G940" s="67">
        <v>5</v>
      </c>
      <c r="H940" s="67">
        <v>1</v>
      </c>
      <c r="I940" s="145">
        <v>2217</v>
      </c>
      <c r="J940" s="145">
        <v>1160.8999999999999</v>
      </c>
      <c r="K940" s="145">
        <v>1160.9000000000001</v>
      </c>
      <c r="L940" s="146">
        <v>31</v>
      </c>
      <c r="M940" s="145">
        <f t="shared" si="234"/>
        <v>1473994.7299999997</v>
      </c>
      <c r="N940" s="145">
        <v>0</v>
      </c>
      <c r="O940" s="145">
        <v>0</v>
      </c>
      <c r="P940" s="145">
        <v>0</v>
      </c>
      <c r="Q940" s="145">
        <f>'Таблица 3 '!C937</f>
        <v>1473994.7299999997</v>
      </c>
      <c r="R940" s="145">
        <f t="shared" si="235"/>
        <v>1473994.7299999997</v>
      </c>
      <c r="S940" s="145">
        <v>0</v>
      </c>
      <c r="T940" s="91">
        <f t="shared" si="229"/>
        <v>1269.7</v>
      </c>
      <c r="U940" s="91">
        <v>1269.7</v>
      </c>
      <c r="V940" s="148" t="s">
        <v>629</v>
      </c>
    </row>
    <row r="941" spans="1:22" s="6" customFormat="1" ht="45" x14ac:dyDescent="0.25">
      <c r="A941" s="90">
        <v>4</v>
      </c>
      <c r="B941" s="68" t="s">
        <v>739</v>
      </c>
      <c r="C941" s="90" t="s">
        <v>39</v>
      </c>
      <c r="D941" s="90" t="s">
        <v>180</v>
      </c>
      <c r="E941" s="90" t="s">
        <v>35</v>
      </c>
      <c r="F941" s="90" t="s">
        <v>46</v>
      </c>
      <c r="G941" s="67">
        <v>5</v>
      </c>
      <c r="H941" s="67">
        <v>5</v>
      </c>
      <c r="I941" s="145">
        <v>5834</v>
      </c>
      <c r="J941" s="145">
        <v>4312</v>
      </c>
      <c r="K941" s="145">
        <v>4051.5</v>
      </c>
      <c r="L941" s="146">
        <v>122</v>
      </c>
      <c r="M941" s="145">
        <f t="shared" si="234"/>
        <v>17062584</v>
      </c>
      <c r="N941" s="145">
        <v>0</v>
      </c>
      <c r="O941" s="145">
        <v>0</v>
      </c>
      <c r="P941" s="145">
        <v>0</v>
      </c>
      <c r="Q941" s="145">
        <f>'Таблица 3 '!C938</f>
        <v>17062584</v>
      </c>
      <c r="R941" s="145">
        <f t="shared" si="235"/>
        <v>17062584</v>
      </c>
      <c r="S941" s="145">
        <v>0</v>
      </c>
      <c r="T941" s="91">
        <f t="shared" si="229"/>
        <v>3957</v>
      </c>
      <c r="U941" s="91">
        <v>3957</v>
      </c>
      <c r="V941" s="148" t="s">
        <v>629</v>
      </c>
    </row>
    <row r="942" spans="1:22" s="6" customFormat="1" ht="45" customHeight="1" x14ac:dyDescent="0.25">
      <c r="A942" s="90">
        <v>5</v>
      </c>
      <c r="B942" s="68" t="s">
        <v>577</v>
      </c>
      <c r="C942" s="90" t="s">
        <v>39</v>
      </c>
      <c r="D942" s="90" t="s">
        <v>186</v>
      </c>
      <c r="E942" s="90" t="s">
        <v>36</v>
      </c>
      <c r="F942" s="90" t="s">
        <v>306</v>
      </c>
      <c r="G942" s="67">
        <v>2</v>
      </c>
      <c r="H942" s="67">
        <v>2</v>
      </c>
      <c r="I942" s="145">
        <v>486.6</v>
      </c>
      <c r="J942" s="145">
        <v>404.49999999999994</v>
      </c>
      <c r="K942" s="145">
        <v>368.8</v>
      </c>
      <c r="L942" s="146">
        <v>19</v>
      </c>
      <c r="M942" s="145">
        <f t="shared" si="234"/>
        <v>4508379.0199999996</v>
      </c>
      <c r="N942" s="145">
        <v>0</v>
      </c>
      <c r="O942" s="145">
        <v>0</v>
      </c>
      <c r="P942" s="145">
        <v>0</v>
      </c>
      <c r="Q942" s="145">
        <f>'Таблица 3 '!C939</f>
        <v>4508379.0199999996</v>
      </c>
      <c r="R942" s="145">
        <f t="shared" si="235"/>
        <v>4508379.0199999996</v>
      </c>
      <c r="S942" s="145">
        <v>0</v>
      </c>
      <c r="T942" s="91">
        <f t="shared" si="229"/>
        <v>11145.560000000001</v>
      </c>
      <c r="U942" s="91">
        <v>11145.56</v>
      </c>
      <c r="V942" s="148" t="s">
        <v>629</v>
      </c>
    </row>
    <row r="943" spans="1:22" s="4" customFormat="1" ht="30" customHeight="1" x14ac:dyDescent="0.25">
      <c r="A943" s="102" t="s">
        <v>740</v>
      </c>
      <c r="B943" s="102"/>
      <c r="C943" s="139" t="s">
        <v>35</v>
      </c>
      <c r="D943" s="139" t="s">
        <v>35</v>
      </c>
      <c r="E943" s="139" t="s">
        <v>35</v>
      </c>
      <c r="F943" s="139" t="s">
        <v>35</v>
      </c>
      <c r="G943" s="140" t="s">
        <v>35</v>
      </c>
      <c r="H943" s="140" t="s">
        <v>35</v>
      </c>
      <c r="I943" s="141">
        <f>I944</f>
        <v>1189</v>
      </c>
      <c r="J943" s="141">
        <f t="shared" ref="J943:S945" si="236">J944</f>
        <v>723.4</v>
      </c>
      <c r="K943" s="141">
        <f t="shared" si="236"/>
        <v>597</v>
      </c>
      <c r="L943" s="142">
        <f t="shared" si="236"/>
        <v>42</v>
      </c>
      <c r="M943" s="141">
        <f t="shared" si="236"/>
        <v>868253.61</v>
      </c>
      <c r="N943" s="141">
        <f t="shared" si="236"/>
        <v>0</v>
      </c>
      <c r="O943" s="141">
        <f t="shared" si="236"/>
        <v>0</v>
      </c>
      <c r="P943" s="141">
        <f t="shared" si="236"/>
        <v>0</v>
      </c>
      <c r="Q943" s="141">
        <f t="shared" si="236"/>
        <v>868253.61</v>
      </c>
      <c r="R943" s="141">
        <f t="shared" si="236"/>
        <v>868253.61</v>
      </c>
      <c r="S943" s="141">
        <f t="shared" si="236"/>
        <v>0</v>
      </c>
      <c r="T943" s="143" t="s">
        <v>36</v>
      </c>
      <c r="U943" s="143" t="s">
        <v>36</v>
      </c>
      <c r="V943" s="144" t="s">
        <v>36</v>
      </c>
    </row>
    <row r="944" spans="1:22" s="5" customFormat="1" ht="45" x14ac:dyDescent="0.25">
      <c r="A944" s="90">
        <v>1</v>
      </c>
      <c r="B944" s="68" t="s">
        <v>741</v>
      </c>
      <c r="C944" s="90" t="s">
        <v>39</v>
      </c>
      <c r="D944" s="90">
        <v>1973</v>
      </c>
      <c r="E944" s="90">
        <v>2018</v>
      </c>
      <c r="F944" s="90" t="s">
        <v>61</v>
      </c>
      <c r="G944" s="67">
        <v>2</v>
      </c>
      <c r="H944" s="67">
        <v>2</v>
      </c>
      <c r="I944" s="145">
        <v>1189</v>
      </c>
      <c r="J944" s="145">
        <v>723.4</v>
      </c>
      <c r="K944" s="145">
        <v>597</v>
      </c>
      <c r="L944" s="146">
        <v>42</v>
      </c>
      <c r="M944" s="145">
        <f>SUM(N944:Q944)</f>
        <v>868253.61</v>
      </c>
      <c r="N944" s="145">
        <v>0</v>
      </c>
      <c r="O944" s="145">
        <v>0</v>
      </c>
      <c r="P944" s="145">
        <v>0</v>
      </c>
      <c r="Q944" s="145">
        <f>'Таблица 3 '!C941</f>
        <v>868253.61</v>
      </c>
      <c r="R944" s="145">
        <f>Q944</f>
        <v>868253.61</v>
      </c>
      <c r="S944" s="145">
        <v>0</v>
      </c>
      <c r="T944" s="91">
        <f t="shared" si="229"/>
        <v>1200.2399917058335</v>
      </c>
      <c r="U944" s="91">
        <v>1200.24</v>
      </c>
      <c r="V944" s="148" t="s">
        <v>629</v>
      </c>
    </row>
    <row r="945" spans="1:22" s="4" customFormat="1" ht="30" customHeight="1" x14ac:dyDescent="0.25">
      <c r="A945" s="102" t="s">
        <v>248</v>
      </c>
      <c r="B945" s="102"/>
      <c r="C945" s="139" t="s">
        <v>35</v>
      </c>
      <c r="D945" s="139" t="s">
        <v>35</v>
      </c>
      <c r="E945" s="139" t="s">
        <v>35</v>
      </c>
      <c r="F945" s="139" t="s">
        <v>35</v>
      </c>
      <c r="G945" s="140" t="s">
        <v>35</v>
      </c>
      <c r="H945" s="140" t="s">
        <v>35</v>
      </c>
      <c r="I945" s="141">
        <f>I946</f>
        <v>727</v>
      </c>
      <c r="J945" s="141">
        <f t="shared" si="236"/>
        <v>648.9</v>
      </c>
      <c r="K945" s="141">
        <f t="shared" si="236"/>
        <v>527.79999999999995</v>
      </c>
      <c r="L945" s="142">
        <f t="shared" si="236"/>
        <v>32</v>
      </c>
      <c r="M945" s="141">
        <f t="shared" si="236"/>
        <v>1129733.3910000001</v>
      </c>
      <c r="N945" s="141">
        <f t="shared" si="236"/>
        <v>0</v>
      </c>
      <c r="O945" s="141">
        <f t="shared" si="236"/>
        <v>0</v>
      </c>
      <c r="P945" s="141">
        <f t="shared" si="236"/>
        <v>0</v>
      </c>
      <c r="Q945" s="141">
        <f t="shared" si="236"/>
        <v>1129733.3910000001</v>
      </c>
      <c r="R945" s="141">
        <f t="shared" si="236"/>
        <v>1129733.3910000001</v>
      </c>
      <c r="S945" s="141">
        <f t="shared" si="236"/>
        <v>0</v>
      </c>
      <c r="T945" s="143" t="s">
        <v>36</v>
      </c>
      <c r="U945" s="143" t="s">
        <v>36</v>
      </c>
      <c r="V945" s="144" t="s">
        <v>36</v>
      </c>
    </row>
    <row r="946" spans="1:22" s="5" customFormat="1" ht="49.5" customHeight="1" x14ac:dyDescent="0.25">
      <c r="A946" s="90">
        <v>1</v>
      </c>
      <c r="B946" s="68" t="s">
        <v>742</v>
      </c>
      <c r="C946" s="90" t="s">
        <v>39</v>
      </c>
      <c r="D946" s="90" t="s">
        <v>430</v>
      </c>
      <c r="E946" s="90" t="s">
        <v>36</v>
      </c>
      <c r="F946" s="90" t="s">
        <v>46</v>
      </c>
      <c r="G946" s="67">
        <v>2</v>
      </c>
      <c r="H946" s="67">
        <v>2</v>
      </c>
      <c r="I946" s="145">
        <v>727</v>
      </c>
      <c r="J946" s="145">
        <v>648.9</v>
      </c>
      <c r="K946" s="145">
        <v>527.79999999999995</v>
      </c>
      <c r="L946" s="146">
        <v>32</v>
      </c>
      <c r="M946" s="145">
        <f>SUM(N946:Q946)</f>
        <v>1129733.3910000001</v>
      </c>
      <c r="N946" s="145">
        <v>0</v>
      </c>
      <c r="O946" s="145">
        <v>0</v>
      </c>
      <c r="P946" s="145">
        <v>0</v>
      </c>
      <c r="Q946" s="145">
        <f>'Таблица 3 '!C943</f>
        <v>1129733.3910000001</v>
      </c>
      <c r="R946" s="145">
        <f>Q946</f>
        <v>1129733.3910000001</v>
      </c>
      <c r="S946" s="145">
        <v>0</v>
      </c>
      <c r="T946" s="91">
        <f t="shared" si="229"/>
        <v>1740.9976745261213</v>
      </c>
      <c r="U946" s="91">
        <v>1741</v>
      </c>
      <c r="V946" s="148" t="s">
        <v>629</v>
      </c>
    </row>
    <row r="947" spans="1:22" s="4" customFormat="1" ht="30" customHeight="1" x14ac:dyDescent="0.25">
      <c r="A947" s="102" t="s">
        <v>296</v>
      </c>
      <c r="B947" s="102"/>
      <c r="C947" s="139" t="s">
        <v>35</v>
      </c>
      <c r="D947" s="139" t="s">
        <v>35</v>
      </c>
      <c r="E947" s="139" t="s">
        <v>35</v>
      </c>
      <c r="F947" s="139" t="s">
        <v>35</v>
      </c>
      <c r="G947" s="140" t="s">
        <v>35</v>
      </c>
      <c r="H947" s="140" t="s">
        <v>35</v>
      </c>
      <c r="I947" s="141">
        <f>SUM(I948:I956)</f>
        <v>14912.3</v>
      </c>
      <c r="J947" s="141">
        <f t="shared" ref="J947:S947" si="237">SUM(J948:J956)</f>
        <v>11500.899999999998</v>
      </c>
      <c r="K947" s="141">
        <f t="shared" si="237"/>
        <v>10601.899999999998</v>
      </c>
      <c r="L947" s="142">
        <f t="shared" si="237"/>
        <v>468</v>
      </c>
      <c r="M947" s="141">
        <f t="shared" si="237"/>
        <v>38364487.82</v>
      </c>
      <c r="N947" s="141">
        <f t="shared" si="237"/>
        <v>0</v>
      </c>
      <c r="O947" s="141">
        <f t="shared" si="237"/>
        <v>0</v>
      </c>
      <c r="P947" s="141">
        <f t="shared" si="237"/>
        <v>0</v>
      </c>
      <c r="Q947" s="141">
        <f t="shared" si="237"/>
        <v>38364487.82</v>
      </c>
      <c r="R947" s="141">
        <f t="shared" si="237"/>
        <v>38364487.82</v>
      </c>
      <c r="S947" s="141">
        <f t="shared" si="237"/>
        <v>0</v>
      </c>
      <c r="T947" s="143" t="s">
        <v>36</v>
      </c>
      <c r="U947" s="143" t="s">
        <v>36</v>
      </c>
      <c r="V947" s="144" t="s">
        <v>36</v>
      </c>
    </row>
    <row r="948" spans="1:22" s="5" customFormat="1" ht="48" customHeight="1" x14ac:dyDescent="0.25">
      <c r="A948" s="90">
        <v>1</v>
      </c>
      <c r="B948" s="68" t="s">
        <v>743</v>
      </c>
      <c r="C948" s="90" t="s">
        <v>39</v>
      </c>
      <c r="D948" s="90">
        <v>1955</v>
      </c>
      <c r="E948" s="90" t="s">
        <v>36</v>
      </c>
      <c r="F948" s="90" t="s">
        <v>61</v>
      </c>
      <c r="G948" s="67">
        <v>2</v>
      </c>
      <c r="H948" s="67">
        <v>1</v>
      </c>
      <c r="I948" s="145">
        <v>509.2</v>
      </c>
      <c r="J948" s="145">
        <v>486.2</v>
      </c>
      <c r="K948" s="145">
        <v>480.2</v>
      </c>
      <c r="L948" s="146">
        <v>12</v>
      </c>
      <c r="M948" s="145">
        <f t="shared" ref="M948:M954" si="238">SUM(N948:Q948)</f>
        <v>2044316.56</v>
      </c>
      <c r="N948" s="145">
        <v>0</v>
      </c>
      <c r="O948" s="145">
        <v>0</v>
      </c>
      <c r="P948" s="145">
        <v>0</v>
      </c>
      <c r="Q948" s="145">
        <f>'Таблица 3 '!C945</f>
        <v>2044316.56</v>
      </c>
      <c r="R948" s="145">
        <f t="shared" ref="R948:R956" si="239">Q948</f>
        <v>2044316.56</v>
      </c>
      <c r="S948" s="145">
        <v>0</v>
      </c>
      <c r="T948" s="91">
        <f t="shared" si="229"/>
        <v>4204.6823529411768</v>
      </c>
      <c r="U948" s="91">
        <v>4204.68</v>
      </c>
      <c r="V948" s="148" t="s">
        <v>629</v>
      </c>
    </row>
    <row r="949" spans="1:22" s="5" customFormat="1" ht="48" customHeight="1" x14ac:dyDescent="0.25">
      <c r="A949" s="90">
        <v>2</v>
      </c>
      <c r="B949" s="68" t="s">
        <v>582</v>
      </c>
      <c r="C949" s="90" t="s">
        <v>39</v>
      </c>
      <c r="D949" s="90">
        <v>1955</v>
      </c>
      <c r="E949" s="90" t="s">
        <v>36</v>
      </c>
      <c r="F949" s="90" t="s">
        <v>40</v>
      </c>
      <c r="G949" s="67">
        <v>2</v>
      </c>
      <c r="H949" s="67">
        <v>2</v>
      </c>
      <c r="I949" s="145">
        <v>499</v>
      </c>
      <c r="J949" s="145">
        <v>480.1</v>
      </c>
      <c r="K949" s="145">
        <v>480.1</v>
      </c>
      <c r="L949" s="146">
        <v>17</v>
      </c>
      <c r="M949" s="145">
        <f t="shared" ref="M949" si="240">SUM(N949:Q949)</f>
        <v>2118844.5299999998</v>
      </c>
      <c r="N949" s="145">
        <v>0</v>
      </c>
      <c r="O949" s="145">
        <v>0</v>
      </c>
      <c r="P949" s="145">
        <v>0</v>
      </c>
      <c r="Q949" s="145">
        <f>'Таблица 3 '!C946</f>
        <v>2118844.5299999998</v>
      </c>
      <c r="R949" s="145">
        <f t="shared" ref="R949" si="241">Q949</f>
        <v>2118844.5299999998</v>
      </c>
      <c r="S949" s="145">
        <v>0</v>
      </c>
      <c r="T949" s="91">
        <f t="shared" ref="T949" si="242">M949/J949</f>
        <v>4413.339991668402</v>
      </c>
      <c r="U949" s="91">
        <v>4413.339991668402</v>
      </c>
      <c r="V949" s="148" t="s">
        <v>629</v>
      </c>
    </row>
    <row r="950" spans="1:22" s="30" customFormat="1" ht="48" customHeight="1" x14ac:dyDescent="0.25">
      <c r="A950" s="90">
        <v>3</v>
      </c>
      <c r="B950" s="68" t="s">
        <v>582</v>
      </c>
      <c r="C950" s="90" t="s">
        <v>39</v>
      </c>
      <c r="D950" s="90">
        <v>1995</v>
      </c>
      <c r="E950" s="90" t="s">
        <v>36</v>
      </c>
      <c r="F950" s="90" t="s">
        <v>40</v>
      </c>
      <c r="G950" s="67">
        <v>5</v>
      </c>
      <c r="H950" s="67">
        <v>6</v>
      </c>
      <c r="I950" s="145">
        <v>5442</v>
      </c>
      <c r="J950" s="145">
        <v>4285.6000000000004</v>
      </c>
      <c r="K950" s="145">
        <v>4085.6</v>
      </c>
      <c r="L950" s="146">
        <v>171</v>
      </c>
      <c r="M950" s="145">
        <f t="shared" si="238"/>
        <v>12084561.9</v>
      </c>
      <c r="N950" s="145">
        <v>0</v>
      </c>
      <c r="O950" s="145">
        <v>0</v>
      </c>
      <c r="P950" s="145">
        <v>0</v>
      </c>
      <c r="Q950" s="145">
        <f>'Таблица 3 '!C947</f>
        <v>12084561.9</v>
      </c>
      <c r="R950" s="145">
        <f t="shared" si="239"/>
        <v>12084561.9</v>
      </c>
      <c r="S950" s="145">
        <v>0</v>
      </c>
      <c r="T950" s="91">
        <f t="shared" si="229"/>
        <v>2819.8063048347954</v>
      </c>
      <c r="U950" s="91">
        <v>25170.93</v>
      </c>
      <c r="V950" s="148" t="s">
        <v>629</v>
      </c>
    </row>
    <row r="951" spans="1:22" s="5" customFormat="1" ht="48" customHeight="1" x14ac:dyDescent="0.25">
      <c r="A951" s="90">
        <v>4</v>
      </c>
      <c r="B951" s="68" t="s">
        <v>1481</v>
      </c>
      <c r="C951" s="90" t="s">
        <v>39</v>
      </c>
      <c r="D951" s="90">
        <v>1961</v>
      </c>
      <c r="E951" s="90" t="s">
        <v>36</v>
      </c>
      <c r="F951" s="90" t="s">
        <v>61</v>
      </c>
      <c r="G951" s="67">
        <v>4</v>
      </c>
      <c r="H951" s="67">
        <v>2</v>
      </c>
      <c r="I951" s="145">
        <v>1350.7</v>
      </c>
      <c r="J951" s="145">
        <v>1254.2</v>
      </c>
      <c r="K951" s="145">
        <v>1254.2</v>
      </c>
      <c r="L951" s="146">
        <v>58</v>
      </c>
      <c r="M951" s="145">
        <f t="shared" si="238"/>
        <v>3835733.03</v>
      </c>
      <c r="N951" s="145">
        <v>0</v>
      </c>
      <c r="O951" s="145">
        <v>0</v>
      </c>
      <c r="P951" s="145">
        <v>0</v>
      </c>
      <c r="Q951" s="145">
        <f>'Таблица 3 '!C948</f>
        <v>3835733.03</v>
      </c>
      <c r="R951" s="145">
        <f t="shared" si="239"/>
        <v>3835733.03</v>
      </c>
      <c r="S951" s="145">
        <v>0</v>
      </c>
      <c r="T951" s="91">
        <f t="shared" si="229"/>
        <v>3058.3105007175886</v>
      </c>
      <c r="U951" s="91">
        <v>3058.31</v>
      </c>
      <c r="V951" s="148" t="s">
        <v>629</v>
      </c>
    </row>
    <row r="952" spans="1:22" s="5" customFormat="1" ht="48" customHeight="1" x14ac:dyDescent="0.25">
      <c r="A952" s="90">
        <v>5</v>
      </c>
      <c r="B952" s="68" t="s">
        <v>1464</v>
      </c>
      <c r="C952" s="90" t="s">
        <v>39</v>
      </c>
      <c r="D952" s="90">
        <v>1962</v>
      </c>
      <c r="E952" s="90" t="s">
        <v>36</v>
      </c>
      <c r="F952" s="90" t="s">
        <v>61</v>
      </c>
      <c r="G952" s="67">
        <v>4</v>
      </c>
      <c r="H952" s="67">
        <v>2</v>
      </c>
      <c r="I952" s="145">
        <v>1364.9</v>
      </c>
      <c r="J952" s="145">
        <v>1200.7</v>
      </c>
      <c r="K952" s="145">
        <v>1198.5</v>
      </c>
      <c r="L952" s="146">
        <v>53</v>
      </c>
      <c r="M952" s="145">
        <f t="shared" si="238"/>
        <v>5265849.96</v>
      </c>
      <c r="N952" s="145">
        <v>0</v>
      </c>
      <c r="O952" s="145">
        <v>0</v>
      </c>
      <c r="P952" s="145">
        <v>0</v>
      </c>
      <c r="Q952" s="145">
        <f>'Таблица 3 '!C949</f>
        <v>5265849.96</v>
      </c>
      <c r="R952" s="145">
        <f t="shared" si="239"/>
        <v>5265849.96</v>
      </c>
      <c r="S952" s="145">
        <v>0</v>
      </c>
      <c r="T952" s="91">
        <f t="shared" si="229"/>
        <v>4385.6500041642375</v>
      </c>
      <c r="U952" s="91">
        <v>4385.6499999999996</v>
      </c>
      <c r="V952" s="148" t="s">
        <v>629</v>
      </c>
    </row>
    <row r="953" spans="1:22" s="5" customFormat="1" ht="48" customHeight="1" x14ac:dyDescent="0.25">
      <c r="A953" s="90">
        <v>6</v>
      </c>
      <c r="B953" s="68" t="s">
        <v>744</v>
      </c>
      <c r="C953" s="90" t="s">
        <v>39</v>
      </c>
      <c r="D953" s="90">
        <v>1992</v>
      </c>
      <c r="E953" s="90" t="s">
        <v>36</v>
      </c>
      <c r="F953" s="90" t="s">
        <v>61</v>
      </c>
      <c r="G953" s="67">
        <v>3</v>
      </c>
      <c r="H953" s="67">
        <v>3</v>
      </c>
      <c r="I953" s="145">
        <v>1687.9</v>
      </c>
      <c r="J953" s="145">
        <v>1457</v>
      </c>
      <c r="K953" s="145">
        <v>1564.5</v>
      </c>
      <c r="L953" s="146">
        <v>50</v>
      </c>
      <c r="M953" s="145">
        <f t="shared" si="238"/>
        <v>7137044.1200000001</v>
      </c>
      <c r="N953" s="145">
        <v>0</v>
      </c>
      <c r="O953" s="145">
        <v>0</v>
      </c>
      <c r="P953" s="145">
        <v>0</v>
      </c>
      <c r="Q953" s="145">
        <f>'Таблица 3 '!C950</f>
        <v>7137044.1200000001</v>
      </c>
      <c r="R953" s="145">
        <f t="shared" si="239"/>
        <v>7137044.1200000001</v>
      </c>
      <c r="S953" s="145">
        <v>0</v>
      </c>
      <c r="T953" s="91">
        <f t="shared" si="229"/>
        <v>4898.4516952642416</v>
      </c>
      <c r="U953" s="91">
        <v>5004.1400000000003</v>
      </c>
      <c r="V953" s="148" t="s">
        <v>629</v>
      </c>
    </row>
    <row r="954" spans="1:22" s="6" customFormat="1" ht="45.75" customHeight="1" x14ac:dyDescent="0.25">
      <c r="A954" s="90">
        <v>7</v>
      </c>
      <c r="B954" s="68" t="s">
        <v>586</v>
      </c>
      <c r="C954" s="90" t="s">
        <v>39</v>
      </c>
      <c r="D954" s="90" t="s">
        <v>161</v>
      </c>
      <c r="E954" s="90" t="s">
        <v>35</v>
      </c>
      <c r="F954" s="90" t="s">
        <v>61</v>
      </c>
      <c r="G954" s="67">
        <v>2</v>
      </c>
      <c r="H954" s="67">
        <v>3</v>
      </c>
      <c r="I954" s="145">
        <v>1047.9000000000001</v>
      </c>
      <c r="J954" s="145">
        <v>878.8</v>
      </c>
      <c r="K954" s="145">
        <v>947.9</v>
      </c>
      <c r="L954" s="146">
        <v>36</v>
      </c>
      <c r="M954" s="145">
        <f t="shared" si="238"/>
        <v>4175472.69</v>
      </c>
      <c r="N954" s="145">
        <v>0</v>
      </c>
      <c r="O954" s="145">
        <v>0</v>
      </c>
      <c r="P954" s="145">
        <v>0</v>
      </c>
      <c r="Q954" s="145">
        <f>'Таблица 3 '!C951</f>
        <v>4175472.69</v>
      </c>
      <c r="R954" s="145">
        <f t="shared" si="239"/>
        <v>4175472.69</v>
      </c>
      <c r="S954" s="145">
        <v>0</v>
      </c>
      <c r="T954" s="91">
        <f t="shared" si="229"/>
        <v>4751.3344219390083</v>
      </c>
      <c r="U954" s="91">
        <v>4751.33</v>
      </c>
      <c r="V954" s="148" t="s">
        <v>629</v>
      </c>
    </row>
    <row r="955" spans="1:22" s="5" customFormat="1" ht="48" customHeight="1" x14ac:dyDescent="0.25">
      <c r="A955" s="90">
        <v>8</v>
      </c>
      <c r="B955" s="68" t="s">
        <v>745</v>
      </c>
      <c r="C955" s="90" t="s">
        <v>39</v>
      </c>
      <c r="D955" s="90" t="s">
        <v>746</v>
      </c>
      <c r="E955" s="90" t="s">
        <v>35</v>
      </c>
      <c r="F955" s="90" t="s">
        <v>61</v>
      </c>
      <c r="G955" s="67">
        <v>2</v>
      </c>
      <c r="H955" s="67">
        <v>2</v>
      </c>
      <c r="I955" s="145">
        <v>573.70000000000005</v>
      </c>
      <c r="J955" s="145">
        <v>537.29999999999995</v>
      </c>
      <c r="K955" s="145">
        <v>537.29999999999995</v>
      </c>
      <c r="L955" s="146">
        <v>33</v>
      </c>
      <c r="M955" s="145">
        <f>SUM(N955:Q955)</f>
        <v>353720.71</v>
      </c>
      <c r="N955" s="145">
        <v>0</v>
      </c>
      <c r="O955" s="145">
        <v>0</v>
      </c>
      <c r="P955" s="145">
        <v>0</v>
      </c>
      <c r="Q955" s="145">
        <f>'Таблица 3 '!C952</f>
        <v>353720.71</v>
      </c>
      <c r="R955" s="145">
        <f>Q955</f>
        <v>353720.71</v>
      </c>
      <c r="S955" s="145">
        <v>0</v>
      </c>
      <c r="T955" s="91">
        <f>M955/J955</f>
        <v>658.33000186115771</v>
      </c>
      <c r="U955" s="91">
        <v>658.33</v>
      </c>
      <c r="V955" s="148" t="s">
        <v>629</v>
      </c>
    </row>
    <row r="956" spans="1:22" s="30" customFormat="1" ht="45.75" customHeight="1" x14ac:dyDescent="0.25">
      <c r="A956" s="90">
        <v>9</v>
      </c>
      <c r="B956" s="68" t="s">
        <v>299</v>
      </c>
      <c r="C956" s="90" t="s">
        <v>39</v>
      </c>
      <c r="D956" s="90" t="s">
        <v>67</v>
      </c>
      <c r="E956" s="90" t="s">
        <v>36</v>
      </c>
      <c r="F956" s="90" t="s">
        <v>61</v>
      </c>
      <c r="G956" s="67">
        <v>2</v>
      </c>
      <c r="H956" s="67">
        <v>2</v>
      </c>
      <c r="I956" s="145">
        <v>2437</v>
      </c>
      <c r="J956" s="145">
        <v>921</v>
      </c>
      <c r="K956" s="145">
        <v>53.6</v>
      </c>
      <c r="L956" s="146">
        <v>38</v>
      </c>
      <c r="M956" s="145">
        <f t="shared" ref="M956" si="243">SUM(N956:Q956)</f>
        <v>1348944.32</v>
      </c>
      <c r="N956" s="145">
        <v>0</v>
      </c>
      <c r="O956" s="145">
        <v>0</v>
      </c>
      <c r="P956" s="145">
        <v>0</v>
      </c>
      <c r="Q956" s="145">
        <f>'Таблица 3 '!C953</f>
        <v>1348944.32</v>
      </c>
      <c r="R956" s="145">
        <f t="shared" si="239"/>
        <v>1348944.32</v>
      </c>
      <c r="S956" s="145">
        <v>0</v>
      </c>
      <c r="T956" s="91">
        <f t="shared" si="229"/>
        <v>1464.6518132464712</v>
      </c>
      <c r="U956" s="91">
        <v>9258.1200000000008</v>
      </c>
      <c r="V956" s="148" t="s">
        <v>629</v>
      </c>
    </row>
    <row r="957" spans="1:22" s="4" customFormat="1" ht="26.25" customHeight="1" x14ac:dyDescent="0.25">
      <c r="A957" s="102" t="s">
        <v>747</v>
      </c>
      <c r="B957" s="102"/>
      <c r="C957" s="139" t="s">
        <v>35</v>
      </c>
      <c r="D957" s="139" t="s">
        <v>35</v>
      </c>
      <c r="E957" s="139" t="s">
        <v>35</v>
      </c>
      <c r="F957" s="139" t="s">
        <v>35</v>
      </c>
      <c r="G957" s="140" t="s">
        <v>35</v>
      </c>
      <c r="H957" s="140" t="s">
        <v>35</v>
      </c>
      <c r="I957" s="141">
        <f>I958</f>
        <v>721.4</v>
      </c>
      <c r="J957" s="141">
        <f t="shared" ref="J957:S957" si="244">J958</f>
        <v>697.4</v>
      </c>
      <c r="K957" s="141">
        <f t="shared" si="244"/>
        <v>606.6</v>
      </c>
      <c r="L957" s="142">
        <f t="shared" si="244"/>
        <v>35</v>
      </c>
      <c r="M957" s="141">
        <f t="shared" si="244"/>
        <v>349662.41</v>
      </c>
      <c r="N957" s="141">
        <f t="shared" si="244"/>
        <v>0</v>
      </c>
      <c r="O957" s="141">
        <f t="shared" si="244"/>
        <v>0</v>
      </c>
      <c r="P957" s="141">
        <f t="shared" si="244"/>
        <v>0</v>
      </c>
      <c r="Q957" s="141">
        <f t="shared" si="244"/>
        <v>349662.41</v>
      </c>
      <c r="R957" s="141">
        <f t="shared" si="244"/>
        <v>349662.41</v>
      </c>
      <c r="S957" s="141">
        <f t="shared" si="244"/>
        <v>0</v>
      </c>
      <c r="T957" s="143" t="s">
        <v>36</v>
      </c>
      <c r="U957" s="143" t="s">
        <v>36</v>
      </c>
      <c r="V957" s="144" t="s">
        <v>36</v>
      </c>
    </row>
    <row r="958" spans="1:22" s="5" customFormat="1" ht="47.25" customHeight="1" x14ac:dyDescent="0.25">
      <c r="A958" s="90">
        <v>1</v>
      </c>
      <c r="B958" s="68" t="s">
        <v>748</v>
      </c>
      <c r="C958" s="90" t="s">
        <v>39</v>
      </c>
      <c r="D958" s="90">
        <v>1974</v>
      </c>
      <c r="E958" s="90" t="s">
        <v>36</v>
      </c>
      <c r="F958" s="90" t="s">
        <v>61</v>
      </c>
      <c r="G958" s="67">
        <v>2</v>
      </c>
      <c r="H958" s="67">
        <v>2</v>
      </c>
      <c r="I958" s="145">
        <v>721.4</v>
      </c>
      <c r="J958" s="145">
        <v>697.4</v>
      </c>
      <c r="K958" s="145">
        <v>606.6</v>
      </c>
      <c r="L958" s="146">
        <v>35</v>
      </c>
      <c r="M958" s="145">
        <f>SUM(N958:Q958)</f>
        <v>349662.41</v>
      </c>
      <c r="N958" s="145">
        <v>0</v>
      </c>
      <c r="O958" s="145">
        <v>0</v>
      </c>
      <c r="P958" s="145">
        <v>0</v>
      </c>
      <c r="Q958" s="145">
        <f>'Таблица 3 '!C955</f>
        <v>349662.41</v>
      </c>
      <c r="R958" s="145">
        <f>Q958</f>
        <v>349662.41</v>
      </c>
      <c r="S958" s="145">
        <v>0</v>
      </c>
      <c r="T958" s="91">
        <f t="shared" si="229"/>
        <v>501.37999713220529</v>
      </c>
      <c r="U958" s="91">
        <v>501.38</v>
      </c>
      <c r="V958" s="148" t="s">
        <v>629</v>
      </c>
    </row>
    <row r="959" spans="1:22" s="4" customFormat="1" ht="36.75" customHeight="1" x14ac:dyDescent="0.25">
      <c r="A959" s="102" t="s">
        <v>300</v>
      </c>
      <c r="B959" s="102"/>
      <c r="C959" s="139" t="s">
        <v>35</v>
      </c>
      <c r="D959" s="139" t="s">
        <v>35</v>
      </c>
      <c r="E959" s="139" t="s">
        <v>35</v>
      </c>
      <c r="F959" s="139" t="s">
        <v>35</v>
      </c>
      <c r="G959" s="140" t="s">
        <v>35</v>
      </c>
      <c r="H959" s="140" t="s">
        <v>35</v>
      </c>
      <c r="I959" s="141">
        <f>SUM(I960:I962)</f>
        <v>4457.68</v>
      </c>
      <c r="J959" s="141">
        <f t="shared" ref="J959:S959" si="245">SUM(J960:J962)</f>
        <v>2892.4500000000003</v>
      </c>
      <c r="K959" s="141">
        <f t="shared" si="245"/>
        <v>1843.3999999999999</v>
      </c>
      <c r="L959" s="142">
        <f t="shared" si="245"/>
        <v>119</v>
      </c>
      <c r="M959" s="141">
        <f>SUM(M960:M962)</f>
        <v>8813785.0700000003</v>
      </c>
      <c r="N959" s="141">
        <f t="shared" si="245"/>
        <v>0</v>
      </c>
      <c r="O959" s="141">
        <f t="shared" si="245"/>
        <v>0</v>
      </c>
      <c r="P959" s="141">
        <f t="shared" si="245"/>
        <v>0</v>
      </c>
      <c r="Q959" s="141">
        <f t="shared" si="245"/>
        <v>8813785.0700000003</v>
      </c>
      <c r="R959" s="141">
        <f t="shared" si="245"/>
        <v>8813785.0700000003</v>
      </c>
      <c r="S959" s="141">
        <f t="shared" si="245"/>
        <v>0</v>
      </c>
      <c r="T959" s="143" t="s">
        <v>36</v>
      </c>
      <c r="U959" s="143" t="s">
        <v>36</v>
      </c>
      <c r="V959" s="144" t="s">
        <v>36</v>
      </c>
    </row>
    <row r="960" spans="1:22" s="5" customFormat="1" ht="47.25" customHeight="1" x14ac:dyDescent="0.25">
      <c r="A960" s="90">
        <v>1</v>
      </c>
      <c r="B960" s="68" t="s">
        <v>750</v>
      </c>
      <c r="C960" s="90" t="s">
        <v>39</v>
      </c>
      <c r="D960" s="90" t="s">
        <v>159</v>
      </c>
      <c r="E960" s="90" t="s">
        <v>36</v>
      </c>
      <c r="F960" s="90" t="s">
        <v>61</v>
      </c>
      <c r="G960" s="67">
        <v>3</v>
      </c>
      <c r="H960" s="67">
        <v>2</v>
      </c>
      <c r="I960" s="145">
        <v>2298</v>
      </c>
      <c r="J960" s="145">
        <v>1376.7</v>
      </c>
      <c r="K960" s="145">
        <v>583.5</v>
      </c>
      <c r="L960" s="146">
        <v>46</v>
      </c>
      <c r="M960" s="145">
        <f t="shared" ref="M960:M962" si="246">SUM(N960:Q960)</f>
        <v>5720725.4100000001</v>
      </c>
      <c r="N960" s="145">
        <v>0</v>
      </c>
      <c r="O960" s="145">
        <v>0</v>
      </c>
      <c r="P960" s="145">
        <v>0</v>
      </c>
      <c r="Q960" s="145">
        <f>'Таблица 3 '!C957</f>
        <v>5720725.4100000001</v>
      </c>
      <c r="R960" s="145">
        <f t="shared" ref="R960:R962" si="247">Q960</f>
        <v>5720725.4100000001</v>
      </c>
      <c r="S960" s="145">
        <v>0</v>
      </c>
      <c r="T960" s="91">
        <f t="shared" si="229"/>
        <v>4155.3899978208756</v>
      </c>
      <c r="U960" s="91">
        <v>4306.91</v>
      </c>
      <c r="V960" s="148" t="s">
        <v>629</v>
      </c>
    </row>
    <row r="961" spans="1:22" s="5" customFormat="1" ht="47.25" customHeight="1" x14ac:dyDescent="0.25">
      <c r="A961" s="90">
        <v>2</v>
      </c>
      <c r="B961" s="68" t="s">
        <v>601</v>
      </c>
      <c r="C961" s="90" t="s">
        <v>39</v>
      </c>
      <c r="D961" s="90" t="s">
        <v>172</v>
      </c>
      <c r="E961" s="90" t="s">
        <v>36</v>
      </c>
      <c r="F961" s="90" t="s">
        <v>61</v>
      </c>
      <c r="G961" s="67">
        <v>2</v>
      </c>
      <c r="H961" s="67">
        <v>3</v>
      </c>
      <c r="I961" s="145">
        <v>991.68</v>
      </c>
      <c r="J961" s="145">
        <v>779.1</v>
      </c>
      <c r="K961" s="145">
        <v>779.1</v>
      </c>
      <c r="L961" s="146">
        <v>28</v>
      </c>
      <c r="M961" s="145">
        <f t="shared" si="246"/>
        <v>2093285.65</v>
      </c>
      <c r="N961" s="145">
        <v>0</v>
      </c>
      <c r="O961" s="145">
        <v>0</v>
      </c>
      <c r="P961" s="145">
        <v>0</v>
      </c>
      <c r="Q961" s="145">
        <f>'Таблица 3 '!C958</f>
        <v>2093285.65</v>
      </c>
      <c r="R961" s="145">
        <f t="shared" si="247"/>
        <v>2093285.65</v>
      </c>
      <c r="S961" s="145">
        <v>0</v>
      </c>
      <c r="T961" s="91">
        <f t="shared" si="229"/>
        <v>2686.7997047875751</v>
      </c>
      <c r="U961" s="91">
        <v>3115.78</v>
      </c>
      <c r="V961" s="148" t="s">
        <v>629</v>
      </c>
    </row>
    <row r="962" spans="1:22" s="5" customFormat="1" ht="47.25" customHeight="1" x14ac:dyDescent="0.25">
      <c r="A962" s="90">
        <v>3</v>
      </c>
      <c r="B962" s="68" t="s">
        <v>751</v>
      </c>
      <c r="C962" s="90" t="s">
        <v>39</v>
      </c>
      <c r="D962" s="90" t="s">
        <v>237</v>
      </c>
      <c r="E962" s="90">
        <v>2021</v>
      </c>
      <c r="F962" s="90" t="s">
        <v>61</v>
      </c>
      <c r="G962" s="67">
        <v>2</v>
      </c>
      <c r="H962" s="67">
        <v>2</v>
      </c>
      <c r="I962" s="145">
        <v>1168</v>
      </c>
      <c r="J962" s="145">
        <v>736.65</v>
      </c>
      <c r="K962" s="145">
        <v>480.8</v>
      </c>
      <c r="L962" s="146">
        <v>45</v>
      </c>
      <c r="M962" s="145">
        <f t="shared" si="246"/>
        <v>999774.01</v>
      </c>
      <c r="N962" s="145">
        <v>0</v>
      </c>
      <c r="O962" s="145">
        <v>0</v>
      </c>
      <c r="P962" s="145">
        <v>0</v>
      </c>
      <c r="Q962" s="145">
        <f>'Таблица 3 '!C959</f>
        <v>999774.01</v>
      </c>
      <c r="R962" s="145">
        <f t="shared" si="247"/>
        <v>999774.01</v>
      </c>
      <c r="S962" s="145">
        <v>0</v>
      </c>
      <c r="T962" s="91">
        <f t="shared" si="229"/>
        <v>1357.1899952487613</v>
      </c>
      <c r="U962" s="91">
        <v>1357.1899952487613</v>
      </c>
      <c r="V962" s="148" t="s">
        <v>629</v>
      </c>
    </row>
    <row r="963" spans="1:22" s="4" customFormat="1" ht="30" customHeight="1" x14ac:dyDescent="0.25">
      <c r="A963" s="102" t="s">
        <v>313</v>
      </c>
      <c r="B963" s="102"/>
      <c r="C963" s="139" t="s">
        <v>35</v>
      </c>
      <c r="D963" s="139" t="s">
        <v>35</v>
      </c>
      <c r="E963" s="139" t="s">
        <v>35</v>
      </c>
      <c r="F963" s="139" t="s">
        <v>35</v>
      </c>
      <c r="G963" s="140" t="s">
        <v>35</v>
      </c>
      <c r="H963" s="140" t="s">
        <v>35</v>
      </c>
      <c r="I963" s="141">
        <f>SUM(I964:I967)</f>
        <v>10498.2</v>
      </c>
      <c r="J963" s="141">
        <f t="shared" ref="J963:S963" si="248">SUM(J964:J967)</f>
        <v>7814.49</v>
      </c>
      <c r="K963" s="141">
        <f t="shared" si="248"/>
        <v>2761.89</v>
      </c>
      <c r="L963" s="142">
        <f t="shared" si="248"/>
        <v>182</v>
      </c>
      <c r="M963" s="141">
        <f t="shared" si="248"/>
        <v>14675288.916000001</v>
      </c>
      <c r="N963" s="141">
        <f t="shared" si="248"/>
        <v>0</v>
      </c>
      <c r="O963" s="141">
        <f t="shared" si="248"/>
        <v>0</v>
      </c>
      <c r="P963" s="141">
        <f t="shared" si="248"/>
        <v>0</v>
      </c>
      <c r="Q963" s="141">
        <f t="shared" si="248"/>
        <v>14675288.916000001</v>
      </c>
      <c r="R963" s="141">
        <f t="shared" si="248"/>
        <v>14675288.916000001</v>
      </c>
      <c r="S963" s="141">
        <f t="shared" si="248"/>
        <v>0</v>
      </c>
      <c r="T963" s="143" t="s">
        <v>36</v>
      </c>
      <c r="U963" s="143" t="s">
        <v>36</v>
      </c>
      <c r="V963" s="144" t="s">
        <v>36</v>
      </c>
    </row>
    <row r="964" spans="1:22" s="5" customFormat="1" ht="48" customHeight="1" x14ac:dyDescent="0.25">
      <c r="A964" s="90">
        <v>1</v>
      </c>
      <c r="B964" s="68" t="s">
        <v>314</v>
      </c>
      <c r="C964" s="90" t="s">
        <v>39</v>
      </c>
      <c r="D964" s="90">
        <v>1969</v>
      </c>
      <c r="E964" s="90" t="s">
        <v>36</v>
      </c>
      <c r="F964" s="90" t="s">
        <v>61</v>
      </c>
      <c r="G964" s="67">
        <v>5</v>
      </c>
      <c r="H964" s="67">
        <v>4</v>
      </c>
      <c r="I964" s="145">
        <v>4300.3</v>
      </c>
      <c r="J964" s="145">
        <v>3265.4</v>
      </c>
      <c r="K964" s="145">
        <v>791.4</v>
      </c>
      <c r="L964" s="146">
        <v>70</v>
      </c>
      <c r="M964" s="145">
        <f t="shared" ref="M964:M967" si="249">SUM(N964:Q964)</f>
        <v>7585981.3560000006</v>
      </c>
      <c r="N964" s="145">
        <v>0</v>
      </c>
      <c r="O964" s="145">
        <v>0</v>
      </c>
      <c r="P964" s="145">
        <v>0</v>
      </c>
      <c r="Q964" s="145">
        <f>'Таблица 3 '!C961</f>
        <v>7585981.3560000006</v>
      </c>
      <c r="R964" s="145">
        <f t="shared" ref="R964:R967" si="250">Q964</f>
        <v>7585981.3560000006</v>
      </c>
      <c r="S964" s="145">
        <v>0</v>
      </c>
      <c r="T964" s="91">
        <f t="shared" si="229"/>
        <v>2323.1400000000003</v>
      </c>
      <c r="U964" s="91">
        <v>2323.14</v>
      </c>
      <c r="V964" s="148" t="s">
        <v>629</v>
      </c>
    </row>
    <row r="965" spans="1:22" s="5" customFormat="1" ht="48" customHeight="1" x14ac:dyDescent="0.25">
      <c r="A965" s="90">
        <v>2</v>
      </c>
      <c r="B965" s="68" t="s">
        <v>603</v>
      </c>
      <c r="C965" s="90" t="s">
        <v>39</v>
      </c>
      <c r="D965" s="90">
        <v>1970</v>
      </c>
      <c r="E965" s="90" t="s">
        <v>36</v>
      </c>
      <c r="F965" s="90" t="s">
        <v>61</v>
      </c>
      <c r="G965" s="67">
        <v>5</v>
      </c>
      <c r="H965" s="67">
        <v>4</v>
      </c>
      <c r="I965" s="145">
        <v>4279.8999999999996</v>
      </c>
      <c r="J965" s="145">
        <v>3323.59</v>
      </c>
      <c r="K965" s="145">
        <v>1190.49</v>
      </c>
      <c r="L965" s="146">
        <v>72</v>
      </c>
      <c r="M965" s="145">
        <f t="shared" si="249"/>
        <v>595620.56000000006</v>
      </c>
      <c r="N965" s="145">
        <v>0</v>
      </c>
      <c r="O965" s="145">
        <v>0</v>
      </c>
      <c r="P965" s="145">
        <v>0</v>
      </c>
      <c r="Q965" s="145">
        <f>'Таблица 3 '!C962</f>
        <v>595620.56000000006</v>
      </c>
      <c r="R965" s="145">
        <f t="shared" si="250"/>
        <v>595620.56000000006</v>
      </c>
      <c r="S965" s="145">
        <v>0</v>
      </c>
      <c r="T965" s="91">
        <f t="shared" si="229"/>
        <v>179.20999882657009</v>
      </c>
      <c r="U965" s="91">
        <v>179.21</v>
      </c>
      <c r="V965" s="148" t="s">
        <v>629</v>
      </c>
    </row>
    <row r="966" spans="1:22" s="5" customFormat="1" ht="48" customHeight="1" x14ac:dyDescent="0.25">
      <c r="A966" s="90">
        <v>3</v>
      </c>
      <c r="B966" s="68" t="s">
        <v>752</v>
      </c>
      <c r="C966" s="90" t="s">
        <v>39</v>
      </c>
      <c r="D966" s="90">
        <v>1956</v>
      </c>
      <c r="E966" s="90" t="s">
        <v>36</v>
      </c>
      <c r="F966" s="90" t="s">
        <v>61</v>
      </c>
      <c r="G966" s="67">
        <v>2</v>
      </c>
      <c r="H966" s="67">
        <v>1</v>
      </c>
      <c r="I966" s="145">
        <v>426</v>
      </c>
      <c r="J966" s="145">
        <v>397.5</v>
      </c>
      <c r="K966" s="145">
        <v>0</v>
      </c>
      <c r="L966" s="146">
        <v>8</v>
      </c>
      <c r="M966" s="145">
        <f t="shared" si="249"/>
        <v>5022279.2</v>
      </c>
      <c r="N966" s="145">
        <v>0</v>
      </c>
      <c r="O966" s="145">
        <v>0</v>
      </c>
      <c r="P966" s="145">
        <v>0</v>
      </c>
      <c r="Q966" s="145">
        <f>'Таблица 3 '!C963</f>
        <v>5022279.2</v>
      </c>
      <c r="R966" s="145">
        <f t="shared" si="250"/>
        <v>5022279.2</v>
      </c>
      <c r="S966" s="145">
        <v>0</v>
      </c>
      <c r="T966" s="91">
        <f t="shared" si="229"/>
        <v>12634.66465408805</v>
      </c>
      <c r="U966" s="91">
        <v>12634.66465408805</v>
      </c>
      <c r="V966" s="148" t="s">
        <v>629</v>
      </c>
    </row>
    <row r="967" spans="1:22" s="6" customFormat="1" ht="45.75" customHeight="1" x14ac:dyDescent="0.25">
      <c r="A967" s="90">
        <v>4</v>
      </c>
      <c r="B967" s="68" t="s">
        <v>753</v>
      </c>
      <c r="C967" s="90" t="s">
        <v>39</v>
      </c>
      <c r="D967" s="90">
        <v>1988</v>
      </c>
      <c r="E967" s="90" t="s">
        <v>36</v>
      </c>
      <c r="F967" s="90" t="s">
        <v>405</v>
      </c>
      <c r="G967" s="67">
        <v>2</v>
      </c>
      <c r="H967" s="67">
        <v>3</v>
      </c>
      <c r="I967" s="145">
        <v>1492</v>
      </c>
      <c r="J967" s="145">
        <v>828</v>
      </c>
      <c r="K967" s="145">
        <v>780</v>
      </c>
      <c r="L967" s="146">
        <v>32</v>
      </c>
      <c r="M967" s="145">
        <f t="shared" si="249"/>
        <v>1471407.8</v>
      </c>
      <c r="N967" s="145">
        <v>0</v>
      </c>
      <c r="O967" s="145">
        <v>0</v>
      </c>
      <c r="P967" s="145">
        <v>0</v>
      </c>
      <c r="Q967" s="145">
        <f>'Таблица 3 '!C964</f>
        <v>1471407.8</v>
      </c>
      <c r="R967" s="145">
        <f t="shared" si="250"/>
        <v>1471407.8</v>
      </c>
      <c r="S967" s="145">
        <v>0</v>
      </c>
      <c r="T967" s="91">
        <f t="shared" si="229"/>
        <v>1777.0625603864735</v>
      </c>
      <c r="U967" s="91">
        <v>1777.0625603864735</v>
      </c>
      <c r="V967" s="148" t="s">
        <v>629</v>
      </c>
    </row>
    <row r="968" spans="1:22" s="4" customFormat="1" ht="28.5" customHeight="1" x14ac:dyDescent="0.25">
      <c r="A968" s="102" t="s">
        <v>315</v>
      </c>
      <c r="B968" s="102"/>
      <c r="C968" s="139" t="s">
        <v>35</v>
      </c>
      <c r="D968" s="139" t="s">
        <v>35</v>
      </c>
      <c r="E968" s="139" t="s">
        <v>35</v>
      </c>
      <c r="F968" s="139" t="s">
        <v>35</v>
      </c>
      <c r="G968" s="140" t="s">
        <v>35</v>
      </c>
      <c r="H968" s="140" t="s">
        <v>35</v>
      </c>
      <c r="I968" s="141">
        <f>I969</f>
        <v>631.5</v>
      </c>
      <c r="J968" s="141">
        <f t="shared" ref="J968:S972" si="251">J969</f>
        <v>599.20000000000005</v>
      </c>
      <c r="K968" s="141">
        <f t="shared" si="251"/>
        <v>599.20000000000005</v>
      </c>
      <c r="L968" s="142">
        <f t="shared" si="251"/>
        <v>23</v>
      </c>
      <c r="M968" s="141">
        <f t="shared" si="251"/>
        <v>2690042.4899999998</v>
      </c>
      <c r="N968" s="141">
        <f t="shared" si="251"/>
        <v>0</v>
      </c>
      <c r="O968" s="141">
        <f t="shared" si="251"/>
        <v>0</v>
      </c>
      <c r="P968" s="141">
        <f t="shared" si="251"/>
        <v>0</v>
      </c>
      <c r="Q968" s="141">
        <f t="shared" si="251"/>
        <v>2690042.4899999998</v>
      </c>
      <c r="R968" s="141">
        <f t="shared" si="251"/>
        <v>2690042.4899999998</v>
      </c>
      <c r="S968" s="141">
        <f t="shared" si="251"/>
        <v>0</v>
      </c>
      <c r="T968" s="143" t="s">
        <v>36</v>
      </c>
      <c r="U968" s="143" t="s">
        <v>36</v>
      </c>
      <c r="V968" s="144" t="s">
        <v>36</v>
      </c>
    </row>
    <row r="969" spans="1:22" s="5" customFormat="1" ht="48" customHeight="1" x14ac:dyDescent="0.25">
      <c r="A969" s="90">
        <v>1</v>
      </c>
      <c r="B969" s="68" t="s">
        <v>754</v>
      </c>
      <c r="C969" s="90" t="s">
        <v>39</v>
      </c>
      <c r="D969" s="90" t="s">
        <v>78</v>
      </c>
      <c r="E969" s="90" t="s">
        <v>36</v>
      </c>
      <c r="F969" s="90" t="s">
        <v>61</v>
      </c>
      <c r="G969" s="67">
        <v>2</v>
      </c>
      <c r="H969" s="67">
        <v>3</v>
      </c>
      <c r="I969" s="145">
        <v>631.5</v>
      </c>
      <c r="J969" s="145">
        <v>599.20000000000005</v>
      </c>
      <c r="K969" s="145">
        <v>599.20000000000005</v>
      </c>
      <c r="L969" s="146">
        <v>23</v>
      </c>
      <c r="M969" s="145">
        <f>SUM(N969:Q969)</f>
        <v>2690042.4899999998</v>
      </c>
      <c r="N969" s="145">
        <v>0</v>
      </c>
      <c r="O969" s="145">
        <v>0</v>
      </c>
      <c r="P969" s="145">
        <v>0</v>
      </c>
      <c r="Q969" s="145">
        <f>'Таблица 3 '!C966</f>
        <v>2690042.4899999998</v>
      </c>
      <c r="R969" s="145">
        <f>Q969</f>
        <v>2690042.4899999998</v>
      </c>
      <c r="S969" s="145">
        <v>0</v>
      </c>
      <c r="T969" s="91">
        <f t="shared" si="229"/>
        <v>4489.3900033377831</v>
      </c>
      <c r="U969" s="91">
        <v>4489.3900000000003</v>
      </c>
      <c r="V969" s="148" t="s">
        <v>629</v>
      </c>
    </row>
    <row r="970" spans="1:22" s="32" customFormat="1" ht="30" customHeight="1" x14ac:dyDescent="0.25">
      <c r="A970" s="73" t="s">
        <v>610</v>
      </c>
      <c r="B970" s="73"/>
      <c r="C970" s="139" t="s">
        <v>35</v>
      </c>
      <c r="D970" s="139" t="s">
        <v>35</v>
      </c>
      <c r="E970" s="139" t="s">
        <v>35</v>
      </c>
      <c r="F970" s="139" t="s">
        <v>35</v>
      </c>
      <c r="G970" s="140" t="s">
        <v>35</v>
      </c>
      <c r="H970" s="140" t="s">
        <v>35</v>
      </c>
      <c r="I970" s="141">
        <f>I971</f>
        <v>1668</v>
      </c>
      <c r="J970" s="141">
        <f t="shared" ref="J970:R970" si="252">J971</f>
        <v>1556.2</v>
      </c>
      <c r="K970" s="141">
        <f t="shared" si="252"/>
        <v>1556.2</v>
      </c>
      <c r="L970" s="142">
        <f t="shared" si="252"/>
        <v>52</v>
      </c>
      <c r="M970" s="141">
        <f t="shared" si="252"/>
        <v>5331006.13</v>
      </c>
      <c r="N970" s="141">
        <f t="shared" si="252"/>
        <v>0</v>
      </c>
      <c r="O970" s="141">
        <f t="shared" si="252"/>
        <v>0</v>
      </c>
      <c r="P970" s="141">
        <f t="shared" si="252"/>
        <v>0</v>
      </c>
      <c r="Q970" s="141">
        <f t="shared" si="252"/>
        <v>5331006.13</v>
      </c>
      <c r="R970" s="141">
        <f t="shared" si="252"/>
        <v>5331006.13</v>
      </c>
      <c r="S970" s="141">
        <f t="shared" ref="S970" si="253">SUM(S971:S972)</f>
        <v>0</v>
      </c>
      <c r="T970" s="143" t="s">
        <v>36</v>
      </c>
      <c r="U970" s="143" t="s">
        <v>36</v>
      </c>
      <c r="V970" s="144" t="s">
        <v>36</v>
      </c>
    </row>
    <row r="971" spans="1:22" s="30" customFormat="1" ht="45" customHeight="1" x14ac:dyDescent="0.25">
      <c r="A971" s="90">
        <v>1</v>
      </c>
      <c r="B971" s="68" t="s">
        <v>611</v>
      </c>
      <c r="C971" s="90" t="s">
        <v>39</v>
      </c>
      <c r="D971" s="90" t="s">
        <v>45</v>
      </c>
      <c r="E971" s="90">
        <v>2018</v>
      </c>
      <c r="F971" s="90" t="s">
        <v>61</v>
      </c>
      <c r="G971" s="67">
        <v>3</v>
      </c>
      <c r="H971" s="67">
        <v>3</v>
      </c>
      <c r="I971" s="145">
        <v>1668</v>
      </c>
      <c r="J971" s="145">
        <v>1556.2</v>
      </c>
      <c r="K971" s="145">
        <v>1556.2</v>
      </c>
      <c r="L971" s="146">
        <v>52</v>
      </c>
      <c r="M971" s="145">
        <f t="shared" ref="M971" si="254">SUM(N971:Q971)</f>
        <v>5331006.13</v>
      </c>
      <c r="N971" s="145">
        <v>0</v>
      </c>
      <c r="O971" s="145">
        <v>0</v>
      </c>
      <c r="P971" s="145">
        <v>0</v>
      </c>
      <c r="Q971" s="145">
        <f>'Таблица 3 '!C968</f>
        <v>5331006.13</v>
      </c>
      <c r="R971" s="145">
        <f t="shared" ref="R971" si="255">Q971</f>
        <v>5331006.13</v>
      </c>
      <c r="S971" s="145">
        <v>0</v>
      </c>
      <c r="T971" s="91">
        <f t="shared" ref="T971" si="256">M971/J971</f>
        <v>3425.6561688728953</v>
      </c>
      <c r="U971" s="91">
        <v>3558.94</v>
      </c>
      <c r="V971" s="148" t="s">
        <v>629</v>
      </c>
    </row>
    <row r="972" spans="1:22" s="4" customFormat="1" ht="27.75" customHeight="1" x14ac:dyDescent="0.25">
      <c r="A972" s="102" t="s">
        <v>321</v>
      </c>
      <c r="B972" s="102"/>
      <c r="C972" s="139" t="s">
        <v>35</v>
      </c>
      <c r="D972" s="139" t="s">
        <v>35</v>
      </c>
      <c r="E972" s="139" t="s">
        <v>35</v>
      </c>
      <c r="F972" s="139" t="s">
        <v>35</v>
      </c>
      <c r="G972" s="140" t="s">
        <v>35</v>
      </c>
      <c r="H972" s="140" t="s">
        <v>35</v>
      </c>
      <c r="I972" s="141">
        <f>I973</f>
        <v>14802</v>
      </c>
      <c r="J972" s="141">
        <f t="shared" si="251"/>
        <v>10933.939999999999</v>
      </c>
      <c r="K972" s="141">
        <f t="shared" si="251"/>
        <v>10178.780000000001</v>
      </c>
      <c r="L972" s="142">
        <f t="shared" si="251"/>
        <v>540</v>
      </c>
      <c r="M972" s="141">
        <f t="shared" si="251"/>
        <v>5897706.9251999995</v>
      </c>
      <c r="N972" s="141">
        <f t="shared" si="251"/>
        <v>0</v>
      </c>
      <c r="O972" s="141">
        <f t="shared" si="251"/>
        <v>0</v>
      </c>
      <c r="P972" s="141">
        <f t="shared" si="251"/>
        <v>0</v>
      </c>
      <c r="Q972" s="141">
        <f t="shared" si="251"/>
        <v>5897706.9251999995</v>
      </c>
      <c r="R972" s="141">
        <f t="shared" si="251"/>
        <v>5897706.9251999995</v>
      </c>
      <c r="S972" s="141">
        <f t="shared" si="251"/>
        <v>0</v>
      </c>
      <c r="T972" s="143" t="s">
        <v>36</v>
      </c>
      <c r="U972" s="143" t="s">
        <v>36</v>
      </c>
      <c r="V972" s="144" t="s">
        <v>36</v>
      </c>
    </row>
    <row r="973" spans="1:22" s="4" customFormat="1" ht="27.75" customHeight="1" x14ac:dyDescent="0.25">
      <c r="A973" s="102" t="s">
        <v>322</v>
      </c>
      <c r="B973" s="102"/>
      <c r="C973" s="139" t="s">
        <v>35</v>
      </c>
      <c r="D973" s="139" t="s">
        <v>35</v>
      </c>
      <c r="E973" s="139" t="s">
        <v>35</v>
      </c>
      <c r="F973" s="139" t="s">
        <v>35</v>
      </c>
      <c r="G973" s="140" t="s">
        <v>35</v>
      </c>
      <c r="H973" s="140" t="s">
        <v>35</v>
      </c>
      <c r="I973" s="141">
        <f>SUM(I974:I976)</f>
        <v>14802</v>
      </c>
      <c r="J973" s="141">
        <f t="shared" ref="J973:S973" si="257">SUM(J974:J976)</f>
        <v>10933.939999999999</v>
      </c>
      <c r="K973" s="141">
        <f t="shared" si="257"/>
        <v>10178.780000000001</v>
      </c>
      <c r="L973" s="142">
        <f t="shared" si="257"/>
        <v>540</v>
      </c>
      <c r="M973" s="141">
        <f t="shared" si="257"/>
        <v>5897706.9251999995</v>
      </c>
      <c r="N973" s="141">
        <f t="shared" si="257"/>
        <v>0</v>
      </c>
      <c r="O973" s="141">
        <f t="shared" si="257"/>
        <v>0</v>
      </c>
      <c r="P973" s="141">
        <f t="shared" si="257"/>
        <v>0</v>
      </c>
      <c r="Q973" s="141">
        <f t="shared" si="257"/>
        <v>5897706.9251999995</v>
      </c>
      <c r="R973" s="141">
        <f t="shared" si="257"/>
        <v>5897706.9251999995</v>
      </c>
      <c r="S973" s="141">
        <f t="shared" si="257"/>
        <v>0</v>
      </c>
      <c r="T973" s="143" t="s">
        <v>36</v>
      </c>
      <c r="U973" s="143" t="s">
        <v>36</v>
      </c>
      <c r="V973" s="144" t="s">
        <v>36</v>
      </c>
    </row>
    <row r="974" spans="1:22" s="5" customFormat="1" ht="45.75" customHeight="1" x14ac:dyDescent="0.25">
      <c r="A974" s="90">
        <v>1</v>
      </c>
      <c r="B974" s="68" t="s">
        <v>755</v>
      </c>
      <c r="C974" s="90" t="s">
        <v>39</v>
      </c>
      <c r="D974" s="90" t="s">
        <v>401</v>
      </c>
      <c r="E974" s="90" t="s">
        <v>36</v>
      </c>
      <c r="F974" s="90" t="s">
        <v>61</v>
      </c>
      <c r="G974" s="67">
        <v>4</v>
      </c>
      <c r="H974" s="67">
        <v>1</v>
      </c>
      <c r="I974" s="145">
        <v>1050</v>
      </c>
      <c r="J974" s="145">
        <v>820.5</v>
      </c>
      <c r="K974" s="145">
        <v>775.3</v>
      </c>
      <c r="L974" s="146">
        <v>40</v>
      </c>
      <c r="M974" s="145">
        <f t="shared" ref="M974:M976" si="258">SUM(N974:Q974)</f>
        <v>3012039.0900000003</v>
      </c>
      <c r="N974" s="145">
        <v>0</v>
      </c>
      <c r="O974" s="145">
        <v>0</v>
      </c>
      <c r="P974" s="145">
        <v>0</v>
      </c>
      <c r="Q974" s="145">
        <f>'Таблица 3 '!C971</f>
        <v>3012039.0900000003</v>
      </c>
      <c r="R974" s="145">
        <f t="shared" ref="R974:R976" si="259">Q974</f>
        <v>3012039.0900000003</v>
      </c>
      <c r="S974" s="145">
        <v>0</v>
      </c>
      <c r="T974" s="91">
        <f t="shared" si="229"/>
        <v>3670.9800000000005</v>
      </c>
      <c r="U974" s="91">
        <v>3670.98</v>
      </c>
      <c r="V974" s="148" t="s">
        <v>629</v>
      </c>
    </row>
    <row r="975" spans="1:22" s="5" customFormat="1" ht="45.75" customHeight="1" x14ac:dyDescent="0.25">
      <c r="A975" s="90">
        <v>2</v>
      </c>
      <c r="B975" s="68" t="s">
        <v>756</v>
      </c>
      <c r="C975" s="90" t="s">
        <v>39</v>
      </c>
      <c r="D975" s="90" t="s">
        <v>311</v>
      </c>
      <c r="E975" s="90" t="s">
        <v>36</v>
      </c>
      <c r="F975" s="90" t="s">
        <v>46</v>
      </c>
      <c r="G975" s="67">
        <v>5</v>
      </c>
      <c r="H975" s="67">
        <v>6</v>
      </c>
      <c r="I975" s="145">
        <v>5990</v>
      </c>
      <c r="J975" s="145">
        <v>4308.25</v>
      </c>
      <c r="K975" s="145">
        <v>3844.09</v>
      </c>
      <c r="L975" s="146">
        <v>202</v>
      </c>
      <c r="M975" s="145">
        <f t="shared" si="258"/>
        <v>1229272.9724999999</v>
      </c>
      <c r="N975" s="145">
        <v>0</v>
      </c>
      <c r="O975" s="145">
        <v>0</v>
      </c>
      <c r="P975" s="145">
        <v>0</v>
      </c>
      <c r="Q975" s="145">
        <f>'Таблица 3 '!C972</f>
        <v>1229272.9724999999</v>
      </c>
      <c r="R975" s="145">
        <f t="shared" si="259"/>
        <v>1229272.9724999999</v>
      </c>
      <c r="S975" s="145">
        <v>0</v>
      </c>
      <c r="T975" s="91">
        <f t="shared" si="229"/>
        <v>285.33</v>
      </c>
      <c r="U975" s="91">
        <v>285.33</v>
      </c>
      <c r="V975" s="148" t="s">
        <v>629</v>
      </c>
    </row>
    <row r="976" spans="1:22" s="5" customFormat="1" ht="45.75" customHeight="1" x14ac:dyDescent="0.25">
      <c r="A976" s="90">
        <v>3</v>
      </c>
      <c r="B976" s="68" t="s">
        <v>757</v>
      </c>
      <c r="C976" s="90" t="s">
        <v>39</v>
      </c>
      <c r="D976" s="90" t="s">
        <v>401</v>
      </c>
      <c r="E976" s="90" t="s">
        <v>36</v>
      </c>
      <c r="F976" s="90" t="s">
        <v>46</v>
      </c>
      <c r="G976" s="67">
        <v>5</v>
      </c>
      <c r="H976" s="67">
        <v>8</v>
      </c>
      <c r="I976" s="145">
        <v>7762</v>
      </c>
      <c r="J976" s="145">
        <v>5805.19</v>
      </c>
      <c r="K976" s="145">
        <v>5559.39</v>
      </c>
      <c r="L976" s="146">
        <v>298</v>
      </c>
      <c r="M976" s="145">
        <f t="shared" si="258"/>
        <v>1656394.8626999997</v>
      </c>
      <c r="N976" s="145">
        <v>0</v>
      </c>
      <c r="O976" s="145">
        <v>0</v>
      </c>
      <c r="P976" s="145">
        <v>0</v>
      </c>
      <c r="Q976" s="145">
        <f>'Таблица 3 '!C973</f>
        <v>1656394.8626999997</v>
      </c>
      <c r="R976" s="145">
        <f t="shared" si="259"/>
        <v>1656394.8626999997</v>
      </c>
      <c r="S976" s="145">
        <v>0</v>
      </c>
      <c r="T976" s="91">
        <f t="shared" si="229"/>
        <v>285.33</v>
      </c>
      <c r="U976" s="91">
        <v>285.33</v>
      </c>
      <c r="V976" s="148" t="s">
        <v>629</v>
      </c>
    </row>
    <row r="977" spans="1:22" s="4" customFormat="1" ht="27.75" customHeight="1" x14ac:dyDescent="0.25">
      <c r="A977" s="102" t="s">
        <v>327</v>
      </c>
      <c r="B977" s="102"/>
      <c r="C977" s="139" t="s">
        <v>35</v>
      </c>
      <c r="D977" s="139" t="s">
        <v>35</v>
      </c>
      <c r="E977" s="139" t="s">
        <v>35</v>
      </c>
      <c r="F977" s="139" t="s">
        <v>35</v>
      </c>
      <c r="G977" s="140" t="s">
        <v>35</v>
      </c>
      <c r="H977" s="140" t="s">
        <v>35</v>
      </c>
      <c r="I977" s="141">
        <f>I978+I990</f>
        <v>16454.240000000002</v>
      </c>
      <c r="J977" s="141">
        <f t="shared" ref="J977:S977" si="260">J978+J990</f>
        <v>14286.36</v>
      </c>
      <c r="K977" s="141">
        <f t="shared" si="260"/>
        <v>13195.560000000001</v>
      </c>
      <c r="L977" s="142">
        <f t="shared" si="260"/>
        <v>554</v>
      </c>
      <c r="M977" s="141">
        <f t="shared" si="260"/>
        <v>28999832.922599997</v>
      </c>
      <c r="N977" s="141">
        <f t="shared" si="260"/>
        <v>0</v>
      </c>
      <c r="O977" s="141">
        <f t="shared" si="260"/>
        <v>0</v>
      </c>
      <c r="P977" s="141">
        <f t="shared" si="260"/>
        <v>0</v>
      </c>
      <c r="Q977" s="141">
        <f t="shared" si="260"/>
        <v>28999832.922599997</v>
      </c>
      <c r="R977" s="141">
        <f t="shared" si="260"/>
        <v>28999832.922599997</v>
      </c>
      <c r="S977" s="141">
        <f t="shared" si="260"/>
        <v>0</v>
      </c>
      <c r="T977" s="143" t="s">
        <v>36</v>
      </c>
      <c r="U977" s="143" t="s">
        <v>36</v>
      </c>
      <c r="V977" s="144" t="s">
        <v>36</v>
      </c>
    </row>
    <row r="978" spans="1:22" s="4" customFormat="1" ht="25.5" customHeight="1" x14ac:dyDescent="0.25">
      <c r="A978" s="102" t="s">
        <v>328</v>
      </c>
      <c r="B978" s="102"/>
      <c r="C978" s="139" t="s">
        <v>35</v>
      </c>
      <c r="D978" s="139" t="s">
        <v>35</v>
      </c>
      <c r="E978" s="139" t="s">
        <v>35</v>
      </c>
      <c r="F978" s="139" t="s">
        <v>35</v>
      </c>
      <c r="G978" s="140" t="s">
        <v>35</v>
      </c>
      <c r="H978" s="140" t="s">
        <v>35</v>
      </c>
      <c r="I978" s="141">
        <f>SUM(I979:I989)</f>
        <v>8065.4400000000005</v>
      </c>
      <c r="J978" s="141">
        <f t="shared" ref="J978:S978" si="261">SUM(J979:J989)</f>
        <v>6834.6600000000008</v>
      </c>
      <c r="K978" s="141">
        <f t="shared" si="261"/>
        <v>6646.26</v>
      </c>
      <c r="L978" s="142">
        <f t="shared" si="261"/>
        <v>252</v>
      </c>
      <c r="M978" s="141">
        <f t="shared" si="261"/>
        <v>19221855.488599997</v>
      </c>
      <c r="N978" s="141">
        <f t="shared" si="261"/>
        <v>0</v>
      </c>
      <c r="O978" s="141">
        <f t="shared" si="261"/>
        <v>0</v>
      </c>
      <c r="P978" s="141">
        <f t="shared" si="261"/>
        <v>0</v>
      </c>
      <c r="Q978" s="141">
        <f t="shared" si="261"/>
        <v>19221855.488599997</v>
      </c>
      <c r="R978" s="141">
        <f t="shared" si="261"/>
        <v>19221855.488599997</v>
      </c>
      <c r="S978" s="141">
        <f t="shared" si="261"/>
        <v>0</v>
      </c>
      <c r="T978" s="143" t="s">
        <v>36</v>
      </c>
      <c r="U978" s="143" t="s">
        <v>36</v>
      </c>
      <c r="V978" s="144" t="s">
        <v>36</v>
      </c>
    </row>
    <row r="979" spans="1:22" s="6" customFormat="1" ht="45.75" customHeight="1" x14ac:dyDescent="0.25">
      <c r="A979" s="90">
        <v>1</v>
      </c>
      <c r="B979" s="68" t="s">
        <v>336</v>
      </c>
      <c r="C979" s="90" t="s">
        <v>39</v>
      </c>
      <c r="D979" s="90">
        <v>1980</v>
      </c>
      <c r="E979" s="90" t="s">
        <v>36</v>
      </c>
      <c r="F979" s="90" t="s">
        <v>40</v>
      </c>
      <c r="G979" s="67">
        <v>2</v>
      </c>
      <c r="H979" s="67">
        <v>3</v>
      </c>
      <c r="I979" s="145">
        <v>1321.8</v>
      </c>
      <c r="J979" s="145">
        <v>969</v>
      </c>
      <c r="K979" s="145">
        <v>969</v>
      </c>
      <c r="L979" s="146">
        <v>40</v>
      </c>
      <c r="M979" s="145">
        <f t="shared" ref="M979:M989" si="262">SUM(N979:Q979)</f>
        <v>3568647.3</v>
      </c>
      <c r="N979" s="145">
        <v>0</v>
      </c>
      <c r="O979" s="145">
        <v>0</v>
      </c>
      <c r="P979" s="145">
        <v>0</v>
      </c>
      <c r="Q979" s="145">
        <f>'Таблица 3 '!C976</f>
        <v>3568647.3</v>
      </c>
      <c r="R979" s="145">
        <f t="shared" ref="R979:R989" si="263">Q979</f>
        <v>3568647.3</v>
      </c>
      <c r="S979" s="145">
        <v>0</v>
      </c>
      <c r="T979" s="91">
        <f t="shared" si="229"/>
        <v>3682.8145510835911</v>
      </c>
      <c r="U979" s="91">
        <v>3682.8145510835911</v>
      </c>
      <c r="V979" s="148" t="s">
        <v>629</v>
      </c>
    </row>
    <row r="980" spans="1:22" s="6" customFormat="1" ht="45.75" customHeight="1" x14ac:dyDescent="0.25">
      <c r="A980" s="90">
        <v>2</v>
      </c>
      <c r="B980" s="68" t="s">
        <v>337</v>
      </c>
      <c r="C980" s="90" t="s">
        <v>39</v>
      </c>
      <c r="D980" s="90">
        <v>1955</v>
      </c>
      <c r="E980" s="90" t="s">
        <v>36</v>
      </c>
      <c r="F980" s="90" t="s">
        <v>40</v>
      </c>
      <c r="G980" s="67">
        <v>2</v>
      </c>
      <c r="H980" s="67">
        <v>2</v>
      </c>
      <c r="I980" s="145">
        <v>472.2</v>
      </c>
      <c r="J980" s="145">
        <v>443</v>
      </c>
      <c r="K980" s="145">
        <v>443</v>
      </c>
      <c r="L980" s="146">
        <v>13</v>
      </c>
      <c r="M980" s="145">
        <f t="shared" si="262"/>
        <v>681895.5</v>
      </c>
      <c r="N980" s="145">
        <v>0</v>
      </c>
      <c r="O980" s="145">
        <v>0</v>
      </c>
      <c r="P980" s="145">
        <v>0</v>
      </c>
      <c r="Q980" s="145">
        <f>'Таблица 3 '!C977</f>
        <v>681895.5</v>
      </c>
      <c r="R980" s="145">
        <f t="shared" si="263"/>
        <v>681895.5</v>
      </c>
      <c r="S980" s="145">
        <v>0</v>
      </c>
      <c r="T980" s="91">
        <f t="shared" si="229"/>
        <v>1539.2674943566592</v>
      </c>
      <c r="U980" s="91">
        <v>1539.2674943566592</v>
      </c>
      <c r="V980" s="148" t="s">
        <v>629</v>
      </c>
    </row>
    <row r="981" spans="1:22" s="5" customFormat="1" ht="48" customHeight="1" x14ac:dyDescent="0.25">
      <c r="A981" s="90">
        <v>3</v>
      </c>
      <c r="B981" s="68" t="s">
        <v>617</v>
      </c>
      <c r="C981" s="90" t="s">
        <v>39</v>
      </c>
      <c r="D981" s="90">
        <v>1964</v>
      </c>
      <c r="E981" s="90">
        <v>2018</v>
      </c>
      <c r="F981" s="90" t="s">
        <v>61</v>
      </c>
      <c r="G981" s="67">
        <v>3</v>
      </c>
      <c r="H981" s="67">
        <v>2</v>
      </c>
      <c r="I981" s="145">
        <v>952.4</v>
      </c>
      <c r="J981" s="145">
        <v>949.1</v>
      </c>
      <c r="K981" s="145">
        <v>906.9</v>
      </c>
      <c r="L981" s="146">
        <v>41</v>
      </c>
      <c r="M981" s="145">
        <f t="shared" si="262"/>
        <v>475859.75800000003</v>
      </c>
      <c r="N981" s="145">
        <v>0</v>
      </c>
      <c r="O981" s="145">
        <v>0</v>
      </c>
      <c r="P981" s="145">
        <v>0</v>
      </c>
      <c r="Q981" s="145">
        <f>'Таблица 3 '!C978</f>
        <v>475859.75800000003</v>
      </c>
      <c r="R981" s="145">
        <f t="shared" si="263"/>
        <v>475859.75800000003</v>
      </c>
      <c r="S981" s="145">
        <v>0</v>
      </c>
      <c r="T981" s="91">
        <f t="shared" si="229"/>
        <v>501.38</v>
      </c>
      <c r="U981" s="91">
        <v>712.11</v>
      </c>
      <c r="V981" s="148" t="s">
        <v>629</v>
      </c>
    </row>
    <row r="982" spans="1:22" s="30" customFormat="1" ht="45.75" customHeight="1" x14ac:dyDescent="0.25">
      <c r="A982" s="90">
        <v>8</v>
      </c>
      <c r="B982" s="68" t="s">
        <v>339</v>
      </c>
      <c r="C982" s="90" t="s">
        <v>39</v>
      </c>
      <c r="D982" s="90">
        <v>1957</v>
      </c>
      <c r="E982" s="90">
        <v>2019</v>
      </c>
      <c r="F982" s="90" t="s">
        <v>61</v>
      </c>
      <c r="G982" s="67">
        <v>2</v>
      </c>
      <c r="H982" s="67">
        <v>2</v>
      </c>
      <c r="I982" s="145">
        <v>896</v>
      </c>
      <c r="J982" s="145">
        <v>830</v>
      </c>
      <c r="K982" s="145">
        <v>830</v>
      </c>
      <c r="L982" s="146">
        <v>25</v>
      </c>
      <c r="M982" s="145">
        <f t="shared" si="262"/>
        <v>2198360.2200000002</v>
      </c>
      <c r="N982" s="145">
        <v>0</v>
      </c>
      <c r="O982" s="145">
        <v>0</v>
      </c>
      <c r="P982" s="145">
        <v>0</v>
      </c>
      <c r="Q982" s="145">
        <f>'Таблица 3 '!C979</f>
        <v>2198360.2200000002</v>
      </c>
      <c r="R982" s="145">
        <f t="shared" si="263"/>
        <v>2198360.2200000002</v>
      </c>
      <c r="S982" s="145">
        <v>0</v>
      </c>
      <c r="T982" s="91">
        <f t="shared" si="229"/>
        <v>2648.6267710843376</v>
      </c>
      <c r="U982" s="91">
        <v>2648.63</v>
      </c>
      <c r="V982" s="148" t="s">
        <v>629</v>
      </c>
    </row>
    <row r="983" spans="1:22" s="5" customFormat="1" ht="48" customHeight="1" x14ac:dyDescent="0.25">
      <c r="A983" s="90">
        <v>4</v>
      </c>
      <c r="B983" s="68" t="s">
        <v>341</v>
      </c>
      <c r="C983" s="90" t="s">
        <v>39</v>
      </c>
      <c r="D983" s="90">
        <v>1961</v>
      </c>
      <c r="E983" s="90" t="s">
        <v>36</v>
      </c>
      <c r="F983" s="90" t="s">
        <v>40</v>
      </c>
      <c r="G983" s="67">
        <v>2</v>
      </c>
      <c r="H983" s="67">
        <v>2</v>
      </c>
      <c r="I983" s="145">
        <v>886.1</v>
      </c>
      <c r="J983" s="145">
        <v>838.6</v>
      </c>
      <c r="K983" s="145">
        <v>838.6</v>
      </c>
      <c r="L983" s="146">
        <v>25</v>
      </c>
      <c r="M983" s="145">
        <f t="shared" si="262"/>
        <v>2287105.1800000002</v>
      </c>
      <c r="N983" s="145">
        <v>0</v>
      </c>
      <c r="O983" s="145">
        <v>0</v>
      </c>
      <c r="P983" s="145">
        <v>0</v>
      </c>
      <c r="Q983" s="145">
        <f>'Таблица 3 '!C980</f>
        <v>2287105.1800000002</v>
      </c>
      <c r="R983" s="145">
        <f t="shared" si="263"/>
        <v>2287105.1800000002</v>
      </c>
      <c r="S983" s="145">
        <v>0</v>
      </c>
      <c r="T983" s="91">
        <f t="shared" si="229"/>
        <v>2727.2897448127833</v>
      </c>
      <c r="U983" s="91">
        <v>8810.3106367755772</v>
      </c>
      <c r="V983" s="148" t="s">
        <v>629</v>
      </c>
    </row>
    <row r="984" spans="1:22" s="6" customFormat="1" ht="45.75" customHeight="1" x14ac:dyDescent="0.25">
      <c r="A984" s="90">
        <v>5</v>
      </c>
      <c r="B984" s="68" t="s">
        <v>619</v>
      </c>
      <c r="C984" s="90" t="s">
        <v>39</v>
      </c>
      <c r="D984" s="90">
        <v>1955</v>
      </c>
      <c r="E984" s="90" t="s">
        <v>36</v>
      </c>
      <c r="F984" s="90" t="s">
        <v>40</v>
      </c>
      <c r="G984" s="67">
        <v>2</v>
      </c>
      <c r="H984" s="67">
        <v>2</v>
      </c>
      <c r="I984" s="145">
        <v>440.9</v>
      </c>
      <c r="J984" s="145">
        <v>397.1</v>
      </c>
      <c r="K984" s="145">
        <v>397.1</v>
      </c>
      <c r="L984" s="146">
        <v>16</v>
      </c>
      <c r="M984" s="145">
        <f t="shared" si="262"/>
        <v>1464107.7</v>
      </c>
      <c r="N984" s="145">
        <v>0</v>
      </c>
      <c r="O984" s="145">
        <v>0</v>
      </c>
      <c r="P984" s="145">
        <v>0</v>
      </c>
      <c r="Q984" s="145">
        <f>'Таблица 3 '!C981</f>
        <v>1464107.7</v>
      </c>
      <c r="R984" s="145">
        <f t="shared" si="263"/>
        <v>1464107.7</v>
      </c>
      <c r="S984" s="145">
        <v>0</v>
      </c>
      <c r="T984" s="91">
        <f t="shared" si="229"/>
        <v>3686.9999999999995</v>
      </c>
      <c r="U984" s="91">
        <v>3687</v>
      </c>
      <c r="V984" s="148" t="s">
        <v>629</v>
      </c>
    </row>
    <row r="985" spans="1:22" s="6" customFormat="1" ht="45.75" customHeight="1" x14ac:dyDescent="0.25">
      <c r="A985" s="90">
        <v>6</v>
      </c>
      <c r="B985" s="68" t="s">
        <v>621</v>
      </c>
      <c r="C985" s="90" t="s">
        <v>39</v>
      </c>
      <c r="D985" s="90">
        <v>1962</v>
      </c>
      <c r="E985" s="90">
        <v>2024</v>
      </c>
      <c r="F985" s="90" t="s">
        <v>61</v>
      </c>
      <c r="G985" s="67">
        <v>2</v>
      </c>
      <c r="H985" s="67">
        <v>1</v>
      </c>
      <c r="I985" s="145">
        <v>236.6</v>
      </c>
      <c r="J985" s="145">
        <v>236.6</v>
      </c>
      <c r="K985" s="145">
        <v>236.6</v>
      </c>
      <c r="L985" s="146">
        <v>8</v>
      </c>
      <c r="M985" s="145">
        <f t="shared" si="262"/>
        <v>915961.40999999992</v>
      </c>
      <c r="N985" s="145">
        <v>0</v>
      </c>
      <c r="O985" s="145">
        <v>0</v>
      </c>
      <c r="P985" s="145">
        <v>0</v>
      </c>
      <c r="Q985" s="145">
        <f>'Таблица 3 '!C982</f>
        <v>915961.40999999992</v>
      </c>
      <c r="R985" s="145">
        <f t="shared" si="263"/>
        <v>915961.40999999992</v>
      </c>
      <c r="S985" s="145">
        <v>0</v>
      </c>
      <c r="T985" s="91">
        <f t="shared" si="229"/>
        <v>3871.35</v>
      </c>
      <c r="U985" s="91">
        <v>3871.35</v>
      </c>
      <c r="V985" s="148" t="s">
        <v>629</v>
      </c>
    </row>
    <row r="986" spans="1:22" s="5" customFormat="1" ht="48" customHeight="1" x14ac:dyDescent="0.25">
      <c r="A986" s="90">
        <v>7</v>
      </c>
      <c r="B986" s="68" t="s">
        <v>623</v>
      </c>
      <c r="C986" s="90" t="s">
        <v>39</v>
      </c>
      <c r="D986" s="90">
        <v>1963</v>
      </c>
      <c r="E986" s="90">
        <v>2021</v>
      </c>
      <c r="F986" s="90" t="s">
        <v>61</v>
      </c>
      <c r="G986" s="67">
        <v>2</v>
      </c>
      <c r="H986" s="67">
        <v>2</v>
      </c>
      <c r="I986" s="145">
        <v>728.94</v>
      </c>
      <c r="J986" s="145">
        <v>634.72</v>
      </c>
      <c r="K986" s="145">
        <v>603.91999999999996</v>
      </c>
      <c r="L986" s="146">
        <v>23</v>
      </c>
      <c r="M986" s="145">
        <f t="shared" si="262"/>
        <v>518235.91360000003</v>
      </c>
      <c r="N986" s="145">
        <v>0</v>
      </c>
      <c r="O986" s="145">
        <v>0</v>
      </c>
      <c r="P986" s="145">
        <v>0</v>
      </c>
      <c r="Q986" s="145">
        <f>'Таблица 3 '!C983</f>
        <v>518235.91360000003</v>
      </c>
      <c r="R986" s="145">
        <f t="shared" si="263"/>
        <v>518235.91360000003</v>
      </c>
      <c r="S986" s="145">
        <v>0</v>
      </c>
      <c r="T986" s="91">
        <f t="shared" si="229"/>
        <v>816.47957146458282</v>
      </c>
      <c r="U986" s="91">
        <v>816.48</v>
      </c>
      <c r="V986" s="148" t="s">
        <v>629</v>
      </c>
    </row>
    <row r="987" spans="1:22" s="6" customFormat="1" ht="45.75" customHeight="1" x14ac:dyDescent="0.25">
      <c r="A987" s="90">
        <v>8</v>
      </c>
      <c r="B987" s="68" t="s">
        <v>346</v>
      </c>
      <c r="C987" s="90" t="s">
        <v>39</v>
      </c>
      <c r="D987" s="90">
        <v>1963</v>
      </c>
      <c r="E987" s="90" t="s">
        <v>36</v>
      </c>
      <c r="F987" s="90" t="s">
        <v>61</v>
      </c>
      <c r="G987" s="67">
        <v>2</v>
      </c>
      <c r="H987" s="67">
        <v>2</v>
      </c>
      <c r="I987" s="145">
        <v>1146.0999999999999</v>
      </c>
      <c r="J987" s="145">
        <v>621.14</v>
      </c>
      <c r="K987" s="145">
        <v>505.74</v>
      </c>
      <c r="L987" s="146">
        <v>26</v>
      </c>
      <c r="M987" s="145">
        <f t="shared" si="262"/>
        <v>2604650.3389999997</v>
      </c>
      <c r="N987" s="145">
        <v>0</v>
      </c>
      <c r="O987" s="145">
        <v>0</v>
      </c>
      <c r="P987" s="145">
        <v>0</v>
      </c>
      <c r="Q987" s="145">
        <f>'Таблица 3 '!C984</f>
        <v>2604650.3389999997</v>
      </c>
      <c r="R987" s="145">
        <f t="shared" si="263"/>
        <v>2604650.3389999997</v>
      </c>
      <c r="S987" s="145">
        <v>0</v>
      </c>
      <c r="T987" s="91">
        <f t="shared" si="229"/>
        <v>4193.3386016035029</v>
      </c>
      <c r="U987" s="91">
        <v>4193.3386016035029</v>
      </c>
      <c r="V987" s="148" t="s">
        <v>629</v>
      </c>
    </row>
    <row r="988" spans="1:22" s="5" customFormat="1" ht="45.75" customHeight="1" x14ac:dyDescent="0.25">
      <c r="A988" s="90">
        <v>9</v>
      </c>
      <c r="B988" s="68" t="s">
        <v>624</v>
      </c>
      <c r="C988" s="90" t="s">
        <v>39</v>
      </c>
      <c r="D988" s="90">
        <v>1963</v>
      </c>
      <c r="E988" s="90">
        <v>2019</v>
      </c>
      <c r="F988" s="90" t="s">
        <v>61</v>
      </c>
      <c r="G988" s="67">
        <v>2</v>
      </c>
      <c r="H988" s="67">
        <v>2</v>
      </c>
      <c r="I988" s="145">
        <v>667</v>
      </c>
      <c r="J988" s="145">
        <v>637.20000000000005</v>
      </c>
      <c r="K988" s="145">
        <v>637.20000000000005</v>
      </c>
      <c r="L988" s="146">
        <v>23</v>
      </c>
      <c r="M988" s="145">
        <f t="shared" si="262"/>
        <v>4173125.4</v>
      </c>
      <c r="N988" s="145">
        <v>0</v>
      </c>
      <c r="O988" s="145">
        <v>0</v>
      </c>
      <c r="P988" s="145">
        <v>0</v>
      </c>
      <c r="Q988" s="145">
        <f>'Таблица 3 '!C985</f>
        <v>4173125.4</v>
      </c>
      <c r="R988" s="145">
        <f t="shared" si="263"/>
        <v>4173125.4</v>
      </c>
      <c r="S988" s="145">
        <v>0</v>
      </c>
      <c r="T988" s="91">
        <f t="shared" si="229"/>
        <v>6549.1610169491523</v>
      </c>
      <c r="U988" s="91">
        <v>6549.16</v>
      </c>
      <c r="V988" s="148" t="s">
        <v>629</v>
      </c>
    </row>
    <row r="989" spans="1:22" s="5" customFormat="1" ht="48" customHeight="1" x14ac:dyDescent="0.25">
      <c r="A989" s="90">
        <v>10</v>
      </c>
      <c r="B989" s="68" t="s">
        <v>758</v>
      </c>
      <c r="C989" s="90" t="s">
        <v>39</v>
      </c>
      <c r="D989" s="90">
        <v>1961</v>
      </c>
      <c r="E989" s="90">
        <v>2018</v>
      </c>
      <c r="F989" s="90" t="s">
        <v>61</v>
      </c>
      <c r="G989" s="67">
        <v>2</v>
      </c>
      <c r="H989" s="67">
        <v>1</v>
      </c>
      <c r="I989" s="145">
        <v>317.39999999999998</v>
      </c>
      <c r="J989" s="145">
        <v>278.2</v>
      </c>
      <c r="K989" s="145">
        <v>278.2</v>
      </c>
      <c r="L989" s="146">
        <v>12</v>
      </c>
      <c r="M989" s="145">
        <f t="shared" si="262"/>
        <v>333906.76799999998</v>
      </c>
      <c r="N989" s="145">
        <v>0</v>
      </c>
      <c r="O989" s="145">
        <v>0</v>
      </c>
      <c r="P989" s="145">
        <v>0</v>
      </c>
      <c r="Q989" s="145">
        <f>'Таблица 3 '!C986</f>
        <v>333906.76799999998</v>
      </c>
      <c r="R989" s="145">
        <f t="shared" si="263"/>
        <v>333906.76799999998</v>
      </c>
      <c r="S989" s="145">
        <v>0</v>
      </c>
      <c r="T989" s="91">
        <f t="shared" si="229"/>
        <v>1200.24</v>
      </c>
      <c r="U989" s="91">
        <v>1200.24</v>
      </c>
      <c r="V989" s="148" t="s">
        <v>629</v>
      </c>
    </row>
    <row r="990" spans="1:22" s="4" customFormat="1" ht="30" customHeight="1" x14ac:dyDescent="0.25">
      <c r="A990" s="102" t="s">
        <v>350</v>
      </c>
      <c r="B990" s="102"/>
      <c r="C990" s="139" t="s">
        <v>35</v>
      </c>
      <c r="D990" s="139" t="s">
        <v>35</v>
      </c>
      <c r="E990" s="139" t="s">
        <v>35</v>
      </c>
      <c r="F990" s="139" t="s">
        <v>35</v>
      </c>
      <c r="G990" s="140" t="s">
        <v>35</v>
      </c>
      <c r="H990" s="140" t="s">
        <v>35</v>
      </c>
      <c r="I990" s="141">
        <f>SUM(I991:I995)</f>
        <v>8388.8000000000011</v>
      </c>
      <c r="J990" s="141">
        <f t="shared" ref="J990:S990" si="264">SUM(J991:J995)</f>
        <v>7451.7</v>
      </c>
      <c r="K990" s="141">
        <f t="shared" si="264"/>
        <v>6549.3</v>
      </c>
      <c r="L990" s="142">
        <f t="shared" si="264"/>
        <v>302</v>
      </c>
      <c r="M990" s="141">
        <f t="shared" si="264"/>
        <v>9777977.4340000004</v>
      </c>
      <c r="N990" s="141">
        <f t="shared" si="264"/>
        <v>0</v>
      </c>
      <c r="O990" s="141">
        <f t="shared" si="264"/>
        <v>0</v>
      </c>
      <c r="P990" s="141">
        <f t="shared" si="264"/>
        <v>0</v>
      </c>
      <c r="Q990" s="141">
        <f t="shared" si="264"/>
        <v>9777977.4340000004</v>
      </c>
      <c r="R990" s="141">
        <f t="shared" si="264"/>
        <v>9777977.4340000004</v>
      </c>
      <c r="S990" s="141">
        <f t="shared" si="264"/>
        <v>0</v>
      </c>
      <c r="T990" s="143" t="s">
        <v>36</v>
      </c>
      <c r="U990" s="143" t="s">
        <v>36</v>
      </c>
      <c r="V990" s="144" t="s">
        <v>36</v>
      </c>
    </row>
    <row r="991" spans="1:22" s="5" customFormat="1" ht="45" x14ac:dyDescent="0.25">
      <c r="A991" s="90">
        <v>1</v>
      </c>
      <c r="B991" s="68" t="s">
        <v>759</v>
      </c>
      <c r="C991" s="90" t="s">
        <v>39</v>
      </c>
      <c r="D991" s="90">
        <v>1992</v>
      </c>
      <c r="E991" s="90">
        <v>2019</v>
      </c>
      <c r="F991" s="90" t="s">
        <v>46</v>
      </c>
      <c r="G991" s="67">
        <v>5</v>
      </c>
      <c r="H991" s="67">
        <v>3</v>
      </c>
      <c r="I991" s="145">
        <v>4970.8999999999996</v>
      </c>
      <c r="J991" s="145">
        <v>4387.3999999999996</v>
      </c>
      <c r="K991" s="145">
        <v>3894</v>
      </c>
      <c r="L991" s="146">
        <v>172</v>
      </c>
      <c r="M991" s="145">
        <f t="shared" ref="M991:M995" si="265">SUM(N991:Q991)</f>
        <v>1251856.8419999997</v>
      </c>
      <c r="N991" s="145">
        <v>0</v>
      </c>
      <c r="O991" s="145">
        <v>0</v>
      </c>
      <c r="P991" s="145">
        <v>0</v>
      </c>
      <c r="Q991" s="145">
        <f>'Таблица 3 '!C988</f>
        <v>1251856.8419999997</v>
      </c>
      <c r="R991" s="145">
        <f t="shared" ref="R991:R995" si="266">Q991</f>
        <v>1251856.8419999997</v>
      </c>
      <c r="S991" s="145">
        <v>0</v>
      </c>
      <c r="T991" s="91">
        <f t="shared" si="229"/>
        <v>285.33</v>
      </c>
      <c r="U991" s="91">
        <v>285.33</v>
      </c>
      <c r="V991" s="148" t="s">
        <v>629</v>
      </c>
    </row>
    <row r="992" spans="1:22" s="5" customFormat="1" ht="45" x14ac:dyDescent="0.25">
      <c r="A992" s="90">
        <v>2</v>
      </c>
      <c r="B992" s="68" t="s">
        <v>351</v>
      </c>
      <c r="C992" s="90" t="s">
        <v>39</v>
      </c>
      <c r="D992" s="90">
        <v>1977</v>
      </c>
      <c r="E992" s="90">
        <v>2021</v>
      </c>
      <c r="F992" s="90" t="s">
        <v>61</v>
      </c>
      <c r="G992" s="67">
        <v>3</v>
      </c>
      <c r="H992" s="67">
        <v>3</v>
      </c>
      <c r="I992" s="145">
        <v>1138.0999999999999</v>
      </c>
      <c r="J992" s="145">
        <v>1080</v>
      </c>
      <c r="K992" s="145">
        <v>1080</v>
      </c>
      <c r="L992" s="146">
        <v>50</v>
      </c>
      <c r="M992" s="145">
        <f t="shared" si="265"/>
        <v>1398362.4</v>
      </c>
      <c r="N992" s="145">
        <v>0</v>
      </c>
      <c r="O992" s="145">
        <v>0</v>
      </c>
      <c r="P992" s="145">
        <v>0</v>
      </c>
      <c r="Q992" s="145">
        <f>'Таблица 3 '!C989</f>
        <v>1398362.4</v>
      </c>
      <c r="R992" s="145">
        <f t="shared" si="266"/>
        <v>1398362.4</v>
      </c>
      <c r="S992" s="145">
        <v>0</v>
      </c>
      <c r="T992" s="91">
        <f t="shared" si="229"/>
        <v>1294.78</v>
      </c>
      <c r="U992" s="91">
        <v>1294.78</v>
      </c>
      <c r="V992" s="148" t="s">
        <v>629</v>
      </c>
    </row>
    <row r="993" spans="1:22" s="6" customFormat="1" ht="49.5" customHeight="1" x14ac:dyDescent="0.25">
      <c r="A993" s="90">
        <v>3</v>
      </c>
      <c r="B993" s="68" t="s">
        <v>627</v>
      </c>
      <c r="C993" s="90" t="s">
        <v>39</v>
      </c>
      <c r="D993" s="90">
        <v>1959</v>
      </c>
      <c r="E993" s="90">
        <v>2024</v>
      </c>
      <c r="F993" s="90" t="s">
        <v>61</v>
      </c>
      <c r="G993" s="67">
        <v>2</v>
      </c>
      <c r="H993" s="67">
        <v>2</v>
      </c>
      <c r="I993" s="145">
        <v>510.5</v>
      </c>
      <c r="J993" s="145">
        <v>447.5</v>
      </c>
      <c r="K993" s="145">
        <v>447.5</v>
      </c>
      <c r="L993" s="146">
        <v>19</v>
      </c>
      <c r="M993" s="145">
        <f t="shared" si="265"/>
        <v>200000</v>
      </c>
      <c r="N993" s="145">
        <v>0</v>
      </c>
      <c r="O993" s="145">
        <v>0</v>
      </c>
      <c r="P993" s="145">
        <v>0</v>
      </c>
      <c r="Q993" s="145">
        <f>'Таблица 3 '!C990</f>
        <v>200000</v>
      </c>
      <c r="R993" s="145">
        <f t="shared" si="266"/>
        <v>200000</v>
      </c>
      <c r="S993" s="145">
        <v>0</v>
      </c>
      <c r="T993" s="91">
        <f t="shared" si="229"/>
        <v>446.92737430167597</v>
      </c>
      <c r="U993" s="91">
        <v>446.93</v>
      </c>
      <c r="V993" s="148" t="s">
        <v>629</v>
      </c>
    </row>
    <row r="994" spans="1:22" s="5" customFormat="1" ht="45" x14ac:dyDescent="0.25">
      <c r="A994" s="90">
        <v>4</v>
      </c>
      <c r="B994" s="68" t="s">
        <v>760</v>
      </c>
      <c r="C994" s="90" t="s">
        <v>39</v>
      </c>
      <c r="D994" s="90">
        <v>1968</v>
      </c>
      <c r="E994" s="90" t="s">
        <v>36</v>
      </c>
      <c r="F994" s="90" t="s">
        <v>61</v>
      </c>
      <c r="G994" s="67">
        <v>2</v>
      </c>
      <c r="H994" s="67">
        <v>2</v>
      </c>
      <c r="I994" s="145">
        <v>680.6</v>
      </c>
      <c r="J994" s="145">
        <v>637.6</v>
      </c>
      <c r="K994" s="145">
        <v>339.1</v>
      </c>
      <c r="L994" s="146">
        <v>22</v>
      </c>
      <c r="M994" s="145">
        <f t="shared" si="265"/>
        <v>5505331.6960000005</v>
      </c>
      <c r="N994" s="145">
        <v>0</v>
      </c>
      <c r="O994" s="145">
        <v>0</v>
      </c>
      <c r="P994" s="145">
        <v>0</v>
      </c>
      <c r="Q994" s="145">
        <f>'Таблица 3 '!C991</f>
        <v>5505331.6960000005</v>
      </c>
      <c r="R994" s="145">
        <f t="shared" si="266"/>
        <v>5505331.6960000005</v>
      </c>
      <c r="S994" s="145">
        <v>0</v>
      </c>
      <c r="T994" s="91">
        <f t="shared" si="229"/>
        <v>8634.4600000000009</v>
      </c>
      <c r="U994" s="91">
        <v>8634.4600000000009</v>
      </c>
      <c r="V994" s="148" t="s">
        <v>629</v>
      </c>
    </row>
    <row r="995" spans="1:22" s="5" customFormat="1" ht="45" x14ac:dyDescent="0.25">
      <c r="A995" s="90">
        <v>5</v>
      </c>
      <c r="B995" s="68" t="s">
        <v>761</v>
      </c>
      <c r="C995" s="90" t="s">
        <v>39</v>
      </c>
      <c r="D995" s="90">
        <v>1982</v>
      </c>
      <c r="E995" s="90" t="s">
        <v>36</v>
      </c>
      <c r="F995" s="90" t="s">
        <v>61</v>
      </c>
      <c r="G995" s="67">
        <v>2</v>
      </c>
      <c r="H995" s="67">
        <v>2</v>
      </c>
      <c r="I995" s="145">
        <v>1088.7</v>
      </c>
      <c r="J995" s="145">
        <v>899.2</v>
      </c>
      <c r="K995" s="145">
        <v>788.7</v>
      </c>
      <c r="L995" s="146">
        <v>39</v>
      </c>
      <c r="M995" s="145">
        <f t="shared" si="265"/>
        <v>1422426.496</v>
      </c>
      <c r="N995" s="145">
        <v>0</v>
      </c>
      <c r="O995" s="145">
        <v>0</v>
      </c>
      <c r="P995" s="145">
        <v>0</v>
      </c>
      <c r="Q995" s="145">
        <f>'Таблица 3 '!C992</f>
        <v>1422426.496</v>
      </c>
      <c r="R995" s="145">
        <f t="shared" si="266"/>
        <v>1422426.496</v>
      </c>
      <c r="S995" s="145">
        <v>0</v>
      </c>
      <c r="T995" s="91">
        <f t="shared" si="229"/>
        <v>1581.8799999999999</v>
      </c>
      <c r="U995" s="91">
        <v>1581.88</v>
      </c>
      <c r="V995" s="148" t="s">
        <v>629</v>
      </c>
    </row>
    <row r="996" spans="1:22" s="4" customFormat="1" ht="30.75" customHeight="1" x14ac:dyDescent="0.25">
      <c r="A996" s="102" t="s">
        <v>359</v>
      </c>
      <c r="B996" s="102"/>
      <c r="C996" s="139" t="s">
        <v>35</v>
      </c>
      <c r="D996" s="139" t="s">
        <v>35</v>
      </c>
      <c r="E996" s="139" t="s">
        <v>35</v>
      </c>
      <c r="F996" s="139" t="s">
        <v>35</v>
      </c>
      <c r="G996" s="140" t="s">
        <v>35</v>
      </c>
      <c r="H996" s="140" t="s">
        <v>35</v>
      </c>
      <c r="I996" s="141">
        <f>I997+I1004</f>
        <v>20923.8</v>
      </c>
      <c r="J996" s="141">
        <f t="shared" ref="J996:S996" si="267">J997+J1004</f>
        <v>16776.489999999998</v>
      </c>
      <c r="K996" s="141">
        <f t="shared" si="267"/>
        <v>14697.669999999998</v>
      </c>
      <c r="L996" s="142">
        <f t="shared" si="267"/>
        <v>579</v>
      </c>
      <c r="M996" s="141">
        <f t="shared" si="267"/>
        <v>23867797.4014</v>
      </c>
      <c r="N996" s="141">
        <f t="shared" si="267"/>
        <v>0</v>
      </c>
      <c r="O996" s="141">
        <f t="shared" si="267"/>
        <v>0</v>
      </c>
      <c r="P996" s="141">
        <f t="shared" si="267"/>
        <v>0</v>
      </c>
      <c r="Q996" s="141">
        <f t="shared" si="267"/>
        <v>23867797.4014</v>
      </c>
      <c r="R996" s="141">
        <f t="shared" si="267"/>
        <v>23867797.4014</v>
      </c>
      <c r="S996" s="141">
        <f t="shared" si="267"/>
        <v>0</v>
      </c>
      <c r="T996" s="143" t="s">
        <v>36</v>
      </c>
      <c r="U996" s="143" t="s">
        <v>36</v>
      </c>
      <c r="V996" s="144" t="s">
        <v>36</v>
      </c>
    </row>
    <row r="997" spans="1:22" s="4" customFormat="1" ht="24.75" customHeight="1" x14ac:dyDescent="0.25">
      <c r="A997" s="102" t="s">
        <v>360</v>
      </c>
      <c r="B997" s="102"/>
      <c r="C997" s="139" t="s">
        <v>35</v>
      </c>
      <c r="D997" s="139" t="s">
        <v>35</v>
      </c>
      <c r="E997" s="139" t="s">
        <v>35</v>
      </c>
      <c r="F997" s="139" t="s">
        <v>35</v>
      </c>
      <c r="G997" s="140" t="s">
        <v>35</v>
      </c>
      <c r="H997" s="140" t="s">
        <v>35</v>
      </c>
      <c r="I997" s="141">
        <f>SUM(I998:I1003)</f>
        <v>18688.59</v>
      </c>
      <c r="J997" s="141">
        <f t="shared" ref="J997:S997" si="268">SUM(J998:J1003)</f>
        <v>14813.169999999998</v>
      </c>
      <c r="K997" s="141">
        <f t="shared" si="268"/>
        <v>13104.529999999999</v>
      </c>
      <c r="L997" s="142">
        <f t="shared" si="268"/>
        <v>515</v>
      </c>
      <c r="M997" s="141">
        <f t="shared" si="268"/>
        <v>18826685.191399999</v>
      </c>
      <c r="N997" s="141">
        <f t="shared" si="268"/>
        <v>0</v>
      </c>
      <c r="O997" s="141">
        <f t="shared" si="268"/>
        <v>0</v>
      </c>
      <c r="P997" s="141">
        <f t="shared" si="268"/>
        <v>0</v>
      </c>
      <c r="Q997" s="141">
        <f t="shared" si="268"/>
        <v>18826685.191399999</v>
      </c>
      <c r="R997" s="141">
        <f t="shared" si="268"/>
        <v>18826685.191399999</v>
      </c>
      <c r="S997" s="141">
        <f t="shared" si="268"/>
        <v>0</v>
      </c>
      <c r="T997" s="143" t="s">
        <v>36</v>
      </c>
      <c r="U997" s="143" t="s">
        <v>36</v>
      </c>
      <c r="V997" s="144" t="s">
        <v>36</v>
      </c>
    </row>
    <row r="998" spans="1:22" s="5" customFormat="1" ht="48" customHeight="1" x14ac:dyDescent="0.25">
      <c r="A998" s="90">
        <v>1</v>
      </c>
      <c r="B998" s="68" t="s">
        <v>628</v>
      </c>
      <c r="C998" s="90" t="s">
        <v>39</v>
      </c>
      <c r="D998" s="90" t="s">
        <v>594</v>
      </c>
      <c r="E998" s="90">
        <v>2021</v>
      </c>
      <c r="F998" s="90" t="s">
        <v>61</v>
      </c>
      <c r="G998" s="67">
        <v>3</v>
      </c>
      <c r="H998" s="67">
        <v>1</v>
      </c>
      <c r="I998" s="145">
        <v>903</v>
      </c>
      <c r="J998" s="145">
        <v>638.84</v>
      </c>
      <c r="K998" s="145">
        <v>537.6</v>
      </c>
      <c r="L998" s="146">
        <v>14</v>
      </c>
      <c r="M998" s="145">
        <f t="shared" ref="M998:M1003" si="269">SUM(N998:Q998)</f>
        <v>2919632.9564</v>
      </c>
      <c r="N998" s="145">
        <v>0</v>
      </c>
      <c r="O998" s="145">
        <v>0</v>
      </c>
      <c r="P998" s="145">
        <v>0</v>
      </c>
      <c r="Q998" s="145">
        <f>'Таблица 3 '!C995</f>
        <v>2919632.9564</v>
      </c>
      <c r="R998" s="145">
        <f t="shared" ref="R998:R1003" si="270">Q998</f>
        <v>2919632.9564</v>
      </c>
      <c r="S998" s="145">
        <v>0</v>
      </c>
      <c r="T998" s="91">
        <f t="shared" si="229"/>
        <v>4570.21</v>
      </c>
      <c r="U998" s="91">
        <v>4570.21</v>
      </c>
      <c r="V998" s="148" t="s">
        <v>629</v>
      </c>
    </row>
    <row r="999" spans="1:22" s="5" customFormat="1" ht="48" customHeight="1" x14ac:dyDescent="0.25">
      <c r="A999" s="90">
        <v>2</v>
      </c>
      <c r="B999" s="68" t="s">
        <v>762</v>
      </c>
      <c r="C999" s="90" t="s">
        <v>39</v>
      </c>
      <c r="D999" s="90">
        <v>1968</v>
      </c>
      <c r="E999" s="90">
        <v>2019</v>
      </c>
      <c r="F999" s="90" t="s">
        <v>61</v>
      </c>
      <c r="G999" s="67">
        <v>6</v>
      </c>
      <c r="H999" s="67">
        <v>3</v>
      </c>
      <c r="I999" s="145">
        <v>3483.96</v>
      </c>
      <c r="J999" s="145">
        <v>2922.29</v>
      </c>
      <c r="K999" s="145">
        <v>2251.79</v>
      </c>
      <c r="L999" s="146">
        <v>89</v>
      </c>
      <c r="M999" s="145">
        <f t="shared" si="269"/>
        <v>2121582.54</v>
      </c>
      <c r="N999" s="145">
        <v>0</v>
      </c>
      <c r="O999" s="145">
        <v>0</v>
      </c>
      <c r="P999" s="145">
        <v>0</v>
      </c>
      <c r="Q999" s="145">
        <f>'Таблица 3 '!C996</f>
        <v>2121582.54</v>
      </c>
      <c r="R999" s="145">
        <f t="shared" si="270"/>
        <v>2121582.54</v>
      </c>
      <c r="S999" s="145">
        <v>0</v>
      </c>
      <c r="T999" s="91">
        <f t="shared" ref="T999:T1065" si="271">M999/J999</f>
        <v>726</v>
      </c>
      <c r="U999" s="91">
        <v>726</v>
      </c>
      <c r="V999" s="148" t="s">
        <v>629</v>
      </c>
    </row>
    <row r="1000" spans="1:22" s="5" customFormat="1" ht="48" customHeight="1" x14ac:dyDescent="0.25">
      <c r="A1000" s="90">
        <v>3</v>
      </c>
      <c r="B1000" s="68" t="s">
        <v>763</v>
      </c>
      <c r="C1000" s="90" t="s">
        <v>39</v>
      </c>
      <c r="D1000" s="90">
        <v>1988</v>
      </c>
      <c r="E1000" s="90" t="s">
        <v>35</v>
      </c>
      <c r="F1000" s="90" t="s">
        <v>61</v>
      </c>
      <c r="G1000" s="67" t="s">
        <v>764</v>
      </c>
      <c r="H1000" s="67">
        <v>2</v>
      </c>
      <c r="I1000" s="145">
        <v>5074</v>
      </c>
      <c r="J1000" s="145">
        <v>3973.09</v>
      </c>
      <c r="K1000" s="145">
        <v>3077.19</v>
      </c>
      <c r="L1000" s="146">
        <v>156</v>
      </c>
      <c r="M1000" s="145">
        <f t="shared" si="269"/>
        <v>4318441.7699999996</v>
      </c>
      <c r="N1000" s="145">
        <v>0</v>
      </c>
      <c r="O1000" s="145">
        <v>0</v>
      </c>
      <c r="P1000" s="145">
        <v>0</v>
      </c>
      <c r="Q1000" s="145">
        <f>'Таблица 3 '!C997</f>
        <v>4318441.7699999996</v>
      </c>
      <c r="R1000" s="145">
        <f t="shared" si="270"/>
        <v>4318441.7699999996</v>
      </c>
      <c r="S1000" s="145">
        <v>0</v>
      </c>
      <c r="T1000" s="91">
        <f t="shared" si="271"/>
        <v>1086.9227150656036</v>
      </c>
      <c r="U1000" s="91">
        <v>1086.92</v>
      </c>
      <c r="V1000" s="148" t="s">
        <v>629</v>
      </c>
    </row>
    <row r="1001" spans="1:22" s="5" customFormat="1" ht="48" customHeight="1" x14ac:dyDescent="0.25">
      <c r="A1001" s="90">
        <v>4</v>
      </c>
      <c r="B1001" s="68" t="s">
        <v>765</v>
      </c>
      <c r="C1001" s="90" t="s">
        <v>39</v>
      </c>
      <c r="D1001" s="90">
        <v>1991</v>
      </c>
      <c r="E1001" s="90">
        <v>2013</v>
      </c>
      <c r="F1001" s="90" t="s">
        <v>46</v>
      </c>
      <c r="G1001" s="67">
        <v>9</v>
      </c>
      <c r="H1001" s="67">
        <v>2</v>
      </c>
      <c r="I1001" s="145">
        <v>4352.3</v>
      </c>
      <c r="J1001" s="145">
        <v>3442.95</v>
      </c>
      <c r="K1001" s="145">
        <v>3442.95</v>
      </c>
      <c r="L1001" s="146">
        <v>128</v>
      </c>
      <c r="M1001" s="145">
        <f t="shared" si="269"/>
        <v>6469640.4000000004</v>
      </c>
      <c r="N1001" s="145">
        <v>0</v>
      </c>
      <c r="O1001" s="145">
        <v>0</v>
      </c>
      <c r="P1001" s="145">
        <v>0</v>
      </c>
      <c r="Q1001" s="145">
        <f>'Таблица 3 '!C998</f>
        <v>6469640.4000000004</v>
      </c>
      <c r="R1001" s="145">
        <f t="shared" si="270"/>
        <v>6469640.4000000004</v>
      </c>
      <c r="S1001" s="145">
        <v>0</v>
      </c>
      <c r="T1001" s="91">
        <f t="shared" si="271"/>
        <v>1879.097982834488</v>
      </c>
      <c r="U1001" s="91">
        <v>1879.1</v>
      </c>
      <c r="V1001" s="148" t="s">
        <v>629</v>
      </c>
    </row>
    <row r="1002" spans="1:22" s="6" customFormat="1" ht="48" customHeight="1" x14ac:dyDescent="0.25">
      <c r="A1002" s="90">
        <v>5</v>
      </c>
      <c r="B1002" s="68" t="s">
        <v>766</v>
      </c>
      <c r="C1002" s="90" t="s">
        <v>39</v>
      </c>
      <c r="D1002" s="90">
        <v>1978</v>
      </c>
      <c r="E1002" s="90">
        <v>2011</v>
      </c>
      <c r="F1002" s="90" t="s">
        <v>46</v>
      </c>
      <c r="G1002" s="67">
        <v>5</v>
      </c>
      <c r="H1002" s="67">
        <v>3</v>
      </c>
      <c r="I1002" s="145">
        <v>4005</v>
      </c>
      <c r="J1002" s="145">
        <v>3109.7</v>
      </c>
      <c r="K1002" s="145">
        <v>3109.7</v>
      </c>
      <c r="L1002" s="146">
        <v>94</v>
      </c>
      <c r="M1002" s="145">
        <f t="shared" si="269"/>
        <v>830289.9</v>
      </c>
      <c r="N1002" s="145">
        <v>0</v>
      </c>
      <c r="O1002" s="145">
        <v>0</v>
      </c>
      <c r="P1002" s="145">
        <v>0</v>
      </c>
      <c r="Q1002" s="145">
        <f>'Таблица 3 '!C999</f>
        <v>830289.9</v>
      </c>
      <c r="R1002" s="145">
        <f t="shared" si="270"/>
        <v>830289.9</v>
      </c>
      <c r="S1002" s="145">
        <v>0</v>
      </c>
      <c r="T1002" s="91">
        <f t="shared" si="271"/>
        <v>267</v>
      </c>
      <c r="U1002" s="91">
        <v>267</v>
      </c>
      <c r="V1002" s="148" t="s">
        <v>629</v>
      </c>
    </row>
    <row r="1003" spans="1:22" s="5" customFormat="1" ht="48" customHeight="1" x14ac:dyDescent="0.25">
      <c r="A1003" s="90">
        <v>6</v>
      </c>
      <c r="B1003" s="68" t="s">
        <v>630</v>
      </c>
      <c r="C1003" s="90" t="s">
        <v>39</v>
      </c>
      <c r="D1003" s="90" t="s">
        <v>597</v>
      </c>
      <c r="E1003" s="90" t="s">
        <v>36</v>
      </c>
      <c r="F1003" s="90" t="s">
        <v>61</v>
      </c>
      <c r="G1003" s="67">
        <v>2</v>
      </c>
      <c r="H1003" s="67">
        <v>1</v>
      </c>
      <c r="I1003" s="145">
        <v>870.33</v>
      </c>
      <c r="J1003" s="145">
        <v>726.3</v>
      </c>
      <c r="K1003" s="145">
        <v>685.3</v>
      </c>
      <c r="L1003" s="146">
        <v>34</v>
      </c>
      <c r="M1003" s="145">
        <f t="shared" si="269"/>
        <v>2167097.625</v>
      </c>
      <c r="N1003" s="145">
        <v>0</v>
      </c>
      <c r="O1003" s="145">
        <v>0</v>
      </c>
      <c r="P1003" s="145">
        <v>0</v>
      </c>
      <c r="Q1003" s="145">
        <f>'Таблица 3 '!C1000</f>
        <v>2167097.625</v>
      </c>
      <c r="R1003" s="145">
        <f t="shared" si="270"/>
        <v>2167097.625</v>
      </c>
      <c r="S1003" s="145">
        <v>0</v>
      </c>
      <c r="T1003" s="91">
        <f t="shared" si="271"/>
        <v>2983.75</v>
      </c>
      <c r="U1003" s="91">
        <v>2983.75</v>
      </c>
      <c r="V1003" s="148" t="s">
        <v>629</v>
      </c>
    </row>
    <row r="1004" spans="1:22" s="4" customFormat="1" ht="25.5" customHeight="1" x14ac:dyDescent="0.25">
      <c r="A1004" s="102" t="s">
        <v>364</v>
      </c>
      <c r="B1004" s="102"/>
      <c r="C1004" s="139" t="s">
        <v>35</v>
      </c>
      <c r="D1004" s="139" t="s">
        <v>35</v>
      </c>
      <c r="E1004" s="139" t="s">
        <v>35</v>
      </c>
      <c r="F1004" s="139" t="s">
        <v>35</v>
      </c>
      <c r="G1004" s="140" t="s">
        <v>35</v>
      </c>
      <c r="H1004" s="140" t="s">
        <v>35</v>
      </c>
      <c r="I1004" s="141">
        <f>SUM(I1005:I1006)</f>
        <v>2235.21</v>
      </c>
      <c r="J1004" s="141">
        <f t="shared" ref="J1004:S1004" si="272">SUM(J1005:J1006)</f>
        <v>1963.32</v>
      </c>
      <c r="K1004" s="141">
        <f t="shared" si="272"/>
        <v>1593.1399999999999</v>
      </c>
      <c r="L1004" s="142">
        <f t="shared" si="272"/>
        <v>64</v>
      </c>
      <c r="M1004" s="141">
        <f t="shared" si="272"/>
        <v>5041112.21</v>
      </c>
      <c r="N1004" s="141">
        <f t="shared" si="272"/>
        <v>0</v>
      </c>
      <c r="O1004" s="141">
        <f t="shared" si="272"/>
        <v>0</v>
      </c>
      <c r="P1004" s="141">
        <f t="shared" si="272"/>
        <v>0</v>
      </c>
      <c r="Q1004" s="141">
        <f t="shared" si="272"/>
        <v>5041112.21</v>
      </c>
      <c r="R1004" s="141">
        <f t="shared" si="272"/>
        <v>5041112.21</v>
      </c>
      <c r="S1004" s="141">
        <f t="shared" si="272"/>
        <v>0</v>
      </c>
      <c r="T1004" s="143" t="s">
        <v>36</v>
      </c>
      <c r="U1004" s="143" t="s">
        <v>36</v>
      </c>
      <c r="V1004" s="144" t="s">
        <v>36</v>
      </c>
    </row>
    <row r="1005" spans="1:22" s="5" customFormat="1" ht="47.25" customHeight="1" x14ac:dyDescent="0.25">
      <c r="A1005" s="90">
        <v>1</v>
      </c>
      <c r="B1005" s="68" t="s">
        <v>636</v>
      </c>
      <c r="C1005" s="90" t="s">
        <v>39</v>
      </c>
      <c r="D1005" s="90">
        <v>1997</v>
      </c>
      <c r="E1005" s="90" t="s">
        <v>35</v>
      </c>
      <c r="F1005" s="90" t="s">
        <v>61</v>
      </c>
      <c r="G1005" s="67">
        <v>3</v>
      </c>
      <c r="H1005" s="67">
        <v>2</v>
      </c>
      <c r="I1005" s="145">
        <v>1538.9</v>
      </c>
      <c r="J1005" s="145">
        <v>1337.1</v>
      </c>
      <c r="K1005" s="145">
        <v>1007.5</v>
      </c>
      <c r="L1005" s="146">
        <v>33</v>
      </c>
      <c r="M1005" s="145">
        <f t="shared" ref="M1005:M1006" si="273">SUM(N1005:Q1005)</f>
        <v>2438923.88</v>
      </c>
      <c r="N1005" s="145">
        <v>0</v>
      </c>
      <c r="O1005" s="145">
        <v>0</v>
      </c>
      <c r="P1005" s="145">
        <v>0</v>
      </c>
      <c r="Q1005" s="145">
        <f>'Таблица 3 '!C1002</f>
        <v>2438923.88</v>
      </c>
      <c r="R1005" s="145">
        <f t="shared" ref="R1005:R1006" si="274">Q1005</f>
        <v>2438923.88</v>
      </c>
      <c r="S1005" s="145">
        <v>0</v>
      </c>
      <c r="T1005" s="91">
        <f t="shared" si="271"/>
        <v>1824.0399970084511</v>
      </c>
      <c r="U1005" s="91">
        <v>1824.04</v>
      </c>
      <c r="V1005" s="148" t="s">
        <v>629</v>
      </c>
    </row>
    <row r="1006" spans="1:22" s="5" customFormat="1" ht="47.25" customHeight="1" x14ac:dyDescent="0.25">
      <c r="A1006" s="90">
        <v>2</v>
      </c>
      <c r="B1006" s="68" t="s">
        <v>637</v>
      </c>
      <c r="C1006" s="90" t="s">
        <v>39</v>
      </c>
      <c r="D1006" s="90">
        <v>1966</v>
      </c>
      <c r="E1006" s="90" t="s">
        <v>35</v>
      </c>
      <c r="F1006" s="90" t="s">
        <v>61</v>
      </c>
      <c r="G1006" s="67">
        <v>2</v>
      </c>
      <c r="H1006" s="67">
        <v>2</v>
      </c>
      <c r="I1006" s="145">
        <v>696.31</v>
      </c>
      <c r="J1006" s="145">
        <v>626.22</v>
      </c>
      <c r="K1006" s="145">
        <v>585.64</v>
      </c>
      <c r="L1006" s="146">
        <v>31</v>
      </c>
      <c r="M1006" s="145">
        <f t="shared" si="273"/>
        <v>2602188.33</v>
      </c>
      <c r="N1006" s="145">
        <v>0</v>
      </c>
      <c r="O1006" s="145">
        <v>0</v>
      </c>
      <c r="P1006" s="145">
        <v>0</v>
      </c>
      <c r="Q1006" s="145">
        <f>'Таблица 3 '!C1003</f>
        <v>2602188.33</v>
      </c>
      <c r="R1006" s="145">
        <f t="shared" si="274"/>
        <v>2602188.33</v>
      </c>
      <c r="S1006" s="145">
        <v>0</v>
      </c>
      <c r="T1006" s="91">
        <f t="shared" si="271"/>
        <v>4155.390006706908</v>
      </c>
      <c r="U1006" s="91">
        <v>4442.49</v>
      </c>
      <c r="V1006" s="148" t="s">
        <v>629</v>
      </c>
    </row>
    <row r="1007" spans="1:22" s="4" customFormat="1" ht="30" customHeight="1" x14ac:dyDescent="0.25">
      <c r="A1007" s="102" t="s">
        <v>374</v>
      </c>
      <c r="B1007" s="102"/>
      <c r="C1007" s="139" t="s">
        <v>35</v>
      </c>
      <c r="D1007" s="139" t="s">
        <v>35</v>
      </c>
      <c r="E1007" s="139" t="s">
        <v>35</v>
      </c>
      <c r="F1007" s="139" t="s">
        <v>35</v>
      </c>
      <c r="G1007" s="140" t="s">
        <v>35</v>
      </c>
      <c r="H1007" s="140" t="s">
        <v>35</v>
      </c>
      <c r="I1007" s="141">
        <f>I1008</f>
        <v>1607.58</v>
      </c>
      <c r="J1007" s="141">
        <f t="shared" ref="J1007:S1007" si="275">J1008</f>
        <v>1463.76</v>
      </c>
      <c r="K1007" s="141">
        <f t="shared" si="275"/>
        <v>1463.76</v>
      </c>
      <c r="L1007" s="142">
        <f t="shared" si="275"/>
        <v>65</v>
      </c>
      <c r="M1007" s="141">
        <f t="shared" si="275"/>
        <v>6873248.8900000006</v>
      </c>
      <c r="N1007" s="141">
        <f t="shared" si="275"/>
        <v>0</v>
      </c>
      <c r="O1007" s="141">
        <f t="shared" si="275"/>
        <v>0</v>
      </c>
      <c r="P1007" s="141">
        <f t="shared" si="275"/>
        <v>0</v>
      </c>
      <c r="Q1007" s="141">
        <f t="shared" si="275"/>
        <v>6873248.8900000006</v>
      </c>
      <c r="R1007" s="141">
        <f t="shared" si="275"/>
        <v>6873248.8900000006</v>
      </c>
      <c r="S1007" s="141">
        <f t="shared" si="275"/>
        <v>0</v>
      </c>
      <c r="T1007" s="143" t="s">
        <v>36</v>
      </c>
      <c r="U1007" s="143" t="s">
        <v>36</v>
      </c>
      <c r="V1007" s="144" t="s">
        <v>36</v>
      </c>
    </row>
    <row r="1008" spans="1:22" s="4" customFormat="1" ht="30" customHeight="1" x14ac:dyDescent="0.25">
      <c r="A1008" s="102" t="s">
        <v>375</v>
      </c>
      <c r="B1008" s="102"/>
      <c r="C1008" s="139" t="s">
        <v>35</v>
      </c>
      <c r="D1008" s="139" t="s">
        <v>35</v>
      </c>
      <c r="E1008" s="139" t="s">
        <v>35</v>
      </c>
      <c r="F1008" s="139" t="s">
        <v>35</v>
      </c>
      <c r="G1008" s="140" t="s">
        <v>35</v>
      </c>
      <c r="H1008" s="140" t="s">
        <v>35</v>
      </c>
      <c r="I1008" s="141">
        <f t="shared" ref="I1008:S1008" si="276">SUM(I1009:I1010)</f>
        <v>1607.58</v>
      </c>
      <c r="J1008" s="141">
        <f t="shared" si="276"/>
        <v>1463.76</v>
      </c>
      <c r="K1008" s="141">
        <f t="shared" si="276"/>
        <v>1463.76</v>
      </c>
      <c r="L1008" s="142">
        <f t="shared" si="276"/>
        <v>65</v>
      </c>
      <c r="M1008" s="141">
        <f t="shared" si="276"/>
        <v>6873248.8900000006</v>
      </c>
      <c r="N1008" s="141">
        <f t="shared" si="276"/>
        <v>0</v>
      </c>
      <c r="O1008" s="141">
        <f t="shared" si="276"/>
        <v>0</v>
      </c>
      <c r="P1008" s="141">
        <f t="shared" si="276"/>
        <v>0</v>
      </c>
      <c r="Q1008" s="141">
        <f t="shared" si="276"/>
        <v>6873248.8900000006</v>
      </c>
      <c r="R1008" s="141">
        <f t="shared" si="276"/>
        <v>6873248.8900000006</v>
      </c>
      <c r="S1008" s="141">
        <f t="shared" si="276"/>
        <v>0</v>
      </c>
      <c r="T1008" s="143" t="s">
        <v>36</v>
      </c>
      <c r="U1008" s="143" t="s">
        <v>36</v>
      </c>
      <c r="V1008" s="144" t="s">
        <v>36</v>
      </c>
    </row>
    <row r="1009" spans="1:22" s="5" customFormat="1" ht="44.25" customHeight="1" x14ac:dyDescent="0.25">
      <c r="A1009" s="90">
        <v>1</v>
      </c>
      <c r="B1009" s="68" t="s">
        <v>376</v>
      </c>
      <c r="C1009" s="90" t="s">
        <v>39</v>
      </c>
      <c r="D1009" s="90" t="s">
        <v>320</v>
      </c>
      <c r="E1009" s="90" t="s">
        <v>36</v>
      </c>
      <c r="F1009" s="90" t="s">
        <v>61</v>
      </c>
      <c r="G1009" s="67">
        <v>2</v>
      </c>
      <c r="H1009" s="67">
        <v>2</v>
      </c>
      <c r="I1009" s="145">
        <v>798.62</v>
      </c>
      <c r="J1009" s="145">
        <v>727.77</v>
      </c>
      <c r="K1009" s="145">
        <v>727.77</v>
      </c>
      <c r="L1009" s="146">
        <v>31</v>
      </c>
      <c r="M1009" s="145">
        <f t="shared" ref="M1009:M1065" si="277">SUM(N1009:Q1009)</f>
        <v>364889.32</v>
      </c>
      <c r="N1009" s="145">
        <v>0</v>
      </c>
      <c r="O1009" s="145">
        <v>0</v>
      </c>
      <c r="P1009" s="145">
        <v>0</v>
      </c>
      <c r="Q1009" s="145">
        <f>'Таблица 3 '!C1006</f>
        <v>364889.32</v>
      </c>
      <c r="R1009" s="145">
        <f t="shared" ref="R1009:R1010" si="278">Q1009</f>
        <v>364889.32</v>
      </c>
      <c r="S1009" s="145">
        <v>0</v>
      </c>
      <c r="T1009" s="91">
        <f t="shared" si="271"/>
        <v>501.37999642744273</v>
      </c>
      <c r="U1009" s="91">
        <v>501.37999642744273</v>
      </c>
      <c r="V1009" s="148" t="s">
        <v>629</v>
      </c>
    </row>
    <row r="1010" spans="1:22" s="5" customFormat="1" ht="44.25" customHeight="1" x14ac:dyDescent="0.25">
      <c r="A1010" s="90">
        <v>2</v>
      </c>
      <c r="B1010" s="68" t="s">
        <v>767</v>
      </c>
      <c r="C1010" s="90" t="s">
        <v>39</v>
      </c>
      <c r="D1010" s="90" t="s">
        <v>126</v>
      </c>
      <c r="E1010" s="90" t="s">
        <v>36</v>
      </c>
      <c r="F1010" s="90" t="s">
        <v>61</v>
      </c>
      <c r="G1010" s="67">
        <v>2</v>
      </c>
      <c r="H1010" s="67">
        <v>2</v>
      </c>
      <c r="I1010" s="145">
        <v>808.96</v>
      </c>
      <c r="J1010" s="145">
        <v>735.99</v>
      </c>
      <c r="K1010" s="145">
        <v>735.99</v>
      </c>
      <c r="L1010" s="146">
        <v>34</v>
      </c>
      <c r="M1010" s="145">
        <f t="shared" si="277"/>
        <v>6508359.5700000003</v>
      </c>
      <c r="N1010" s="145">
        <v>0</v>
      </c>
      <c r="O1010" s="145">
        <v>0</v>
      </c>
      <c r="P1010" s="145">
        <v>0</v>
      </c>
      <c r="Q1010" s="145">
        <f>'Таблица 3 '!C1007</f>
        <v>6508359.5700000003</v>
      </c>
      <c r="R1010" s="145">
        <f t="shared" si="278"/>
        <v>6508359.5700000003</v>
      </c>
      <c r="S1010" s="145">
        <v>0</v>
      </c>
      <c r="T1010" s="91">
        <f t="shared" si="271"/>
        <v>8843</v>
      </c>
      <c r="U1010" s="91">
        <v>8843</v>
      </c>
      <c r="V1010" s="148" t="s">
        <v>629</v>
      </c>
    </row>
    <row r="1011" spans="1:22" s="4" customFormat="1" ht="32.25" customHeight="1" x14ac:dyDescent="0.25">
      <c r="A1011" s="102" t="s">
        <v>385</v>
      </c>
      <c r="B1011" s="102"/>
      <c r="C1011" s="139" t="s">
        <v>35</v>
      </c>
      <c r="D1011" s="139" t="s">
        <v>35</v>
      </c>
      <c r="E1011" s="139" t="s">
        <v>35</v>
      </c>
      <c r="F1011" s="139" t="s">
        <v>35</v>
      </c>
      <c r="G1011" s="140" t="s">
        <v>35</v>
      </c>
      <c r="H1011" s="140" t="s">
        <v>35</v>
      </c>
      <c r="I1011" s="141">
        <f>I1012</f>
        <v>4177.5</v>
      </c>
      <c r="J1011" s="141">
        <f t="shared" ref="J1011:S1011" si="279">J1012</f>
        <v>3431.4</v>
      </c>
      <c r="K1011" s="141">
        <f t="shared" si="279"/>
        <v>3183.9</v>
      </c>
      <c r="L1011" s="142">
        <f t="shared" si="279"/>
        <v>140</v>
      </c>
      <c r="M1011" s="141">
        <f t="shared" si="279"/>
        <v>7406953.6900000004</v>
      </c>
      <c r="N1011" s="141">
        <f t="shared" si="279"/>
        <v>0</v>
      </c>
      <c r="O1011" s="141">
        <f t="shared" si="279"/>
        <v>0</v>
      </c>
      <c r="P1011" s="141">
        <f t="shared" si="279"/>
        <v>0</v>
      </c>
      <c r="Q1011" s="141">
        <f t="shared" si="279"/>
        <v>7406953.6900000004</v>
      </c>
      <c r="R1011" s="141">
        <f t="shared" si="279"/>
        <v>7406953.6900000004</v>
      </c>
      <c r="S1011" s="141">
        <f t="shared" si="279"/>
        <v>0</v>
      </c>
      <c r="T1011" s="143" t="s">
        <v>36</v>
      </c>
      <c r="U1011" s="143">
        <v>15</v>
      </c>
      <c r="V1011" s="144" t="s">
        <v>36</v>
      </c>
    </row>
    <row r="1012" spans="1:22" s="4" customFormat="1" ht="30" customHeight="1" x14ac:dyDescent="0.25">
      <c r="A1012" s="102" t="s">
        <v>386</v>
      </c>
      <c r="B1012" s="102"/>
      <c r="C1012" s="139" t="s">
        <v>35</v>
      </c>
      <c r="D1012" s="139" t="s">
        <v>35</v>
      </c>
      <c r="E1012" s="139" t="s">
        <v>35</v>
      </c>
      <c r="F1012" s="139" t="s">
        <v>35</v>
      </c>
      <c r="G1012" s="140" t="s">
        <v>35</v>
      </c>
      <c r="H1012" s="140" t="s">
        <v>35</v>
      </c>
      <c r="I1012" s="141">
        <f>SUM(I1013:I1014)</f>
        <v>4177.5</v>
      </c>
      <c r="J1012" s="141">
        <f t="shared" ref="J1012:S1012" si="280">SUM(J1013:J1014)</f>
        <v>3431.4</v>
      </c>
      <c r="K1012" s="141">
        <f t="shared" si="280"/>
        <v>3183.9</v>
      </c>
      <c r="L1012" s="142">
        <f t="shared" si="280"/>
        <v>140</v>
      </c>
      <c r="M1012" s="141">
        <f t="shared" si="280"/>
        <v>7406953.6900000004</v>
      </c>
      <c r="N1012" s="141">
        <f t="shared" si="280"/>
        <v>0</v>
      </c>
      <c r="O1012" s="141">
        <f t="shared" si="280"/>
        <v>0</v>
      </c>
      <c r="P1012" s="141">
        <f t="shared" si="280"/>
        <v>0</v>
      </c>
      <c r="Q1012" s="141">
        <f t="shared" si="280"/>
        <v>7406953.6900000004</v>
      </c>
      <c r="R1012" s="141">
        <f t="shared" si="280"/>
        <v>7406953.6900000004</v>
      </c>
      <c r="S1012" s="141">
        <f t="shared" si="280"/>
        <v>0</v>
      </c>
      <c r="T1012" s="143" t="s">
        <v>36</v>
      </c>
      <c r="U1012" s="143" t="s">
        <v>36</v>
      </c>
      <c r="V1012" s="144" t="s">
        <v>36</v>
      </c>
    </row>
    <row r="1013" spans="1:22" s="5" customFormat="1" ht="44.25" customHeight="1" x14ac:dyDescent="0.25">
      <c r="A1013" s="90">
        <v>1</v>
      </c>
      <c r="B1013" s="68" t="s">
        <v>768</v>
      </c>
      <c r="C1013" s="90" t="s">
        <v>39</v>
      </c>
      <c r="D1013" s="90">
        <v>1991</v>
      </c>
      <c r="E1013" s="90" t="s">
        <v>36</v>
      </c>
      <c r="F1013" s="90" t="s">
        <v>46</v>
      </c>
      <c r="G1013" s="67">
        <v>5</v>
      </c>
      <c r="H1013" s="67">
        <v>4</v>
      </c>
      <c r="I1013" s="145">
        <v>3490</v>
      </c>
      <c r="J1013" s="145">
        <v>2820.4</v>
      </c>
      <c r="K1013" s="145">
        <v>2572.9</v>
      </c>
      <c r="L1013" s="146">
        <v>117</v>
      </c>
      <c r="M1013" s="145">
        <f t="shared" si="277"/>
        <v>4868010.4000000004</v>
      </c>
      <c r="N1013" s="145">
        <v>0</v>
      </c>
      <c r="O1013" s="145">
        <v>0</v>
      </c>
      <c r="P1013" s="145">
        <v>0</v>
      </c>
      <c r="Q1013" s="145">
        <f>'Таблица 3 '!C1010</f>
        <v>4868010.4000000004</v>
      </c>
      <c r="R1013" s="145">
        <f t="shared" ref="R1013:R1014" si="281">Q1013</f>
        <v>4868010.4000000004</v>
      </c>
      <c r="S1013" s="145">
        <v>0</v>
      </c>
      <c r="T1013" s="91">
        <f t="shared" si="271"/>
        <v>1726</v>
      </c>
      <c r="U1013" s="91">
        <v>1985.4171394128491</v>
      </c>
      <c r="V1013" s="148" t="s">
        <v>629</v>
      </c>
    </row>
    <row r="1014" spans="1:22" s="5" customFormat="1" ht="44.25" customHeight="1" x14ac:dyDescent="0.25">
      <c r="A1014" s="90">
        <v>2</v>
      </c>
      <c r="B1014" s="68" t="s">
        <v>769</v>
      </c>
      <c r="C1014" s="90" t="s">
        <v>39</v>
      </c>
      <c r="D1014" s="90">
        <v>1983</v>
      </c>
      <c r="E1014" s="90" t="s">
        <v>36</v>
      </c>
      <c r="F1014" s="90" t="s">
        <v>61</v>
      </c>
      <c r="G1014" s="67">
        <v>2</v>
      </c>
      <c r="H1014" s="67">
        <v>2</v>
      </c>
      <c r="I1014" s="145">
        <v>687.5</v>
      </c>
      <c r="J1014" s="145">
        <v>611</v>
      </c>
      <c r="K1014" s="145">
        <v>611</v>
      </c>
      <c r="L1014" s="146">
        <v>23</v>
      </c>
      <c r="M1014" s="145">
        <f t="shared" si="277"/>
        <v>2538943.29</v>
      </c>
      <c r="N1014" s="145">
        <v>0</v>
      </c>
      <c r="O1014" s="145">
        <v>0</v>
      </c>
      <c r="P1014" s="145">
        <v>0</v>
      </c>
      <c r="Q1014" s="145">
        <f>'Таблица 3 '!C1011</f>
        <v>2538943.29</v>
      </c>
      <c r="R1014" s="145">
        <f t="shared" si="281"/>
        <v>2538943.29</v>
      </c>
      <c r="S1014" s="145">
        <v>0</v>
      </c>
      <c r="T1014" s="91">
        <f t="shared" si="271"/>
        <v>4155.3900000000003</v>
      </c>
      <c r="U1014" s="91">
        <v>4489.8929132569556</v>
      </c>
      <c r="V1014" s="148" t="s">
        <v>629</v>
      </c>
    </row>
    <row r="1015" spans="1:22" s="4" customFormat="1" ht="34.5" customHeight="1" x14ac:dyDescent="0.25">
      <c r="A1015" s="102" t="s">
        <v>391</v>
      </c>
      <c r="B1015" s="102"/>
      <c r="C1015" s="139" t="s">
        <v>35</v>
      </c>
      <c r="D1015" s="139" t="s">
        <v>35</v>
      </c>
      <c r="E1015" s="139" t="s">
        <v>35</v>
      </c>
      <c r="F1015" s="139" t="s">
        <v>35</v>
      </c>
      <c r="G1015" s="140" t="s">
        <v>35</v>
      </c>
      <c r="H1015" s="140" t="s">
        <v>35</v>
      </c>
      <c r="I1015" s="141">
        <f>I1016+I1022</f>
        <v>24306.3</v>
      </c>
      <c r="J1015" s="141">
        <f t="shared" ref="J1015:S1015" si="282">J1016+J1022</f>
        <v>17635.8</v>
      </c>
      <c r="K1015" s="141">
        <f t="shared" si="282"/>
        <v>17537.600000000002</v>
      </c>
      <c r="L1015" s="142">
        <f t="shared" si="282"/>
        <v>800</v>
      </c>
      <c r="M1015" s="141">
        <f t="shared" si="282"/>
        <v>40597419.390000001</v>
      </c>
      <c r="N1015" s="141">
        <f t="shared" si="282"/>
        <v>0</v>
      </c>
      <c r="O1015" s="141">
        <f t="shared" si="282"/>
        <v>0</v>
      </c>
      <c r="P1015" s="141">
        <f t="shared" si="282"/>
        <v>0</v>
      </c>
      <c r="Q1015" s="141">
        <f t="shared" si="282"/>
        <v>40597419.390000001</v>
      </c>
      <c r="R1015" s="141">
        <f t="shared" si="282"/>
        <v>40597419.390000001</v>
      </c>
      <c r="S1015" s="141">
        <f t="shared" si="282"/>
        <v>0</v>
      </c>
      <c r="T1015" s="143" t="s">
        <v>36</v>
      </c>
      <c r="U1015" s="143" t="s">
        <v>36</v>
      </c>
      <c r="V1015" s="144" t="s">
        <v>36</v>
      </c>
    </row>
    <row r="1016" spans="1:22" s="4" customFormat="1" ht="25.5" customHeight="1" x14ac:dyDescent="0.25">
      <c r="A1016" s="102" t="s">
        <v>392</v>
      </c>
      <c r="B1016" s="102"/>
      <c r="C1016" s="139" t="s">
        <v>35</v>
      </c>
      <c r="D1016" s="139" t="s">
        <v>35</v>
      </c>
      <c r="E1016" s="139" t="s">
        <v>35</v>
      </c>
      <c r="F1016" s="139" t="s">
        <v>35</v>
      </c>
      <c r="G1016" s="140" t="s">
        <v>35</v>
      </c>
      <c r="H1016" s="140" t="s">
        <v>35</v>
      </c>
      <c r="I1016" s="141">
        <f>SUM(I1017:I1021)</f>
        <v>4068.2</v>
      </c>
      <c r="J1016" s="141">
        <f t="shared" ref="J1016:S1016" si="283">SUM(J1017:J1021)</f>
        <v>2751.3</v>
      </c>
      <c r="K1016" s="141">
        <f t="shared" si="283"/>
        <v>2751.3</v>
      </c>
      <c r="L1016" s="142">
        <f t="shared" si="283"/>
        <v>148</v>
      </c>
      <c r="M1016" s="141">
        <f t="shared" si="283"/>
        <v>13616841.689999998</v>
      </c>
      <c r="N1016" s="141">
        <f t="shared" si="283"/>
        <v>0</v>
      </c>
      <c r="O1016" s="141">
        <f t="shared" si="283"/>
        <v>0</v>
      </c>
      <c r="P1016" s="141">
        <f t="shared" si="283"/>
        <v>0</v>
      </c>
      <c r="Q1016" s="141">
        <f t="shared" si="283"/>
        <v>13616841.689999998</v>
      </c>
      <c r="R1016" s="141">
        <f t="shared" si="283"/>
        <v>13616841.689999998</v>
      </c>
      <c r="S1016" s="141">
        <f t="shared" si="283"/>
        <v>0</v>
      </c>
      <c r="T1016" s="143" t="s">
        <v>36</v>
      </c>
      <c r="U1016" s="143" t="s">
        <v>36</v>
      </c>
      <c r="V1016" s="144" t="s">
        <v>36</v>
      </c>
    </row>
    <row r="1017" spans="1:22" s="5" customFormat="1" ht="43.5" customHeight="1" x14ac:dyDescent="0.25">
      <c r="A1017" s="90">
        <v>1</v>
      </c>
      <c r="B1017" s="68" t="s">
        <v>770</v>
      </c>
      <c r="C1017" s="90" t="s">
        <v>39</v>
      </c>
      <c r="D1017" s="90">
        <v>1982</v>
      </c>
      <c r="E1017" s="90" t="s">
        <v>35</v>
      </c>
      <c r="F1017" s="90" t="s">
        <v>61</v>
      </c>
      <c r="G1017" s="67">
        <v>2</v>
      </c>
      <c r="H1017" s="67">
        <v>3</v>
      </c>
      <c r="I1017" s="145">
        <v>1496.2</v>
      </c>
      <c r="J1017" s="145">
        <v>934.5</v>
      </c>
      <c r="K1017" s="145">
        <v>934.5</v>
      </c>
      <c r="L1017" s="146">
        <v>18</v>
      </c>
      <c r="M1017" s="145">
        <f t="shared" ref="M1017:M1019" si="284">SUM(N1017:Q1017)</f>
        <v>6426558.5</v>
      </c>
      <c r="N1017" s="145">
        <v>0</v>
      </c>
      <c r="O1017" s="145">
        <v>0</v>
      </c>
      <c r="P1017" s="145">
        <v>0</v>
      </c>
      <c r="Q1017" s="145">
        <f>'Таблица 3 '!C1014</f>
        <v>6426558.5</v>
      </c>
      <c r="R1017" s="145">
        <f t="shared" ref="R1017:R1065" si="285">Q1017</f>
        <v>6426558.5</v>
      </c>
      <c r="S1017" s="145">
        <v>0</v>
      </c>
      <c r="T1017" s="91">
        <f t="shared" si="271"/>
        <v>6877.0021401819158</v>
      </c>
      <c r="U1017" s="91">
        <v>6877</v>
      </c>
      <c r="V1017" s="148" t="s">
        <v>629</v>
      </c>
    </row>
    <row r="1018" spans="1:22" s="6" customFormat="1" ht="43.5" customHeight="1" x14ac:dyDescent="0.25">
      <c r="A1018" s="90">
        <v>2</v>
      </c>
      <c r="B1018" s="68" t="s">
        <v>393</v>
      </c>
      <c r="C1018" s="90" t="s">
        <v>39</v>
      </c>
      <c r="D1018" s="90">
        <v>1978</v>
      </c>
      <c r="E1018" s="90" t="s">
        <v>35</v>
      </c>
      <c r="F1018" s="90" t="s">
        <v>61</v>
      </c>
      <c r="G1018" s="67">
        <v>2</v>
      </c>
      <c r="H1018" s="67">
        <v>2</v>
      </c>
      <c r="I1018" s="145">
        <v>576</v>
      </c>
      <c r="J1018" s="145">
        <v>494.4</v>
      </c>
      <c r="K1018" s="145">
        <v>494.4</v>
      </c>
      <c r="L1018" s="146">
        <v>24</v>
      </c>
      <c r="M1018" s="145">
        <f t="shared" si="284"/>
        <v>2356821.4040000001</v>
      </c>
      <c r="N1018" s="145">
        <v>0</v>
      </c>
      <c r="O1018" s="145">
        <v>0</v>
      </c>
      <c r="P1018" s="145">
        <v>0</v>
      </c>
      <c r="Q1018" s="145">
        <f>'Таблица 3 '!C1015</f>
        <v>2356821.4040000001</v>
      </c>
      <c r="R1018" s="145">
        <f t="shared" si="285"/>
        <v>2356821.4040000001</v>
      </c>
      <c r="S1018" s="145">
        <v>0</v>
      </c>
      <c r="T1018" s="91">
        <f t="shared" si="271"/>
        <v>4767.0335841423948</v>
      </c>
      <c r="U1018" s="91">
        <v>4767.03</v>
      </c>
      <c r="V1018" s="148" t="s">
        <v>629</v>
      </c>
    </row>
    <row r="1019" spans="1:22" s="6" customFormat="1" ht="43.5" customHeight="1" x14ac:dyDescent="0.25">
      <c r="A1019" s="90">
        <v>3</v>
      </c>
      <c r="B1019" s="68" t="s">
        <v>771</v>
      </c>
      <c r="C1019" s="90" t="s">
        <v>39</v>
      </c>
      <c r="D1019" s="90">
        <v>1986</v>
      </c>
      <c r="E1019" s="90" t="s">
        <v>35</v>
      </c>
      <c r="F1019" s="90" t="s">
        <v>61</v>
      </c>
      <c r="G1019" s="67">
        <v>2</v>
      </c>
      <c r="H1019" s="67">
        <v>3</v>
      </c>
      <c r="I1019" s="145">
        <v>921.3</v>
      </c>
      <c r="J1019" s="145">
        <v>527.4</v>
      </c>
      <c r="K1019" s="145">
        <v>527.4</v>
      </c>
      <c r="L1019" s="146">
        <v>44</v>
      </c>
      <c r="M1019" s="145">
        <f t="shared" si="284"/>
        <v>307714.2</v>
      </c>
      <c r="N1019" s="145">
        <v>0</v>
      </c>
      <c r="O1019" s="145">
        <v>0</v>
      </c>
      <c r="P1019" s="145">
        <v>0</v>
      </c>
      <c r="Q1019" s="145">
        <f>'Таблица 3 '!C1016</f>
        <v>307714.2</v>
      </c>
      <c r="R1019" s="145">
        <f t="shared" si="285"/>
        <v>307714.2</v>
      </c>
      <c r="S1019" s="145">
        <v>0</v>
      </c>
      <c r="T1019" s="91">
        <f t="shared" si="271"/>
        <v>583.45506257110355</v>
      </c>
      <c r="U1019" s="91">
        <v>583.46</v>
      </c>
      <c r="V1019" s="148" t="s">
        <v>629</v>
      </c>
    </row>
    <row r="1020" spans="1:22" s="5" customFormat="1" ht="43.5" customHeight="1" x14ac:dyDescent="0.25">
      <c r="A1020" s="90">
        <v>4</v>
      </c>
      <c r="B1020" s="68" t="s">
        <v>643</v>
      </c>
      <c r="C1020" s="90" t="s">
        <v>39</v>
      </c>
      <c r="D1020" s="90" t="s">
        <v>86</v>
      </c>
      <c r="E1020" s="90">
        <v>2021</v>
      </c>
      <c r="F1020" s="90" t="s">
        <v>61</v>
      </c>
      <c r="G1020" s="67">
        <v>2</v>
      </c>
      <c r="H1020" s="67">
        <v>3</v>
      </c>
      <c r="I1020" s="145">
        <v>536.6</v>
      </c>
      <c r="J1020" s="145">
        <v>494.9</v>
      </c>
      <c r="K1020" s="145">
        <v>494.9</v>
      </c>
      <c r="L1020" s="146">
        <v>32</v>
      </c>
      <c r="M1020" s="145">
        <f t="shared" si="277"/>
        <v>1460166.5859999999</v>
      </c>
      <c r="N1020" s="145">
        <v>0</v>
      </c>
      <c r="O1020" s="145">
        <v>0</v>
      </c>
      <c r="P1020" s="145">
        <v>0</v>
      </c>
      <c r="Q1020" s="145">
        <f>'Таблица 3 '!C1017</f>
        <v>1460166.5859999999</v>
      </c>
      <c r="R1020" s="145">
        <f t="shared" si="285"/>
        <v>1460166.5859999999</v>
      </c>
      <c r="S1020" s="145">
        <v>0</v>
      </c>
      <c r="T1020" s="91">
        <f t="shared" si="271"/>
        <v>2950.4275328349163</v>
      </c>
      <c r="U1020" s="91">
        <v>2395.61</v>
      </c>
      <c r="V1020" s="148" t="s">
        <v>629</v>
      </c>
    </row>
    <row r="1021" spans="1:22" s="5" customFormat="1" ht="43.5" customHeight="1" x14ac:dyDescent="0.25">
      <c r="A1021" s="90">
        <v>5</v>
      </c>
      <c r="B1021" s="68" t="s">
        <v>644</v>
      </c>
      <c r="C1021" s="90" t="s">
        <v>39</v>
      </c>
      <c r="D1021" s="90">
        <v>1964</v>
      </c>
      <c r="E1021" s="90" t="s">
        <v>35</v>
      </c>
      <c r="F1021" s="90" t="s">
        <v>61</v>
      </c>
      <c r="G1021" s="67">
        <v>2</v>
      </c>
      <c r="H1021" s="67">
        <v>3</v>
      </c>
      <c r="I1021" s="145">
        <v>538.1</v>
      </c>
      <c r="J1021" s="145">
        <v>300.10000000000002</v>
      </c>
      <c r="K1021" s="145">
        <v>300.10000000000002</v>
      </c>
      <c r="L1021" s="146">
        <v>30</v>
      </c>
      <c r="M1021" s="145">
        <f t="shared" si="277"/>
        <v>3065581</v>
      </c>
      <c r="N1021" s="145">
        <v>0</v>
      </c>
      <c r="O1021" s="145">
        <v>0</v>
      </c>
      <c r="P1021" s="145">
        <v>0</v>
      </c>
      <c r="Q1021" s="145">
        <f>'Таблица 3 '!C1018</f>
        <v>3065581</v>
      </c>
      <c r="R1021" s="145">
        <f t="shared" si="285"/>
        <v>3065581</v>
      </c>
      <c r="S1021" s="145">
        <v>0</v>
      </c>
      <c r="T1021" s="91">
        <f t="shared" si="271"/>
        <v>10215.198267244252</v>
      </c>
      <c r="U1021" s="91">
        <v>10215.200000000001</v>
      </c>
      <c r="V1021" s="148" t="s">
        <v>629</v>
      </c>
    </row>
    <row r="1022" spans="1:22" s="4" customFormat="1" ht="26.25" customHeight="1" x14ac:dyDescent="0.25">
      <c r="A1022" s="102" t="s">
        <v>397</v>
      </c>
      <c r="B1022" s="102"/>
      <c r="C1022" s="139" t="s">
        <v>35</v>
      </c>
      <c r="D1022" s="139" t="s">
        <v>35</v>
      </c>
      <c r="E1022" s="139" t="s">
        <v>35</v>
      </c>
      <c r="F1022" s="139" t="s">
        <v>35</v>
      </c>
      <c r="G1022" s="140" t="s">
        <v>35</v>
      </c>
      <c r="H1022" s="140" t="s">
        <v>35</v>
      </c>
      <c r="I1022" s="141">
        <f>SUM(I1023:I1026)</f>
        <v>20238.099999999999</v>
      </c>
      <c r="J1022" s="141">
        <f t="shared" ref="J1022:S1022" si="286">SUM(J1023:J1026)</f>
        <v>14884.5</v>
      </c>
      <c r="K1022" s="141">
        <f t="shared" si="286"/>
        <v>14786.300000000001</v>
      </c>
      <c r="L1022" s="142">
        <f t="shared" si="286"/>
        <v>652</v>
      </c>
      <c r="M1022" s="141">
        <f t="shared" si="286"/>
        <v>26980577.700000003</v>
      </c>
      <c r="N1022" s="141">
        <f t="shared" si="286"/>
        <v>0</v>
      </c>
      <c r="O1022" s="141">
        <f t="shared" si="286"/>
        <v>0</v>
      </c>
      <c r="P1022" s="141">
        <f t="shared" si="286"/>
        <v>0</v>
      </c>
      <c r="Q1022" s="141">
        <f t="shared" si="286"/>
        <v>26980577.700000003</v>
      </c>
      <c r="R1022" s="141">
        <f t="shared" si="286"/>
        <v>26980577.700000003</v>
      </c>
      <c r="S1022" s="141">
        <f t="shared" si="286"/>
        <v>0</v>
      </c>
      <c r="T1022" s="143" t="s">
        <v>36</v>
      </c>
      <c r="U1022" s="143" t="s">
        <v>36</v>
      </c>
      <c r="V1022" s="144" t="s">
        <v>36</v>
      </c>
    </row>
    <row r="1023" spans="1:22" s="5" customFormat="1" ht="44.25" customHeight="1" x14ac:dyDescent="0.25">
      <c r="A1023" s="90">
        <v>1</v>
      </c>
      <c r="B1023" s="68" t="s">
        <v>646</v>
      </c>
      <c r="C1023" s="90" t="s">
        <v>39</v>
      </c>
      <c r="D1023" s="90">
        <v>1990</v>
      </c>
      <c r="E1023" s="90" t="s">
        <v>35</v>
      </c>
      <c r="F1023" s="90" t="s">
        <v>61</v>
      </c>
      <c r="G1023" s="67">
        <v>5</v>
      </c>
      <c r="H1023" s="67">
        <v>5</v>
      </c>
      <c r="I1023" s="145">
        <v>5641.4</v>
      </c>
      <c r="J1023" s="145">
        <v>4180.1000000000004</v>
      </c>
      <c r="K1023" s="145">
        <v>4180.1000000000004</v>
      </c>
      <c r="L1023" s="146">
        <v>188</v>
      </c>
      <c r="M1023" s="145">
        <f t="shared" si="277"/>
        <v>12093006.039999999</v>
      </c>
      <c r="N1023" s="145">
        <v>0</v>
      </c>
      <c r="O1023" s="145">
        <v>0</v>
      </c>
      <c r="P1023" s="145">
        <v>0</v>
      </c>
      <c r="Q1023" s="145">
        <f>'Таблица 3 '!C1020</f>
        <v>12093006.039999999</v>
      </c>
      <c r="R1023" s="145">
        <f t="shared" si="285"/>
        <v>12093006.039999999</v>
      </c>
      <c r="S1023" s="145">
        <v>0</v>
      </c>
      <c r="T1023" s="91">
        <f t="shared" si="271"/>
        <v>2892.9944355398193</v>
      </c>
      <c r="U1023" s="91">
        <v>2892.99</v>
      </c>
      <c r="V1023" s="148" t="s">
        <v>629</v>
      </c>
    </row>
    <row r="1024" spans="1:22" s="5" customFormat="1" ht="44.25" customHeight="1" x14ac:dyDescent="0.25">
      <c r="A1024" s="90">
        <v>2</v>
      </c>
      <c r="B1024" s="68" t="s">
        <v>772</v>
      </c>
      <c r="C1024" s="90" t="s">
        <v>39</v>
      </c>
      <c r="D1024" s="90">
        <v>1985</v>
      </c>
      <c r="E1024" s="90" t="s">
        <v>35</v>
      </c>
      <c r="F1024" s="90" t="s">
        <v>61</v>
      </c>
      <c r="G1024" s="67">
        <v>5</v>
      </c>
      <c r="H1024" s="67">
        <v>2</v>
      </c>
      <c r="I1024" s="145">
        <v>4765</v>
      </c>
      <c r="J1024" s="145">
        <v>3523.8</v>
      </c>
      <c r="K1024" s="145">
        <v>3523.8</v>
      </c>
      <c r="L1024" s="146">
        <v>138</v>
      </c>
      <c r="M1024" s="145">
        <f t="shared" si="277"/>
        <v>666949.63</v>
      </c>
      <c r="N1024" s="145">
        <v>0</v>
      </c>
      <c r="O1024" s="145">
        <v>0</v>
      </c>
      <c r="P1024" s="145">
        <v>0</v>
      </c>
      <c r="Q1024" s="145">
        <f>'Таблица 3 '!C1021</f>
        <v>666949.63</v>
      </c>
      <c r="R1024" s="145">
        <f t="shared" si="285"/>
        <v>666949.63</v>
      </c>
      <c r="S1024" s="145">
        <v>0</v>
      </c>
      <c r="T1024" s="91">
        <f t="shared" si="271"/>
        <v>189.27000113513819</v>
      </c>
      <c r="U1024" s="91">
        <v>189.27000113513819</v>
      </c>
      <c r="V1024" s="148" t="s">
        <v>629</v>
      </c>
    </row>
    <row r="1025" spans="1:22" s="6" customFormat="1" ht="45.75" customHeight="1" x14ac:dyDescent="0.25">
      <c r="A1025" s="90">
        <v>3</v>
      </c>
      <c r="B1025" s="68" t="s">
        <v>647</v>
      </c>
      <c r="C1025" s="90" t="s">
        <v>39</v>
      </c>
      <c r="D1025" s="90">
        <v>1982</v>
      </c>
      <c r="E1025" s="90" t="s">
        <v>35</v>
      </c>
      <c r="F1025" s="90" t="s">
        <v>50</v>
      </c>
      <c r="G1025" s="67">
        <v>5</v>
      </c>
      <c r="H1025" s="67">
        <v>4</v>
      </c>
      <c r="I1025" s="145">
        <v>3583.7</v>
      </c>
      <c r="J1025" s="145">
        <v>2685.3</v>
      </c>
      <c r="K1025" s="145">
        <v>2685.3</v>
      </c>
      <c r="L1025" s="146">
        <v>136</v>
      </c>
      <c r="M1025" s="145">
        <f t="shared" si="277"/>
        <v>1805944.81</v>
      </c>
      <c r="N1025" s="145">
        <v>0</v>
      </c>
      <c r="O1025" s="145">
        <v>0</v>
      </c>
      <c r="P1025" s="145">
        <v>0</v>
      </c>
      <c r="Q1025" s="145">
        <f>'Таблица 3 '!C1022</f>
        <v>1805944.81</v>
      </c>
      <c r="R1025" s="145">
        <f t="shared" si="285"/>
        <v>1805944.81</v>
      </c>
      <c r="S1025" s="145">
        <v>0</v>
      </c>
      <c r="T1025" s="91">
        <f t="shared" si="271"/>
        <v>672.53000037239781</v>
      </c>
      <c r="U1025" s="91">
        <v>672.53</v>
      </c>
      <c r="V1025" s="148" t="s">
        <v>629</v>
      </c>
    </row>
    <row r="1026" spans="1:22" s="30" customFormat="1" ht="45.75" customHeight="1" x14ac:dyDescent="0.25">
      <c r="A1026" s="90">
        <v>4</v>
      </c>
      <c r="B1026" s="68" t="s">
        <v>648</v>
      </c>
      <c r="C1026" s="90" t="s">
        <v>39</v>
      </c>
      <c r="D1026" s="90">
        <v>1984</v>
      </c>
      <c r="E1026" s="90" t="s">
        <v>35</v>
      </c>
      <c r="F1026" s="90" t="s">
        <v>50</v>
      </c>
      <c r="G1026" s="67">
        <v>5</v>
      </c>
      <c r="H1026" s="67">
        <v>6</v>
      </c>
      <c r="I1026" s="145">
        <v>6248</v>
      </c>
      <c r="J1026" s="145">
        <v>4495.3</v>
      </c>
      <c r="K1026" s="145">
        <v>4397.1000000000004</v>
      </c>
      <c r="L1026" s="146">
        <v>190</v>
      </c>
      <c r="M1026" s="145">
        <f t="shared" si="277"/>
        <v>12414677.220000001</v>
      </c>
      <c r="N1026" s="145">
        <v>0</v>
      </c>
      <c r="O1026" s="145">
        <v>0</v>
      </c>
      <c r="P1026" s="145">
        <v>0</v>
      </c>
      <c r="Q1026" s="145">
        <f>'Таблица 3 '!C1023</f>
        <v>12414677.220000001</v>
      </c>
      <c r="R1026" s="145">
        <f t="shared" si="285"/>
        <v>12414677.220000001</v>
      </c>
      <c r="S1026" s="145">
        <v>0</v>
      </c>
      <c r="T1026" s="91">
        <f t="shared" si="271"/>
        <v>2761.7016038974039</v>
      </c>
      <c r="U1026" s="91">
        <v>2980.21</v>
      </c>
      <c r="V1026" s="148" t="s">
        <v>629</v>
      </c>
    </row>
    <row r="1027" spans="1:22" s="4" customFormat="1" ht="28.5" customHeight="1" x14ac:dyDescent="0.25">
      <c r="A1027" s="102" t="s">
        <v>402</v>
      </c>
      <c r="B1027" s="102"/>
      <c r="C1027" s="139" t="s">
        <v>35</v>
      </c>
      <c r="D1027" s="139" t="s">
        <v>35</v>
      </c>
      <c r="E1027" s="139" t="s">
        <v>35</v>
      </c>
      <c r="F1027" s="139" t="s">
        <v>35</v>
      </c>
      <c r="G1027" s="140" t="s">
        <v>35</v>
      </c>
      <c r="H1027" s="140" t="s">
        <v>35</v>
      </c>
      <c r="I1027" s="141">
        <f>I1028+I1031</f>
        <v>11387.4</v>
      </c>
      <c r="J1027" s="141">
        <f t="shared" ref="J1027:S1027" si="287">J1028+J1031</f>
        <v>8843.6</v>
      </c>
      <c r="K1027" s="141">
        <f t="shared" si="287"/>
        <v>801</v>
      </c>
      <c r="L1027" s="142">
        <f t="shared" si="287"/>
        <v>189</v>
      </c>
      <c r="M1027" s="141">
        <f t="shared" si="287"/>
        <v>4148115.03</v>
      </c>
      <c r="N1027" s="141">
        <f t="shared" si="287"/>
        <v>0</v>
      </c>
      <c r="O1027" s="141">
        <f t="shared" si="287"/>
        <v>0</v>
      </c>
      <c r="P1027" s="141">
        <f t="shared" si="287"/>
        <v>0</v>
      </c>
      <c r="Q1027" s="141">
        <f t="shared" si="287"/>
        <v>4148115.03</v>
      </c>
      <c r="R1027" s="141">
        <f t="shared" si="287"/>
        <v>4148115.03</v>
      </c>
      <c r="S1027" s="141">
        <f t="shared" si="287"/>
        <v>0</v>
      </c>
      <c r="T1027" s="143" t="s">
        <v>36</v>
      </c>
      <c r="U1027" s="143" t="s">
        <v>36</v>
      </c>
      <c r="V1027" s="144" t="s">
        <v>36</v>
      </c>
    </row>
    <row r="1028" spans="1:22" s="4" customFormat="1" ht="31.5" customHeight="1" x14ac:dyDescent="0.25">
      <c r="A1028" s="102" t="s">
        <v>403</v>
      </c>
      <c r="B1028" s="102"/>
      <c r="C1028" s="139" t="s">
        <v>35</v>
      </c>
      <c r="D1028" s="139" t="s">
        <v>35</v>
      </c>
      <c r="E1028" s="139" t="s">
        <v>35</v>
      </c>
      <c r="F1028" s="139" t="s">
        <v>35</v>
      </c>
      <c r="G1028" s="140" t="s">
        <v>35</v>
      </c>
      <c r="H1028" s="140" t="s">
        <v>35</v>
      </c>
      <c r="I1028" s="141">
        <f>SUM(I1029:I1030)</f>
        <v>10776</v>
      </c>
      <c r="J1028" s="141">
        <f t="shared" ref="J1028:S1028" si="288">SUM(J1029:J1030)</f>
        <v>8232.2000000000007</v>
      </c>
      <c r="K1028" s="141">
        <f t="shared" si="288"/>
        <v>549.79999999999995</v>
      </c>
      <c r="L1028" s="142">
        <f t="shared" si="288"/>
        <v>158</v>
      </c>
      <c r="M1028" s="141">
        <f t="shared" si="288"/>
        <v>3841571.3</v>
      </c>
      <c r="N1028" s="141">
        <f t="shared" si="288"/>
        <v>0</v>
      </c>
      <c r="O1028" s="141">
        <f t="shared" si="288"/>
        <v>0</v>
      </c>
      <c r="P1028" s="141">
        <f t="shared" si="288"/>
        <v>0</v>
      </c>
      <c r="Q1028" s="141">
        <f t="shared" si="288"/>
        <v>3841571.3</v>
      </c>
      <c r="R1028" s="141">
        <f t="shared" si="288"/>
        <v>3841571.3</v>
      </c>
      <c r="S1028" s="141">
        <f t="shared" si="288"/>
        <v>0</v>
      </c>
      <c r="T1028" s="143" t="s">
        <v>36</v>
      </c>
      <c r="U1028" s="143" t="s">
        <v>36</v>
      </c>
      <c r="V1028" s="144" t="s">
        <v>36</v>
      </c>
    </row>
    <row r="1029" spans="1:22" s="5" customFormat="1" ht="45" customHeight="1" x14ac:dyDescent="0.25">
      <c r="A1029" s="90">
        <v>1</v>
      </c>
      <c r="B1029" s="68" t="s">
        <v>649</v>
      </c>
      <c r="C1029" s="90" t="s">
        <v>39</v>
      </c>
      <c r="D1029" s="90">
        <v>1983</v>
      </c>
      <c r="E1029" s="90" t="s">
        <v>36</v>
      </c>
      <c r="F1029" s="90" t="s">
        <v>61</v>
      </c>
      <c r="G1029" s="67">
        <v>5</v>
      </c>
      <c r="H1029" s="67">
        <v>6</v>
      </c>
      <c r="I1029" s="145">
        <v>5388</v>
      </c>
      <c r="J1029" s="145">
        <v>4134.3</v>
      </c>
      <c r="K1029" s="145">
        <v>333.1</v>
      </c>
      <c r="L1029" s="146">
        <v>79</v>
      </c>
      <c r="M1029" s="145">
        <f t="shared" si="277"/>
        <v>3001501.8</v>
      </c>
      <c r="N1029" s="145">
        <v>0</v>
      </c>
      <c r="O1029" s="145">
        <v>0</v>
      </c>
      <c r="P1029" s="145">
        <v>0</v>
      </c>
      <c r="Q1029" s="145">
        <f>'Таблица 3 '!C1026</f>
        <v>3001501.8</v>
      </c>
      <c r="R1029" s="145">
        <f t="shared" si="285"/>
        <v>3001501.8</v>
      </c>
      <c r="S1029" s="145">
        <v>0</v>
      </c>
      <c r="T1029" s="91">
        <f t="shared" si="271"/>
        <v>725.99999999999989</v>
      </c>
      <c r="U1029" s="91">
        <v>725.99999999999989</v>
      </c>
      <c r="V1029" s="148" t="s">
        <v>629</v>
      </c>
    </row>
    <row r="1030" spans="1:22" s="5" customFormat="1" ht="45" customHeight="1" x14ac:dyDescent="0.25">
      <c r="A1030" s="90">
        <v>2</v>
      </c>
      <c r="B1030" s="68" t="s">
        <v>773</v>
      </c>
      <c r="C1030" s="90" t="s">
        <v>39</v>
      </c>
      <c r="D1030" s="90">
        <v>1976</v>
      </c>
      <c r="E1030" s="90" t="s">
        <v>36</v>
      </c>
      <c r="F1030" s="90" t="s">
        <v>61</v>
      </c>
      <c r="G1030" s="67">
        <v>5</v>
      </c>
      <c r="H1030" s="67">
        <v>6</v>
      </c>
      <c r="I1030" s="145">
        <v>5388</v>
      </c>
      <c r="J1030" s="145">
        <v>4097.8999999999996</v>
      </c>
      <c r="K1030" s="145">
        <v>216.7</v>
      </c>
      <c r="L1030" s="146">
        <v>79</v>
      </c>
      <c r="M1030" s="145">
        <f t="shared" si="277"/>
        <v>840069.5</v>
      </c>
      <c r="N1030" s="145">
        <v>0</v>
      </c>
      <c r="O1030" s="145">
        <v>0</v>
      </c>
      <c r="P1030" s="145">
        <v>0</v>
      </c>
      <c r="Q1030" s="145">
        <f>'Таблица 3 '!C1027</f>
        <v>840069.5</v>
      </c>
      <c r="R1030" s="145">
        <f t="shared" si="285"/>
        <v>840069.5</v>
      </c>
      <c r="S1030" s="145">
        <v>0</v>
      </c>
      <c r="T1030" s="91">
        <f t="shared" si="271"/>
        <v>205.00000000000003</v>
      </c>
      <c r="U1030" s="91">
        <v>205.00000000000003</v>
      </c>
      <c r="V1030" s="148" t="s">
        <v>629</v>
      </c>
    </row>
    <row r="1031" spans="1:22" s="4" customFormat="1" ht="29.25" customHeight="1" x14ac:dyDescent="0.25">
      <c r="A1031" s="102" t="s">
        <v>416</v>
      </c>
      <c r="B1031" s="102"/>
      <c r="C1031" s="139" t="s">
        <v>35</v>
      </c>
      <c r="D1031" s="139" t="s">
        <v>35</v>
      </c>
      <c r="E1031" s="139" t="s">
        <v>35</v>
      </c>
      <c r="F1031" s="139" t="s">
        <v>35</v>
      </c>
      <c r="G1031" s="140" t="s">
        <v>35</v>
      </c>
      <c r="H1031" s="140" t="s">
        <v>35</v>
      </c>
      <c r="I1031" s="141">
        <f>I1032</f>
        <v>611.4</v>
      </c>
      <c r="J1031" s="141">
        <f t="shared" ref="J1031:S1031" si="289">J1032</f>
        <v>611.4</v>
      </c>
      <c r="K1031" s="141">
        <f t="shared" si="289"/>
        <v>251.2</v>
      </c>
      <c r="L1031" s="142">
        <f t="shared" si="289"/>
        <v>31</v>
      </c>
      <c r="M1031" s="141">
        <f t="shared" si="289"/>
        <v>306543.73</v>
      </c>
      <c r="N1031" s="141">
        <f t="shared" si="289"/>
        <v>0</v>
      </c>
      <c r="O1031" s="141">
        <f t="shared" si="289"/>
        <v>0</v>
      </c>
      <c r="P1031" s="141">
        <f t="shared" si="289"/>
        <v>0</v>
      </c>
      <c r="Q1031" s="141">
        <f t="shared" si="289"/>
        <v>306543.73</v>
      </c>
      <c r="R1031" s="141">
        <f t="shared" si="289"/>
        <v>306543.73</v>
      </c>
      <c r="S1031" s="141">
        <f t="shared" si="289"/>
        <v>0</v>
      </c>
      <c r="T1031" s="143" t="s">
        <v>36</v>
      </c>
      <c r="U1031" s="143" t="s">
        <v>36</v>
      </c>
      <c r="V1031" s="144" t="s">
        <v>36</v>
      </c>
    </row>
    <row r="1032" spans="1:22" s="5" customFormat="1" ht="45" customHeight="1" x14ac:dyDescent="0.25">
      <c r="A1032" s="90">
        <v>1</v>
      </c>
      <c r="B1032" s="68" t="s">
        <v>417</v>
      </c>
      <c r="C1032" s="90" t="s">
        <v>39</v>
      </c>
      <c r="D1032" s="90" t="s">
        <v>230</v>
      </c>
      <c r="E1032" s="90">
        <v>2019</v>
      </c>
      <c r="F1032" s="90" t="s">
        <v>46</v>
      </c>
      <c r="G1032" s="67">
        <v>2</v>
      </c>
      <c r="H1032" s="67">
        <v>2</v>
      </c>
      <c r="I1032" s="145">
        <v>611.4</v>
      </c>
      <c r="J1032" s="145">
        <v>611.4</v>
      </c>
      <c r="K1032" s="145">
        <v>251.2</v>
      </c>
      <c r="L1032" s="146">
        <v>31</v>
      </c>
      <c r="M1032" s="145">
        <f t="shared" si="277"/>
        <v>306543.73</v>
      </c>
      <c r="N1032" s="145">
        <v>0</v>
      </c>
      <c r="O1032" s="145">
        <v>0</v>
      </c>
      <c r="P1032" s="145">
        <v>0</v>
      </c>
      <c r="Q1032" s="145">
        <f>'Таблица 3 '!C1029</f>
        <v>306543.73</v>
      </c>
      <c r="R1032" s="145">
        <f t="shared" si="285"/>
        <v>306543.73</v>
      </c>
      <c r="S1032" s="145">
        <v>0</v>
      </c>
      <c r="T1032" s="91">
        <f t="shared" si="271"/>
        <v>501.37999672881909</v>
      </c>
      <c r="U1032" s="91">
        <v>501.37999672881909</v>
      </c>
      <c r="V1032" s="148" t="s">
        <v>629</v>
      </c>
    </row>
    <row r="1033" spans="1:22" s="4" customFormat="1" ht="27.75" customHeight="1" x14ac:dyDescent="0.25">
      <c r="A1033" s="102" t="s">
        <v>418</v>
      </c>
      <c r="B1033" s="102"/>
      <c r="C1033" s="139" t="s">
        <v>35</v>
      </c>
      <c r="D1033" s="139" t="s">
        <v>35</v>
      </c>
      <c r="E1033" s="139" t="s">
        <v>35</v>
      </c>
      <c r="F1033" s="139" t="s">
        <v>35</v>
      </c>
      <c r="G1033" s="140" t="s">
        <v>35</v>
      </c>
      <c r="H1033" s="140" t="s">
        <v>35</v>
      </c>
      <c r="I1033" s="141">
        <f>I1034+I1037+I1039</f>
        <v>3642.2999999999997</v>
      </c>
      <c r="J1033" s="141">
        <f t="shared" ref="J1033:S1033" si="290">J1034+J1037+J1039</f>
        <v>2978.5699999999997</v>
      </c>
      <c r="K1033" s="141">
        <f t="shared" si="290"/>
        <v>2774.07</v>
      </c>
      <c r="L1033" s="142">
        <f t="shared" si="290"/>
        <v>117</v>
      </c>
      <c r="M1033" s="141">
        <f t="shared" si="290"/>
        <v>8631253.3200000003</v>
      </c>
      <c r="N1033" s="141">
        <f t="shared" si="290"/>
        <v>0</v>
      </c>
      <c r="O1033" s="141">
        <f t="shared" si="290"/>
        <v>0</v>
      </c>
      <c r="P1033" s="141">
        <f t="shared" si="290"/>
        <v>0</v>
      </c>
      <c r="Q1033" s="141">
        <f t="shared" si="290"/>
        <v>8631253.3200000003</v>
      </c>
      <c r="R1033" s="141">
        <f t="shared" si="290"/>
        <v>8631253.3200000003</v>
      </c>
      <c r="S1033" s="141">
        <f t="shared" si="290"/>
        <v>0</v>
      </c>
      <c r="T1033" s="143" t="s">
        <v>36</v>
      </c>
      <c r="U1033" s="143" t="s">
        <v>36</v>
      </c>
      <c r="V1033" s="144" t="s">
        <v>36</v>
      </c>
    </row>
    <row r="1034" spans="1:22" s="4" customFormat="1" ht="27" customHeight="1" x14ac:dyDescent="0.25">
      <c r="A1034" s="102" t="s">
        <v>419</v>
      </c>
      <c r="B1034" s="102"/>
      <c r="C1034" s="139" t="s">
        <v>35</v>
      </c>
      <c r="D1034" s="139" t="s">
        <v>35</v>
      </c>
      <c r="E1034" s="139" t="s">
        <v>35</v>
      </c>
      <c r="F1034" s="139" t="s">
        <v>35</v>
      </c>
      <c r="G1034" s="140" t="s">
        <v>35</v>
      </c>
      <c r="H1034" s="140" t="s">
        <v>35</v>
      </c>
      <c r="I1034" s="141">
        <f>SUM(I1035:I1036)</f>
        <v>1315.6</v>
      </c>
      <c r="J1034" s="141">
        <f t="shared" ref="J1034:S1034" si="291">SUM(J1035:J1036)</f>
        <v>1221.8499999999999</v>
      </c>
      <c r="K1034" s="141">
        <f t="shared" si="291"/>
        <v>1046.6500000000001</v>
      </c>
      <c r="L1034" s="142">
        <f t="shared" si="291"/>
        <v>49</v>
      </c>
      <c r="M1034" s="141">
        <f t="shared" si="291"/>
        <v>3963420.09</v>
      </c>
      <c r="N1034" s="141">
        <f t="shared" si="291"/>
        <v>0</v>
      </c>
      <c r="O1034" s="141">
        <f t="shared" si="291"/>
        <v>0</v>
      </c>
      <c r="P1034" s="141">
        <f t="shared" si="291"/>
        <v>0</v>
      </c>
      <c r="Q1034" s="141">
        <f t="shared" si="291"/>
        <v>3963420.09</v>
      </c>
      <c r="R1034" s="141">
        <f t="shared" si="291"/>
        <v>3963420.09</v>
      </c>
      <c r="S1034" s="141">
        <f t="shared" si="291"/>
        <v>0</v>
      </c>
      <c r="T1034" s="143" t="s">
        <v>36</v>
      </c>
      <c r="U1034" s="143" t="s">
        <v>36</v>
      </c>
      <c r="V1034" s="144" t="s">
        <v>36</v>
      </c>
    </row>
    <row r="1035" spans="1:22" s="6" customFormat="1" ht="45.75" customHeight="1" x14ac:dyDescent="0.25">
      <c r="A1035" s="90">
        <v>1</v>
      </c>
      <c r="B1035" s="68" t="s">
        <v>774</v>
      </c>
      <c r="C1035" s="90" t="s">
        <v>39</v>
      </c>
      <c r="D1035" s="90" t="s">
        <v>775</v>
      </c>
      <c r="E1035" s="90">
        <v>2015</v>
      </c>
      <c r="F1035" s="90" t="s">
        <v>306</v>
      </c>
      <c r="G1035" s="67">
        <v>2</v>
      </c>
      <c r="H1035" s="67">
        <v>2</v>
      </c>
      <c r="I1035" s="145">
        <v>531.6</v>
      </c>
      <c r="J1035" s="145">
        <v>490.5</v>
      </c>
      <c r="K1035" s="145">
        <v>315.3</v>
      </c>
      <c r="L1035" s="146">
        <v>23</v>
      </c>
      <c r="M1035" s="145">
        <f>SUM(N1035:Q1035)</f>
        <v>2262724.1799999997</v>
      </c>
      <c r="N1035" s="145">
        <v>0</v>
      </c>
      <c r="O1035" s="145">
        <v>0</v>
      </c>
      <c r="P1035" s="145">
        <v>0</v>
      </c>
      <c r="Q1035" s="145">
        <f>'Таблица 3 '!C1032</f>
        <v>2262724.1799999997</v>
      </c>
      <c r="R1035" s="145">
        <f>Q1035</f>
        <v>2262724.1799999997</v>
      </c>
      <c r="S1035" s="145">
        <v>0</v>
      </c>
      <c r="T1035" s="91">
        <f t="shared" si="271"/>
        <v>4613.0972069317013</v>
      </c>
      <c r="U1035" s="91">
        <v>4613.1000000000004</v>
      </c>
      <c r="V1035" s="148" t="s">
        <v>629</v>
      </c>
    </row>
    <row r="1036" spans="1:22" s="5" customFormat="1" ht="48.75" customHeight="1" x14ac:dyDescent="0.25">
      <c r="A1036" s="90">
        <v>2</v>
      </c>
      <c r="B1036" s="68" t="s">
        <v>655</v>
      </c>
      <c r="C1036" s="90" t="s">
        <v>39</v>
      </c>
      <c r="D1036" s="90" t="s">
        <v>84</v>
      </c>
      <c r="E1036" s="90">
        <v>2020</v>
      </c>
      <c r="F1036" s="90" t="s">
        <v>61</v>
      </c>
      <c r="G1036" s="67">
        <v>2</v>
      </c>
      <c r="H1036" s="67">
        <v>2</v>
      </c>
      <c r="I1036" s="145">
        <v>784</v>
      </c>
      <c r="J1036" s="145">
        <v>731.35</v>
      </c>
      <c r="K1036" s="145">
        <v>731.35</v>
      </c>
      <c r="L1036" s="146">
        <v>26</v>
      </c>
      <c r="M1036" s="145">
        <f t="shared" si="277"/>
        <v>1700695.91</v>
      </c>
      <c r="N1036" s="145">
        <v>0</v>
      </c>
      <c r="O1036" s="145">
        <v>0</v>
      </c>
      <c r="P1036" s="145">
        <v>0</v>
      </c>
      <c r="Q1036" s="145">
        <f>'Таблица 3 '!C1033</f>
        <v>1700695.91</v>
      </c>
      <c r="R1036" s="145">
        <f t="shared" si="285"/>
        <v>1700695.91</v>
      </c>
      <c r="S1036" s="145">
        <v>0</v>
      </c>
      <c r="T1036" s="91">
        <f t="shared" si="271"/>
        <v>2325.4199904286593</v>
      </c>
      <c r="U1036" s="91">
        <v>2325.42</v>
      </c>
      <c r="V1036" s="148" t="s">
        <v>629</v>
      </c>
    </row>
    <row r="1037" spans="1:22" s="4" customFormat="1" ht="26.25" customHeight="1" x14ac:dyDescent="0.25">
      <c r="A1037" s="102" t="s">
        <v>425</v>
      </c>
      <c r="B1037" s="102"/>
      <c r="C1037" s="139" t="s">
        <v>35</v>
      </c>
      <c r="D1037" s="139" t="s">
        <v>35</v>
      </c>
      <c r="E1037" s="139" t="s">
        <v>35</v>
      </c>
      <c r="F1037" s="139" t="s">
        <v>35</v>
      </c>
      <c r="G1037" s="140" t="s">
        <v>35</v>
      </c>
      <c r="H1037" s="140" t="s">
        <v>35</v>
      </c>
      <c r="I1037" s="141">
        <f>I1038</f>
        <v>1169.0999999999999</v>
      </c>
      <c r="J1037" s="141">
        <f t="shared" ref="J1037:S1037" si="292">J1038</f>
        <v>715.3</v>
      </c>
      <c r="K1037" s="141">
        <f t="shared" si="292"/>
        <v>686</v>
      </c>
      <c r="L1037" s="142">
        <f t="shared" si="292"/>
        <v>16</v>
      </c>
      <c r="M1037" s="141">
        <f t="shared" si="292"/>
        <v>340326.97</v>
      </c>
      <c r="N1037" s="141">
        <f t="shared" si="292"/>
        <v>0</v>
      </c>
      <c r="O1037" s="141">
        <f t="shared" si="292"/>
        <v>0</v>
      </c>
      <c r="P1037" s="141">
        <f t="shared" si="292"/>
        <v>0</v>
      </c>
      <c r="Q1037" s="141">
        <f t="shared" si="292"/>
        <v>340326.97</v>
      </c>
      <c r="R1037" s="141">
        <f t="shared" si="292"/>
        <v>340326.97</v>
      </c>
      <c r="S1037" s="141">
        <f t="shared" si="292"/>
        <v>0</v>
      </c>
      <c r="T1037" s="143" t="s">
        <v>36</v>
      </c>
      <c r="U1037" s="143" t="s">
        <v>36</v>
      </c>
      <c r="V1037" s="144" t="s">
        <v>36</v>
      </c>
    </row>
    <row r="1038" spans="1:22" s="5" customFormat="1" ht="45" x14ac:dyDescent="0.25">
      <c r="A1038" s="90">
        <v>1</v>
      </c>
      <c r="B1038" s="68" t="s">
        <v>776</v>
      </c>
      <c r="C1038" s="90" t="s">
        <v>39</v>
      </c>
      <c r="D1038" s="90" t="s">
        <v>84</v>
      </c>
      <c r="E1038" s="90" t="s">
        <v>36</v>
      </c>
      <c r="F1038" s="90" t="s">
        <v>61</v>
      </c>
      <c r="G1038" s="67">
        <v>2</v>
      </c>
      <c r="H1038" s="67">
        <v>2</v>
      </c>
      <c r="I1038" s="145">
        <v>1169.0999999999999</v>
      </c>
      <c r="J1038" s="145">
        <v>715.3</v>
      </c>
      <c r="K1038" s="145">
        <v>686</v>
      </c>
      <c r="L1038" s="146">
        <v>16</v>
      </c>
      <c r="M1038" s="145">
        <f>SUM(N1038:Q1038)</f>
        <v>340326.97</v>
      </c>
      <c r="N1038" s="145">
        <v>0</v>
      </c>
      <c r="O1038" s="145">
        <v>0</v>
      </c>
      <c r="P1038" s="145">
        <v>0</v>
      </c>
      <c r="Q1038" s="145">
        <f>'Таблица 3 '!C1035</f>
        <v>340326.97</v>
      </c>
      <c r="R1038" s="145">
        <f>Q1038</f>
        <v>340326.97</v>
      </c>
      <c r="S1038" s="145">
        <v>0</v>
      </c>
      <c r="T1038" s="91">
        <f t="shared" si="271"/>
        <v>475.78214735076193</v>
      </c>
      <c r="U1038" s="91">
        <v>475.78</v>
      </c>
      <c r="V1038" s="148" t="s">
        <v>629</v>
      </c>
    </row>
    <row r="1039" spans="1:22" s="4" customFormat="1" ht="27.75" customHeight="1" x14ac:dyDescent="0.25">
      <c r="A1039" s="102" t="s">
        <v>431</v>
      </c>
      <c r="B1039" s="102"/>
      <c r="C1039" s="139" t="s">
        <v>35</v>
      </c>
      <c r="D1039" s="139" t="s">
        <v>35</v>
      </c>
      <c r="E1039" s="139" t="s">
        <v>35</v>
      </c>
      <c r="F1039" s="139" t="s">
        <v>35</v>
      </c>
      <c r="G1039" s="140" t="s">
        <v>35</v>
      </c>
      <c r="H1039" s="140" t="s">
        <v>35</v>
      </c>
      <c r="I1039" s="141">
        <f>SUM(I1040:I1041)</f>
        <v>1157.5999999999999</v>
      </c>
      <c r="J1039" s="141">
        <f t="shared" ref="J1039:S1039" si="293">SUM(J1040:J1041)</f>
        <v>1041.42</v>
      </c>
      <c r="K1039" s="141">
        <f t="shared" si="293"/>
        <v>1041.42</v>
      </c>
      <c r="L1039" s="142">
        <f t="shared" si="293"/>
        <v>52</v>
      </c>
      <c r="M1039" s="141">
        <f t="shared" si="293"/>
        <v>4327506.26</v>
      </c>
      <c r="N1039" s="141">
        <f t="shared" si="293"/>
        <v>0</v>
      </c>
      <c r="O1039" s="141">
        <f t="shared" si="293"/>
        <v>0</v>
      </c>
      <c r="P1039" s="141">
        <f t="shared" si="293"/>
        <v>0</v>
      </c>
      <c r="Q1039" s="141">
        <f t="shared" si="293"/>
        <v>4327506.26</v>
      </c>
      <c r="R1039" s="141">
        <f t="shared" si="293"/>
        <v>4327506.26</v>
      </c>
      <c r="S1039" s="141">
        <f t="shared" si="293"/>
        <v>0</v>
      </c>
      <c r="T1039" s="143" t="s">
        <v>36</v>
      </c>
      <c r="U1039" s="143" t="s">
        <v>36</v>
      </c>
      <c r="V1039" s="144" t="s">
        <v>36</v>
      </c>
    </row>
    <row r="1040" spans="1:22" s="5" customFormat="1" ht="45" customHeight="1" x14ac:dyDescent="0.25">
      <c r="A1040" s="90">
        <v>1</v>
      </c>
      <c r="B1040" s="68" t="s">
        <v>432</v>
      </c>
      <c r="C1040" s="90" t="s">
        <v>39</v>
      </c>
      <c r="D1040" s="90" t="s">
        <v>69</v>
      </c>
      <c r="E1040" s="90" t="s">
        <v>36</v>
      </c>
      <c r="F1040" s="90" t="s">
        <v>61</v>
      </c>
      <c r="G1040" s="67">
        <v>2</v>
      </c>
      <c r="H1040" s="67">
        <v>2</v>
      </c>
      <c r="I1040" s="145">
        <v>402.8</v>
      </c>
      <c r="J1040" s="145">
        <v>339.12</v>
      </c>
      <c r="K1040" s="145">
        <v>339.12</v>
      </c>
      <c r="L1040" s="146">
        <v>16</v>
      </c>
      <c r="M1040" s="145">
        <f t="shared" si="277"/>
        <v>1409175.86</v>
      </c>
      <c r="N1040" s="145">
        <v>0</v>
      </c>
      <c r="O1040" s="145">
        <v>0</v>
      </c>
      <c r="P1040" s="145">
        <v>0</v>
      </c>
      <c r="Q1040" s="145">
        <f>'Таблица 3 '!C1037</f>
        <v>1409175.86</v>
      </c>
      <c r="R1040" s="145">
        <f t="shared" si="285"/>
        <v>1409175.86</v>
      </c>
      <c r="S1040" s="145">
        <v>0</v>
      </c>
      <c r="T1040" s="91">
        <f t="shared" si="271"/>
        <v>4155.3900094361879</v>
      </c>
      <c r="U1040" s="91">
        <v>4155.3900094361879</v>
      </c>
      <c r="V1040" s="148" t="s">
        <v>629</v>
      </c>
    </row>
    <row r="1041" spans="1:22" s="5" customFormat="1" ht="45" customHeight="1" x14ac:dyDescent="0.25">
      <c r="A1041" s="90">
        <v>2</v>
      </c>
      <c r="B1041" s="68" t="s">
        <v>656</v>
      </c>
      <c r="C1041" s="90" t="s">
        <v>39</v>
      </c>
      <c r="D1041" s="90" t="s">
        <v>120</v>
      </c>
      <c r="E1041" s="90" t="s">
        <v>36</v>
      </c>
      <c r="F1041" s="90" t="s">
        <v>61</v>
      </c>
      <c r="G1041" s="67">
        <v>2</v>
      </c>
      <c r="H1041" s="67">
        <v>2</v>
      </c>
      <c r="I1041" s="145">
        <v>754.8</v>
      </c>
      <c r="J1041" s="145">
        <v>702.3</v>
      </c>
      <c r="K1041" s="145">
        <v>702.3</v>
      </c>
      <c r="L1041" s="146">
        <v>36</v>
      </c>
      <c r="M1041" s="145">
        <f t="shared" si="277"/>
        <v>2918330.4</v>
      </c>
      <c r="N1041" s="145">
        <v>0</v>
      </c>
      <c r="O1041" s="145">
        <v>0</v>
      </c>
      <c r="P1041" s="145">
        <v>0</v>
      </c>
      <c r="Q1041" s="145">
        <f>'Таблица 3 '!C1038</f>
        <v>2918330.4</v>
      </c>
      <c r="R1041" s="145">
        <f t="shared" si="285"/>
        <v>2918330.4</v>
      </c>
      <c r="S1041" s="145">
        <v>0</v>
      </c>
      <c r="T1041" s="91">
        <f t="shared" si="271"/>
        <v>4155.3900042716787</v>
      </c>
      <c r="U1041" s="91">
        <v>4155.3900000000003</v>
      </c>
      <c r="V1041" s="148" t="s">
        <v>629</v>
      </c>
    </row>
    <row r="1042" spans="1:22" s="4" customFormat="1" ht="36.75" customHeight="1" x14ac:dyDescent="0.25">
      <c r="A1042" s="102" t="s">
        <v>433</v>
      </c>
      <c r="B1042" s="102"/>
      <c r="C1042" s="139" t="s">
        <v>35</v>
      </c>
      <c r="D1042" s="139" t="s">
        <v>35</v>
      </c>
      <c r="E1042" s="139" t="s">
        <v>35</v>
      </c>
      <c r="F1042" s="139" t="s">
        <v>35</v>
      </c>
      <c r="G1042" s="140" t="s">
        <v>35</v>
      </c>
      <c r="H1042" s="140" t="s">
        <v>35</v>
      </c>
      <c r="I1042" s="141">
        <f>I1043+I1045</f>
        <v>6062.8</v>
      </c>
      <c r="J1042" s="141">
        <f t="shared" ref="J1042:S1042" si="294">J1043+J1045</f>
        <v>5464.2</v>
      </c>
      <c r="K1042" s="141">
        <f t="shared" si="294"/>
        <v>5294.3</v>
      </c>
      <c r="L1042" s="142">
        <f t="shared" si="294"/>
        <v>210</v>
      </c>
      <c r="M1042" s="141">
        <f t="shared" si="294"/>
        <v>10082845.35</v>
      </c>
      <c r="N1042" s="141">
        <f t="shared" si="294"/>
        <v>0</v>
      </c>
      <c r="O1042" s="141">
        <f t="shared" si="294"/>
        <v>0</v>
      </c>
      <c r="P1042" s="141">
        <f t="shared" si="294"/>
        <v>0</v>
      </c>
      <c r="Q1042" s="141">
        <f t="shared" si="294"/>
        <v>10082845.35</v>
      </c>
      <c r="R1042" s="141">
        <f t="shared" si="294"/>
        <v>10082845.35</v>
      </c>
      <c r="S1042" s="141">
        <f t="shared" si="294"/>
        <v>0</v>
      </c>
      <c r="T1042" s="143" t="s">
        <v>36</v>
      </c>
      <c r="U1042" s="143" t="s">
        <v>36</v>
      </c>
      <c r="V1042" s="144" t="s">
        <v>36</v>
      </c>
    </row>
    <row r="1043" spans="1:22" s="4" customFormat="1" ht="31.5" customHeight="1" x14ac:dyDescent="0.25">
      <c r="A1043" s="102" t="s">
        <v>657</v>
      </c>
      <c r="B1043" s="102"/>
      <c r="C1043" s="139" t="s">
        <v>35</v>
      </c>
      <c r="D1043" s="139" t="s">
        <v>35</v>
      </c>
      <c r="E1043" s="139" t="s">
        <v>35</v>
      </c>
      <c r="F1043" s="139" t="s">
        <v>35</v>
      </c>
      <c r="G1043" s="140" t="s">
        <v>35</v>
      </c>
      <c r="H1043" s="140" t="s">
        <v>35</v>
      </c>
      <c r="I1043" s="141">
        <f>I1044</f>
        <v>1112.3</v>
      </c>
      <c r="J1043" s="141">
        <f t="shared" ref="J1043:S1043" si="295">J1044</f>
        <v>946.7</v>
      </c>
      <c r="K1043" s="141">
        <f t="shared" si="295"/>
        <v>776.8</v>
      </c>
      <c r="L1043" s="142">
        <f t="shared" si="295"/>
        <v>28</v>
      </c>
      <c r="M1043" s="141">
        <f t="shared" si="295"/>
        <v>6617593.9500000002</v>
      </c>
      <c r="N1043" s="141">
        <f t="shared" si="295"/>
        <v>0</v>
      </c>
      <c r="O1043" s="141">
        <f t="shared" si="295"/>
        <v>0</v>
      </c>
      <c r="P1043" s="141">
        <f t="shared" si="295"/>
        <v>0</v>
      </c>
      <c r="Q1043" s="141">
        <f t="shared" si="295"/>
        <v>6617593.9500000002</v>
      </c>
      <c r="R1043" s="141">
        <f t="shared" si="295"/>
        <v>6617593.9500000002</v>
      </c>
      <c r="S1043" s="141">
        <f t="shared" si="295"/>
        <v>0</v>
      </c>
      <c r="T1043" s="143" t="s">
        <v>36</v>
      </c>
      <c r="U1043" s="143" t="s">
        <v>36</v>
      </c>
      <c r="V1043" s="144" t="s">
        <v>36</v>
      </c>
    </row>
    <row r="1044" spans="1:22" s="5" customFormat="1" ht="49.5" customHeight="1" x14ac:dyDescent="0.25">
      <c r="A1044" s="90">
        <v>1</v>
      </c>
      <c r="B1044" s="68" t="s">
        <v>658</v>
      </c>
      <c r="C1044" s="90" t="s">
        <v>39</v>
      </c>
      <c r="D1044" s="90" t="s">
        <v>67</v>
      </c>
      <c r="E1044" s="90" t="s">
        <v>36</v>
      </c>
      <c r="F1044" s="90" t="s">
        <v>46</v>
      </c>
      <c r="G1044" s="67">
        <v>2</v>
      </c>
      <c r="H1044" s="67">
        <v>2</v>
      </c>
      <c r="I1044" s="145">
        <v>1112.3</v>
      </c>
      <c r="J1044" s="145">
        <v>946.7</v>
      </c>
      <c r="K1044" s="145">
        <v>776.8</v>
      </c>
      <c r="L1044" s="146">
        <v>28</v>
      </c>
      <c r="M1044" s="145">
        <f t="shared" si="277"/>
        <v>6617593.9500000002</v>
      </c>
      <c r="N1044" s="145">
        <v>0</v>
      </c>
      <c r="O1044" s="145">
        <v>0</v>
      </c>
      <c r="P1044" s="145">
        <v>0</v>
      </c>
      <c r="Q1044" s="145">
        <f>'Таблица 3 '!C1041</f>
        <v>6617593.9500000002</v>
      </c>
      <c r="R1044" s="145">
        <f t="shared" si="285"/>
        <v>6617593.9500000002</v>
      </c>
      <c r="S1044" s="145">
        <v>0</v>
      </c>
      <c r="T1044" s="91">
        <f t="shared" si="271"/>
        <v>6990.1700116193088</v>
      </c>
      <c r="U1044" s="91">
        <v>7539.25</v>
      </c>
      <c r="V1044" s="148" t="s">
        <v>629</v>
      </c>
    </row>
    <row r="1045" spans="1:22" s="10" customFormat="1" ht="30.75" customHeight="1" x14ac:dyDescent="0.25">
      <c r="A1045" s="102" t="s">
        <v>434</v>
      </c>
      <c r="B1045" s="102"/>
      <c r="C1045" s="139" t="s">
        <v>35</v>
      </c>
      <c r="D1045" s="139" t="s">
        <v>35</v>
      </c>
      <c r="E1045" s="139" t="s">
        <v>35</v>
      </c>
      <c r="F1045" s="139" t="s">
        <v>35</v>
      </c>
      <c r="G1045" s="140" t="s">
        <v>35</v>
      </c>
      <c r="H1045" s="140" t="s">
        <v>35</v>
      </c>
      <c r="I1045" s="141">
        <f>SUM(I1046:I1050)</f>
        <v>4950.5</v>
      </c>
      <c r="J1045" s="141">
        <f t="shared" ref="J1045:S1045" si="296">SUM(J1046:J1050)</f>
        <v>4517.5</v>
      </c>
      <c r="K1045" s="141">
        <f t="shared" si="296"/>
        <v>4517.5</v>
      </c>
      <c r="L1045" s="142">
        <f t="shared" si="296"/>
        <v>182</v>
      </c>
      <c r="M1045" s="141">
        <f t="shared" si="296"/>
        <v>3465251.4</v>
      </c>
      <c r="N1045" s="141">
        <f t="shared" si="296"/>
        <v>0</v>
      </c>
      <c r="O1045" s="141">
        <f t="shared" si="296"/>
        <v>0</v>
      </c>
      <c r="P1045" s="141">
        <f t="shared" si="296"/>
        <v>0</v>
      </c>
      <c r="Q1045" s="141">
        <f t="shared" si="296"/>
        <v>3465251.4</v>
      </c>
      <c r="R1045" s="141">
        <f t="shared" si="296"/>
        <v>3465251.4</v>
      </c>
      <c r="S1045" s="141">
        <f t="shared" si="296"/>
        <v>0</v>
      </c>
      <c r="T1045" s="143" t="s">
        <v>36</v>
      </c>
      <c r="U1045" s="143" t="s">
        <v>36</v>
      </c>
      <c r="V1045" s="144" t="s">
        <v>36</v>
      </c>
    </row>
    <row r="1046" spans="1:22" s="6" customFormat="1" ht="45" x14ac:dyDescent="0.25">
      <c r="A1046" s="90">
        <v>1</v>
      </c>
      <c r="B1046" s="68" t="s">
        <v>777</v>
      </c>
      <c r="C1046" s="90" t="s">
        <v>39</v>
      </c>
      <c r="D1046" s="90">
        <v>1993</v>
      </c>
      <c r="E1046" s="90" t="s">
        <v>36</v>
      </c>
      <c r="F1046" s="90" t="s">
        <v>61</v>
      </c>
      <c r="G1046" s="67">
        <v>3</v>
      </c>
      <c r="H1046" s="67">
        <v>3</v>
      </c>
      <c r="I1046" s="145">
        <v>1250.3</v>
      </c>
      <c r="J1046" s="145">
        <v>1107.7</v>
      </c>
      <c r="K1046" s="145">
        <v>1107.7</v>
      </c>
      <c r="L1046" s="146">
        <v>37</v>
      </c>
      <c r="M1046" s="145">
        <f t="shared" ref="M1046:M1050" si="297">SUM(N1046:Q1046)</f>
        <v>369971.8</v>
      </c>
      <c r="N1046" s="145">
        <v>0</v>
      </c>
      <c r="O1046" s="145">
        <v>0</v>
      </c>
      <c r="P1046" s="145">
        <v>0</v>
      </c>
      <c r="Q1046" s="145">
        <f>'Таблица 3 '!C1043</f>
        <v>369971.8</v>
      </c>
      <c r="R1046" s="145">
        <f t="shared" ref="R1046:R1050" si="298">Q1046</f>
        <v>369971.8</v>
      </c>
      <c r="S1046" s="145">
        <v>0</v>
      </c>
      <c r="T1046" s="91">
        <f t="shared" si="271"/>
        <v>334</v>
      </c>
      <c r="U1046" s="91">
        <v>334</v>
      </c>
      <c r="V1046" s="148" t="s">
        <v>629</v>
      </c>
    </row>
    <row r="1047" spans="1:22" s="30" customFormat="1" ht="45" x14ac:dyDescent="0.25">
      <c r="A1047" s="90">
        <v>2</v>
      </c>
      <c r="B1047" s="68" t="s">
        <v>659</v>
      </c>
      <c r="C1047" s="90" t="s">
        <v>39</v>
      </c>
      <c r="D1047" s="90">
        <v>1961</v>
      </c>
      <c r="E1047" s="90" t="s">
        <v>36</v>
      </c>
      <c r="F1047" s="90" t="s">
        <v>61</v>
      </c>
      <c r="G1047" s="67">
        <v>2</v>
      </c>
      <c r="H1047" s="67">
        <v>2</v>
      </c>
      <c r="I1047" s="145">
        <v>618.9</v>
      </c>
      <c r="J1047" s="145">
        <v>556</v>
      </c>
      <c r="K1047" s="145">
        <v>556</v>
      </c>
      <c r="L1047" s="146">
        <v>26</v>
      </c>
      <c r="M1047" s="145">
        <f t="shared" si="297"/>
        <v>1047010.8</v>
      </c>
      <c r="N1047" s="145">
        <v>0</v>
      </c>
      <c r="O1047" s="145">
        <v>0</v>
      </c>
      <c r="P1047" s="145">
        <v>0</v>
      </c>
      <c r="Q1047" s="145">
        <f>'Таблица 3 '!C1044</f>
        <v>1047010.8</v>
      </c>
      <c r="R1047" s="145">
        <f t="shared" si="298"/>
        <v>1047010.8</v>
      </c>
      <c r="S1047" s="145">
        <v>0</v>
      </c>
      <c r="T1047" s="91">
        <f t="shared" si="271"/>
        <v>1883.1129496402878</v>
      </c>
      <c r="U1047" s="91">
        <v>1883.11</v>
      </c>
      <c r="V1047" s="148" t="s">
        <v>629</v>
      </c>
    </row>
    <row r="1048" spans="1:22" s="6" customFormat="1" ht="45" x14ac:dyDescent="0.25">
      <c r="A1048" s="90">
        <v>3</v>
      </c>
      <c r="B1048" s="68" t="s">
        <v>778</v>
      </c>
      <c r="C1048" s="90" t="s">
        <v>39</v>
      </c>
      <c r="D1048" s="90" t="s">
        <v>92</v>
      </c>
      <c r="E1048" s="90" t="s">
        <v>36</v>
      </c>
      <c r="F1048" s="90" t="s">
        <v>61</v>
      </c>
      <c r="G1048" s="67">
        <v>2</v>
      </c>
      <c r="H1048" s="67">
        <v>2</v>
      </c>
      <c r="I1048" s="145">
        <v>692.4</v>
      </c>
      <c r="J1048" s="145">
        <v>641.29999999999995</v>
      </c>
      <c r="K1048" s="145">
        <v>641.29999999999995</v>
      </c>
      <c r="L1048" s="146">
        <v>32</v>
      </c>
      <c r="M1048" s="145">
        <f t="shared" ref="M1048" si="299">SUM(N1048:Q1048)</f>
        <v>214194.2</v>
      </c>
      <c r="N1048" s="145">
        <v>0</v>
      </c>
      <c r="O1048" s="145">
        <v>0</v>
      </c>
      <c r="P1048" s="145">
        <v>0</v>
      </c>
      <c r="Q1048" s="145">
        <f>'Таблица 3 '!C1045</f>
        <v>214194.2</v>
      </c>
      <c r="R1048" s="145">
        <f t="shared" ref="R1048" si="300">Q1048</f>
        <v>214194.2</v>
      </c>
      <c r="S1048" s="145">
        <v>0</v>
      </c>
      <c r="T1048" s="91">
        <f t="shared" ref="T1048" si="301">M1048/J1048</f>
        <v>334.00000000000006</v>
      </c>
      <c r="U1048" s="91">
        <v>334</v>
      </c>
      <c r="V1048" s="148" t="s">
        <v>629</v>
      </c>
    </row>
    <row r="1049" spans="1:22" s="30" customFormat="1" ht="45" x14ac:dyDescent="0.25">
      <c r="A1049" s="90">
        <v>4</v>
      </c>
      <c r="B1049" s="68" t="s">
        <v>435</v>
      </c>
      <c r="C1049" s="90" t="s">
        <v>39</v>
      </c>
      <c r="D1049" s="90" t="s">
        <v>92</v>
      </c>
      <c r="E1049" s="90" t="s">
        <v>36</v>
      </c>
      <c r="F1049" s="90" t="s">
        <v>61</v>
      </c>
      <c r="G1049" s="67">
        <v>2</v>
      </c>
      <c r="H1049" s="67">
        <v>2</v>
      </c>
      <c r="I1049" s="145">
        <v>696.4</v>
      </c>
      <c r="J1049" s="145">
        <v>644.4</v>
      </c>
      <c r="K1049" s="145">
        <v>644.4</v>
      </c>
      <c r="L1049" s="146">
        <v>33</v>
      </c>
      <c r="M1049" s="145">
        <f t="shared" si="297"/>
        <v>1310329.2</v>
      </c>
      <c r="N1049" s="145">
        <v>0</v>
      </c>
      <c r="O1049" s="145">
        <v>0</v>
      </c>
      <c r="P1049" s="145">
        <v>0</v>
      </c>
      <c r="Q1049" s="145">
        <f>'Таблица 3 '!C1046</f>
        <v>1310329.2</v>
      </c>
      <c r="R1049" s="145">
        <f t="shared" si="298"/>
        <v>1310329.2</v>
      </c>
      <c r="S1049" s="145">
        <v>0</v>
      </c>
      <c r="T1049" s="91">
        <f t="shared" si="271"/>
        <v>2033.4096834264433</v>
      </c>
      <c r="U1049" s="91">
        <v>2033.41</v>
      </c>
      <c r="V1049" s="148" t="s">
        <v>629</v>
      </c>
    </row>
    <row r="1050" spans="1:22" s="6" customFormat="1" ht="45" x14ac:dyDescent="0.25">
      <c r="A1050" s="90">
        <v>5</v>
      </c>
      <c r="B1050" s="68" t="s">
        <v>779</v>
      </c>
      <c r="C1050" s="90" t="s">
        <v>39</v>
      </c>
      <c r="D1050" s="90">
        <v>1993</v>
      </c>
      <c r="E1050" s="90" t="s">
        <v>36</v>
      </c>
      <c r="F1050" s="90" t="s">
        <v>61</v>
      </c>
      <c r="G1050" s="67">
        <v>3</v>
      </c>
      <c r="H1050" s="67">
        <v>3</v>
      </c>
      <c r="I1050" s="145">
        <v>1692.5</v>
      </c>
      <c r="J1050" s="145">
        <v>1568.1</v>
      </c>
      <c r="K1050" s="145">
        <v>1568.1</v>
      </c>
      <c r="L1050" s="146">
        <v>54</v>
      </c>
      <c r="M1050" s="145">
        <f t="shared" si="297"/>
        <v>523745.4</v>
      </c>
      <c r="N1050" s="145">
        <v>0</v>
      </c>
      <c r="O1050" s="145">
        <v>0</v>
      </c>
      <c r="P1050" s="145">
        <v>0</v>
      </c>
      <c r="Q1050" s="145">
        <f>'Таблица 3 '!C1047</f>
        <v>523745.4</v>
      </c>
      <c r="R1050" s="145">
        <f t="shared" si="298"/>
        <v>523745.4</v>
      </c>
      <c r="S1050" s="145">
        <v>0</v>
      </c>
      <c r="T1050" s="91">
        <f t="shared" si="271"/>
        <v>334.00000000000006</v>
      </c>
      <c r="U1050" s="91">
        <v>334</v>
      </c>
      <c r="V1050" s="148" t="s">
        <v>629</v>
      </c>
    </row>
    <row r="1051" spans="1:22" s="4" customFormat="1" ht="29.25" customHeight="1" x14ac:dyDescent="0.25">
      <c r="A1051" s="102" t="s">
        <v>437</v>
      </c>
      <c r="B1051" s="102"/>
      <c r="C1051" s="139" t="s">
        <v>35</v>
      </c>
      <c r="D1051" s="139" t="s">
        <v>35</v>
      </c>
      <c r="E1051" s="139" t="s">
        <v>35</v>
      </c>
      <c r="F1051" s="139" t="s">
        <v>35</v>
      </c>
      <c r="G1051" s="140" t="s">
        <v>35</v>
      </c>
      <c r="H1051" s="140" t="s">
        <v>35</v>
      </c>
      <c r="I1051" s="141">
        <f>I1052+I1055+I1059+I1057</f>
        <v>8689.4</v>
      </c>
      <c r="J1051" s="141">
        <f t="shared" ref="J1051:S1051" si="302">J1052+J1055+J1059+J1057</f>
        <v>6280.3799999999992</v>
      </c>
      <c r="K1051" s="141">
        <f t="shared" si="302"/>
        <v>6102.58</v>
      </c>
      <c r="L1051" s="142">
        <f t="shared" si="302"/>
        <v>267</v>
      </c>
      <c r="M1051" s="141">
        <f t="shared" si="302"/>
        <v>15142950.917000003</v>
      </c>
      <c r="N1051" s="141">
        <f t="shared" si="302"/>
        <v>0</v>
      </c>
      <c r="O1051" s="141">
        <f t="shared" si="302"/>
        <v>0</v>
      </c>
      <c r="P1051" s="141">
        <f t="shared" si="302"/>
        <v>0</v>
      </c>
      <c r="Q1051" s="141">
        <f t="shared" si="302"/>
        <v>15142950.917000003</v>
      </c>
      <c r="R1051" s="141">
        <f t="shared" si="302"/>
        <v>15142950.917000003</v>
      </c>
      <c r="S1051" s="141">
        <f t="shared" si="302"/>
        <v>0</v>
      </c>
      <c r="T1051" s="143" t="s">
        <v>36</v>
      </c>
      <c r="U1051" s="143" t="s">
        <v>36</v>
      </c>
      <c r="V1051" s="144" t="s">
        <v>36</v>
      </c>
    </row>
    <row r="1052" spans="1:22" s="4" customFormat="1" ht="30" customHeight="1" x14ac:dyDescent="0.25">
      <c r="A1052" s="102" t="s">
        <v>438</v>
      </c>
      <c r="B1052" s="102"/>
      <c r="C1052" s="139" t="s">
        <v>35</v>
      </c>
      <c r="D1052" s="139" t="s">
        <v>35</v>
      </c>
      <c r="E1052" s="139" t="s">
        <v>35</v>
      </c>
      <c r="F1052" s="139" t="s">
        <v>35</v>
      </c>
      <c r="G1052" s="140" t="s">
        <v>35</v>
      </c>
      <c r="H1052" s="140" t="s">
        <v>35</v>
      </c>
      <c r="I1052" s="141">
        <f>SUM(I1053:I1054)</f>
        <v>3581</v>
      </c>
      <c r="J1052" s="141">
        <f t="shared" ref="J1052:S1052" si="303">SUM(J1053:J1054)</f>
        <v>3536.5</v>
      </c>
      <c r="K1052" s="141">
        <f t="shared" si="303"/>
        <v>3358.7</v>
      </c>
      <c r="L1052" s="142">
        <f t="shared" si="303"/>
        <v>156</v>
      </c>
      <c r="M1052" s="141">
        <f t="shared" si="303"/>
        <v>13244986.217000004</v>
      </c>
      <c r="N1052" s="141">
        <f t="shared" si="303"/>
        <v>0</v>
      </c>
      <c r="O1052" s="141">
        <f t="shared" si="303"/>
        <v>0</v>
      </c>
      <c r="P1052" s="141">
        <f t="shared" si="303"/>
        <v>0</v>
      </c>
      <c r="Q1052" s="141">
        <f t="shared" si="303"/>
        <v>13244986.217000004</v>
      </c>
      <c r="R1052" s="141">
        <f t="shared" si="303"/>
        <v>13244986.217000004</v>
      </c>
      <c r="S1052" s="141">
        <f t="shared" si="303"/>
        <v>0</v>
      </c>
      <c r="T1052" s="143" t="s">
        <v>36</v>
      </c>
      <c r="U1052" s="143" t="s">
        <v>36</v>
      </c>
      <c r="V1052" s="144" t="s">
        <v>36</v>
      </c>
    </row>
    <row r="1053" spans="1:22" s="5" customFormat="1" ht="45.75" customHeight="1" x14ac:dyDescent="0.25">
      <c r="A1053" s="90">
        <v>1</v>
      </c>
      <c r="B1053" s="68" t="s">
        <v>780</v>
      </c>
      <c r="C1053" s="90" t="s">
        <v>39</v>
      </c>
      <c r="D1053" s="90" t="s">
        <v>367</v>
      </c>
      <c r="E1053" s="90" t="s">
        <v>36</v>
      </c>
      <c r="F1053" s="90" t="s">
        <v>46</v>
      </c>
      <c r="G1053" s="67">
        <v>5</v>
      </c>
      <c r="H1053" s="67">
        <v>4</v>
      </c>
      <c r="I1053" s="145">
        <v>2582</v>
      </c>
      <c r="J1053" s="145">
        <v>2558.9</v>
      </c>
      <c r="K1053" s="145">
        <v>2469.6999999999998</v>
      </c>
      <c r="L1053" s="146">
        <v>126</v>
      </c>
      <c r="M1053" s="145">
        <f t="shared" si="277"/>
        <v>10007781.133000003</v>
      </c>
      <c r="N1053" s="145">
        <v>0</v>
      </c>
      <c r="O1053" s="145">
        <v>0</v>
      </c>
      <c r="P1053" s="145">
        <v>0</v>
      </c>
      <c r="Q1053" s="145">
        <f>'Таблица 3 '!C1050</f>
        <v>10007781.133000003</v>
      </c>
      <c r="R1053" s="145">
        <f t="shared" si="285"/>
        <v>10007781.133000003</v>
      </c>
      <c r="S1053" s="145">
        <v>0</v>
      </c>
      <c r="T1053" s="91">
        <f t="shared" si="271"/>
        <v>3910.9700000000012</v>
      </c>
      <c r="U1053" s="91">
        <f t="shared" ref="U1053" si="304">T1053</f>
        <v>3910.9700000000012</v>
      </c>
      <c r="V1053" s="148" t="s">
        <v>629</v>
      </c>
    </row>
    <row r="1054" spans="1:22" s="5" customFormat="1" ht="45.75" customHeight="1" x14ac:dyDescent="0.25">
      <c r="A1054" s="90">
        <v>2</v>
      </c>
      <c r="B1054" s="68" t="s">
        <v>781</v>
      </c>
      <c r="C1054" s="90" t="s">
        <v>39</v>
      </c>
      <c r="D1054" s="90" t="s">
        <v>782</v>
      </c>
      <c r="E1054" s="90" t="s">
        <v>36</v>
      </c>
      <c r="F1054" s="90" t="s">
        <v>61</v>
      </c>
      <c r="G1054" s="67">
        <v>3</v>
      </c>
      <c r="H1054" s="67">
        <v>2</v>
      </c>
      <c r="I1054" s="145">
        <v>999</v>
      </c>
      <c r="J1054" s="145">
        <v>977.6</v>
      </c>
      <c r="K1054" s="145">
        <v>889</v>
      </c>
      <c r="L1054" s="146">
        <v>30</v>
      </c>
      <c r="M1054" s="145">
        <f t="shared" si="277"/>
        <v>3237205.0839999998</v>
      </c>
      <c r="N1054" s="145">
        <v>0</v>
      </c>
      <c r="O1054" s="145">
        <v>0</v>
      </c>
      <c r="P1054" s="145">
        <v>0</v>
      </c>
      <c r="Q1054" s="145">
        <f>'Таблица 3 '!C1051</f>
        <v>3237205.0839999998</v>
      </c>
      <c r="R1054" s="145">
        <f t="shared" si="285"/>
        <v>3237205.0839999998</v>
      </c>
      <c r="S1054" s="145">
        <v>0</v>
      </c>
      <c r="T1054" s="91">
        <f t="shared" si="271"/>
        <v>3311.3799959083467</v>
      </c>
      <c r="U1054" s="91">
        <v>3311.3799959083467</v>
      </c>
      <c r="V1054" s="148" t="s">
        <v>629</v>
      </c>
    </row>
    <row r="1055" spans="1:22" s="10" customFormat="1" ht="28.5" customHeight="1" x14ac:dyDescent="0.25">
      <c r="A1055" s="102" t="s">
        <v>665</v>
      </c>
      <c r="B1055" s="102"/>
      <c r="C1055" s="139" t="s">
        <v>35</v>
      </c>
      <c r="D1055" s="139" t="s">
        <v>35</v>
      </c>
      <c r="E1055" s="139" t="s">
        <v>35</v>
      </c>
      <c r="F1055" s="139" t="s">
        <v>35</v>
      </c>
      <c r="G1055" s="140" t="s">
        <v>35</v>
      </c>
      <c r="H1055" s="140" t="s">
        <v>35</v>
      </c>
      <c r="I1055" s="141">
        <f>I1056</f>
        <v>3959</v>
      </c>
      <c r="J1055" s="141">
        <f t="shared" ref="J1055:S1059" si="305">J1056</f>
        <v>1802.4</v>
      </c>
      <c r="K1055" s="141">
        <f t="shared" si="305"/>
        <v>1802.4</v>
      </c>
      <c r="L1055" s="142">
        <f t="shared" si="305"/>
        <v>51</v>
      </c>
      <c r="M1055" s="141">
        <f t="shared" si="305"/>
        <v>1261550</v>
      </c>
      <c r="N1055" s="141">
        <f t="shared" si="305"/>
        <v>0</v>
      </c>
      <c r="O1055" s="141">
        <f t="shared" si="305"/>
        <v>0</v>
      </c>
      <c r="P1055" s="141">
        <f t="shared" si="305"/>
        <v>0</v>
      </c>
      <c r="Q1055" s="141">
        <f t="shared" si="305"/>
        <v>1261550</v>
      </c>
      <c r="R1055" s="141">
        <f t="shared" si="305"/>
        <v>1261550</v>
      </c>
      <c r="S1055" s="141">
        <f t="shared" si="305"/>
        <v>0</v>
      </c>
      <c r="T1055" s="143" t="s">
        <v>36</v>
      </c>
      <c r="U1055" s="143" t="s">
        <v>36</v>
      </c>
      <c r="V1055" s="144" t="s">
        <v>36</v>
      </c>
    </row>
    <row r="1056" spans="1:22" s="6" customFormat="1" ht="45" x14ac:dyDescent="0.25">
      <c r="A1056" s="90">
        <v>1</v>
      </c>
      <c r="B1056" s="68" t="s">
        <v>666</v>
      </c>
      <c r="C1056" s="90" t="s">
        <v>39</v>
      </c>
      <c r="D1056" s="90">
        <v>1980</v>
      </c>
      <c r="E1056" s="90" t="s">
        <v>36</v>
      </c>
      <c r="F1056" s="90" t="s">
        <v>40</v>
      </c>
      <c r="G1056" s="67">
        <v>2</v>
      </c>
      <c r="H1056" s="67">
        <v>3</v>
      </c>
      <c r="I1056" s="145">
        <v>3959</v>
      </c>
      <c r="J1056" s="145">
        <v>1802.4</v>
      </c>
      <c r="K1056" s="145">
        <v>1802.4</v>
      </c>
      <c r="L1056" s="146">
        <v>51</v>
      </c>
      <c r="M1056" s="145">
        <f>SUM(N1056:Q1056)</f>
        <v>1261550</v>
      </c>
      <c r="N1056" s="145">
        <v>0</v>
      </c>
      <c r="O1056" s="145">
        <v>0</v>
      </c>
      <c r="P1056" s="145">
        <v>0</v>
      </c>
      <c r="Q1056" s="145">
        <f>'Таблица 3 '!C1053</f>
        <v>1261550</v>
      </c>
      <c r="R1056" s="145">
        <f>Q1056</f>
        <v>1261550</v>
      </c>
      <c r="S1056" s="145">
        <v>0</v>
      </c>
      <c r="T1056" s="91">
        <f t="shared" si="271"/>
        <v>699.92787394584991</v>
      </c>
      <c r="U1056" s="91">
        <v>699.93</v>
      </c>
      <c r="V1056" s="148" t="s">
        <v>629</v>
      </c>
    </row>
    <row r="1057" spans="1:22" s="10" customFormat="1" ht="30" customHeight="1" x14ac:dyDescent="0.25">
      <c r="A1057" s="102" t="s">
        <v>783</v>
      </c>
      <c r="B1057" s="102"/>
      <c r="C1057" s="139" t="s">
        <v>35</v>
      </c>
      <c r="D1057" s="139" t="s">
        <v>35</v>
      </c>
      <c r="E1057" s="139" t="s">
        <v>35</v>
      </c>
      <c r="F1057" s="139" t="s">
        <v>35</v>
      </c>
      <c r="G1057" s="140" t="s">
        <v>35</v>
      </c>
      <c r="H1057" s="140" t="s">
        <v>35</v>
      </c>
      <c r="I1057" s="141">
        <f>I1058</f>
        <v>320</v>
      </c>
      <c r="J1057" s="141">
        <f t="shared" si="305"/>
        <v>195.7</v>
      </c>
      <c r="K1057" s="141">
        <f t="shared" si="305"/>
        <v>195.7</v>
      </c>
      <c r="L1057" s="142">
        <f t="shared" si="305"/>
        <v>15</v>
      </c>
      <c r="M1057" s="141">
        <f t="shared" si="305"/>
        <v>363023.5</v>
      </c>
      <c r="N1057" s="141">
        <f t="shared" si="305"/>
        <v>0</v>
      </c>
      <c r="O1057" s="141">
        <f t="shared" si="305"/>
        <v>0</v>
      </c>
      <c r="P1057" s="141">
        <f t="shared" si="305"/>
        <v>0</v>
      </c>
      <c r="Q1057" s="141">
        <f t="shared" si="305"/>
        <v>363023.5</v>
      </c>
      <c r="R1057" s="141">
        <f t="shared" si="305"/>
        <v>363023.5</v>
      </c>
      <c r="S1057" s="141">
        <f t="shared" si="305"/>
        <v>0</v>
      </c>
      <c r="T1057" s="143" t="s">
        <v>36</v>
      </c>
      <c r="U1057" s="143" t="s">
        <v>36</v>
      </c>
      <c r="V1057" s="144" t="s">
        <v>36</v>
      </c>
    </row>
    <row r="1058" spans="1:22" s="6" customFormat="1" ht="45" x14ac:dyDescent="0.25">
      <c r="A1058" s="90">
        <v>1</v>
      </c>
      <c r="B1058" s="68" t="s">
        <v>784</v>
      </c>
      <c r="C1058" s="90" t="s">
        <v>39</v>
      </c>
      <c r="D1058" s="90">
        <v>1975</v>
      </c>
      <c r="E1058" s="90" t="s">
        <v>36</v>
      </c>
      <c r="F1058" s="90" t="s">
        <v>40</v>
      </c>
      <c r="G1058" s="67">
        <v>2</v>
      </c>
      <c r="H1058" s="67">
        <v>1</v>
      </c>
      <c r="I1058" s="145">
        <v>320</v>
      </c>
      <c r="J1058" s="145">
        <v>195.7</v>
      </c>
      <c r="K1058" s="145">
        <v>195.7</v>
      </c>
      <c r="L1058" s="146">
        <v>15</v>
      </c>
      <c r="M1058" s="145">
        <f>SUM(N1058:Q1058)</f>
        <v>363023.5</v>
      </c>
      <c r="N1058" s="145">
        <v>0</v>
      </c>
      <c r="O1058" s="145">
        <v>0</v>
      </c>
      <c r="P1058" s="145">
        <v>0</v>
      </c>
      <c r="Q1058" s="145">
        <f>'Таблица 3 '!C1055</f>
        <v>363023.5</v>
      </c>
      <c r="R1058" s="145">
        <f>Q1058</f>
        <v>363023.5</v>
      </c>
      <c r="S1058" s="145">
        <v>0</v>
      </c>
      <c r="T1058" s="91">
        <f t="shared" si="271"/>
        <v>1855</v>
      </c>
      <c r="U1058" s="91">
        <v>1855</v>
      </c>
      <c r="V1058" s="148" t="s">
        <v>629</v>
      </c>
    </row>
    <row r="1059" spans="1:22" s="10" customFormat="1" ht="30" customHeight="1" x14ac:dyDescent="0.25">
      <c r="A1059" s="102" t="s">
        <v>667</v>
      </c>
      <c r="B1059" s="102"/>
      <c r="C1059" s="139" t="s">
        <v>35</v>
      </c>
      <c r="D1059" s="139" t="s">
        <v>35</v>
      </c>
      <c r="E1059" s="139" t="s">
        <v>35</v>
      </c>
      <c r="F1059" s="139" t="s">
        <v>35</v>
      </c>
      <c r="G1059" s="140" t="s">
        <v>35</v>
      </c>
      <c r="H1059" s="140" t="s">
        <v>35</v>
      </c>
      <c r="I1059" s="141">
        <f>I1060</f>
        <v>829.4</v>
      </c>
      <c r="J1059" s="141">
        <f t="shared" si="305"/>
        <v>745.78</v>
      </c>
      <c r="K1059" s="141">
        <f t="shared" si="305"/>
        <v>745.78</v>
      </c>
      <c r="L1059" s="142">
        <f t="shared" si="305"/>
        <v>45</v>
      </c>
      <c r="M1059" s="141">
        <f t="shared" si="305"/>
        <v>273391.2</v>
      </c>
      <c r="N1059" s="141">
        <f t="shared" si="305"/>
        <v>0</v>
      </c>
      <c r="O1059" s="141">
        <f t="shared" si="305"/>
        <v>0</v>
      </c>
      <c r="P1059" s="141">
        <f t="shared" si="305"/>
        <v>0</v>
      </c>
      <c r="Q1059" s="141">
        <f t="shared" si="305"/>
        <v>273391.2</v>
      </c>
      <c r="R1059" s="141">
        <f t="shared" si="305"/>
        <v>273391.2</v>
      </c>
      <c r="S1059" s="141">
        <f t="shared" si="305"/>
        <v>0</v>
      </c>
      <c r="T1059" s="143" t="s">
        <v>36</v>
      </c>
      <c r="U1059" s="143" t="s">
        <v>36</v>
      </c>
      <c r="V1059" s="144" t="s">
        <v>36</v>
      </c>
    </row>
    <row r="1060" spans="1:22" s="6" customFormat="1" ht="45" x14ac:dyDescent="0.25">
      <c r="A1060" s="90">
        <v>1</v>
      </c>
      <c r="B1060" s="68" t="s">
        <v>668</v>
      </c>
      <c r="C1060" s="90" t="s">
        <v>39</v>
      </c>
      <c r="D1060" s="90">
        <v>1973</v>
      </c>
      <c r="E1060" s="90" t="s">
        <v>36</v>
      </c>
      <c r="F1060" s="90" t="s">
        <v>306</v>
      </c>
      <c r="G1060" s="67">
        <v>2</v>
      </c>
      <c r="H1060" s="67">
        <v>3</v>
      </c>
      <c r="I1060" s="145">
        <v>829.4</v>
      </c>
      <c r="J1060" s="145">
        <v>745.78</v>
      </c>
      <c r="K1060" s="145">
        <v>745.78</v>
      </c>
      <c r="L1060" s="146">
        <v>45</v>
      </c>
      <c r="M1060" s="145">
        <f>SUM(N1060:Q1060)</f>
        <v>273391.2</v>
      </c>
      <c r="N1060" s="145">
        <v>0</v>
      </c>
      <c r="O1060" s="145">
        <v>0</v>
      </c>
      <c r="P1060" s="145">
        <v>0</v>
      </c>
      <c r="Q1060" s="145">
        <f>'Таблица 3 '!C1057</f>
        <v>273391.2</v>
      </c>
      <c r="R1060" s="145">
        <f>Q1060</f>
        <v>273391.2</v>
      </c>
      <c r="S1060" s="145">
        <v>0</v>
      </c>
      <c r="T1060" s="91">
        <f t="shared" si="271"/>
        <v>366.58424736517475</v>
      </c>
      <c r="U1060" s="91">
        <v>366.58</v>
      </c>
      <c r="V1060" s="148" t="s">
        <v>629</v>
      </c>
    </row>
    <row r="1061" spans="1:22" s="4" customFormat="1" ht="36.75" customHeight="1" x14ac:dyDescent="0.25">
      <c r="A1061" s="102" t="s">
        <v>452</v>
      </c>
      <c r="B1061" s="102"/>
      <c r="C1061" s="139" t="s">
        <v>35</v>
      </c>
      <c r="D1061" s="139" t="s">
        <v>35</v>
      </c>
      <c r="E1061" s="139" t="s">
        <v>35</v>
      </c>
      <c r="F1061" s="139" t="s">
        <v>35</v>
      </c>
      <c r="G1061" s="140" t="s">
        <v>35</v>
      </c>
      <c r="H1061" s="140" t="s">
        <v>35</v>
      </c>
      <c r="I1061" s="141">
        <f>I1062+I1066</f>
        <v>5405.5</v>
      </c>
      <c r="J1061" s="141">
        <f t="shared" ref="J1061:S1061" si="306">J1062+J1066</f>
        <v>5050.1000000000004</v>
      </c>
      <c r="K1061" s="141">
        <f t="shared" si="306"/>
        <v>4717.5</v>
      </c>
      <c r="L1061" s="142">
        <f t="shared" si="306"/>
        <v>195</v>
      </c>
      <c r="M1061" s="141">
        <f t="shared" si="306"/>
        <v>16381904.368999999</v>
      </c>
      <c r="N1061" s="141">
        <f t="shared" si="306"/>
        <v>0</v>
      </c>
      <c r="O1061" s="141">
        <f t="shared" si="306"/>
        <v>0</v>
      </c>
      <c r="P1061" s="141">
        <f t="shared" si="306"/>
        <v>0</v>
      </c>
      <c r="Q1061" s="141">
        <f t="shared" si="306"/>
        <v>16381904.368999999</v>
      </c>
      <c r="R1061" s="141">
        <f t="shared" si="306"/>
        <v>16381904.368999999</v>
      </c>
      <c r="S1061" s="141">
        <f t="shared" si="306"/>
        <v>0</v>
      </c>
      <c r="T1061" s="143" t="s">
        <v>36</v>
      </c>
      <c r="U1061" s="143" t="s">
        <v>36</v>
      </c>
      <c r="V1061" s="144" t="s">
        <v>36</v>
      </c>
    </row>
    <row r="1062" spans="1:22" s="4" customFormat="1" ht="31.5" customHeight="1" x14ac:dyDescent="0.25">
      <c r="A1062" s="102" t="s">
        <v>453</v>
      </c>
      <c r="B1062" s="102"/>
      <c r="C1062" s="139" t="s">
        <v>35</v>
      </c>
      <c r="D1062" s="139" t="s">
        <v>35</v>
      </c>
      <c r="E1062" s="139" t="s">
        <v>35</v>
      </c>
      <c r="F1062" s="139" t="s">
        <v>35</v>
      </c>
      <c r="G1062" s="140" t="s">
        <v>35</v>
      </c>
      <c r="H1062" s="140" t="s">
        <v>35</v>
      </c>
      <c r="I1062" s="141">
        <f>SUM(I1063:I1065)</f>
        <v>3339.1000000000004</v>
      </c>
      <c r="J1062" s="141">
        <f t="shared" ref="J1062:S1066" si="307">SUM(J1063:J1065)</f>
        <v>3065.7</v>
      </c>
      <c r="K1062" s="141">
        <f t="shared" si="307"/>
        <v>2858.1</v>
      </c>
      <c r="L1062" s="142">
        <f t="shared" si="307"/>
        <v>120</v>
      </c>
      <c r="M1062" s="141">
        <f t="shared" si="307"/>
        <v>10642260.722999999</v>
      </c>
      <c r="N1062" s="141">
        <f t="shared" si="307"/>
        <v>0</v>
      </c>
      <c r="O1062" s="141">
        <f t="shared" si="307"/>
        <v>0</v>
      </c>
      <c r="P1062" s="141">
        <f t="shared" si="307"/>
        <v>0</v>
      </c>
      <c r="Q1062" s="141">
        <f t="shared" si="307"/>
        <v>10642260.722999999</v>
      </c>
      <c r="R1062" s="141">
        <f t="shared" si="307"/>
        <v>10642260.722999999</v>
      </c>
      <c r="S1062" s="141">
        <f t="shared" si="307"/>
        <v>0</v>
      </c>
      <c r="T1062" s="143" t="s">
        <v>36</v>
      </c>
      <c r="U1062" s="143" t="s">
        <v>36</v>
      </c>
      <c r="V1062" s="144" t="s">
        <v>36</v>
      </c>
    </row>
    <row r="1063" spans="1:22" s="5" customFormat="1" ht="45" customHeight="1" x14ac:dyDescent="0.25">
      <c r="A1063" s="90">
        <v>1</v>
      </c>
      <c r="B1063" s="68" t="s">
        <v>785</v>
      </c>
      <c r="C1063" s="90" t="s">
        <v>39</v>
      </c>
      <c r="D1063" s="90">
        <v>1965</v>
      </c>
      <c r="E1063" s="90" t="s">
        <v>36</v>
      </c>
      <c r="F1063" s="90" t="s">
        <v>61</v>
      </c>
      <c r="G1063" s="67">
        <v>4</v>
      </c>
      <c r="H1063" s="67">
        <v>3</v>
      </c>
      <c r="I1063" s="145">
        <v>2106.4</v>
      </c>
      <c r="J1063" s="145">
        <v>1956.4</v>
      </c>
      <c r="K1063" s="145">
        <v>1871.5</v>
      </c>
      <c r="L1063" s="146">
        <v>76</v>
      </c>
      <c r="M1063" s="145">
        <f>SUM(N1063:Q1063)</f>
        <v>5677022.8300000001</v>
      </c>
      <c r="N1063" s="145">
        <v>0</v>
      </c>
      <c r="O1063" s="145">
        <v>0</v>
      </c>
      <c r="P1063" s="145">
        <v>0</v>
      </c>
      <c r="Q1063" s="145">
        <f>'Таблица 3 '!C1060</f>
        <v>5677022.8300000001</v>
      </c>
      <c r="R1063" s="145">
        <f>Q1063</f>
        <v>5677022.8300000001</v>
      </c>
      <c r="S1063" s="145">
        <v>0</v>
      </c>
      <c r="T1063" s="91">
        <f t="shared" si="271"/>
        <v>2901.7700010222857</v>
      </c>
      <c r="U1063" s="91">
        <v>2901.77</v>
      </c>
      <c r="V1063" s="148" t="s">
        <v>629</v>
      </c>
    </row>
    <row r="1064" spans="1:22" s="5" customFormat="1" ht="45" customHeight="1" x14ac:dyDescent="0.25">
      <c r="A1064" s="90">
        <v>2</v>
      </c>
      <c r="B1064" s="68" t="s">
        <v>786</v>
      </c>
      <c r="C1064" s="90" t="s">
        <v>39</v>
      </c>
      <c r="D1064" s="90" t="s">
        <v>178</v>
      </c>
      <c r="E1064" s="90" t="s">
        <v>36</v>
      </c>
      <c r="F1064" s="90" t="s">
        <v>306</v>
      </c>
      <c r="G1064" s="67">
        <v>2</v>
      </c>
      <c r="H1064" s="67">
        <v>1</v>
      </c>
      <c r="I1064" s="145">
        <v>566</v>
      </c>
      <c r="J1064" s="145">
        <v>504.5</v>
      </c>
      <c r="K1064" s="145">
        <v>504.5</v>
      </c>
      <c r="L1064" s="146">
        <v>22</v>
      </c>
      <c r="M1064" s="145">
        <f t="shared" si="277"/>
        <v>2258147.0449999999</v>
      </c>
      <c r="N1064" s="145">
        <v>0</v>
      </c>
      <c r="O1064" s="145">
        <v>0</v>
      </c>
      <c r="P1064" s="145">
        <v>0</v>
      </c>
      <c r="Q1064" s="145">
        <f>'Таблица 3 '!C1061</f>
        <v>2258147.0449999999</v>
      </c>
      <c r="R1064" s="145">
        <f t="shared" si="285"/>
        <v>2258147.0449999999</v>
      </c>
      <c r="S1064" s="145">
        <v>0</v>
      </c>
      <c r="T1064" s="91">
        <f t="shared" si="271"/>
        <v>4476.01</v>
      </c>
      <c r="U1064" s="91">
        <v>5004.16</v>
      </c>
      <c r="V1064" s="148" t="s">
        <v>629</v>
      </c>
    </row>
    <row r="1065" spans="1:22" s="5" customFormat="1" ht="45" customHeight="1" x14ac:dyDescent="0.25">
      <c r="A1065" s="90">
        <v>3</v>
      </c>
      <c r="B1065" s="68" t="s">
        <v>673</v>
      </c>
      <c r="C1065" s="90" t="s">
        <v>39</v>
      </c>
      <c r="D1065" s="90" t="s">
        <v>86</v>
      </c>
      <c r="E1065" s="90" t="s">
        <v>36</v>
      </c>
      <c r="F1065" s="90" t="s">
        <v>405</v>
      </c>
      <c r="G1065" s="181">
        <v>2</v>
      </c>
      <c r="H1065" s="181">
        <v>2</v>
      </c>
      <c r="I1065" s="145">
        <v>666.7</v>
      </c>
      <c r="J1065" s="145">
        <v>604.79999999999995</v>
      </c>
      <c r="K1065" s="145">
        <v>482.1</v>
      </c>
      <c r="L1065" s="146">
        <v>22</v>
      </c>
      <c r="M1065" s="145">
        <f t="shared" si="277"/>
        <v>2707090.8479999998</v>
      </c>
      <c r="N1065" s="145">
        <v>0</v>
      </c>
      <c r="O1065" s="145">
        <v>0</v>
      </c>
      <c r="P1065" s="145">
        <v>0</v>
      </c>
      <c r="Q1065" s="145">
        <f>'Таблица 3 '!C1062</f>
        <v>2707090.8479999998</v>
      </c>
      <c r="R1065" s="145">
        <f t="shared" si="285"/>
        <v>2707090.8479999998</v>
      </c>
      <c r="S1065" s="145">
        <v>0</v>
      </c>
      <c r="T1065" s="91">
        <f t="shared" si="271"/>
        <v>4476.01</v>
      </c>
      <c r="U1065" s="91">
        <v>4476.01</v>
      </c>
      <c r="V1065" s="148" t="s">
        <v>629</v>
      </c>
    </row>
    <row r="1066" spans="1:22" s="10" customFormat="1" ht="33" customHeight="1" x14ac:dyDescent="0.25">
      <c r="A1066" s="102" t="s">
        <v>469</v>
      </c>
      <c r="B1066" s="102"/>
      <c r="C1066" s="139" t="s">
        <v>35</v>
      </c>
      <c r="D1066" s="139" t="s">
        <v>35</v>
      </c>
      <c r="E1066" s="139" t="s">
        <v>35</v>
      </c>
      <c r="F1066" s="139" t="s">
        <v>35</v>
      </c>
      <c r="G1066" s="140" t="s">
        <v>35</v>
      </c>
      <c r="H1066" s="140" t="s">
        <v>35</v>
      </c>
      <c r="I1066" s="141">
        <f>SUM(I1067:I1069)</f>
        <v>2066.4</v>
      </c>
      <c r="J1066" s="141">
        <f t="shared" si="307"/>
        <v>1984.4</v>
      </c>
      <c r="K1066" s="141">
        <f t="shared" si="307"/>
        <v>1859.3999999999999</v>
      </c>
      <c r="L1066" s="142">
        <f t="shared" si="307"/>
        <v>75</v>
      </c>
      <c r="M1066" s="141">
        <f t="shared" si="307"/>
        <v>5739643.6459999997</v>
      </c>
      <c r="N1066" s="141">
        <f t="shared" si="307"/>
        <v>0</v>
      </c>
      <c r="O1066" s="141">
        <f t="shared" si="307"/>
        <v>0</v>
      </c>
      <c r="P1066" s="141">
        <f t="shared" si="307"/>
        <v>0</v>
      </c>
      <c r="Q1066" s="141">
        <f t="shared" si="307"/>
        <v>5739643.6459999997</v>
      </c>
      <c r="R1066" s="141">
        <f t="shared" si="307"/>
        <v>5739643.6459999997</v>
      </c>
      <c r="S1066" s="141">
        <f t="shared" si="307"/>
        <v>0</v>
      </c>
      <c r="T1066" s="143" t="s">
        <v>36</v>
      </c>
      <c r="U1066" s="143" t="s">
        <v>36</v>
      </c>
      <c r="V1066" s="144" t="s">
        <v>36</v>
      </c>
    </row>
    <row r="1067" spans="1:22" s="6" customFormat="1" ht="43.5" customHeight="1" x14ac:dyDescent="0.25">
      <c r="A1067" s="90">
        <v>1</v>
      </c>
      <c r="B1067" s="68" t="s">
        <v>470</v>
      </c>
      <c r="C1067" s="90" t="s">
        <v>39</v>
      </c>
      <c r="D1067" s="90">
        <v>1988</v>
      </c>
      <c r="E1067" s="90" t="s">
        <v>36</v>
      </c>
      <c r="F1067" s="90" t="s">
        <v>40</v>
      </c>
      <c r="G1067" s="67">
        <v>2</v>
      </c>
      <c r="H1067" s="67">
        <v>3</v>
      </c>
      <c r="I1067" s="145">
        <v>1047.2</v>
      </c>
      <c r="J1067" s="145">
        <v>993</v>
      </c>
      <c r="K1067" s="145">
        <v>993</v>
      </c>
      <c r="L1067" s="146">
        <v>35</v>
      </c>
      <c r="M1067" s="145">
        <f t="shared" ref="M1067:M1069" si="308">SUM(N1067:Q1067)</f>
        <v>1419990</v>
      </c>
      <c r="N1067" s="145">
        <v>0</v>
      </c>
      <c r="O1067" s="145">
        <v>0</v>
      </c>
      <c r="P1067" s="145">
        <v>0</v>
      </c>
      <c r="Q1067" s="145">
        <f>'Таблица 3 '!C1064</f>
        <v>1419990</v>
      </c>
      <c r="R1067" s="145">
        <f t="shared" ref="R1067:R1069" si="309">Q1067</f>
        <v>1419990</v>
      </c>
      <c r="S1067" s="145">
        <v>0</v>
      </c>
      <c r="T1067" s="91">
        <f t="shared" ref="T1067:T1069" si="310">M1067/J1067</f>
        <v>1430</v>
      </c>
      <c r="U1067" s="91">
        <v>1430</v>
      </c>
      <c r="V1067" s="148" t="s">
        <v>629</v>
      </c>
    </row>
    <row r="1068" spans="1:22" s="6" customFormat="1" ht="43.5" customHeight="1" x14ac:dyDescent="0.25">
      <c r="A1068" s="90">
        <v>2</v>
      </c>
      <c r="B1068" s="68" t="s">
        <v>471</v>
      </c>
      <c r="C1068" s="90" t="s">
        <v>39</v>
      </c>
      <c r="D1068" s="90" t="s">
        <v>120</v>
      </c>
      <c r="E1068" s="90" t="s">
        <v>36</v>
      </c>
      <c r="F1068" s="90" t="s">
        <v>61</v>
      </c>
      <c r="G1068" s="67">
        <v>2</v>
      </c>
      <c r="H1068" s="67">
        <v>2</v>
      </c>
      <c r="I1068" s="145">
        <v>731.3</v>
      </c>
      <c r="J1068" s="145">
        <v>721.5</v>
      </c>
      <c r="K1068" s="145">
        <v>627.79999999999995</v>
      </c>
      <c r="L1068" s="146">
        <v>26</v>
      </c>
      <c r="M1068" s="145">
        <f t="shared" si="308"/>
        <v>2998113.8850000002</v>
      </c>
      <c r="N1068" s="145">
        <v>0</v>
      </c>
      <c r="O1068" s="145">
        <v>0</v>
      </c>
      <c r="P1068" s="145">
        <v>0</v>
      </c>
      <c r="Q1068" s="145">
        <f>'Таблица 3 '!C1065</f>
        <v>2998113.8850000002</v>
      </c>
      <c r="R1068" s="145">
        <f t="shared" si="309"/>
        <v>2998113.8850000002</v>
      </c>
      <c r="S1068" s="145">
        <v>0</v>
      </c>
      <c r="T1068" s="91">
        <f t="shared" si="310"/>
        <v>4155.3900000000003</v>
      </c>
      <c r="U1068" s="91">
        <v>4155.3900000000003</v>
      </c>
      <c r="V1068" s="148" t="s">
        <v>629</v>
      </c>
    </row>
    <row r="1069" spans="1:22" s="6" customFormat="1" ht="43.5" customHeight="1" x14ac:dyDescent="0.25">
      <c r="A1069" s="90">
        <v>3</v>
      </c>
      <c r="B1069" s="68" t="s">
        <v>479</v>
      </c>
      <c r="C1069" s="90" t="s">
        <v>39</v>
      </c>
      <c r="D1069" s="90" t="s">
        <v>92</v>
      </c>
      <c r="E1069" s="90">
        <v>2018</v>
      </c>
      <c r="F1069" s="90" t="s">
        <v>61</v>
      </c>
      <c r="G1069" s="67">
        <v>2</v>
      </c>
      <c r="H1069" s="67">
        <v>2</v>
      </c>
      <c r="I1069" s="145">
        <v>287.89999999999998</v>
      </c>
      <c r="J1069" s="145">
        <v>269.89999999999998</v>
      </c>
      <c r="K1069" s="145">
        <v>238.6</v>
      </c>
      <c r="L1069" s="146">
        <v>14</v>
      </c>
      <c r="M1069" s="145">
        <f t="shared" si="308"/>
        <v>1321539.7609999999</v>
      </c>
      <c r="N1069" s="145">
        <v>0</v>
      </c>
      <c r="O1069" s="145">
        <v>0</v>
      </c>
      <c r="P1069" s="145">
        <v>0</v>
      </c>
      <c r="Q1069" s="145">
        <f>'Таблица 3 '!C1066</f>
        <v>1321539.7609999999</v>
      </c>
      <c r="R1069" s="145">
        <f t="shared" si="309"/>
        <v>1321539.7609999999</v>
      </c>
      <c r="S1069" s="145">
        <v>0</v>
      </c>
      <c r="T1069" s="91">
        <f t="shared" si="310"/>
        <v>4896.4051908114116</v>
      </c>
      <c r="U1069" s="91">
        <v>4896.4051908114116</v>
      </c>
      <c r="V1069" s="148" t="s">
        <v>629</v>
      </c>
    </row>
    <row r="1070" spans="1:22" ht="24" customHeight="1" x14ac:dyDescent="0.25"/>
    <row r="1071" spans="1:22" s="2" customFormat="1" ht="31.5" customHeight="1" x14ac:dyDescent="0.3">
      <c r="A1071" s="107" t="s">
        <v>787</v>
      </c>
      <c r="B1071" s="107"/>
      <c r="C1071" s="108"/>
      <c r="D1071" s="108"/>
      <c r="E1071" s="108"/>
      <c r="F1071" s="108"/>
      <c r="G1071" s="186"/>
      <c r="H1071" s="186"/>
      <c r="I1071" s="186"/>
      <c r="J1071" s="186"/>
      <c r="K1071" s="186"/>
      <c r="L1071" s="186"/>
      <c r="M1071" s="186"/>
      <c r="N1071" s="186"/>
      <c r="O1071" s="186"/>
      <c r="P1071" s="186"/>
      <c r="Q1071" s="186"/>
      <c r="R1071" s="186"/>
      <c r="S1071" s="186"/>
      <c r="T1071" s="186"/>
      <c r="U1071" s="186"/>
      <c r="V1071" s="186"/>
    </row>
    <row r="1072" spans="1:22" s="11" customFormat="1" ht="34.5" customHeight="1" x14ac:dyDescent="0.25">
      <c r="A1072" s="187" t="s">
        <v>788</v>
      </c>
      <c r="B1072" s="187"/>
      <c r="C1072" s="187"/>
      <c r="D1072" s="187"/>
      <c r="E1072" s="187"/>
      <c r="F1072" s="187"/>
      <c r="G1072" s="187"/>
      <c r="H1072" s="187"/>
      <c r="I1072" s="187"/>
      <c r="J1072" s="187"/>
      <c r="K1072" s="187"/>
      <c r="L1072" s="187"/>
      <c r="M1072" s="187"/>
      <c r="N1072" s="187"/>
      <c r="O1072" s="187"/>
      <c r="P1072" s="187"/>
      <c r="Q1072" s="187"/>
      <c r="R1072" s="187"/>
      <c r="S1072" s="187"/>
      <c r="T1072" s="187"/>
      <c r="U1072" s="187"/>
      <c r="V1072" s="187"/>
    </row>
    <row r="1073" spans="1:22" s="2" customFormat="1" ht="30.75" customHeight="1" x14ac:dyDescent="0.25">
      <c r="A1073" s="73" t="s">
        <v>34</v>
      </c>
      <c r="B1073" s="73"/>
      <c r="C1073" s="125" t="s">
        <v>36</v>
      </c>
      <c r="D1073" s="125" t="s">
        <v>36</v>
      </c>
      <c r="E1073" s="125" t="s">
        <v>36</v>
      </c>
      <c r="F1073" s="125" t="s">
        <v>36</v>
      </c>
      <c r="G1073" s="56" t="s">
        <v>36</v>
      </c>
      <c r="H1073" s="56" t="s">
        <v>36</v>
      </c>
      <c r="I1073" s="188">
        <f>I1074+I1151+I1153+I1158+I1164+I1168+I1177+I1156+I1189+I1198+I1202+I1211</f>
        <v>576923.59000000008</v>
      </c>
      <c r="J1073" s="188">
        <f t="shared" ref="J1073:S1073" si="311">J1074+J1151+J1153+J1158+J1164+J1168+J1177+J1156+J1189+J1198+J1202+J1211</f>
        <v>483185.14999999991</v>
      </c>
      <c r="K1073" s="188">
        <f t="shared" si="311"/>
        <v>452011.36</v>
      </c>
      <c r="L1073" s="189">
        <f t="shared" si="311"/>
        <v>17215</v>
      </c>
      <c r="M1073" s="188">
        <f t="shared" si="311"/>
        <v>146621815.65000001</v>
      </c>
      <c r="N1073" s="188">
        <f t="shared" si="311"/>
        <v>0</v>
      </c>
      <c r="O1073" s="188">
        <f t="shared" si="311"/>
        <v>0</v>
      </c>
      <c r="P1073" s="188">
        <f t="shared" si="311"/>
        <v>0</v>
      </c>
      <c r="Q1073" s="188">
        <f t="shared" si="311"/>
        <v>146621815.65000001</v>
      </c>
      <c r="R1073" s="188">
        <f t="shared" si="311"/>
        <v>146621815.65000001</v>
      </c>
      <c r="S1073" s="188">
        <f t="shared" si="311"/>
        <v>0</v>
      </c>
      <c r="T1073" s="188" t="s">
        <v>36</v>
      </c>
      <c r="U1073" s="188" t="s">
        <v>36</v>
      </c>
      <c r="V1073" s="188" t="s">
        <v>36</v>
      </c>
    </row>
    <row r="1074" spans="1:22" s="2" customFormat="1" ht="27.75" customHeight="1" x14ac:dyDescent="0.25">
      <c r="A1074" s="73" t="s">
        <v>487</v>
      </c>
      <c r="B1074" s="73"/>
      <c r="C1074" s="125" t="s">
        <v>36</v>
      </c>
      <c r="D1074" s="125" t="s">
        <v>36</v>
      </c>
      <c r="E1074" s="125" t="s">
        <v>36</v>
      </c>
      <c r="F1074" s="125" t="s">
        <v>36</v>
      </c>
      <c r="G1074" s="56" t="s">
        <v>36</v>
      </c>
      <c r="H1074" s="56" t="s">
        <v>36</v>
      </c>
      <c r="I1074" s="188">
        <f>SUM(I1075:I1150)-I1144</f>
        <v>443285.22000000003</v>
      </c>
      <c r="J1074" s="188">
        <f t="shared" ref="J1074:S1074" si="312">SUM(J1075:J1150)-J1144</f>
        <v>374871.47999999981</v>
      </c>
      <c r="K1074" s="188">
        <f t="shared" si="312"/>
        <v>350097.13</v>
      </c>
      <c r="L1074" s="189">
        <f t="shared" si="312"/>
        <v>13265</v>
      </c>
      <c r="M1074" s="188">
        <f t="shared" si="312"/>
        <v>119221696.56</v>
      </c>
      <c r="N1074" s="188">
        <f t="shared" si="312"/>
        <v>0</v>
      </c>
      <c r="O1074" s="188">
        <f t="shared" si="312"/>
        <v>0</v>
      </c>
      <c r="P1074" s="188">
        <f t="shared" si="312"/>
        <v>0</v>
      </c>
      <c r="Q1074" s="188">
        <f>SUM(Q1075:Q1150)-Q1144</f>
        <v>119221696.56</v>
      </c>
      <c r="R1074" s="188">
        <f t="shared" si="312"/>
        <v>119221696.56</v>
      </c>
      <c r="S1074" s="188">
        <f t="shared" si="312"/>
        <v>0</v>
      </c>
      <c r="T1074" s="188" t="s">
        <v>35</v>
      </c>
      <c r="U1074" s="188" t="s">
        <v>36</v>
      </c>
      <c r="V1074" s="188" t="s">
        <v>36</v>
      </c>
    </row>
    <row r="1075" spans="1:22" ht="57.75" customHeight="1" x14ac:dyDescent="0.25">
      <c r="A1075" s="74">
        <v>1</v>
      </c>
      <c r="B1075" s="50" t="s">
        <v>789</v>
      </c>
      <c r="C1075" s="74" t="s">
        <v>790</v>
      </c>
      <c r="D1075" s="74">
        <v>1991</v>
      </c>
      <c r="E1075" s="74" t="s">
        <v>35</v>
      </c>
      <c r="F1075" s="74" t="s">
        <v>46</v>
      </c>
      <c r="G1075" s="49">
        <v>10</v>
      </c>
      <c r="H1075" s="49">
        <v>4</v>
      </c>
      <c r="I1075" s="190">
        <v>10891.9</v>
      </c>
      <c r="J1075" s="190">
        <v>8448.5</v>
      </c>
      <c r="K1075" s="190">
        <v>8116.6</v>
      </c>
      <c r="L1075" s="191">
        <v>409</v>
      </c>
      <c r="M1075" s="190">
        <f t="shared" ref="M1075:M1138" si="313">SUM(N1075:Q1075)</f>
        <v>2558237</v>
      </c>
      <c r="N1075" s="190">
        <v>0</v>
      </c>
      <c r="O1075" s="190">
        <v>0</v>
      </c>
      <c r="P1075" s="190">
        <v>0</v>
      </c>
      <c r="Q1075" s="190">
        <f>'Таблица 3 '!C1073</f>
        <v>2558237</v>
      </c>
      <c r="R1075" s="190">
        <f t="shared" ref="R1075:R1138" si="314">Q1075</f>
        <v>2558237</v>
      </c>
      <c r="S1075" s="190">
        <v>0</v>
      </c>
      <c r="T1075" s="190" t="s">
        <v>791</v>
      </c>
      <c r="U1075" s="190" t="s">
        <v>791</v>
      </c>
      <c r="V1075" s="192">
        <v>2021</v>
      </c>
    </row>
    <row r="1076" spans="1:22" ht="60.75" customHeight="1" x14ac:dyDescent="0.25">
      <c r="A1076" s="74">
        <v>2</v>
      </c>
      <c r="B1076" s="50" t="s">
        <v>792</v>
      </c>
      <c r="C1076" s="74" t="s">
        <v>793</v>
      </c>
      <c r="D1076" s="74">
        <v>1985</v>
      </c>
      <c r="E1076" s="74" t="s">
        <v>36</v>
      </c>
      <c r="F1076" s="74" t="s">
        <v>50</v>
      </c>
      <c r="G1076" s="49">
        <v>9</v>
      </c>
      <c r="H1076" s="49">
        <v>4</v>
      </c>
      <c r="I1076" s="190">
        <v>7012.7</v>
      </c>
      <c r="J1076" s="190">
        <v>4267</v>
      </c>
      <c r="K1076" s="190">
        <v>4267</v>
      </c>
      <c r="L1076" s="191">
        <v>293</v>
      </c>
      <c r="M1076" s="190">
        <f t="shared" si="313"/>
        <v>1693660.08</v>
      </c>
      <c r="N1076" s="190">
        <v>0</v>
      </c>
      <c r="O1076" s="190">
        <v>0</v>
      </c>
      <c r="P1076" s="190">
        <v>0</v>
      </c>
      <c r="Q1076" s="190">
        <f>'Таблица 3 '!C1074</f>
        <v>1693660.08</v>
      </c>
      <c r="R1076" s="190">
        <f t="shared" si="314"/>
        <v>1693660.08</v>
      </c>
      <c r="S1076" s="190">
        <v>0</v>
      </c>
      <c r="T1076" s="190" t="s">
        <v>791</v>
      </c>
      <c r="U1076" s="190" t="s">
        <v>791</v>
      </c>
      <c r="V1076" s="192">
        <v>2020</v>
      </c>
    </row>
    <row r="1077" spans="1:22" s="12" customFormat="1" ht="45" customHeight="1" x14ac:dyDescent="0.25">
      <c r="A1077" s="74">
        <v>3</v>
      </c>
      <c r="B1077" s="50" t="s">
        <v>688</v>
      </c>
      <c r="C1077" s="74" t="s">
        <v>39</v>
      </c>
      <c r="D1077" s="74">
        <v>1993</v>
      </c>
      <c r="E1077" s="74" t="s">
        <v>35</v>
      </c>
      <c r="F1077" s="74" t="s">
        <v>50</v>
      </c>
      <c r="G1077" s="49">
        <v>5</v>
      </c>
      <c r="H1077" s="49">
        <v>4</v>
      </c>
      <c r="I1077" s="190">
        <v>4574.3</v>
      </c>
      <c r="J1077" s="190">
        <v>4527.5</v>
      </c>
      <c r="K1077" s="190">
        <v>4527.5</v>
      </c>
      <c r="L1077" s="191">
        <v>183</v>
      </c>
      <c r="M1077" s="190">
        <f t="shared" si="313"/>
        <v>415000</v>
      </c>
      <c r="N1077" s="190">
        <v>0</v>
      </c>
      <c r="O1077" s="190">
        <v>0</v>
      </c>
      <c r="P1077" s="190">
        <v>0</v>
      </c>
      <c r="Q1077" s="190">
        <f>'Таблица 3 '!C1075</f>
        <v>415000</v>
      </c>
      <c r="R1077" s="190">
        <f t="shared" si="314"/>
        <v>415000</v>
      </c>
      <c r="S1077" s="190">
        <v>0</v>
      </c>
      <c r="T1077" s="190" t="s">
        <v>791</v>
      </c>
      <c r="U1077" s="190" t="s">
        <v>791</v>
      </c>
      <c r="V1077" s="192">
        <v>2017</v>
      </c>
    </row>
    <row r="1078" spans="1:22" ht="45" customHeight="1" x14ac:dyDescent="0.25">
      <c r="A1078" s="74">
        <v>4</v>
      </c>
      <c r="B1078" s="50" t="s">
        <v>54</v>
      </c>
      <c r="C1078" s="74" t="s">
        <v>48</v>
      </c>
      <c r="D1078" s="74">
        <v>2007</v>
      </c>
      <c r="E1078" s="74">
        <v>2022</v>
      </c>
      <c r="F1078" s="74" t="s">
        <v>40</v>
      </c>
      <c r="G1078" s="49">
        <v>5</v>
      </c>
      <c r="H1078" s="49">
        <v>4</v>
      </c>
      <c r="I1078" s="190">
        <v>8403.2999999999993</v>
      </c>
      <c r="J1078" s="190">
        <v>4917.3999999999996</v>
      </c>
      <c r="K1078" s="190">
        <v>4917.3999999999996</v>
      </c>
      <c r="L1078" s="191">
        <v>190</v>
      </c>
      <c r="M1078" s="190">
        <f t="shared" si="313"/>
        <v>1822472</v>
      </c>
      <c r="N1078" s="190">
        <v>0</v>
      </c>
      <c r="O1078" s="190">
        <v>0</v>
      </c>
      <c r="P1078" s="190">
        <v>0</v>
      </c>
      <c r="Q1078" s="190">
        <f>'Таблица 3 '!C1076</f>
        <v>1822472</v>
      </c>
      <c r="R1078" s="190">
        <f t="shared" si="314"/>
        <v>1822472</v>
      </c>
      <c r="S1078" s="190">
        <v>0</v>
      </c>
      <c r="T1078" s="190" t="s">
        <v>791</v>
      </c>
      <c r="U1078" s="190" t="s">
        <v>791</v>
      </c>
      <c r="V1078" s="192">
        <v>2022</v>
      </c>
    </row>
    <row r="1079" spans="1:22" s="7" customFormat="1" ht="60" customHeight="1" x14ac:dyDescent="0.25">
      <c r="A1079" s="74">
        <v>5</v>
      </c>
      <c r="B1079" s="50" t="s">
        <v>794</v>
      </c>
      <c r="C1079" s="74" t="s">
        <v>795</v>
      </c>
      <c r="D1079" s="74">
        <v>1987</v>
      </c>
      <c r="E1079" s="74">
        <v>2021</v>
      </c>
      <c r="F1079" s="74" t="s">
        <v>46</v>
      </c>
      <c r="G1079" s="49">
        <v>5</v>
      </c>
      <c r="H1079" s="49">
        <v>6</v>
      </c>
      <c r="I1079" s="190">
        <v>5853.1</v>
      </c>
      <c r="J1079" s="190">
        <v>4229</v>
      </c>
      <c r="K1079" s="190">
        <v>4229</v>
      </c>
      <c r="L1079" s="191">
        <v>90</v>
      </c>
      <c r="M1079" s="190">
        <f t="shared" si="313"/>
        <v>1600938</v>
      </c>
      <c r="N1079" s="190">
        <v>0</v>
      </c>
      <c r="O1079" s="190">
        <v>0</v>
      </c>
      <c r="P1079" s="190">
        <v>0</v>
      </c>
      <c r="Q1079" s="190">
        <f>'Таблица 3 '!C1077</f>
        <v>1600938</v>
      </c>
      <c r="R1079" s="190">
        <f t="shared" si="314"/>
        <v>1600938</v>
      </c>
      <c r="S1079" s="190">
        <v>0</v>
      </c>
      <c r="T1079" s="190" t="s">
        <v>791</v>
      </c>
      <c r="U1079" s="190" t="s">
        <v>791</v>
      </c>
      <c r="V1079" s="192">
        <v>2021</v>
      </c>
    </row>
    <row r="1080" spans="1:22" ht="45" customHeight="1" x14ac:dyDescent="0.25">
      <c r="A1080" s="74">
        <v>6</v>
      </c>
      <c r="B1080" s="50" t="s">
        <v>55</v>
      </c>
      <c r="C1080" s="74" t="s">
        <v>48</v>
      </c>
      <c r="D1080" s="74">
        <v>1985</v>
      </c>
      <c r="E1080" s="74">
        <v>2019</v>
      </c>
      <c r="F1080" s="74" t="s">
        <v>46</v>
      </c>
      <c r="G1080" s="49">
        <v>5</v>
      </c>
      <c r="H1080" s="49">
        <v>4</v>
      </c>
      <c r="I1080" s="190">
        <v>3967.2</v>
      </c>
      <c r="J1080" s="190">
        <v>2876.9</v>
      </c>
      <c r="K1080" s="190">
        <v>2876.9</v>
      </c>
      <c r="L1080" s="191">
        <v>152</v>
      </c>
      <c r="M1080" s="190">
        <f t="shared" si="313"/>
        <v>486937</v>
      </c>
      <c r="N1080" s="190">
        <v>0</v>
      </c>
      <c r="O1080" s="190">
        <v>0</v>
      </c>
      <c r="P1080" s="190">
        <v>0</v>
      </c>
      <c r="Q1080" s="190">
        <f>'Таблица 3 '!C1078</f>
        <v>486937</v>
      </c>
      <c r="R1080" s="190">
        <f t="shared" si="314"/>
        <v>486937</v>
      </c>
      <c r="S1080" s="190">
        <v>0</v>
      </c>
      <c r="T1080" s="190" t="s">
        <v>791</v>
      </c>
      <c r="U1080" s="190" t="s">
        <v>791</v>
      </c>
      <c r="V1080" s="192">
        <v>2019</v>
      </c>
    </row>
    <row r="1081" spans="1:22" ht="45" customHeight="1" x14ac:dyDescent="0.25">
      <c r="A1081" s="74">
        <v>7</v>
      </c>
      <c r="B1081" s="50" t="s">
        <v>796</v>
      </c>
      <c r="C1081" s="74" t="s">
        <v>48</v>
      </c>
      <c r="D1081" s="74">
        <v>1974</v>
      </c>
      <c r="E1081" s="74">
        <v>2022</v>
      </c>
      <c r="F1081" s="74" t="s">
        <v>46</v>
      </c>
      <c r="G1081" s="49">
        <v>5</v>
      </c>
      <c r="H1081" s="49">
        <v>6</v>
      </c>
      <c r="I1081" s="190">
        <v>7976.8</v>
      </c>
      <c r="J1081" s="190">
        <v>6113.1</v>
      </c>
      <c r="K1081" s="190">
        <v>5657.8</v>
      </c>
      <c r="L1081" s="191">
        <v>113</v>
      </c>
      <c r="M1081" s="190">
        <f t="shared" si="313"/>
        <v>3487887.64</v>
      </c>
      <c r="N1081" s="190">
        <v>0</v>
      </c>
      <c r="O1081" s="190">
        <v>0</v>
      </c>
      <c r="P1081" s="190">
        <v>0</v>
      </c>
      <c r="Q1081" s="190">
        <f>'Таблица 3 '!C1079</f>
        <v>3487887.64</v>
      </c>
      <c r="R1081" s="190">
        <f t="shared" si="314"/>
        <v>3487887.64</v>
      </c>
      <c r="S1081" s="190">
        <v>0</v>
      </c>
      <c r="T1081" s="190" t="s">
        <v>791</v>
      </c>
      <c r="U1081" s="190" t="s">
        <v>791</v>
      </c>
      <c r="V1081" s="192" t="s">
        <v>797</v>
      </c>
    </row>
    <row r="1082" spans="1:22" ht="45" customHeight="1" x14ac:dyDescent="0.25">
      <c r="A1082" s="74">
        <v>8</v>
      </c>
      <c r="B1082" s="50" t="s">
        <v>798</v>
      </c>
      <c r="C1082" s="74" t="s">
        <v>39</v>
      </c>
      <c r="D1082" s="74">
        <v>1975</v>
      </c>
      <c r="E1082" s="74" t="s">
        <v>36</v>
      </c>
      <c r="F1082" s="74" t="s">
        <v>50</v>
      </c>
      <c r="G1082" s="49">
        <v>5</v>
      </c>
      <c r="H1082" s="49">
        <v>5</v>
      </c>
      <c r="I1082" s="190">
        <v>3190.5</v>
      </c>
      <c r="J1082" s="190">
        <v>3190.5</v>
      </c>
      <c r="K1082" s="190">
        <v>3190.5</v>
      </c>
      <c r="L1082" s="191">
        <v>109</v>
      </c>
      <c r="M1082" s="190">
        <f t="shared" si="313"/>
        <v>1680211</v>
      </c>
      <c r="N1082" s="190">
        <v>0</v>
      </c>
      <c r="O1082" s="190">
        <v>0</v>
      </c>
      <c r="P1082" s="190">
        <v>0</v>
      </c>
      <c r="Q1082" s="190">
        <f>'Таблица 3 '!C1080</f>
        <v>1680211</v>
      </c>
      <c r="R1082" s="190">
        <f t="shared" si="314"/>
        <v>1680211</v>
      </c>
      <c r="S1082" s="190">
        <v>0</v>
      </c>
      <c r="T1082" s="190" t="s">
        <v>791</v>
      </c>
      <c r="U1082" s="190" t="s">
        <v>791</v>
      </c>
      <c r="V1082" s="192" t="s">
        <v>799</v>
      </c>
    </row>
    <row r="1083" spans="1:22" ht="45" customHeight="1" x14ac:dyDescent="0.25">
      <c r="A1083" s="74">
        <v>9</v>
      </c>
      <c r="B1083" s="50" t="s">
        <v>800</v>
      </c>
      <c r="C1083" s="74" t="s">
        <v>48</v>
      </c>
      <c r="D1083" s="74">
        <v>1985</v>
      </c>
      <c r="E1083" s="74">
        <v>2022</v>
      </c>
      <c r="F1083" s="74" t="s">
        <v>50</v>
      </c>
      <c r="G1083" s="49">
        <v>5</v>
      </c>
      <c r="H1083" s="49">
        <v>9</v>
      </c>
      <c r="I1083" s="190">
        <v>8457.4</v>
      </c>
      <c r="J1083" s="190">
        <v>6722.9</v>
      </c>
      <c r="K1083" s="190">
        <v>6558.7</v>
      </c>
      <c r="L1083" s="191">
        <v>285</v>
      </c>
      <c r="M1083" s="190">
        <f t="shared" si="313"/>
        <v>471310</v>
      </c>
      <c r="N1083" s="190">
        <v>0</v>
      </c>
      <c r="O1083" s="190">
        <v>0</v>
      </c>
      <c r="P1083" s="190">
        <v>0</v>
      </c>
      <c r="Q1083" s="190">
        <f>'Таблица 3 '!C1081</f>
        <v>471310</v>
      </c>
      <c r="R1083" s="190">
        <f t="shared" si="314"/>
        <v>471310</v>
      </c>
      <c r="S1083" s="190">
        <v>0</v>
      </c>
      <c r="T1083" s="190" t="s">
        <v>791</v>
      </c>
      <c r="U1083" s="190" t="s">
        <v>791</v>
      </c>
      <c r="V1083" s="192" t="s">
        <v>801</v>
      </c>
    </row>
    <row r="1084" spans="1:22" ht="45" customHeight="1" x14ac:dyDescent="0.25">
      <c r="A1084" s="74">
        <v>10</v>
      </c>
      <c r="B1084" s="50" t="s">
        <v>64</v>
      </c>
      <c r="C1084" s="74" t="s">
        <v>802</v>
      </c>
      <c r="D1084" s="74">
        <v>1984</v>
      </c>
      <c r="E1084" s="74" t="s">
        <v>35</v>
      </c>
      <c r="F1084" s="74" t="s">
        <v>50</v>
      </c>
      <c r="G1084" s="49">
        <v>5</v>
      </c>
      <c r="H1084" s="49">
        <v>6</v>
      </c>
      <c r="I1084" s="190">
        <v>6094.94</v>
      </c>
      <c r="J1084" s="190">
        <v>4576</v>
      </c>
      <c r="K1084" s="190">
        <v>4471.3999999999996</v>
      </c>
      <c r="L1084" s="191">
        <v>201</v>
      </c>
      <c r="M1084" s="190">
        <f t="shared" si="313"/>
        <v>1488379</v>
      </c>
      <c r="N1084" s="190">
        <v>0</v>
      </c>
      <c r="O1084" s="190">
        <v>0</v>
      </c>
      <c r="P1084" s="190">
        <v>0</v>
      </c>
      <c r="Q1084" s="190">
        <f>'Таблица 3 '!C1082</f>
        <v>1488379</v>
      </c>
      <c r="R1084" s="190">
        <f t="shared" si="314"/>
        <v>1488379</v>
      </c>
      <c r="S1084" s="190">
        <v>0</v>
      </c>
      <c r="T1084" s="190" t="s">
        <v>791</v>
      </c>
      <c r="U1084" s="190" t="s">
        <v>791</v>
      </c>
      <c r="V1084" s="192" t="s">
        <v>801</v>
      </c>
    </row>
    <row r="1085" spans="1:22" ht="45" customHeight="1" x14ac:dyDescent="0.25">
      <c r="A1085" s="74">
        <v>11</v>
      </c>
      <c r="B1085" s="50" t="s">
        <v>501</v>
      </c>
      <c r="C1085" s="74" t="s">
        <v>39</v>
      </c>
      <c r="D1085" s="74">
        <v>2010</v>
      </c>
      <c r="E1085" s="74" t="s">
        <v>36</v>
      </c>
      <c r="F1085" s="74" t="s">
        <v>50</v>
      </c>
      <c r="G1085" s="49">
        <v>5</v>
      </c>
      <c r="H1085" s="49">
        <v>5</v>
      </c>
      <c r="I1085" s="190">
        <v>3323.4</v>
      </c>
      <c r="J1085" s="190">
        <v>3323.4</v>
      </c>
      <c r="K1085" s="190">
        <v>3323.4</v>
      </c>
      <c r="L1085" s="191">
        <v>156</v>
      </c>
      <c r="M1085" s="190">
        <f t="shared" si="313"/>
        <v>1737856</v>
      </c>
      <c r="N1085" s="190">
        <v>0</v>
      </c>
      <c r="O1085" s="190">
        <v>0</v>
      </c>
      <c r="P1085" s="190">
        <v>0</v>
      </c>
      <c r="Q1085" s="190">
        <f>'Таблица 3 '!C1083</f>
        <v>1737856</v>
      </c>
      <c r="R1085" s="190">
        <f t="shared" si="314"/>
        <v>1737856</v>
      </c>
      <c r="S1085" s="190">
        <v>0</v>
      </c>
      <c r="T1085" s="190" t="s">
        <v>791</v>
      </c>
      <c r="U1085" s="190" t="s">
        <v>791</v>
      </c>
      <c r="V1085" s="192" t="s">
        <v>803</v>
      </c>
    </row>
    <row r="1086" spans="1:22" ht="45" customHeight="1" x14ac:dyDescent="0.25">
      <c r="A1086" s="74">
        <v>12</v>
      </c>
      <c r="B1086" s="50" t="s">
        <v>804</v>
      </c>
      <c r="C1086" s="74" t="s">
        <v>48</v>
      </c>
      <c r="D1086" s="74">
        <v>1976</v>
      </c>
      <c r="E1086" s="74" t="s">
        <v>35</v>
      </c>
      <c r="F1086" s="74" t="s">
        <v>40</v>
      </c>
      <c r="G1086" s="49">
        <v>9</v>
      </c>
      <c r="H1086" s="49">
        <v>6</v>
      </c>
      <c r="I1086" s="190">
        <v>12816.3</v>
      </c>
      <c r="J1086" s="190">
        <v>11018.5</v>
      </c>
      <c r="K1086" s="190">
        <v>10492.8</v>
      </c>
      <c r="L1086" s="191">
        <v>496</v>
      </c>
      <c r="M1086" s="190">
        <f t="shared" si="313"/>
        <v>3579752</v>
      </c>
      <c r="N1086" s="190">
        <v>0</v>
      </c>
      <c r="O1086" s="190">
        <v>0</v>
      </c>
      <c r="P1086" s="190">
        <v>0</v>
      </c>
      <c r="Q1086" s="190">
        <f>'Таблица 3 '!C1084</f>
        <v>3579752</v>
      </c>
      <c r="R1086" s="190">
        <f t="shared" si="314"/>
        <v>3579752</v>
      </c>
      <c r="S1086" s="190">
        <v>0</v>
      </c>
      <c r="T1086" s="190" t="s">
        <v>791</v>
      </c>
      <c r="U1086" s="190" t="s">
        <v>791</v>
      </c>
      <c r="V1086" s="192">
        <v>2020</v>
      </c>
    </row>
    <row r="1087" spans="1:22" ht="45" customHeight="1" x14ac:dyDescent="0.25">
      <c r="A1087" s="74">
        <v>13</v>
      </c>
      <c r="B1087" s="50" t="s">
        <v>70</v>
      </c>
      <c r="C1087" s="74" t="s">
        <v>48</v>
      </c>
      <c r="D1087" s="74">
        <v>1973</v>
      </c>
      <c r="E1087" s="74">
        <v>2021</v>
      </c>
      <c r="F1087" s="74" t="s">
        <v>46</v>
      </c>
      <c r="G1087" s="49">
        <v>5</v>
      </c>
      <c r="H1087" s="49">
        <v>4</v>
      </c>
      <c r="I1087" s="190">
        <v>4279.6000000000004</v>
      </c>
      <c r="J1087" s="190">
        <v>3172.8</v>
      </c>
      <c r="K1087" s="190">
        <v>2961.3</v>
      </c>
      <c r="L1087" s="191">
        <v>140</v>
      </c>
      <c r="M1087" s="190">
        <f t="shared" si="313"/>
        <v>1158000</v>
      </c>
      <c r="N1087" s="190">
        <v>0</v>
      </c>
      <c r="O1087" s="190">
        <v>0</v>
      </c>
      <c r="P1087" s="190">
        <v>0</v>
      </c>
      <c r="Q1087" s="190">
        <f>'Таблица 3 '!C1085</f>
        <v>1158000</v>
      </c>
      <c r="R1087" s="190">
        <f t="shared" si="314"/>
        <v>1158000</v>
      </c>
      <c r="S1087" s="190">
        <v>0</v>
      </c>
      <c r="T1087" s="190" t="s">
        <v>791</v>
      </c>
      <c r="U1087" s="190" t="s">
        <v>791</v>
      </c>
      <c r="V1087" s="192">
        <v>2021</v>
      </c>
    </row>
    <row r="1088" spans="1:22" ht="45" customHeight="1" x14ac:dyDescent="0.25">
      <c r="A1088" s="74">
        <v>14</v>
      </c>
      <c r="B1088" s="50" t="s">
        <v>73</v>
      </c>
      <c r="C1088" s="74" t="s">
        <v>48</v>
      </c>
      <c r="D1088" s="74">
        <v>1988</v>
      </c>
      <c r="E1088" s="74" t="s">
        <v>35</v>
      </c>
      <c r="F1088" s="74" t="s">
        <v>46</v>
      </c>
      <c r="G1088" s="49">
        <v>9</v>
      </c>
      <c r="H1088" s="49">
        <v>1</v>
      </c>
      <c r="I1088" s="190">
        <v>5862.3</v>
      </c>
      <c r="J1088" s="190">
        <v>4924.2</v>
      </c>
      <c r="K1088" s="190">
        <v>4836.7</v>
      </c>
      <c r="L1088" s="191">
        <v>128</v>
      </c>
      <c r="M1088" s="190">
        <f t="shared" si="313"/>
        <v>1999586.4</v>
      </c>
      <c r="N1088" s="190">
        <v>0</v>
      </c>
      <c r="O1088" s="190">
        <v>0</v>
      </c>
      <c r="P1088" s="190">
        <v>0</v>
      </c>
      <c r="Q1088" s="190">
        <f>'Таблица 3 '!C1086</f>
        <v>1999586.4</v>
      </c>
      <c r="R1088" s="190">
        <f t="shared" si="314"/>
        <v>1999586.4</v>
      </c>
      <c r="S1088" s="190">
        <v>0</v>
      </c>
      <c r="T1088" s="190" t="s">
        <v>791</v>
      </c>
      <c r="U1088" s="190" t="s">
        <v>791</v>
      </c>
      <c r="V1088" s="192">
        <v>2019</v>
      </c>
    </row>
    <row r="1089" spans="1:22" ht="45" customHeight="1" x14ac:dyDescent="0.25">
      <c r="A1089" s="74">
        <v>15</v>
      </c>
      <c r="B1089" s="50" t="s">
        <v>805</v>
      </c>
      <c r="C1089" s="74" t="s">
        <v>48</v>
      </c>
      <c r="D1089" s="74">
        <v>1992</v>
      </c>
      <c r="E1089" s="74" t="s">
        <v>35</v>
      </c>
      <c r="F1089" s="74" t="s">
        <v>46</v>
      </c>
      <c r="G1089" s="49">
        <v>5</v>
      </c>
      <c r="H1089" s="49">
        <v>4</v>
      </c>
      <c r="I1089" s="190">
        <v>4520.5</v>
      </c>
      <c r="J1089" s="190">
        <v>4480.8999999999996</v>
      </c>
      <c r="K1089" s="190">
        <v>4109.1000000000004</v>
      </c>
      <c r="L1089" s="191">
        <v>170</v>
      </c>
      <c r="M1089" s="190">
        <f t="shared" si="313"/>
        <v>2117780.98</v>
      </c>
      <c r="N1089" s="190">
        <v>0</v>
      </c>
      <c r="O1089" s="190">
        <v>0</v>
      </c>
      <c r="P1089" s="190">
        <v>0</v>
      </c>
      <c r="Q1089" s="190">
        <f>'Таблица 3 '!C1087</f>
        <v>2117780.98</v>
      </c>
      <c r="R1089" s="190">
        <f t="shared" si="314"/>
        <v>2117780.98</v>
      </c>
      <c r="S1089" s="190">
        <v>0</v>
      </c>
      <c r="T1089" s="190" t="s">
        <v>791</v>
      </c>
      <c r="U1089" s="190" t="s">
        <v>791</v>
      </c>
      <c r="V1089" s="192">
        <v>2021</v>
      </c>
    </row>
    <row r="1090" spans="1:22" ht="45" customHeight="1" x14ac:dyDescent="0.25">
      <c r="A1090" s="74">
        <v>16</v>
      </c>
      <c r="B1090" s="50" t="s">
        <v>806</v>
      </c>
      <c r="C1090" s="74" t="s">
        <v>48</v>
      </c>
      <c r="D1090" s="74">
        <v>1974</v>
      </c>
      <c r="E1090" s="74" t="s">
        <v>35</v>
      </c>
      <c r="F1090" s="74" t="s">
        <v>46</v>
      </c>
      <c r="G1090" s="49">
        <v>5</v>
      </c>
      <c r="H1090" s="49">
        <v>4</v>
      </c>
      <c r="I1090" s="190">
        <v>5148.3999999999996</v>
      </c>
      <c r="J1090" s="190">
        <v>4129.8</v>
      </c>
      <c r="K1090" s="190">
        <v>4086.1</v>
      </c>
      <c r="L1090" s="191">
        <v>139</v>
      </c>
      <c r="M1090" s="190">
        <f t="shared" si="313"/>
        <v>2423881</v>
      </c>
      <c r="N1090" s="190">
        <v>0</v>
      </c>
      <c r="O1090" s="190">
        <v>0</v>
      </c>
      <c r="P1090" s="190">
        <v>0</v>
      </c>
      <c r="Q1090" s="190">
        <f>'Таблица 3 '!C1088</f>
        <v>2423881</v>
      </c>
      <c r="R1090" s="190">
        <f t="shared" si="314"/>
        <v>2423881</v>
      </c>
      <c r="S1090" s="190">
        <v>0</v>
      </c>
      <c r="T1090" s="190" t="s">
        <v>791</v>
      </c>
      <c r="U1090" s="190" t="s">
        <v>791</v>
      </c>
      <c r="V1090" s="192">
        <v>2020</v>
      </c>
    </row>
    <row r="1091" spans="1:22" s="12" customFormat="1" ht="45" customHeight="1" x14ac:dyDescent="0.25">
      <c r="A1091" s="74">
        <v>17</v>
      </c>
      <c r="B1091" s="50" t="s">
        <v>807</v>
      </c>
      <c r="C1091" s="74" t="s">
        <v>48</v>
      </c>
      <c r="D1091" s="74">
        <v>2007</v>
      </c>
      <c r="E1091" s="74">
        <v>2021</v>
      </c>
      <c r="F1091" s="74" t="s">
        <v>40</v>
      </c>
      <c r="G1091" s="49">
        <v>9</v>
      </c>
      <c r="H1091" s="49">
        <v>3</v>
      </c>
      <c r="I1091" s="190">
        <v>11036</v>
      </c>
      <c r="J1091" s="190">
        <v>11036</v>
      </c>
      <c r="K1091" s="190">
        <v>10916.8</v>
      </c>
      <c r="L1091" s="191">
        <v>82</v>
      </c>
      <c r="M1091" s="190">
        <f t="shared" si="313"/>
        <v>855978</v>
      </c>
      <c r="N1091" s="190">
        <v>0</v>
      </c>
      <c r="O1091" s="190">
        <v>0</v>
      </c>
      <c r="P1091" s="190">
        <v>0</v>
      </c>
      <c r="Q1091" s="190">
        <f>'Таблица 3 '!C1089</f>
        <v>855978</v>
      </c>
      <c r="R1091" s="190">
        <f t="shared" si="314"/>
        <v>855978</v>
      </c>
      <c r="S1091" s="190">
        <v>0</v>
      </c>
      <c r="T1091" s="190" t="s">
        <v>791</v>
      </c>
      <c r="U1091" s="190" t="s">
        <v>791</v>
      </c>
      <c r="V1091" s="192" t="s">
        <v>801</v>
      </c>
    </row>
    <row r="1092" spans="1:22" s="7" customFormat="1" ht="45" customHeight="1" x14ac:dyDescent="0.25">
      <c r="A1092" s="74">
        <v>18</v>
      </c>
      <c r="B1092" s="50" t="s">
        <v>696</v>
      </c>
      <c r="C1092" s="74" t="s">
        <v>39</v>
      </c>
      <c r="D1092" s="74">
        <v>1996</v>
      </c>
      <c r="E1092" s="74">
        <v>2020</v>
      </c>
      <c r="F1092" s="74" t="s">
        <v>61</v>
      </c>
      <c r="G1092" s="49">
        <v>9</v>
      </c>
      <c r="H1092" s="49">
        <v>2</v>
      </c>
      <c r="I1092" s="190">
        <v>3577.1</v>
      </c>
      <c r="J1092" s="190">
        <v>3574.4</v>
      </c>
      <c r="K1092" s="190">
        <v>3574.4</v>
      </c>
      <c r="L1092" s="191">
        <v>38</v>
      </c>
      <c r="M1092" s="190">
        <f t="shared" si="313"/>
        <v>1317820.07</v>
      </c>
      <c r="N1092" s="190">
        <v>0</v>
      </c>
      <c r="O1092" s="190">
        <v>0</v>
      </c>
      <c r="P1092" s="190">
        <v>0</v>
      </c>
      <c r="Q1092" s="190">
        <f>'Таблица 3 '!C1090</f>
        <v>1317820.07</v>
      </c>
      <c r="R1092" s="190">
        <f t="shared" si="314"/>
        <v>1317820.07</v>
      </c>
      <c r="S1092" s="190">
        <v>0</v>
      </c>
      <c r="T1092" s="190" t="s">
        <v>791</v>
      </c>
      <c r="U1092" s="190" t="s">
        <v>791</v>
      </c>
      <c r="V1092" s="192" t="s">
        <v>808</v>
      </c>
    </row>
    <row r="1093" spans="1:22" ht="45" customHeight="1" x14ac:dyDescent="0.25">
      <c r="A1093" s="74">
        <v>19</v>
      </c>
      <c r="B1093" s="50" t="s">
        <v>809</v>
      </c>
      <c r="C1093" s="74" t="s">
        <v>48</v>
      </c>
      <c r="D1093" s="74">
        <v>2003</v>
      </c>
      <c r="E1093" s="74" t="s">
        <v>35</v>
      </c>
      <c r="F1093" s="74" t="s">
        <v>40</v>
      </c>
      <c r="G1093" s="49">
        <v>6</v>
      </c>
      <c r="H1093" s="49">
        <v>2</v>
      </c>
      <c r="I1093" s="190">
        <v>3756.3</v>
      </c>
      <c r="J1093" s="190">
        <v>2642.8</v>
      </c>
      <c r="K1093" s="190">
        <v>2642.8</v>
      </c>
      <c r="L1093" s="191">
        <v>57</v>
      </c>
      <c r="M1093" s="190">
        <f t="shared" si="313"/>
        <v>200000</v>
      </c>
      <c r="N1093" s="190">
        <v>0</v>
      </c>
      <c r="O1093" s="190">
        <v>0</v>
      </c>
      <c r="P1093" s="190">
        <v>0</v>
      </c>
      <c r="Q1093" s="190">
        <f>'Таблица 3 '!C1091</f>
        <v>200000</v>
      </c>
      <c r="R1093" s="190">
        <f t="shared" si="314"/>
        <v>200000</v>
      </c>
      <c r="S1093" s="190">
        <v>0</v>
      </c>
      <c r="T1093" s="190" t="s">
        <v>791</v>
      </c>
      <c r="U1093" s="190" t="s">
        <v>791</v>
      </c>
      <c r="V1093" s="192">
        <v>2021</v>
      </c>
    </row>
    <row r="1094" spans="1:22" ht="45" customHeight="1" x14ac:dyDescent="0.25">
      <c r="A1094" s="74">
        <v>20</v>
      </c>
      <c r="B1094" s="50" t="s">
        <v>810</v>
      </c>
      <c r="C1094" s="74" t="s">
        <v>811</v>
      </c>
      <c r="D1094" s="74">
        <v>1973</v>
      </c>
      <c r="E1094" s="74">
        <v>2020</v>
      </c>
      <c r="F1094" s="74" t="s">
        <v>40</v>
      </c>
      <c r="G1094" s="49">
        <v>9</v>
      </c>
      <c r="H1094" s="49">
        <v>1</v>
      </c>
      <c r="I1094" s="190">
        <v>3061.3</v>
      </c>
      <c r="J1094" s="190">
        <v>3061</v>
      </c>
      <c r="K1094" s="190">
        <v>2064.1</v>
      </c>
      <c r="L1094" s="191">
        <v>72</v>
      </c>
      <c r="M1094" s="190">
        <f t="shared" si="313"/>
        <v>1268216.8999999999</v>
      </c>
      <c r="N1094" s="190">
        <v>0</v>
      </c>
      <c r="O1094" s="190">
        <v>0</v>
      </c>
      <c r="P1094" s="190">
        <v>0</v>
      </c>
      <c r="Q1094" s="190">
        <f>'Таблица 3 '!C1092</f>
        <v>1268216.8999999999</v>
      </c>
      <c r="R1094" s="190">
        <f t="shared" si="314"/>
        <v>1268216.8999999999</v>
      </c>
      <c r="S1094" s="190">
        <v>0</v>
      </c>
      <c r="T1094" s="190" t="s">
        <v>791</v>
      </c>
      <c r="U1094" s="190" t="s">
        <v>791</v>
      </c>
      <c r="V1094" s="192">
        <v>2022</v>
      </c>
    </row>
    <row r="1095" spans="1:22" ht="45" customHeight="1" x14ac:dyDescent="0.25">
      <c r="A1095" s="74">
        <v>21</v>
      </c>
      <c r="B1095" s="50" t="s">
        <v>812</v>
      </c>
      <c r="C1095" s="74" t="s">
        <v>48</v>
      </c>
      <c r="D1095" s="74">
        <v>1992</v>
      </c>
      <c r="E1095" s="74" t="s">
        <v>35</v>
      </c>
      <c r="F1095" s="74" t="s">
        <v>40</v>
      </c>
      <c r="G1095" s="49">
        <v>5</v>
      </c>
      <c r="H1095" s="49">
        <v>8</v>
      </c>
      <c r="I1095" s="190">
        <v>5048.1000000000004</v>
      </c>
      <c r="J1095" s="190">
        <v>5043.6000000000004</v>
      </c>
      <c r="K1095" s="190">
        <v>4380.5</v>
      </c>
      <c r="L1095" s="191">
        <v>222</v>
      </c>
      <c r="M1095" s="190">
        <f t="shared" si="313"/>
        <v>1467248.41</v>
      </c>
      <c r="N1095" s="190">
        <v>0</v>
      </c>
      <c r="O1095" s="190">
        <v>0</v>
      </c>
      <c r="P1095" s="190">
        <v>0</v>
      </c>
      <c r="Q1095" s="190">
        <f>'Таблица 3 '!C1093</f>
        <v>1467248.41</v>
      </c>
      <c r="R1095" s="190">
        <f t="shared" si="314"/>
        <v>1467248.41</v>
      </c>
      <c r="S1095" s="190">
        <v>0</v>
      </c>
      <c r="T1095" s="190" t="s">
        <v>791</v>
      </c>
      <c r="U1095" s="190" t="s">
        <v>791</v>
      </c>
      <c r="V1095" s="192">
        <v>2019</v>
      </c>
    </row>
    <row r="1096" spans="1:22" ht="45" customHeight="1" x14ac:dyDescent="0.25">
      <c r="A1096" s="74">
        <v>22</v>
      </c>
      <c r="B1096" s="50" t="s">
        <v>813</v>
      </c>
      <c r="C1096" s="74" t="s">
        <v>39</v>
      </c>
      <c r="D1096" s="74">
        <v>1995</v>
      </c>
      <c r="E1096" s="74" t="s">
        <v>36</v>
      </c>
      <c r="F1096" s="74" t="s">
        <v>61</v>
      </c>
      <c r="G1096" s="49">
        <v>9</v>
      </c>
      <c r="H1096" s="49">
        <v>9</v>
      </c>
      <c r="I1096" s="190">
        <v>3319.2</v>
      </c>
      <c r="J1096" s="190">
        <v>3319.2</v>
      </c>
      <c r="K1096" s="190">
        <v>3319.2</v>
      </c>
      <c r="L1096" s="191">
        <v>197</v>
      </c>
      <c r="M1096" s="190">
        <f t="shared" si="313"/>
        <v>2814047.91</v>
      </c>
      <c r="N1096" s="190">
        <v>0</v>
      </c>
      <c r="O1096" s="190">
        <v>0</v>
      </c>
      <c r="P1096" s="190">
        <v>0</v>
      </c>
      <c r="Q1096" s="190">
        <f>'Таблица 3 '!C1094</f>
        <v>2814047.91</v>
      </c>
      <c r="R1096" s="190">
        <f t="shared" si="314"/>
        <v>2814047.91</v>
      </c>
      <c r="S1096" s="190">
        <v>0</v>
      </c>
      <c r="T1096" s="190" t="s">
        <v>791</v>
      </c>
      <c r="U1096" s="190" t="s">
        <v>791</v>
      </c>
      <c r="V1096" s="192" t="s">
        <v>814</v>
      </c>
    </row>
    <row r="1097" spans="1:22" ht="45" customHeight="1" x14ac:dyDescent="0.25">
      <c r="A1097" s="74">
        <v>23</v>
      </c>
      <c r="B1097" s="50" t="s">
        <v>815</v>
      </c>
      <c r="C1097" s="74" t="s">
        <v>816</v>
      </c>
      <c r="D1097" s="74">
        <v>1983</v>
      </c>
      <c r="E1097" s="74">
        <v>2021</v>
      </c>
      <c r="F1097" s="74" t="s">
        <v>817</v>
      </c>
      <c r="G1097" s="49">
        <v>5</v>
      </c>
      <c r="H1097" s="49">
        <v>4</v>
      </c>
      <c r="I1097" s="190">
        <v>3006.2</v>
      </c>
      <c r="J1097" s="190">
        <v>2713.1</v>
      </c>
      <c r="K1097" s="190">
        <v>2713.1</v>
      </c>
      <c r="L1097" s="191">
        <v>119</v>
      </c>
      <c r="M1097" s="190">
        <f t="shared" si="313"/>
        <v>507251.34</v>
      </c>
      <c r="N1097" s="190">
        <v>0</v>
      </c>
      <c r="O1097" s="190">
        <v>0</v>
      </c>
      <c r="P1097" s="190">
        <v>0</v>
      </c>
      <c r="Q1097" s="190">
        <f>'Таблица 3 '!C1095</f>
        <v>507251.34</v>
      </c>
      <c r="R1097" s="190">
        <f t="shared" si="314"/>
        <v>507251.34</v>
      </c>
      <c r="S1097" s="190">
        <v>0</v>
      </c>
      <c r="T1097" s="190" t="s">
        <v>791</v>
      </c>
      <c r="U1097" s="190" t="s">
        <v>791</v>
      </c>
      <c r="V1097" s="192">
        <v>2021</v>
      </c>
    </row>
    <row r="1098" spans="1:22" ht="45" customHeight="1" x14ac:dyDescent="0.25">
      <c r="A1098" s="74">
        <v>24</v>
      </c>
      <c r="B1098" s="50" t="s">
        <v>700</v>
      </c>
      <c r="C1098" s="74" t="s">
        <v>39</v>
      </c>
      <c r="D1098" s="74">
        <v>1976</v>
      </c>
      <c r="E1098" s="74">
        <v>2021</v>
      </c>
      <c r="F1098" s="74" t="s">
        <v>46</v>
      </c>
      <c r="G1098" s="49">
        <v>5</v>
      </c>
      <c r="H1098" s="49">
        <v>5</v>
      </c>
      <c r="I1098" s="190">
        <v>3859.1</v>
      </c>
      <c r="J1098" s="190">
        <v>3087.28</v>
      </c>
      <c r="K1098" s="190">
        <v>2087.2800000000002</v>
      </c>
      <c r="L1098" s="191">
        <v>177</v>
      </c>
      <c r="M1098" s="190">
        <f t="shared" si="313"/>
        <v>1876333.6900000002</v>
      </c>
      <c r="N1098" s="190">
        <v>0</v>
      </c>
      <c r="O1098" s="190">
        <v>0</v>
      </c>
      <c r="P1098" s="190">
        <v>0</v>
      </c>
      <c r="Q1098" s="190">
        <f>'Таблица 3 '!C1096</f>
        <v>1876333.6900000002</v>
      </c>
      <c r="R1098" s="190">
        <f t="shared" si="314"/>
        <v>1876333.6900000002</v>
      </c>
      <c r="S1098" s="190">
        <v>0</v>
      </c>
      <c r="T1098" s="190" t="s">
        <v>791</v>
      </c>
      <c r="U1098" s="190" t="s">
        <v>791</v>
      </c>
      <c r="V1098" s="192" t="s">
        <v>801</v>
      </c>
    </row>
    <row r="1099" spans="1:22" ht="45" customHeight="1" x14ac:dyDescent="0.25">
      <c r="A1099" s="74">
        <v>25</v>
      </c>
      <c r="B1099" s="50" t="s">
        <v>108</v>
      </c>
      <c r="C1099" s="74" t="s">
        <v>39</v>
      </c>
      <c r="D1099" s="74">
        <v>1992</v>
      </c>
      <c r="E1099" s="74" t="s">
        <v>36</v>
      </c>
      <c r="F1099" s="74" t="s">
        <v>817</v>
      </c>
      <c r="G1099" s="49">
        <v>9</v>
      </c>
      <c r="H1099" s="49">
        <v>9</v>
      </c>
      <c r="I1099" s="190">
        <v>9994.5</v>
      </c>
      <c r="J1099" s="190">
        <v>9994.5</v>
      </c>
      <c r="K1099" s="190">
        <v>9994.5</v>
      </c>
      <c r="L1099" s="191">
        <v>274</v>
      </c>
      <c r="M1099" s="190">
        <f t="shared" si="313"/>
        <v>1955491.75</v>
      </c>
      <c r="N1099" s="190">
        <v>0</v>
      </c>
      <c r="O1099" s="190">
        <v>0</v>
      </c>
      <c r="P1099" s="190">
        <v>0</v>
      </c>
      <c r="Q1099" s="190">
        <f>'Таблица 3 '!C1097</f>
        <v>1955491.75</v>
      </c>
      <c r="R1099" s="190">
        <f t="shared" si="314"/>
        <v>1955491.75</v>
      </c>
      <c r="S1099" s="190">
        <v>0</v>
      </c>
      <c r="T1099" s="190" t="s">
        <v>791</v>
      </c>
      <c r="U1099" s="190" t="s">
        <v>791</v>
      </c>
      <c r="V1099" s="192" t="s">
        <v>797</v>
      </c>
    </row>
    <row r="1100" spans="1:22" ht="45" customHeight="1" x14ac:dyDescent="0.25">
      <c r="A1100" s="74">
        <v>26</v>
      </c>
      <c r="B1100" s="50" t="s">
        <v>818</v>
      </c>
      <c r="C1100" s="74" t="s">
        <v>48</v>
      </c>
      <c r="D1100" s="74">
        <v>1988</v>
      </c>
      <c r="E1100" s="74" t="s">
        <v>35</v>
      </c>
      <c r="F1100" s="74" t="s">
        <v>817</v>
      </c>
      <c r="G1100" s="49">
        <v>6</v>
      </c>
      <c r="H1100" s="49">
        <v>4</v>
      </c>
      <c r="I1100" s="190">
        <v>5496.53</v>
      </c>
      <c r="J1100" s="190">
        <v>5498.93</v>
      </c>
      <c r="K1100" s="190">
        <v>4665.7299999999996</v>
      </c>
      <c r="L1100" s="191">
        <v>201</v>
      </c>
      <c r="M1100" s="190">
        <f t="shared" si="313"/>
        <v>918339.83000000007</v>
      </c>
      <c r="N1100" s="190">
        <v>0</v>
      </c>
      <c r="O1100" s="190">
        <v>0</v>
      </c>
      <c r="P1100" s="190">
        <v>0</v>
      </c>
      <c r="Q1100" s="190">
        <f>'Таблица 3 '!C1098</f>
        <v>918339.83000000007</v>
      </c>
      <c r="R1100" s="190">
        <f t="shared" si="314"/>
        <v>918339.83000000007</v>
      </c>
      <c r="S1100" s="190">
        <v>0</v>
      </c>
      <c r="T1100" s="190" t="s">
        <v>791</v>
      </c>
      <c r="U1100" s="190" t="s">
        <v>791</v>
      </c>
      <c r="V1100" s="192" t="s">
        <v>819</v>
      </c>
    </row>
    <row r="1101" spans="1:22" ht="45" customHeight="1" x14ac:dyDescent="0.25">
      <c r="A1101" s="74">
        <v>27</v>
      </c>
      <c r="B1101" s="50" t="s">
        <v>820</v>
      </c>
      <c r="C1101" s="74" t="s">
        <v>48</v>
      </c>
      <c r="D1101" s="74">
        <v>1981</v>
      </c>
      <c r="E1101" s="74" t="s">
        <v>35</v>
      </c>
      <c r="F1101" s="74" t="s">
        <v>46</v>
      </c>
      <c r="G1101" s="49">
        <v>5</v>
      </c>
      <c r="H1101" s="49">
        <v>3</v>
      </c>
      <c r="I1101" s="190">
        <v>3107.1</v>
      </c>
      <c r="J1101" s="190">
        <v>3103</v>
      </c>
      <c r="K1101" s="190">
        <v>2983.1</v>
      </c>
      <c r="L1101" s="191">
        <v>146</v>
      </c>
      <c r="M1101" s="190">
        <f t="shared" si="313"/>
        <v>799468</v>
      </c>
      <c r="N1101" s="190">
        <v>0</v>
      </c>
      <c r="O1101" s="190">
        <v>0</v>
      </c>
      <c r="P1101" s="190">
        <v>0</v>
      </c>
      <c r="Q1101" s="190">
        <f>'Таблица 3 '!C1099</f>
        <v>799468</v>
      </c>
      <c r="R1101" s="190">
        <f t="shared" si="314"/>
        <v>799468</v>
      </c>
      <c r="S1101" s="190">
        <v>0</v>
      </c>
      <c r="T1101" s="190" t="s">
        <v>791</v>
      </c>
      <c r="U1101" s="190" t="s">
        <v>791</v>
      </c>
      <c r="V1101" s="192">
        <v>2020</v>
      </c>
    </row>
    <row r="1102" spans="1:22" ht="45" customHeight="1" x14ac:dyDescent="0.25">
      <c r="A1102" s="74">
        <v>28</v>
      </c>
      <c r="B1102" s="50" t="s">
        <v>821</v>
      </c>
      <c r="C1102" s="74" t="s">
        <v>48</v>
      </c>
      <c r="D1102" s="74">
        <v>1969</v>
      </c>
      <c r="E1102" s="74" t="s">
        <v>35</v>
      </c>
      <c r="F1102" s="74" t="s">
        <v>46</v>
      </c>
      <c r="G1102" s="49">
        <v>5</v>
      </c>
      <c r="H1102" s="49">
        <v>6</v>
      </c>
      <c r="I1102" s="190">
        <v>7753.2</v>
      </c>
      <c r="J1102" s="190">
        <v>5790.4</v>
      </c>
      <c r="K1102" s="190">
        <v>5319.7</v>
      </c>
      <c r="L1102" s="191">
        <v>259</v>
      </c>
      <c r="M1102" s="190">
        <f t="shared" si="313"/>
        <v>3141424.94</v>
      </c>
      <c r="N1102" s="190">
        <v>0</v>
      </c>
      <c r="O1102" s="190">
        <v>0</v>
      </c>
      <c r="P1102" s="190">
        <v>0</v>
      </c>
      <c r="Q1102" s="190">
        <f>'Таблица 3 '!C1100</f>
        <v>3141424.94</v>
      </c>
      <c r="R1102" s="190">
        <f t="shared" si="314"/>
        <v>3141424.94</v>
      </c>
      <c r="S1102" s="190">
        <v>0</v>
      </c>
      <c r="T1102" s="190" t="s">
        <v>791</v>
      </c>
      <c r="U1102" s="190" t="s">
        <v>791</v>
      </c>
      <c r="V1102" s="192">
        <v>2022</v>
      </c>
    </row>
    <row r="1103" spans="1:22" ht="45" customHeight="1" x14ac:dyDescent="0.25">
      <c r="A1103" s="74">
        <v>29</v>
      </c>
      <c r="B1103" s="50" t="s">
        <v>822</v>
      </c>
      <c r="C1103" s="74" t="s">
        <v>48</v>
      </c>
      <c r="D1103" s="74">
        <v>2011</v>
      </c>
      <c r="E1103" s="74" t="s">
        <v>35</v>
      </c>
      <c r="F1103" s="74" t="s">
        <v>817</v>
      </c>
      <c r="G1103" s="49">
        <v>5</v>
      </c>
      <c r="H1103" s="49">
        <v>5</v>
      </c>
      <c r="I1103" s="190">
        <v>7569.4</v>
      </c>
      <c r="J1103" s="190">
        <v>5638.8</v>
      </c>
      <c r="K1103" s="190">
        <v>5383.4</v>
      </c>
      <c r="L1103" s="191">
        <v>168</v>
      </c>
      <c r="M1103" s="190">
        <f t="shared" si="313"/>
        <v>1513317</v>
      </c>
      <c r="N1103" s="190">
        <v>0</v>
      </c>
      <c r="O1103" s="190">
        <v>0</v>
      </c>
      <c r="P1103" s="190">
        <v>0</v>
      </c>
      <c r="Q1103" s="190">
        <f>'Таблица 3 '!C1101</f>
        <v>1513317</v>
      </c>
      <c r="R1103" s="190">
        <f t="shared" si="314"/>
        <v>1513317</v>
      </c>
      <c r="S1103" s="190">
        <v>0</v>
      </c>
      <c r="T1103" s="190" t="s">
        <v>791</v>
      </c>
      <c r="U1103" s="190" t="s">
        <v>791</v>
      </c>
      <c r="V1103" s="192">
        <v>2021</v>
      </c>
    </row>
    <row r="1104" spans="1:22" ht="45" customHeight="1" x14ac:dyDescent="0.25">
      <c r="A1104" s="74">
        <v>30</v>
      </c>
      <c r="B1104" s="50" t="s">
        <v>823</v>
      </c>
      <c r="C1104" s="74" t="s">
        <v>48</v>
      </c>
      <c r="D1104" s="74">
        <v>1977</v>
      </c>
      <c r="E1104" s="74" t="s">
        <v>35</v>
      </c>
      <c r="F1104" s="74" t="s">
        <v>46</v>
      </c>
      <c r="G1104" s="49">
        <v>4</v>
      </c>
      <c r="H1104" s="49">
        <v>4</v>
      </c>
      <c r="I1104" s="190">
        <v>4713.2</v>
      </c>
      <c r="J1104" s="190">
        <v>3780.95</v>
      </c>
      <c r="K1104" s="190">
        <v>3082.75</v>
      </c>
      <c r="L1104" s="191">
        <v>149</v>
      </c>
      <c r="M1104" s="190">
        <f t="shared" si="313"/>
        <v>1593246</v>
      </c>
      <c r="N1104" s="190">
        <v>0</v>
      </c>
      <c r="O1104" s="190">
        <v>0</v>
      </c>
      <c r="P1104" s="190">
        <v>0</v>
      </c>
      <c r="Q1104" s="190">
        <f>'Таблица 3 '!C1102</f>
        <v>1593246</v>
      </c>
      <c r="R1104" s="190">
        <f t="shared" si="314"/>
        <v>1593246</v>
      </c>
      <c r="S1104" s="190">
        <v>0</v>
      </c>
      <c r="T1104" s="190" t="s">
        <v>791</v>
      </c>
      <c r="U1104" s="190" t="s">
        <v>791</v>
      </c>
      <c r="V1104" s="192" t="s">
        <v>824</v>
      </c>
    </row>
    <row r="1105" spans="1:22" ht="45" customHeight="1" x14ac:dyDescent="0.25">
      <c r="A1105" s="74">
        <v>31</v>
      </c>
      <c r="B1105" s="50" t="s">
        <v>825</v>
      </c>
      <c r="C1105" s="74" t="s">
        <v>826</v>
      </c>
      <c r="D1105" s="74">
        <v>1969</v>
      </c>
      <c r="E1105" s="74" t="s">
        <v>35</v>
      </c>
      <c r="F1105" s="74" t="s">
        <v>46</v>
      </c>
      <c r="G1105" s="49">
        <v>5</v>
      </c>
      <c r="H1105" s="49">
        <v>4</v>
      </c>
      <c r="I1105" s="190">
        <v>4181.3</v>
      </c>
      <c r="J1105" s="190">
        <v>3843.6</v>
      </c>
      <c r="K1105" s="190">
        <v>2477.5</v>
      </c>
      <c r="L1105" s="191">
        <v>207</v>
      </c>
      <c r="M1105" s="190">
        <f t="shared" si="313"/>
        <v>1262813</v>
      </c>
      <c r="N1105" s="190">
        <v>0</v>
      </c>
      <c r="O1105" s="190">
        <v>0</v>
      </c>
      <c r="P1105" s="190">
        <v>0</v>
      </c>
      <c r="Q1105" s="190">
        <f>'Таблица 3 '!C1103</f>
        <v>1262813</v>
      </c>
      <c r="R1105" s="190">
        <f t="shared" si="314"/>
        <v>1262813</v>
      </c>
      <c r="S1105" s="190">
        <v>0</v>
      </c>
      <c r="T1105" s="190" t="s">
        <v>791</v>
      </c>
      <c r="U1105" s="190" t="s">
        <v>791</v>
      </c>
      <c r="V1105" s="192">
        <v>2021</v>
      </c>
    </row>
    <row r="1106" spans="1:22" ht="45" customHeight="1" x14ac:dyDescent="0.25">
      <c r="A1106" s="74">
        <v>32</v>
      </c>
      <c r="B1106" s="50" t="s">
        <v>827</v>
      </c>
      <c r="C1106" s="74" t="s">
        <v>48</v>
      </c>
      <c r="D1106" s="74">
        <v>1979</v>
      </c>
      <c r="E1106" s="74" t="s">
        <v>35</v>
      </c>
      <c r="F1106" s="74" t="s">
        <v>817</v>
      </c>
      <c r="G1106" s="49">
        <v>5</v>
      </c>
      <c r="H1106" s="49">
        <v>4</v>
      </c>
      <c r="I1106" s="190">
        <v>3996</v>
      </c>
      <c r="J1106" s="190">
        <v>3405.1</v>
      </c>
      <c r="K1106" s="190">
        <v>3405.1</v>
      </c>
      <c r="L1106" s="191">
        <v>172</v>
      </c>
      <c r="M1106" s="190">
        <f t="shared" si="313"/>
        <v>1042844</v>
      </c>
      <c r="N1106" s="190">
        <v>0</v>
      </c>
      <c r="O1106" s="190">
        <v>0</v>
      </c>
      <c r="P1106" s="190">
        <v>0</v>
      </c>
      <c r="Q1106" s="190">
        <f>'Таблица 3 '!C1104</f>
        <v>1042844</v>
      </c>
      <c r="R1106" s="190">
        <f t="shared" si="314"/>
        <v>1042844</v>
      </c>
      <c r="S1106" s="190">
        <v>0</v>
      </c>
      <c r="T1106" s="190" t="s">
        <v>791</v>
      </c>
      <c r="U1106" s="190" t="s">
        <v>791</v>
      </c>
      <c r="V1106" s="192">
        <v>2020</v>
      </c>
    </row>
    <row r="1107" spans="1:22" s="12" customFormat="1" ht="59.25" customHeight="1" x14ac:dyDescent="0.25">
      <c r="A1107" s="74">
        <v>33</v>
      </c>
      <c r="B1107" s="50" t="s">
        <v>828</v>
      </c>
      <c r="C1107" s="74" t="s">
        <v>829</v>
      </c>
      <c r="D1107" s="74">
        <v>1973</v>
      </c>
      <c r="E1107" s="74" t="s">
        <v>35</v>
      </c>
      <c r="F1107" s="74" t="s">
        <v>817</v>
      </c>
      <c r="G1107" s="49">
        <v>5</v>
      </c>
      <c r="H1107" s="49">
        <v>5</v>
      </c>
      <c r="I1107" s="190">
        <v>5347.7</v>
      </c>
      <c r="J1107" s="190">
        <v>3411.41</v>
      </c>
      <c r="K1107" s="190">
        <v>3411.41</v>
      </c>
      <c r="L1107" s="191">
        <v>191</v>
      </c>
      <c r="M1107" s="190">
        <f t="shared" si="313"/>
        <v>2010685</v>
      </c>
      <c r="N1107" s="190">
        <v>0</v>
      </c>
      <c r="O1107" s="190">
        <v>0</v>
      </c>
      <c r="P1107" s="190">
        <v>0</v>
      </c>
      <c r="Q1107" s="190">
        <f>'Таблица 3 '!C1105</f>
        <v>2010685</v>
      </c>
      <c r="R1107" s="190">
        <f t="shared" si="314"/>
        <v>2010685</v>
      </c>
      <c r="S1107" s="190">
        <v>0</v>
      </c>
      <c r="T1107" s="190" t="s">
        <v>791</v>
      </c>
      <c r="U1107" s="190" t="s">
        <v>791</v>
      </c>
      <c r="V1107" s="192" t="s">
        <v>830</v>
      </c>
    </row>
    <row r="1108" spans="1:22" s="12" customFormat="1" ht="45" customHeight="1" x14ac:dyDescent="0.25">
      <c r="A1108" s="74">
        <v>34</v>
      </c>
      <c r="B1108" s="50" t="s">
        <v>831</v>
      </c>
      <c r="C1108" s="74" t="s">
        <v>48</v>
      </c>
      <c r="D1108" s="74">
        <v>1976</v>
      </c>
      <c r="E1108" s="74" t="s">
        <v>35</v>
      </c>
      <c r="F1108" s="74" t="s">
        <v>817</v>
      </c>
      <c r="G1108" s="49">
        <v>5</v>
      </c>
      <c r="H1108" s="49">
        <v>4</v>
      </c>
      <c r="I1108" s="190">
        <v>3319.9</v>
      </c>
      <c r="J1108" s="190">
        <v>3319.9</v>
      </c>
      <c r="K1108" s="190">
        <v>3319.9</v>
      </c>
      <c r="L1108" s="191">
        <v>107</v>
      </c>
      <c r="M1108" s="190">
        <f t="shared" si="313"/>
        <v>1048859</v>
      </c>
      <c r="N1108" s="190">
        <v>0</v>
      </c>
      <c r="O1108" s="190">
        <v>0</v>
      </c>
      <c r="P1108" s="190">
        <v>0</v>
      </c>
      <c r="Q1108" s="190">
        <f>'Таблица 3 '!C1106</f>
        <v>1048859</v>
      </c>
      <c r="R1108" s="190">
        <f t="shared" si="314"/>
        <v>1048859</v>
      </c>
      <c r="S1108" s="190">
        <v>0</v>
      </c>
      <c r="T1108" s="190" t="s">
        <v>791</v>
      </c>
      <c r="U1108" s="190" t="s">
        <v>791</v>
      </c>
      <c r="V1108" s="192">
        <v>2020</v>
      </c>
    </row>
    <row r="1109" spans="1:22" ht="58.5" customHeight="1" x14ac:dyDescent="0.25">
      <c r="A1109" s="74">
        <v>35</v>
      </c>
      <c r="B1109" s="50" t="s">
        <v>831</v>
      </c>
      <c r="C1109" s="74" t="s">
        <v>829</v>
      </c>
      <c r="D1109" s="74">
        <v>1979</v>
      </c>
      <c r="E1109" s="74" t="s">
        <v>35</v>
      </c>
      <c r="F1109" s="74" t="s">
        <v>817</v>
      </c>
      <c r="G1109" s="49">
        <v>6</v>
      </c>
      <c r="H1109" s="49">
        <v>6</v>
      </c>
      <c r="I1109" s="190">
        <v>6691.6</v>
      </c>
      <c r="J1109" s="190">
        <v>4516.3</v>
      </c>
      <c r="K1109" s="190">
        <v>761.9</v>
      </c>
      <c r="L1109" s="191">
        <v>150</v>
      </c>
      <c r="M1109" s="190">
        <f t="shared" si="313"/>
        <v>618909</v>
      </c>
      <c r="N1109" s="190">
        <v>0</v>
      </c>
      <c r="O1109" s="190">
        <v>0</v>
      </c>
      <c r="P1109" s="190">
        <v>0</v>
      </c>
      <c r="Q1109" s="190">
        <f>'Таблица 3 '!C1107</f>
        <v>618909</v>
      </c>
      <c r="R1109" s="190">
        <f t="shared" si="314"/>
        <v>618909</v>
      </c>
      <c r="S1109" s="190">
        <v>0</v>
      </c>
      <c r="T1109" s="190" t="s">
        <v>791</v>
      </c>
      <c r="U1109" s="190" t="s">
        <v>791</v>
      </c>
      <c r="V1109" s="192">
        <v>2017</v>
      </c>
    </row>
    <row r="1110" spans="1:22" ht="42.75" customHeight="1" x14ac:dyDescent="0.25">
      <c r="A1110" s="74">
        <v>36</v>
      </c>
      <c r="B1110" s="50" t="s">
        <v>832</v>
      </c>
      <c r="C1110" s="74" t="s">
        <v>39</v>
      </c>
      <c r="D1110" s="74">
        <v>1995</v>
      </c>
      <c r="E1110" s="74" t="s">
        <v>36</v>
      </c>
      <c r="F1110" s="74" t="s">
        <v>50</v>
      </c>
      <c r="G1110" s="49">
        <v>10</v>
      </c>
      <c r="H1110" s="49">
        <v>10</v>
      </c>
      <c r="I1110" s="190">
        <v>4265.5</v>
      </c>
      <c r="J1110" s="190">
        <v>2732.8</v>
      </c>
      <c r="K1110" s="190">
        <v>1532.7</v>
      </c>
      <c r="L1110" s="191">
        <v>142</v>
      </c>
      <c r="M1110" s="190">
        <f t="shared" si="313"/>
        <v>1917494</v>
      </c>
      <c r="N1110" s="190">
        <v>0</v>
      </c>
      <c r="O1110" s="190">
        <v>0</v>
      </c>
      <c r="P1110" s="190">
        <v>0</v>
      </c>
      <c r="Q1110" s="190">
        <f>'Таблица 3 '!C1108</f>
        <v>1917494</v>
      </c>
      <c r="R1110" s="190">
        <f t="shared" si="314"/>
        <v>1917494</v>
      </c>
      <c r="S1110" s="190">
        <v>0</v>
      </c>
      <c r="T1110" s="190" t="s">
        <v>791</v>
      </c>
      <c r="U1110" s="190" t="s">
        <v>791</v>
      </c>
      <c r="V1110" s="192" t="s">
        <v>801</v>
      </c>
    </row>
    <row r="1111" spans="1:22" ht="42.75" customHeight="1" x14ac:dyDescent="0.25">
      <c r="A1111" s="74">
        <v>37</v>
      </c>
      <c r="B1111" s="50" t="s">
        <v>833</v>
      </c>
      <c r="C1111" s="74" t="s">
        <v>48</v>
      </c>
      <c r="D1111" s="74">
        <v>2006</v>
      </c>
      <c r="E1111" s="74" t="s">
        <v>35</v>
      </c>
      <c r="F1111" s="74" t="s">
        <v>46</v>
      </c>
      <c r="G1111" s="49">
        <v>9</v>
      </c>
      <c r="H1111" s="49">
        <v>3</v>
      </c>
      <c r="I1111" s="190">
        <v>7786.3</v>
      </c>
      <c r="J1111" s="190">
        <v>7770.1</v>
      </c>
      <c r="K1111" s="190">
        <v>7770.1</v>
      </c>
      <c r="L1111" s="191">
        <v>211</v>
      </c>
      <c r="M1111" s="190">
        <f t="shared" si="313"/>
        <v>1679003</v>
      </c>
      <c r="N1111" s="190">
        <v>0</v>
      </c>
      <c r="O1111" s="190">
        <v>0</v>
      </c>
      <c r="P1111" s="190">
        <v>0</v>
      </c>
      <c r="Q1111" s="190">
        <f>'Таблица 3 '!C1109</f>
        <v>1679003</v>
      </c>
      <c r="R1111" s="190">
        <f t="shared" si="314"/>
        <v>1679003</v>
      </c>
      <c r="S1111" s="190">
        <v>0</v>
      </c>
      <c r="T1111" s="190" t="s">
        <v>791</v>
      </c>
      <c r="U1111" s="190" t="s">
        <v>791</v>
      </c>
      <c r="V1111" s="192">
        <v>2020</v>
      </c>
    </row>
    <row r="1112" spans="1:22" s="12" customFormat="1" ht="42.75" customHeight="1" x14ac:dyDescent="0.25">
      <c r="A1112" s="74">
        <v>38</v>
      </c>
      <c r="B1112" s="50" t="s">
        <v>834</v>
      </c>
      <c r="C1112" s="74" t="s">
        <v>39</v>
      </c>
      <c r="D1112" s="74">
        <v>1963</v>
      </c>
      <c r="E1112" s="74" t="s">
        <v>36</v>
      </c>
      <c r="F1112" s="74" t="s">
        <v>40</v>
      </c>
      <c r="G1112" s="49">
        <v>2</v>
      </c>
      <c r="H1112" s="49">
        <v>2</v>
      </c>
      <c r="I1112" s="190">
        <v>569.29999999999995</v>
      </c>
      <c r="J1112" s="190">
        <v>569.29999999999995</v>
      </c>
      <c r="K1112" s="190">
        <v>569.29999999999995</v>
      </c>
      <c r="L1112" s="191">
        <v>34</v>
      </c>
      <c r="M1112" s="190">
        <f t="shared" si="313"/>
        <v>0</v>
      </c>
      <c r="N1112" s="190">
        <v>0</v>
      </c>
      <c r="O1112" s="190">
        <v>0</v>
      </c>
      <c r="P1112" s="190">
        <v>0</v>
      </c>
      <c r="Q1112" s="190">
        <f>'Таблица 3 '!C1110</f>
        <v>0</v>
      </c>
      <c r="R1112" s="190">
        <f t="shared" si="314"/>
        <v>0</v>
      </c>
      <c r="S1112" s="190">
        <v>0</v>
      </c>
      <c r="T1112" s="190" t="s">
        <v>791</v>
      </c>
      <c r="U1112" s="190" t="s">
        <v>791</v>
      </c>
      <c r="V1112" s="192">
        <v>2021</v>
      </c>
    </row>
    <row r="1113" spans="1:22" ht="42.75" customHeight="1" x14ac:dyDescent="0.25">
      <c r="A1113" s="74">
        <v>39</v>
      </c>
      <c r="B1113" s="50" t="s">
        <v>835</v>
      </c>
      <c r="C1113" s="74" t="s">
        <v>39</v>
      </c>
      <c r="D1113" s="74">
        <v>1982</v>
      </c>
      <c r="E1113" s="74" t="s">
        <v>36</v>
      </c>
      <c r="F1113" s="74" t="s">
        <v>50</v>
      </c>
      <c r="G1113" s="49">
        <v>5</v>
      </c>
      <c r="H1113" s="49">
        <v>5</v>
      </c>
      <c r="I1113" s="190">
        <v>3637.3</v>
      </c>
      <c r="J1113" s="190">
        <v>3637.3</v>
      </c>
      <c r="K1113" s="190">
        <v>3637.3</v>
      </c>
      <c r="L1113" s="191">
        <v>158</v>
      </c>
      <c r="M1113" s="190">
        <f t="shared" si="313"/>
        <v>1761187</v>
      </c>
      <c r="N1113" s="190">
        <v>0</v>
      </c>
      <c r="O1113" s="190">
        <v>0</v>
      </c>
      <c r="P1113" s="190">
        <v>0</v>
      </c>
      <c r="Q1113" s="190">
        <f>'Таблица 3 '!C1111</f>
        <v>1761187</v>
      </c>
      <c r="R1113" s="190">
        <f t="shared" si="314"/>
        <v>1761187</v>
      </c>
      <c r="S1113" s="190">
        <v>0</v>
      </c>
      <c r="T1113" s="190" t="s">
        <v>791</v>
      </c>
      <c r="U1113" s="190" t="s">
        <v>791</v>
      </c>
      <c r="V1113" s="192" t="s">
        <v>836</v>
      </c>
    </row>
    <row r="1114" spans="1:22" ht="42.75" customHeight="1" x14ac:dyDescent="0.25">
      <c r="A1114" s="74">
        <v>40</v>
      </c>
      <c r="B1114" s="50" t="s">
        <v>530</v>
      </c>
      <c r="C1114" s="74" t="s">
        <v>48</v>
      </c>
      <c r="D1114" s="74">
        <v>1976</v>
      </c>
      <c r="E1114" s="74" t="s">
        <v>35</v>
      </c>
      <c r="F1114" s="74" t="s">
        <v>817</v>
      </c>
      <c r="G1114" s="49">
        <v>5</v>
      </c>
      <c r="H1114" s="49">
        <v>4</v>
      </c>
      <c r="I1114" s="190">
        <v>4005.2</v>
      </c>
      <c r="J1114" s="190">
        <v>3497.6</v>
      </c>
      <c r="K1114" s="190">
        <v>2897.6</v>
      </c>
      <c r="L1114" s="191">
        <v>147</v>
      </c>
      <c r="M1114" s="190">
        <f t="shared" si="313"/>
        <v>1006919</v>
      </c>
      <c r="N1114" s="190">
        <v>0</v>
      </c>
      <c r="O1114" s="190">
        <v>0</v>
      </c>
      <c r="P1114" s="190">
        <v>0</v>
      </c>
      <c r="Q1114" s="190">
        <f>'Таблица 3 '!C1112</f>
        <v>1006919</v>
      </c>
      <c r="R1114" s="190">
        <f t="shared" si="314"/>
        <v>1006919</v>
      </c>
      <c r="S1114" s="190">
        <v>0</v>
      </c>
      <c r="T1114" s="190" t="s">
        <v>791</v>
      </c>
      <c r="U1114" s="190" t="s">
        <v>791</v>
      </c>
      <c r="V1114" s="192">
        <v>2020</v>
      </c>
    </row>
    <row r="1115" spans="1:22" ht="42.75" customHeight="1" x14ac:dyDescent="0.25">
      <c r="A1115" s="74">
        <v>41</v>
      </c>
      <c r="B1115" s="50" t="s">
        <v>837</v>
      </c>
      <c r="C1115" s="74" t="s">
        <v>48</v>
      </c>
      <c r="D1115" s="74">
        <v>1973</v>
      </c>
      <c r="E1115" s="74">
        <v>2019</v>
      </c>
      <c r="F1115" s="74" t="s">
        <v>817</v>
      </c>
      <c r="G1115" s="49">
        <v>12</v>
      </c>
      <c r="H1115" s="49">
        <v>1</v>
      </c>
      <c r="I1115" s="190">
        <v>5649.05</v>
      </c>
      <c r="J1115" s="190">
        <v>4579.1000000000004</v>
      </c>
      <c r="K1115" s="190">
        <v>4443</v>
      </c>
      <c r="L1115" s="191">
        <v>163</v>
      </c>
      <c r="M1115" s="190">
        <f t="shared" si="313"/>
        <v>454826</v>
      </c>
      <c r="N1115" s="190">
        <v>0</v>
      </c>
      <c r="O1115" s="190">
        <v>0</v>
      </c>
      <c r="P1115" s="190">
        <v>0</v>
      </c>
      <c r="Q1115" s="190">
        <f>'Таблица 3 '!C1113</f>
        <v>454826</v>
      </c>
      <c r="R1115" s="190">
        <f t="shared" si="314"/>
        <v>454826</v>
      </c>
      <c r="S1115" s="190">
        <v>0</v>
      </c>
      <c r="T1115" s="190" t="s">
        <v>791</v>
      </c>
      <c r="U1115" s="190" t="s">
        <v>791</v>
      </c>
      <c r="V1115" s="192">
        <v>2020</v>
      </c>
    </row>
    <row r="1116" spans="1:22" ht="42.75" customHeight="1" x14ac:dyDescent="0.25">
      <c r="A1116" s="74">
        <v>42</v>
      </c>
      <c r="B1116" s="50" t="s">
        <v>141</v>
      </c>
      <c r="C1116" s="74" t="s">
        <v>48</v>
      </c>
      <c r="D1116" s="74">
        <v>1983</v>
      </c>
      <c r="E1116" s="74">
        <v>2020</v>
      </c>
      <c r="F1116" s="74" t="s">
        <v>46</v>
      </c>
      <c r="G1116" s="49">
        <v>5</v>
      </c>
      <c r="H1116" s="49">
        <v>6</v>
      </c>
      <c r="I1116" s="190">
        <v>4722</v>
      </c>
      <c r="J1116" s="190">
        <v>4590.1000000000004</v>
      </c>
      <c r="K1116" s="190">
        <v>4432.6000000000004</v>
      </c>
      <c r="L1116" s="191">
        <v>191</v>
      </c>
      <c r="M1116" s="190">
        <f t="shared" si="313"/>
        <v>735454</v>
      </c>
      <c r="N1116" s="190">
        <v>0</v>
      </c>
      <c r="O1116" s="190">
        <v>0</v>
      </c>
      <c r="P1116" s="190">
        <v>0</v>
      </c>
      <c r="Q1116" s="190">
        <f>'Таблица 3 '!C1114</f>
        <v>735454</v>
      </c>
      <c r="R1116" s="190">
        <f t="shared" si="314"/>
        <v>735454</v>
      </c>
      <c r="S1116" s="190">
        <v>0</v>
      </c>
      <c r="T1116" s="190" t="s">
        <v>791</v>
      </c>
      <c r="U1116" s="190" t="s">
        <v>791</v>
      </c>
      <c r="V1116" s="192">
        <v>2020</v>
      </c>
    </row>
    <row r="1117" spans="1:22" ht="42.75" customHeight="1" x14ac:dyDescent="0.25">
      <c r="A1117" s="74">
        <v>43</v>
      </c>
      <c r="B1117" s="50" t="s">
        <v>838</v>
      </c>
      <c r="C1117" s="74" t="s">
        <v>48</v>
      </c>
      <c r="D1117" s="74">
        <v>1991</v>
      </c>
      <c r="E1117" s="74" t="s">
        <v>35</v>
      </c>
      <c r="F1117" s="74" t="s">
        <v>46</v>
      </c>
      <c r="G1117" s="49">
        <v>10</v>
      </c>
      <c r="H1117" s="49">
        <v>2</v>
      </c>
      <c r="I1117" s="190">
        <v>3932.8</v>
      </c>
      <c r="J1117" s="190">
        <v>3898.3</v>
      </c>
      <c r="K1117" s="190">
        <v>3623.9</v>
      </c>
      <c r="L1117" s="191">
        <v>153</v>
      </c>
      <c r="M1117" s="190">
        <f t="shared" si="313"/>
        <v>956340</v>
      </c>
      <c r="N1117" s="190">
        <v>0</v>
      </c>
      <c r="O1117" s="190">
        <v>0</v>
      </c>
      <c r="P1117" s="190">
        <v>0</v>
      </c>
      <c r="Q1117" s="190">
        <f>'Таблица 3 '!C1115</f>
        <v>956340</v>
      </c>
      <c r="R1117" s="190">
        <f t="shared" si="314"/>
        <v>956340</v>
      </c>
      <c r="S1117" s="190">
        <v>0</v>
      </c>
      <c r="T1117" s="190" t="s">
        <v>791</v>
      </c>
      <c r="U1117" s="190" t="s">
        <v>791</v>
      </c>
      <c r="V1117" s="192">
        <v>2020</v>
      </c>
    </row>
    <row r="1118" spans="1:22" ht="42.75" customHeight="1" x14ac:dyDescent="0.25">
      <c r="A1118" s="74">
        <v>44</v>
      </c>
      <c r="B1118" s="50" t="s">
        <v>839</v>
      </c>
      <c r="C1118" s="74" t="s">
        <v>39</v>
      </c>
      <c r="D1118" s="74">
        <v>1978</v>
      </c>
      <c r="E1118" s="74" t="s">
        <v>36</v>
      </c>
      <c r="F1118" s="74" t="s">
        <v>50</v>
      </c>
      <c r="G1118" s="49">
        <v>5</v>
      </c>
      <c r="H1118" s="49">
        <v>5</v>
      </c>
      <c r="I1118" s="190">
        <v>3316.5</v>
      </c>
      <c r="J1118" s="190">
        <v>3297.5</v>
      </c>
      <c r="K1118" s="190">
        <v>3297.5</v>
      </c>
      <c r="L1118" s="191">
        <v>70</v>
      </c>
      <c r="M1118" s="190">
        <f t="shared" si="313"/>
        <v>128101</v>
      </c>
      <c r="N1118" s="190">
        <v>0</v>
      </c>
      <c r="O1118" s="190">
        <v>0</v>
      </c>
      <c r="P1118" s="190">
        <v>0</v>
      </c>
      <c r="Q1118" s="190">
        <f>'Таблица 3 '!C1116</f>
        <v>128101</v>
      </c>
      <c r="R1118" s="190">
        <f t="shared" si="314"/>
        <v>128101</v>
      </c>
      <c r="S1118" s="190">
        <v>0</v>
      </c>
      <c r="T1118" s="190" t="s">
        <v>791</v>
      </c>
      <c r="U1118" s="190" t="s">
        <v>791</v>
      </c>
      <c r="V1118" s="192" t="s">
        <v>836</v>
      </c>
    </row>
    <row r="1119" spans="1:22" ht="42.75" customHeight="1" x14ac:dyDescent="0.25">
      <c r="A1119" s="74">
        <v>45</v>
      </c>
      <c r="B1119" s="50" t="s">
        <v>840</v>
      </c>
      <c r="C1119" s="74" t="s">
        <v>48</v>
      </c>
      <c r="D1119" s="74">
        <v>1972</v>
      </c>
      <c r="E1119" s="74" t="s">
        <v>35</v>
      </c>
      <c r="F1119" s="74" t="s">
        <v>46</v>
      </c>
      <c r="G1119" s="49">
        <v>5</v>
      </c>
      <c r="H1119" s="49">
        <v>6</v>
      </c>
      <c r="I1119" s="190">
        <v>4751.3999999999996</v>
      </c>
      <c r="J1119" s="190">
        <v>4713.3</v>
      </c>
      <c r="K1119" s="190">
        <v>4517.7</v>
      </c>
      <c r="L1119" s="191">
        <v>207</v>
      </c>
      <c r="M1119" s="190">
        <f t="shared" si="313"/>
        <v>1524750</v>
      </c>
      <c r="N1119" s="190">
        <v>0</v>
      </c>
      <c r="O1119" s="190">
        <v>0</v>
      </c>
      <c r="P1119" s="190">
        <v>0</v>
      </c>
      <c r="Q1119" s="190">
        <f>'Таблица 3 '!C1117</f>
        <v>1524750</v>
      </c>
      <c r="R1119" s="190">
        <f t="shared" si="314"/>
        <v>1524750</v>
      </c>
      <c r="S1119" s="190">
        <v>0</v>
      </c>
      <c r="T1119" s="190" t="s">
        <v>791</v>
      </c>
      <c r="U1119" s="190" t="s">
        <v>791</v>
      </c>
      <c r="V1119" s="192">
        <v>2019</v>
      </c>
    </row>
    <row r="1120" spans="1:22" ht="42.75" customHeight="1" x14ac:dyDescent="0.25">
      <c r="A1120" s="74">
        <v>46</v>
      </c>
      <c r="B1120" s="50" t="s">
        <v>841</v>
      </c>
      <c r="C1120" s="74" t="s">
        <v>48</v>
      </c>
      <c r="D1120" s="74">
        <v>2012</v>
      </c>
      <c r="E1120" s="74" t="s">
        <v>35</v>
      </c>
      <c r="F1120" s="74" t="s">
        <v>72</v>
      </c>
      <c r="G1120" s="49">
        <v>9</v>
      </c>
      <c r="H1120" s="49">
        <v>3</v>
      </c>
      <c r="I1120" s="190">
        <v>7400</v>
      </c>
      <c r="J1120" s="190">
        <v>5030.8</v>
      </c>
      <c r="K1120" s="190">
        <v>4859</v>
      </c>
      <c r="L1120" s="191">
        <v>262</v>
      </c>
      <c r="M1120" s="190">
        <f t="shared" si="313"/>
        <v>189660.55</v>
      </c>
      <c r="N1120" s="190">
        <v>0</v>
      </c>
      <c r="O1120" s="190">
        <v>0</v>
      </c>
      <c r="P1120" s="190">
        <v>0</v>
      </c>
      <c r="Q1120" s="190">
        <f>'Таблица 3 '!C1118</f>
        <v>189660.55</v>
      </c>
      <c r="R1120" s="190">
        <f t="shared" si="314"/>
        <v>189660.55</v>
      </c>
      <c r="S1120" s="190">
        <v>0</v>
      </c>
      <c r="T1120" s="190" t="s">
        <v>791</v>
      </c>
      <c r="U1120" s="190" t="s">
        <v>791</v>
      </c>
      <c r="V1120" s="192">
        <v>2021</v>
      </c>
    </row>
    <row r="1121" spans="1:22" ht="56.25" customHeight="1" x14ac:dyDescent="0.25">
      <c r="A1121" s="74">
        <v>47</v>
      </c>
      <c r="B1121" s="50" t="s">
        <v>148</v>
      </c>
      <c r="C1121" s="74" t="s">
        <v>149</v>
      </c>
      <c r="D1121" s="74">
        <v>1973</v>
      </c>
      <c r="E1121" s="74">
        <v>2020</v>
      </c>
      <c r="F1121" s="74" t="s">
        <v>40</v>
      </c>
      <c r="G1121" s="49">
        <v>5</v>
      </c>
      <c r="H1121" s="49">
        <v>6</v>
      </c>
      <c r="I1121" s="190">
        <v>4799.2</v>
      </c>
      <c r="J1121" s="190">
        <v>4434.7</v>
      </c>
      <c r="K1121" s="190">
        <v>3504.8</v>
      </c>
      <c r="L1121" s="191">
        <v>178</v>
      </c>
      <c r="M1121" s="190">
        <f t="shared" si="313"/>
        <v>1385500</v>
      </c>
      <c r="N1121" s="190">
        <v>0</v>
      </c>
      <c r="O1121" s="190">
        <v>0</v>
      </c>
      <c r="P1121" s="190">
        <v>0</v>
      </c>
      <c r="Q1121" s="190">
        <f>'Таблица 3 '!C1119</f>
        <v>1385500</v>
      </c>
      <c r="R1121" s="190">
        <f t="shared" si="314"/>
        <v>1385500</v>
      </c>
      <c r="S1121" s="190">
        <v>0</v>
      </c>
      <c r="T1121" s="190" t="s">
        <v>791</v>
      </c>
      <c r="U1121" s="190" t="s">
        <v>791</v>
      </c>
      <c r="V1121" s="192">
        <v>2020</v>
      </c>
    </row>
    <row r="1122" spans="1:22" s="12" customFormat="1" ht="42.75" customHeight="1" x14ac:dyDescent="0.25">
      <c r="A1122" s="74">
        <v>48</v>
      </c>
      <c r="B1122" s="50" t="s">
        <v>842</v>
      </c>
      <c r="C1122" s="74" t="s">
        <v>48</v>
      </c>
      <c r="D1122" s="74">
        <v>2007</v>
      </c>
      <c r="E1122" s="74" t="s">
        <v>35</v>
      </c>
      <c r="F1122" s="74" t="s">
        <v>40</v>
      </c>
      <c r="G1122" s="49">
        <v>9</v>
      </c>
      <c r="H1122" s="49">
        <v>4</v>
      </c>
      <c r="I1122" s="190">
        <v>15991.9</v>
      </c>
      <c r="J1122" s="190">
        <v>10666.8</v>
      </c>
      <c r="K1122" s="190">
        <v>10666.8</v>
      </c>
      <c r="L1122" s="191">
        <v>295</v>
      </c>
      <c r="M1122" s="190">
        <f t="shared" si="313"/>
        <v>906507</v>
      </c>
      <c r="N1122" s="190">
        <v>0</v>
      </c>
      <c r="O1122" s="190">
        <v>0</v>
      </c>
      <c r="P1122" s="190">
        <v>0</v>
      </c>
      <c r="Q1122" s="190">
        <f>'Таблица 3 '!C1120</f>
        <v>906507</v>
      </c>
      <c r="R1122" s="190">
        <f t="shared" si="314"/>
        <v>906507</v>
      </c>
      <c r="S1122" s="190">
        <v>0</v>
      </c>
      <c r="T1122" s="190" t="s">
        <v>791</v>
      </c>
      <c r="U1122" s="190" t="s">
        <v>791</v>
      </c>
      <c r="V1122" s="192">
        <v>2021</v>
      </c>
    </row>
    <row r="1123" spans="1:22" ht="42.75" customHeight="1" x14ac:dyDescent="0.25">
      <c r="A1123" s="74">
        <v>49</v>
      </c>
      <c r="B1123" s="50" t="s">
        <v>843</v>
      </c>
      <c r="C1123" s="74" t="s">
        <v>39</v>
      </c>
      <c r="D1123" s="74">
        <v>1985</v>
      </c>
      <c r="E1123" s="74" t="s">
        <v>35</v>
      </c>
      <c r="F1123" s="74" t="s">
        <v>46</v>
      </c>
      <c r="G1123" s="49">
        <v>5</v>
      </c>
      <c r="H1123" s="49">
        <v>4</v>
      </c>
      <c r="I1123" s="190">
        <v>5906.4</v>
      </c>
      <c r="J1123" s="190">
        <v>4709.2</v>
      </c>
      <c r="K1123" s="190">
        <v>4610.3999999999996</v>
      </c>
      <c r="L1123" s="191">
        <v>179</v>
      </c>
      <c r="M1123" s="190">
        <f t="shared" si="313"/>
        <v>4135447</v>
      </c>
      <c r="N1123" s="190">
        <v>0</v>
      </c>
      <c r="O1123" s="190">
        <v>0</v>
      </c>
      <c r="P1123" s="190">
        <v>0</v>
      </c>
      <c r="Q1123" s="190">
        <f>'Таблица 3 '!C1121</f>
        <v>4135447</v>
      </c>
      <c r="R1123" s="190">
        <f t="shared" si="314"/>
        <v>4135447</v>
      </c>
      <c r="S1123" s="190">
        <v>0</v>
      </c>
      <c r="T1123" s="190" t="s">
        <v>791</v>
      </c>
      <c r="U1123" s="190" t="s">
        <v>791</v>
      </c>
      <c r="V1123" s="192">
        <v>2019</v>
      </c>
    </row>
    <row r="1124" spans="1:22" ht="41.25" customHeight="1" x14ac:dyDescent="0.25">
      <c r="A1124" s="74">
        <v>50</v>
      </c>
      <c r="B1124" s="50" t="s">
        <v>844</v>
      </c>
      <c r="C1124" s="74" t="s">
        <v>845</v>
      </c>
      <c r="D1124" s="74">
        <v>1988</v>
      </c>
      <c r="E1124" s="74" t="s">
        <v>35</v>
      </c>
      <c r="F1124" s="74" t="s">
        <v>46</v>
      </c>
      <c r="G1124" s="49">
        <v>5</v>
      </c>
      <c r="H1124" s="49">
        <v>5</v>
      </c>
      <c r="I1124" s="190">
        <v>3825</v>
      </c>
      <c r="J1124" s="190">
        <v>3415.2</v>
      </c>
      <c r="K1124" s="190">
        <v>3415.2</v>
      </c>
      <c r="L1124" s="191">
        <v>115</v>
      </c>
      <c r="M1124" s="190">
        <f t="shared" si="313"/>
        <v>895954.58</v>
      </c>
      <c r="N1124" s="190">
        <v>0</v>
      </c>
      <c r="O1124" s="190">
        <v>0</v>
      </c>
      <c r="P1124" s="190">
        <v>0</v>
      </c>
      <c r="Q1124" s="190">
        <f>'Таблица 3 '!C1122</f>
        <v>895954.58</v>
      </c>
      <c r="R1124" s="190">
        <f t="shared" si="314"/>
        <v>895954.58</v>
      </c>
      <c r="S1124" s="190">
        <v>0</v>
      </c>
      <c r="T1124" s="190" t="s">
        <v>791</v>
      </c>
      <c r="U1124" s="190" t="s">
        <v>791</v>
      </c>
      <c r="V1124" s="192">
        <v>2019</v>
      </c>
    </row>
    <row r="1125" spans="1:22" ht="42.75" customHeight="1" x14ac:dyDescent="0.25">
      <c r="A1125" s="74">
        <v>51</v>
      </c>
      <c r="B1125" s="50" t="s">
        <v>170</v>
      </c>
      <c r="C1125" s="74" t="s">
        <v>48</v>
      </c>
      <c r="D1125" s="74">
        <v>1976</v>
      </c>
      <c r="E1125" s="74">
        <v>2022</v>
      </c>
      <c r="F1125" s="74" t="s">
        <v>46</v>
      </c>
      <c r="G1125" s="49">
        <v>5</v>
      </c>
      <c r="H1125" s="49">
        <v>5</v>
      </c>
      <c r="I1125" s="190">
        <v>5151.1000000000004</v>
      </c>
      <c r="J1125" s="190">
        <v>4557.1000000000004</v>
      </c>
      <c r="K1125" s="190">
        <v>4314.3</v>
      </c>
      <c r="L1125" s="191">
        <v>183</v>
      </c>
      <c r="M1125" s="190">
        <f t="shared" si="313"/>
        <v>1272125.8</v>
      </c>
      <c r="N1125" s="190">
        <v>0</v>
      </c>
      <c r="O1125" s="190">
        <v>0</v>
      </c>
      <c r="P1125" s="190">
        <v>0</v>
      </c>
      <c r="Q1125" s="190">
        <f>'Таблица 3 '!C1123</f>
        <v>1272125.8</v>
      </c>
      <c r="R1125" s="190">
        <f t="shared" si="314"/>
        <v>1272125.8</v>
      </c>
      <c r="S1125" s="190">
        <v>0</v>
      </c>
      <c r="T1125" s="190" t="s">
        <v>791</v>
      </c>
      <c r="U1125" s="190" t="s">
        <v>791</v>
      </c>
      <c r="V1125" s="192" t="s">
        <v>819</v>
      </c>
    </row>
    <row r="1126" spans="1:22" ht="42.75" customHeight="1" x14ac:dyDescent="0.25">
      <c r="A1126" s="74">
        <v>52</v>
      </c>
      <c r="B1126" s="50" t="s">
        <v>173</v>
      </c>
      <c r="C1126" s="74" t="s">
        <v>48</v>
      </c>
      <c r="D1126" s="74">
        <v>1978</v>
      </c>
      <c r="E1126" s="74">
        <v>2020</v>
      </c>
      <c r="F1126" s="74" t="s">
        <v>40</v>
      </c>
      <c r="G1126" s="49">
        <v>5</v>
      </c>
      <c r="H1126" s="49">
        <v>8</v>
      </c>
      <c r="I1126" s="190">
        <v>6561.3</v>
      </c>
      <c r="J1126" s="190">
        <v>6561.3</v>
      </c>
      <c r="K1126" s="190">
        <v>6230.8</v>
      </c>
      <c r="L1126" s="191">
        <v>305</v>
      </c>
      <c r="M1126" s="190">
        <f t="shared" si="313"/>
        <v>1915828.43</v>
      </c>
      <c r="N1126" s="190">
        <v>0</v>
      </c>
      <c r="O1126" s="190">
        <v>0</v>
      </c>
      <c r="P1126" s="190">
        <v>0</v>
      </c>
      <c r="Q1126" s="190">
        <f>'Таблица 3 '!C1124</f>
        <v>1915828.43</v>
      </c>
      <c r="R1126" s="190">
        <f t="shared" si="314"/>
        <v>1915828.43</v>
      </c>
      <c r="S1126" s="190">
        <v>0</v>
      </c>
      <c r="T1126" s="190" t="s">
        <v>791</v>
      </c>
      <c r="U1126" s="190" t="s">
        <v>791</v>
      </c>
      <c r="V1126" s="192">
        <v>2020</v>
      </c>
    </row>
    <row r="1127" spans="1:22" ht="40.5" customHeight="1" x14ac:dyDescent="0.25">
      <c r="A1127" s="74">
        <v>53</v>
      </c>
      <c r="B1127" s="50" t="s">
        <v>846</v>
      </c>
      <c r="C1127" s="74" t="s">
        <v>48</v>
      </c>
      <c r="D1127" s="74">
        <v>1977</v>
      </c>
      <c r="E1127" s="74" t="s">
        <v>35</v>
      </c>
      <c r="F1127" s="74" t="s">
        <v>40</v>
      </c>
      <c r="G1127" s="49">
        <v>5</v>
      </c>
      <c r="H1127" s="49">
        <v>6</v>
      </c>
      <c r="I1127" s="190">
        <v>4875.7</v>
      </c>
      <c r="J1127" s="190">
        <v>4423.8</v>
      </c>
      <c r="K1127" s="190">
        <v>4063.6</v>
      </c>
      <c r="L1127" s="191">
        <v>169</v>
      </c>
      <c r="M1127" s="190">
        <f t="shared" si="313"/>
        <v>1719466</v>
      </c>
      <c r="N1127" s="190">
        <v>0</v>
      </c>
      <c r="O1127" s="190">
        <v>0</v>
      </c>
      <c r="P1127" s="190">
        <v>0</v>
      </c>
      <c r="Q1127" s="190">
        <f>'Таблица 3 '!C1125</f>
        <v>1719466</v>
      </c>
      <c r="R1127" s="190">
        <f t="shared" si="314"/>
        <v>1719466</v>
      </c>
      <c r="S1127" s="190">
        <v>0</v>
      </c>
      <c r="T1127" s="190" t="s">
        <v>791</v>
      </c>
      <c r="U1127" s="190" t="s">
        <v>791</v>
      </c>
      <c r="V1127" s="192">
        <v>2021</v>
      </c>
    </row>
    <row r="1128" spans="1:22" s="12" customFormat="1" ht="40.5" customHeight="1" x14ac:dyDescent="0.25">
      <c r="A1128" s="74">
        <v>54</v>
      </c>
      <c r="B1128" s="50" t="s">
        <v>847</v>
      </c>
      <c r="C1128" s="74" t="s">
        <v>48</v>
      </c>
      <c r="D1128" s="74">
        <v>2013</v>
      </c>
      <c r="E1128" s="74" t="s">
        <v>35</v>
      </c>
      <c r="F1128" s="74" t="s">
        <v>40</v>
      </c>
      <c r="G1128" s="49">
        <v>13</v>
      </c>
      <c r="H1128" s="49">
        <v>4</v>
      </c>
      <c r="I1128" s="190">
        <v>20268</v>
      </c>
      <c r="J1128" s="190">
        <v>15969.14</v>
      </c>
      <c r="K1128" s="190">
        <v>15907.19</v>
      </c>
      <c r="L1128" s="191">
        <v>205</v>
      </c>
      <c r="M1128" s="190">
        <f t="shared" si="313"/>
        <v>610423</v>
      </c>
      <c r="N1128" s="190">
        <v>0</v>
      </c>
      <c r="O1128" s="190">
        <v>0</v>
      </c>
      <c r="P1128" s="190">
        <v>0</v>
      </c>
      <c r="Q1128" s="190">
        <f>'Таблица 3 '!C1126</f>
        <v>610423</v>
      </c>
      <c r="R1128" s="190">
        <f t="shared" si="314"/>
        <v>610423</v>
      </c>
      <c r="S1128" s="190">
        <v>0</v>
      </c>
      <c r="T1128" s="190" t="s">
        <v>791</v>
      </c>
      <c r="U1128" s="190" t="s">
        <v>791</v>
      </c>
      <c r="V1128" s="192">
        <v>2019</v>
      </c>
    </row>
    <row r="1129" spans="1:22" ht="60.75" customHeight="1" x14ac:dyDescent="0.25">
      <c r="A1129" s="74">
        <v>55</v>
      </c>
      <c r="B1129" s="50" t="s">
        <v>848</v>
      </c>
      <c r="C1129" s="74" t="s">
        <v>829</v>
      </c>
      <c r="D1129" s="74">
        <v>1990</v>
      </c>
      <c r="E1129" s="74" t="s">
        <v>35</v>
      </c>
      <c r="F1129" s="74" t="s">
        <v>40</v>
      </c>
      <c r="G1129" s="49">
        <v>5</v>
      </c>
      <c r="H1129" s="49">
        <v>5</v>
      </c>
      <c r="I1129" s="190">
        <v>3250.4</v>
      </c>
      <c r="J1129" s="190">
        <v>3250.4</v>
      </c>
      <c r="K1129" s="190">
        <v>3250.4</v>
      </c>
      <c r="L1129" s="191">
        <v>144</v>
      </c>
      <c r="M1129" s="190">
        <f t="shared" si="313"/>
        <v>1349713</v>
      </c>
      <c r="N1129" s="190">
        <v>0</v>
      </c>
      <c r="O1129" s="190">
        <v>0</v>
      </c>
      <c r="P1129" s="190">
        <v>0</v>
      </c>
      <c r="Q1129" s="190">
        <f>'Таблица 3 '!C1127</f>
        <v>1349713</v>
      </c>
      <c r="R1129" s="190">
        <f t="shared" si="314"/>
        <v>1349713</v>
      </c>
      <c r="S1129" s="190">
        <v>0</v>
      </c>
      <c r="T1129" s="190" t="s">
        <v>791</v>
      </c>
      <c r="U1129" s="190" t="s">
        <v>791</v>
      </c>
      <c r="V1129" s="192" t="s">
        <v>849</v>
      </c>
    </row>
    <row r="1130" spans="1:22" s="12" customFormat="1" ht="44.25" customHeight="1" x14ac:dyDescent="0.25">
      <c r="A1130" s="74">
        <v>56</v>
      </c>
      <c r="B1130" s="50" t="s">
        <v>850</v>
      </c>
      <c r="C1130" s="74" t="s">
        <v>39</v>
      </c>
      <c r="D1130" s="74">
        <v>1984</v>
      </c>
      <c r="E1130" s="74" t="s">
        <v>36</v>
      </c>
      <c r="F1130" s="74" t="s">
        <v>50</v>
      </c>
      <c r="G1130" s="49">
        <v>9</v>
      </c>
      <c r="H1130" s="49">
        <v>9</v>
      </c>
      <c r="I1130" s="190">
        <v>4610.3999999999996</v>
      </c>
      <c r="J1130" s="190">
        <v>3819.2</v>
      </c>
      <c r="K1130" s="190">
        <v>791.2</v>
      </c>
      <c r="L1130" s="191">
        <v>140</v>
      </c>
      <c r="M1130" s="190">
        <f t="shared" si="313"/>
        <v>2788526</v>
      </c>
      <c r="N1130" s="190">
        <v>0</v>
      </c>
      <c r="O1130" s="190">
        <v>0</v>
      </c>
      <c r="P1130" s="190">
        <v>0</v>
      </c>
      <c r="Q1130" s="190">
        <f>'Таблица 3 '!C1128</f>
        <v>2788526</v>
      </c>
      <c r="R1130" s="190">
        <f t="shared" si="314"/>
        <v>2788526</v>
      </c>
      <c r="S1130" s="190">
        <v>0</v>
      </c>
      <c r="T1130" s="190" t="s">
        <v>791</v>
      </c>
      <c r="U1130" s="190" t="s">
        <v>791</v>
      </c>
      <c r="V1130" s="192">
        <v>2019</v>
      </c>
    </row>
    <row r="1131" spans="1:22" ht="44.25" customHeight="1" x14ac:dyDescent="0.25">
      <c r="A1131" s="74">
        <v>57</v>
      </c>
      <c r="B1131" s="50" t="s">
        <v>540</v>
      </c>
      <c r="C1131" s="74" t="s">
        <v>39</v>
      </c>
      <c r="D1131" s="74">
        <v>1994</v>
      </c>
      <c r="E1131" s="74" t="s">
        <v>36</v>
      </c>
      <c r="F1131" s="74" t="s">
        <v>50</v>
      </c>
      <c r="G1131" s="49">
        <v>9</v>
      </c>
      <c r="H1131" s="49">
        <v>9</v>
      </c>
      <c r="I1131" s="190">
        <v>8752</v>
      </c>
      <c r="J1131" s="190">
        <v>8752</v>
      </c>
      <c r="K1131" s="190">
        <v>8752</v>
      </c>
      <c r="L1131" s="191">
        <v>153</v>
      </c>
      <c r="M1131" s="190">
        <f t="shared" si="313"/>
        <v>7445914</v>
      </c>
      <c r="N1131" s="190">
        <v>0</v>
      </c>
      <c r="O1131" s="190">
        <v>0</v>
      </c>
      <c r="P1131" s="190">
        <v>0</v>
      </c>
      <c r="Q1131" s="190">
        <f>'Таблица 3 '!C1129</f>
        <v>7445914</v>
      </c>
      <c r="R1131" s="190">
        <f t="shared" si="314"/>
        <v>7445914</v>
      </c>
      <c r="S1131" s="190">
        <v>0</v>
      </c>
      <c r="T1131" s="190" t="s">
        <v>791</v>
      </c>
      <c r="U1131" s="190" t="s">
        <v>791</v>
      </c>
      <c r="V1131" s="192" t="s">
        <v>814</v>
      </c>
    </row>
    <row r="1132" spans="1:22" ht="44.25" customHeight="1" x14ac:dyDescent="0.25">
      <c r="A1132" s="74">
        <v>58</v>
      </c>
      <c r="B1132" s="50" t="s">
        <v>851</v>
      </c>
      <c r="C1132" s="74" t="s">
        <v>48</v>
      </c>
      <c r="D1132" s="74">
        <v>1977</v>
      </c>
      <c r="E1132" s="74" t="s">
        <v>35</v>
      </c>
      <c r="F1132" s="74" t="s">
        <v>46</v>
      </c>
      <c r="G1132" s="49">
        <v>5</v>
      </c>
      <c r="H1132" s="49">
        <v>6</v>
      </c>
      <c r="I1132" s="190">
        <v>6190.2</v>
      </c>
      <c r="J1132" s="190">
        <v>4421.1000000000004</v>
      </c>
      <c r="K1132" s="190">
        <v>4393.3999999999996</v>
      </c>
      <c r="L1132" s="191">
        <v>183</v>
      </c>
      <c r="M1132" s="190">
        <f t="shared" si="313"/>
        <v>1859654</v>
      </c>
      <c r="N1132" s="190">
        <v>0</v>
      </c>
      <c r="O1132" s="190">
        <v>0</v>
      </c>
      <c r="P1132" s="190">
        <v>0</v>
      </c>
      <c r="Q1132" s="190">
        <f>'Таблица 3 '!C1130</f>
        <v>1859654</v>
      </c>
      <c r="R1132" s="190">
        <f t="shared" si="314"/>
        <v>1859654</v>
      </c>
      <c r="S1132" s="190">
        <v>0</v>
      </c>
      <c r="T1132" s="190" t="s">
        <v>791</v>
      </c>
      <c r="U1132" s="190" t="s">
        <v>791</v>
      </c>
      <c r="V1132" s="192">
        <v>2020</v>
      </c>
    </row>
    <row r="1133" spans="1:22" ht="44.25" customHeight="1" x14ac:dyDescent="0.25">
      <c r="A1133" s="74">
        <v>59</v>
      </c>
      <c r="B1133" s="50" t="s">
        <v>852</v>
      </c>
      <c r="C1133" s="74" t="s">
        <v>39</v>
      </c>
      <c r="D1133" s="74">
        <v>1980</v>
      </c>
      <c r="E1133" s="74" t="s">
        <v>36</v>
      </c>
      <c r="F1133" s="74" t="s">
        <v>50</v>
      </c>
      <c r="G1133" s="49">
        <v>5</v>
      </c>
      <c r="H1133" s="49">
        <v>5</v>
      </c>
      <c r="I1133" s="190">
        <v>3656.8</v>
      </c>
      <c r="J1133" s="190">
        <v>2867.6</v>
      </c>
      <c r="K1133" s="190">
        <v>2867.6</v>
      </c>
      <c r="L1133" s="191">
        <v>127</v>
      </c>
      <c r="M1133" s="190">
        <f t="shared" si="313"/>
        <v>1560209.4</v>
      </c>
      <c r="N1133" s="190">
        <v>0</v>
      </c>
      <c r="O1133" s="190">
        <v>0</v>
      </c>
      <c r="P1133" s="190">
        <v>0</v>
      </c>
      <c r="Q1133" s="190">
        <f>'Таблица 3 '!C1131</f>
        <v>1560209.4</v>
      </c>
      <c r="R1133" s="190">
        <f t="shared" si="314"/>
        <v>1560209.4</v>
      </c>
      <c r="S1133" s="190">
        <v>0</v>
      </c>
      <c r="T1133" s="190" t="s">
        <v>791</v>
      </c>
      <c r="U1133" s="190" t="s">
        <v>791</v>
      </c>
      <c r="V1133" s="192">
        <v>2021.2021999999999</v>
      </c>
    </row>
    <row r="1134" spans="1:22" ht="44.25" customHeight="1" x14ac:dyDescent="0.25">
      <c r="A1134" s="74">
        <v>60</v>
      </c>
      <c r="B1134" s="50" t="s">
        <v>543</v>
      </c>
      <c r="C1134" s="74" t="s">
        <v>48</v>
      </c>
      <c r="D1134" s="74">
        <v>1972</v>
      </c>
      <c r="E1134" s="74" t="s">
        <v>35</v>
      </c>
      <c r="F1134" s="74" t="s">
        <v>40</v>
      </c>
      <c r="G1134" s="49">
        <v>5</v>
      </c>
      <c r="H1134" s="49">
        <v>4</v>
      </c>
      <c r="I1134" s="190">
        <v>3439.5</v>
      </c>
      <c r="J1134" s="190">
        <v>3166</v>
      </c>
      <c r="K1134" s="190">
        <v>2986.1</v>
      </c>
      <c r="L1134" s="191">
        <v>164</v>
      </c>
      <c r="M1134" s="190">
        <f t="shared" si="313"/>
        <v>1580000</v>
      </c>
      <c r="N1134" s="190">
        <v>0</v>
      </c>
      <c r="O1134" s="190">
        <v>0</v>
      </c>
      <c r="P1134" s="190">
        <v>0</v>
      </c>
      <c r="Q1134" s="190">
        <f>'Таблица 3 '!C1132</f>
        <v>1580000</v>
      </c>
      <c r="R1134" s="190">
        <f t="shared" si="314"/>
        <v>1580000</v>
      </c>
      <c r="S1134" s="190">
        <v>0</v>
      </c>
      <c r="T1134" s="190" t="s">
        <v>791</v>
      </c>
      <c r="U1134" s="190" t="s">
        <v>791</v>
      </c>
      <c r="V1134" s="192">
        <v>2022</v>
      </c>
    </row>
    <row r="1135" spans="1:22" s="12" customFormat="1" ht="44.25" customHeight="1" x14ac:dyDescent="0.25">
      <c r="A1135" s="74">
        <v>61</v>
      </c>
      <c r="B1135" s="50" t="s">
        <v>545</v>
      </c>
      <c r="C1135" s="74" t="s">
        <v>39</v>
      </c>
      <c r="D1135" s="74">
        <v>1989</v>
      </c>
      <c r="E1135" s="74" t="s">
        <v>36</v>
      </c>
      <c r="F1135" s="74" t="s">
        <v>50</v>
      </c>
      <c r="G1135" s="49">
        <v>10</v>
      </c>
      <c r="H1135" s="49">
        <v>10</v>
      </c>
      <c r="I1135" s="190">
        <v>3862.3</v>
      </c>
      <c r="J1135" s="190">
        <v>3862.3</v>
      </c>
      <c r="K1135" s="190">
        <v>3862.3</v>
      </c>
      <c r="L1135" s="191">
        <v>145</v>
      </c>
      <c r="M1135" s="190">
        <f t="shared" si="313"/>
        <v>1774106</v>
      </c>
      <c r="N1135" s="190">
        <v>0</v>
      </c>
      <c r="O1135" s="190">
        <v>0</v>
      </c>
      <c r="P1135" s="190">
        <v>0</v>
      </c>
      <c r="Q1135" s="190">
        <f>'Таблица 3 '!C1133</f>
        <v>1774106</v>
      </c>
      <c r="R1135" s="190">
        <f t="shared" si="314"/>
        <v>1774106</v>
      </c>
      <c r="S1135" s="190">
        <v>0</v>
      </c>
      <c r="T1135" s="190" t="s">
        <v>791</v>
      </c>
      <c r="U1135" s="190" t="s">
        <v>791</v>
      </c>
      <c r="V1135" s="192" t="s">
        <v>814</v>
      </c>
    </row>
    <row r="1136" spans="1:22" s="7" customFormat="1" ht="62.25" customHeight="1" x14ac:dyDescent="0.25">
      <c r="A1136" s="74">
        <v>62</v>
      </c>
      <c r="B1136" s="50" t="s">
        <v>546</v>
      </c>
      <c r="C1136" s="74" t="s">
        <v>853</v>
      </c>
      <c r="D1136" s="74">
        <v>1997</v>
      </c>
      <c r="E1136" s="74" t="s">
        <v>35</v>
      </c>
      <c r="F1136" s="74" t="s">
        <v>72</v>
      </c>
      <c r="G1136" s="49">
        <v>12</v>
      </c>
      <c r="H1136" s="49">
        <v>1</v>
      </c>
      <c r="I1136" s="190">
        <v>8382.9</v>
      </c>
      <c r="J1136" s="190">
        <v>6230.6</v>
      </c>
      <c r="K1136" s="190">
        <v>6230.6</v>
      </c>
      <c r="L1136" s="191">
        <v>66</v>
      </c>
      <c r="M1136" s="190">
        <f t="shared" si="313"/>
        <v>1930005</v>
      </c>
      <c r="N1136" s="190">
        <v>0</v>
      </c>
      <c r="O1136" s="190">
        <v>0</v>
      </c>
      <c r="P1136" s="190">
        <v>0</v>
      </c>
      <c r="Q1136" s="190">
        <f>'Таблица 3 '!C1134</f>
        <v>1930005</v>
      </c>
      <c r="R1136" s="190">
        <f t="shared" si="314"/>
        <v>1930005</v>
      </c>
      <c r="S1136" s="190">
        <v>0</v>
      </c>
      <c r="T1136" s="190" t="s">
        <v>791</v>
      </c>
      <c r="U1136" s="190" t="s">
        <v>791</v>
      </c>
      <c r="V1136" s="192" t="s">
        <v>854</v>
      </c>
    </row>
    <row r="1137" spans="1:22" ht="44.25" customHeight="1" x14ac:dyDescent="0.25">
      <c r="A1137" s="74">
        <v>63</v>
      </c>
      <c r="B1137" s="50" t="s">
        <v>855</v>
      </c>
      <c r="C1137" s="74" t="s">
        <v>39</v>
      </c>
      <c r="D1137" s="74">
        <v>1974</v>
      </c>
      <c r="E1137" s="74" t="s">
        <v>35</v>
      </c>
      <c r="F1137" s="74" t="s">
        <v>50</v>
      </c>
      <c r="G1137" s="49">
        <v>5</v>
      </c>
      <c r="H1137" s="49">
        <v>8</v>
      </c>
      <c r="I1137" s="190">
        <v>6734</v>
      </c>
      <c r="J1137" s="190">
        <v>6212</v>
      </c>
      <c r="K1137" s="190">
        <v>5808.2</v>
      </c>
      <c r="L1137" s="191">
        <v>123</v>
      </c>
      <c r="M1137" s="190">
        <f t="shared" si="313"/>
        <v>3651064.2</v>
      </c>
      <c r="N1137" s="190">
        <v>0</v>
      </c>
      <c r="O1137" s="190">
        <v>0</v>
      </c>
      <c r="P1137" s="190">
        <v>0</v>
      </c>
      <c r="Q1137" s="190">
        <f>'Таблица 3 '!C1135</f>
        <v>3651064.2</v>
      </c>
      <c r="R1137" s="190">
        <f t="shared" si="314"/>
        <v>3651064.2</v>
      </c>
      <c r="S1137" s="190">
        <v>0</v>
      </c>
      <c r="T1137" s="190" t="s">
        <v>791</v>
      </c>
      <c r="U1137" s="190" t="s">
        <v>791</v>
      </c>
      <c r="V1137" s="192" t="s">
        <v>856</v>
      </c>
    </row>
    <row r="1138" spans="1:22" ht="44.25" customHeight="1" x14ac:dyDescent="0.25">
      <c r="A1138" s="74">
        <v>64</v>
      </c>
      <c r="B1138" s="50" t="s">
        <v>199</v>
      </c>
      <c r="C1138" s="74" t="s">
        <v>48</v>
      </c>
      <c r="D1138" s="74">
        <v>1992</v>
      </c>
      <c r="E1138" s="74">
        <v>2018</v>
      </c>
      <c r="F1138" s="74" t="s">
        <v>46</v>
      </c>
      <c r="G1138" s="49">
        <v>10</v>
      </c>
      <c r="H1138" s="49">
        <v>6</v>
      </c>
      <c r="I1138" s="190">
        <v>12951.1</v>
      </c>
      <c r="J1138" s="190">
        <v>12946.9</v>
      </c>
      <c r="K1138" s="190">
        <v>12057.3</v>
      </c>
      <c r="L1138" s="191">
        <v>471</v>
      </c>
      <c r="M1138" s="190">
        <f t="shared" si="313"/>
        <v>2628413</v>
      </c>
      <c r="N1138" s="190">
        <v>0</v>
      </c>
      <c r="O1138" s="190">
        <v>0</v>
      </c>
      <c r="P1138" s="190">
        <v>0</v>
      </c>
      <c r="Q1138" s="190">
        <f>'Таблица 3 '!C1136</f>
        <v>2628413</v>
      </c>
      <c r="R1138" s="190">
        <f t="shared" si="314"/>
        <v>2628413</v>
      </c>
      <c r="S1138" s="190">
        <v>0</v>
      </c>
      <c r="T1138" s="190" t="s">
        <v>791</v>
      </c>
      <c r="U1138" s="190" t="s">
        <v>791</v>
      </c>
      <c r="V1138" s="192" t="s">
        <v>857</v>
      </c>
    </row>
    <row r="1139" spans="1:22" ht="44.25" customHeight="1" x14ac:dyDescent="0.25">
      <c r="A1139" s="74">
        <v>65</v>
      </c>
      <c r="B1139" s="50" t="s">
        <v>858</v>
      </c>
      <c r="C1139" s="74" t="s">
        <v>48</v>
      </c>
      <c r="D1139" s="74">
        <v>1965</v>
      </c>
      <c r="E1139" s="74" t="s">
        <v>35</v>
      </c>
      <c r="F1139" s="74" t="s">
        <v>40</v>
      </c>
      <c r="G1139" s="49">
        <v>5</v>
      </c>
      <c r="H1139" s="49">
        <v>4</v>
      </c>
      <c r="I1139" s="190">
        <v>3329.4</v>
      </c>
      <c r="J1139" s="190">
        <v>3329.1</v>
      </c>
      <c r="K1139" s="190">
        <v>3200</v>
      </c>
      <c r="L1139" s="191">
        <v>140</v>
      </c>
      <c r="M1139" s="190">
        <f t="shared" ref="M1139:M1152" si="315">SUM(N1139:Q1139)</f>
        <v>1834266.05</v>
      </c>
      <c r="N1139" s="190">
        <v>0</v>
      </c>
      <c r="O1139" s="190">
        <v>0</v>
      </c>
      <c r="P1139" s="190">
        <v>0</v>
      </c>
      <c r="Q1139" s="190">
        <f>'Таблица 3 '!C1137</f>
        <v>1834266.05</v>
      </c>
      <c r="R1139" s="190">
        <f t="shared" ref="R1139:R1152" si="316">Q1139</f>
        <v>1834266.05</v>
      </c>
      <c r="S1139" s="190">
        <v>0</v>
      </c>
      <c r="T1139" s="190" t="s">
        <v>791</v>
      </c>
      <c r="U1139" s="190" t="s">
        <v>791</v>
      </c>
      <c r="V1139" s="192">
        <v>2022</v>
      </c>
    </row>
    <row r="1140" spans="1:22" ht="44.25" customHeight="1" x14ac:dyDescent="0.25">
      <c r="A1140" s="74">
        <v>66</v>
      </c>
      <c r="B1140" s="50" t="s">
        <v>859</v>
      </c>
      <c r="C1140" s="74" t="s">
        <v>48</v>
      </c>
      <c r="D1140" s="74">
        <v>2005</v>
      </c>
      <c r="E1140" s="74" t="s">
        <v>35</v>
      </c>
      <c r="F1140" s="74" t="s">
        <v>40</v>
      </c>
      <c r="G1140" s="49">
        <v>5</v>
      </c>
      <c r="H1140" s="49">
        <v>3</v>
      </c>
      <c r="I1140" s="190">
        <v>4070.1</v>
      </c>
      <c r="J1140" s="190">
        <v>3379.54</v>
      </c>
      <c r="K1140" s="190">
        <v>3059.44</v>
      </c>
      <c r="L1140" s="191">
        <v>79</v>
      </c>
      <c r="M1140" s="190">
        <f t="shared" si="315"/>
        <v>560653</v>
      </c>
      <c r="N1140" s="190">
        <v>0</v>
      </c>
      <c r="O1140" s="190">
        <v>0</v>
      </c>
      <c r="P1140" s="190">
        <v>0</v>
      </c>
      <c r="Q1140" s="190">
        <f>'Таблица 3 '!C1138</f>
        <v>560653</v>
      </c>
      <c r="R1140" s="190">
        <f t="shared" si="316"/>
        <v>560653</v>
      </c>
      <c r="S1140" s="190">
        <v>0</v>
      </c>
      <c r="T1140" s="190" t="s">
        <v>791</v>
      </c>
      <c r="U1140" s="190" t="s">
        <v>791</v>
      </c>
      <c r="V1140" s="192">
        <v>2019</v>
      </c>
    </row>
    <row r="1141" spans="1:22" ht="44.25" customHeight="1" x14ac:dyDescent="0.25">
      <c r="A1141" s="74">
        <v>67</v>
      </c>
      <c r="B1141" s="50" t="s">
        <v>201</v>
      </c>
      <c r="C1141" s="74" t="s">
        <v>48</v>
      </c>
      <c r="D1141" s="74">
        <v>1972</v>
      </c>
      <c r="E1141" s="74" t="s">
        <v>35</v>
      </c>
      <c r="F1141" s="74" t="s">
        <v>40</v>
      </c>
      <c r="G1141" s="49">
        <v>6</v>
      </c>
      <c r="H1141" s="49">
        <v>6</v>
      </c>
      <c r="I1141" s="190">
        <v>7394.8</v>
      </c>
      <c r="J1141" s="190">
        <v>5427.1</v>
      </c>
      <c r="K1141" s="190">
        <v>5290.7</v>
      </c>
      <c r="L1141" s="191">
        <v>231</v>
      </c>
      <c r="M1141" s="190">
        <f t="shared" si="315"/>
        <v>1900000</v>
      </c>
      <c r="N1141" s="190">
        <v>0</v>
      </c>
      <c r="O1141" s="190">
        <v>0</v>
      </c>
      <c r="P1141" s="190">
        <v>0</v>
      </c>
      <c r="Q1141" s="190">
        <f>'Таблица 3 '!C1139</f>
        <v>1900000</v>
      </c>
      <c r="R1141" s="190">
        <f t="shared" si="316"/>
        <v>1900000</v>
      </c>
      <c r="S1141" s="190">
        <v>0</v>
      </c>
      <c r="T1141" s="190" t="s">
        <v>791</v>
      </c>
      <c r="U1141" s="190" t="s">
        <v>791</v>
      </c>
      <c r="V1141" s="192">
        <v>2020</v>
      </c>
    </row>
    <row r="1142" spans="1:22" ht="44.25" customHeight="1" x14ac:dyDescent="0.25">
      <c r="A1142" s="74">
        <v>68</v>
      </c>
      <c r="B1142" s="50" t="s">
        <v>860</v>
      </c>
      <c r="C1142" s="74" t="s">
        <v>39</v>
      </c>
      <c r="D1142" s="74">
        <v>1994</v>
      </c>
      <c r="E1142" s="74" t="s">
        <v>36</v>
      </c>
      <c r="F1142" s="74" t="s">
        <v>50</v>
      </c>
      <c r="G1142" s="49">
        <v>10</v>
      </c>
      <c r="H1142" s="49">
        <v>10</v>
      </c>
      <c r="I1142" s="190">
        <v>4263</v>
      </c>
      <c r="J1142" s="190">
        <v>4263</v>
      </c>
      <c r="K1142" s="190">
        <v>4263</v>
      </c>
      <c r="L1142" s="191">
        <v>163</v>
      </c>
      <c r="M1142" s="190">
        <f t="shared" si="315"/>
        <v>1682083.02</v>
      </c>
      <c r="N1142" s="190">
        <v>0</v>
      </c>
      <c r="O1142" s="190">
        <v>0</v>
      </c>
      <c r="P1142" s="190">
        <v>0</v>
      </c>
      <c r="Q1142" s="190">
        <f>'Таблица 3 '!C1140</f>
        <v>1682083.02</v>
      </c>
      <c r="R1142" s="190">
        <f t="shared" si="316"/>
        <v>1682083.02</v>
      </c>
      <c r="S1142" s="190">
        <v>0</v>
      </c>
      <c r="T1142" s="190" t="s">
        <v>791</v>
      </c>
      <c r="U1142" s="190" t="s">
        <v>791</v>
      </c>
      <c r="V1142" s="192" t="s">
        <v>814</v>
      </c>
    </row>
    <row r="1143" spans="1:22" ht="44.25" customHeight="1" x14ac:dyDescent="0.25">
      <c r="A1143" s="74">
        <v>69</v>
      </c>
      <c r="B1143" s="50" t="s">
        <v>724</v>
      </c>
      <c r="C1143" s="74" t="s">
        <v>39</v>
      </c>
      <c r="D1143" s="74">
        <v>1995</v>
      </c>
      <c r="E1143" s="74" t="s">
        <v>36</v>
      </c>
      <c r="F1143" s="74" t="s">
        <v>50</v>
      </c>
      <c r="G1143" s="49">
        <v>9</v>
      </c>
      <c r="H1143" s="49">
        <v>9</v>
      </c>
      <c r="I1143" s="190">
        <v>7103.1</v>
      </c>
      <c r="J1143" s="190">
        <v>7103.1</v>
      </c>
      <c r="K1143" s="190">
        <v>7103.1</v>
      </c>
      <c r="L1143" s="191">
        <v>145</v>
      </c>
      <c r="M1143" s="190">
        <f t="shared" si="315"/>
        <v>706255</v>
      </c>
      <c r="N1143" s="190">
        <v>0</v>
      </c>
      <c r="O1143" s="190">
        <v>0</v>
      </c>
      <c r="P1143" s="190">
        <v>0</v>
      </c>
      <c r="Q1143" s="190">
        <f>'Таблица 3 '!C1141</f>
        <v>706255</v>
      </c>
      <c r="R1143" s="190">
        <f t="shared" si="316"/>
        <v>706255</v>
      </c>
      <c r="S1143" s="190">
        <v>0</v>
      </c>
      <c r="T1143" s="190" t="s">
        <v>791</v>
      </c>
      <c r="U1143" s="190" t="s">
        <v>791</v>
      </c>
      <c r="V1143" s="192" t="s">
        <v>861</v>
      </c>
    </row>
    <row r="1144" spans="1:22" s="7" customFormat="1" ht="44.25" customHeight="1" x14ac:dyDescent="0.25">
      <c r="A1144" s="74"/>
      <c r="B1144" s="50" t="s">
        <v>221</v>
      </c>
      <c r="C1144" s="74" t="s">
        <v>39</v>
      </c>
      <c r="D1144" s="67">
        <v>1982</v>
      </c>
      <c r="E1144" s="193" t="s">
        <v>36</v>
      </c>
      <c r="F1144" s="194" t="s">
        <v>40</v>
      </c>
      <c r="G1144" s="193">
        <v>5</v>
      </c>
      <c r="H1144" s="193">
        <v>4</v>
      </c>
      <c r="I1144" s="195">
        <v>3757.9</v>
      </c>
      <c r="J1144" s="195">
        <v>2713.5</v>
      </c>
      <c r="K1144" s="195">
        <v>2713.5</v>
      </c>
      <c r="L1144" s="196">
        <v>108</v>
      </c>
      <c r="M1144" s="190">
        <f t="shared" si="315"/>
        <v>-208172</v>
      </c>
      <c r="N1144" s="190">
        <v>0</v>
      </c>
      <c r="O1144" s="190">
        <v>0</v>
      </c>
      <c r="P1144" s="190">
        <v>0</v>
      </c>
      <c r="Q1144" s="190">
        <f>'Таблица 3 '!C1142</f>
        <v>-208172</v>
      </c>
      <c r="R1144" s="190">
        <f t="shared" si="316"/>
        <v>-208172</v>
      </c>
      <c r="S1144" s="190">
        <v>0</v>
      </c>
      <c r="T1144" s="190" t="s">
        <v>791</v>
      </c>
      <c r="U1144" s="190" t="s">
        <v>791</v>
      </c>
      <c r="V1144" s="192">
        <v>2020</v>
      </c>
    </row>
    <row r="1145" spans="1:22" ht="44.25" customHeight="1" x14ac:dyDescent="0.25">
      <c r="A1145" s="74">
        <v>70</v>
      </c>
      <c r="B1145" s="50" t="s">
        <v>222</v>
      </c>
      <c r="C1145" s="74" t="s">
        <v>48</v>
      </c>
      <c r="D1145" s="74">
        <v>1978</v>
      </c>
      <c r="E1145" s="74">
        <v>2019</v>
      </c>
      <c r="F1145" s="74" t="s">
        <v>72</v>
      </c>
      <c r="G1145" s="49">
        <v>5</v>
      </c>
      <c r="H1145" s="49">
        <v>6</v>
      </c>
      <c r="I1145" s="190">
        <v>5712.9</v>
      </c>
      <c r="J1145" s="190">
        <v>4867.12</v>
      </c>
      <c r="K1145" s="190">
        <v>4469.5200000000004</v>
      </c>
      <c r="L1145" s="191">
        <v>184</v>
      </c>
      <c r="M1145" s="190">
        <f t="shared" si="315"/>
        <v>606807</v>
      </c>
      <c r="N1145" s="190">
        <v>0</v>
      </c>
      <c r="O1145" s="190">
        <v>0</v>
      </c>
      <c r="P1145" s="190">
        <v>0</v>
      </c>
      <c r="Q1145" s="190">
        <f>'Таблица 3 '!C1143</f>
        <v>606807</v>
      </c>
      <c r="R1145" s="190">
        <f t="shared" si="316"/>
        <v>606807</v>
      </c>
      <c r="S1145" s="190">
        <v>0</v>
      </c>
      <c r="T1145" s="190" t="s">
        <v>791</v>
      </c>
      <c r="U1145" s="190" t="s">
        <v>791</v>
      </c>
      <c r="V1145" s="192">
        <v>2020</v>
      </c>
    </row>
    <row r="1146" spans="1:22" s="12" customFormat="1" ht="44.25" customHeight="1" x14ac:dyDescent="0.25">
      <c r="A1146" s="74">
        <v>71</v>
      </c>
      <c r="B1146" s="50" t="s">
        <v>862</v>
      </c>
      <c r="C1146" s="74" t="s">
        <v>48</v>
      </c>
      <c r="D1146" s="74">
        <v>1991</v>
      </c>
      <c r="E1146" s="74" t="s">
        <v>35</v>
      </c>
      <c r="F1146" s="74" t="s">
        <v>40</v>
      </c>
      <c r="G1146" s="49">
        <v>9</v>
      </c>
      <c r="H1146" s="49">
        <v>1</v>
      </c>
      <c r="I1146" s="190">
        <v>7900</v>
      </c>
      <c r="J1146" s="190">
        <v>4900.1099999999997</v>
      </c>
      <c r="K1146" s="190">
        <v>4549.71</v>
      </c>
      <c r="L1146" s="191">
        <v>208</v>
      </c>
      <c r="M1146" s="190">
        <f t="shared" si="315"/>
        <v>1735510</v>
      </c>
      <c r="N1146" s="190">
        <v>0</v>
      </c>
      <c r="O1146" s="190">
        <v>0</v>
      </c>
      <c r="P1146" s="190">
        <v>0</v>
      </c>
      <c r="Q1146" s="190">
        <f>'Таблица 3 '!C1144</f>
        <v>1735510</v>
      </c>
      <c r="R1146" s="190">
        <f t="shared" si="316"/>
        <v>1735510</v>
      </c>
      <c r="S1146" s="190">
        <v>0</v>
      </c>
      <c r="T1146" s="190" t="s">
        <v>791</v>
      </c>
      <c r="U1146" s="190" t="s">
        <v>791</v>
      </c>
      <c r="V1146" s="192">
        <v>2021</v>
      </c>
    </row>
    <row r="1147" spans="1:22" s="7" customFormat="1" ht="57.75" customHeight="1" x14ac:dyDescent="0.25">
      <c r="A1147" s="74">
        <v>72</v>
      </c>
      <c r="B1147" s="50" t="s">
        <v>562</v>
      </c>
      <c r="C1147" s="197" t="s">
        <v>863</v>
      </c>
      <c r="D1147" s="74">
        <v>1990</v>
      </c>
      <c r="E1147" s="74" t="s">
        <v>35</v>
      </c>
      <c r="F1147" s="74" t="s">
        <v>46</v>
      </c>
      <c r="G1147" s="49">
        <v>9</v>
      </c>
      <c r="H1147" s="49">
        <v>6</v>
      </c>
      <c r="I1147" s="190">
        <v>14818.6</v>
      </c>
      <c r="J1147" s="190">
        <v>11650.4</v>
      </c>
      <c r="K1147" s="190">
        <v>11650.4</v>
      </c>
      <c r="L1147" s="191">
        <v>445</v>
      </c>
      <c r="M1147" s="190">
        <f t="shared" si="315"/>
        <v>3434789.83</v>
      </c>
      <c r="N1147" s="190">
        <v>0</v>
      </c>
      <c r="O1147" s="190">
        <v>0</v>
      </c>
      <c r="P1147" s="190">
        <v>0</v>
      </c>
      <c r="Q1147" s="190">
        <f>'Таблица 3 '!C1145</f>
        <v>3434789.83</v>
      </c>
      <c r="R1147" s="190">
        <f t="shared" si="316"/>
        <v>3434789.83</v>
      </c>
      <c r="S1147" s="190">
        <v>0</v>
      </c>
      <c r="T1147" s="190" t="s">
        <v>791</v>
      </c>
      <c r="U1147" s="190" t="s">
        <v>791</v>
      </c>
      <c r="V1147" s="192">
        <v>2021</v>
      </c>
    </row>
    <row r="1148" spans="1:22" ht="56.25" customHeight="1" x14ac:dyDescent="0.25">
      <c r="A1148" s="74">
        <v>73</v>
      </c>
      <c r="B1148" s="50" t="s">
        <v>864</v>
      </c>
      <c r="C1148" s="74" t="s">
        <v>865</v>
      </c>
      <c r="D1148" s="74">
        <v>1965</v>
      </c>
      <c r="E1148" s="74" t="s">
        <v>35</v>
      </c>
      <c r="F1148" s="74" t="s">
        <v>40</v>
      </c>
      <c r="G1148" s="49">
        <v>2</v>
      </c>
      <c r="H1148" s="49">
        <v>2</v>
      </c>
      <c r="I1148" s="190">
        <v>688.7</v>
      </c>
      <c r="J1148" s="190">
        <v>652</v>
      </c>
      <c r="K1148" s="190">
        <v>520.70000000000005</v>
      </c>
      <c r="L1148" s="191">
        <v>32</v>
      </c>
      <c r="M1148" s="190">
        <f t="shared" si="315"/>
        <v>150078</v>
      </c>
      <c r="N1148" s="190">
        <v>0</v>
      </c>
      <c r="O1148" s="190">
        <v>0</v>
      </c>
      <c r="P1148" s="190">
        <v>0</v>
      </c>
      <c r="Q1148" s="190">
        <f>'Таблица 3 '!C1146</f>
        <v>150078</v>
      </c>
      <c r="R1148" s="190">
        <f t="shared" si="316"/>
        <v>150078</v>
      </c>
      <c r="S1148" s="190">
        <v>0</v>
      </c>
      <c r="T1148" s="190" t="s">
        <v>791</v>
      </c>
      <c r="U1148" s="190" t="s">
        <v>791</v>
      </c>
      <c r="V1148" s="192">
        <v>2021</v>
      </c>
    </row>
    <row r="1149" spans="1:22" ht="56.25" customHeight="1" x14ac:dyDescent="0.25">
      <c r="A1149" s="74">
        <v>74</v>
      </c>
      <c r="B1149" s="50" t="s">
        <v>726</v>
      </c>
      <c r="C1149" s="74" t="s">
        <v>866</v>
      </c>
      <c r="D1149" s="74">
        <v>1979</v>
      </c>
      <c r="E1149" s="74" t="s">
        <v>35</v>
      </c>
      <c r="F1149" s="74" t="s">
        <v>46</v>
      </c>
      <c r="G1149" s="49">
        <v>5</v>
      </c>
      <c r="H1149" s="49">
        <v>4</v>
      </c>
      <c r="I1149" s="190">
        <v>3731.8</v>
      </c>
      <c r="J1149" s="190">
        <v>3743.3</v>
      </c>
      <c r="K1149" s="190">
        <v>2665.8</v>
      </c>
      <c r="L1149" s="191">
        <v>177</v>
      </c>
      <c r="M1149" s="190">
        <f t="shared" si="315"/>
        <v>1095291</v>
      </c>
      <c r="N1149" s="190">
        <v>0</v>
      </c>
      <c r="O1149" s="190">
        <v>0</v>
      </c>
      <c r="P1149" s="190">
        <v>0</v>
      </c>
      <c r="Q1149" s="190">
        <f>'Таблица 3 '!C1147</f>
        <v>1095291</v>
      </c>
      <c r="R1149" s="190">
        <f t="shared" si="316"/>
        <v>1095291</v>
      </c>
      <c r="S1149" s="190">
        <v>0</v>
      </c>
      <c r="T1149" s="190" t="s">
        <v>791</v>
      </c>
      <c r="U1149" s="190" t="s">
        <v>791</v>
      </c>
      <c r="V1149" s="192">
        <v>2021</v>
      </c>
    </row>
    <row r="1150" spans="1:22" ht="45" customHeight="1" x14ac:dyDescent="0.25">
      <c r="A1150" s="74">
        <v>75</v>
      </c>
      <c r="B1150" s="50" t="s">
        <v>867</v>
      </c>
      <c r="C1150" s="74" t="s">
        <v>48</v>
      </c>
      <c r="D1150" s="74">
        <v>1993</v>
      </c>
      <c r="E1150" s="74" t="s">
        <v>35</v>
      </c>
      <c r="F1150" s="74" t="s">
        <v>46</v>
      </c>
      <c r="G1150" s="49">
        <v>5</v>
      </c>
      <c r="H1150" s="49">
        <v>3</v>
      </c>
      <c r="I1150" s="190">
        <v>3822.9</v>
      </c>
      <c r="J1150" s="190">
        <v>3276.5</v>
      </c>
      <c r="K1150" s="190">
        <v>2906.5</v>
      </c>
      <c r="L1150" s="191">
        <v>136</v>
      </c>
      <c r="M1150" s="190">
        <f t="shared" si="315"/>
        <v>819190.76</v>
      </c>
      <c r="N1150" s="190">
        <v>0</v>
      </c>
      <c r="O1150" s="190">
        <v>0</v>
      </c>
      <c r="P1150" s="190">
        <v>0</v>
      </c>
      <c r="Q1150" s="190">
        <f>'Таблица 3 '!C1148</f>
        <v>819190.76</v>
      </c>
      <c r="R1150" s="190">
        <f t="shared" si="316"/>
        <v>819190.76</v>
      </c>
      <c r="S1150" s="190">
        <v>0</v>
      </c>
      <c r="T1150" s="190" t="s">
        <v>791</v>
      </c>
      <c r="U1150" s="190" t="s">
        <v>791</v>
      </c>
      <c r="V1150" s="192">
        <v>2020</v>
      </c>
    </row>
    <row r="1151" spans="1:22" s="2" customFormat="1" ht="28.5" customHeight="1" x14ac:dyDescent="0.25">
      <c r="A1151" s="73" t="s">
        <v>235</v>
      </c>
      <c r="B1151" s="73"/>
      <c r="C1151" s="125" t="s">
        <v>35</v>
      </c>
      <c r="D1151" s="125" t="s">
        <v>35</v>
      </c>
      <c r="E1151" s="125" t="s">
        <v>35</v>
      </c>
      <c r="F1151" s="125" t="s">
        <v>35</v>
      </c>
      <c r="G1151" s="56" t="s">
        <v>35</v>
      </c>
      <c r="H1151" s="56" t="s">
        <v>35</v>
      </c>
      <c r="I1151" s="188">
        <f>I1152</f>
        <v>3007.78</v>
      </c>
      <c r="J1151" s="188">
        <f t="shared" ref="J1151:S1151" si="317">J1152</f>
        <v>3007.78</v>
      </c>
      <c r="K1151" s="188">
        <f t="shared" si="317"/>
        <v>3007.78</v>
      </c>
      <c r="L1151" s="189">
        <f t="shared" si="317"/>
        <v>53</v>
      </c>
      <c r="M1151" s="188">
        <f t="shared" si="317"/>
        <v>356232</v>
      </c>
      <c r="N1151" s="188">
        <f t="shared" si="317"/>
        <v>0</v>
      </c>
      <c r="O1151" s="188">
        <f t="shared" si="317"/>
        <v>0</v>
      </c>
      <c r="P1151" s="188">
        <f t="shared" si="317"/>
        <v>0</v>
      </c>
      <c r="Q1151" s="188">
        <f t="shared" si="317"/>
        <v>356232</v>
      </c>
      <c r="R1151" s="188">
        <f t="shared" si="317"/>
        <v>356232</v>
      </c>
      <c r="S1151" s="188">
        <f t="shared" si="317"/>
        <v>0</v>
      </c>
      <c r="T1151" s="188" t="s">
        <v>36</v>
      </c>
      <c r="U1151" s="188" t="s">
        <v>36</v>
      </c>
      <c r="V1151" s="198" t="s">
        <v>36</v>
      </c>
    </row>
    <row r="1152" spans="1:22" ht="45" customHeight="1" x14ac:dyDescent="0.25">
      <c r="A1152" s="74">
        <v>1</v>
      </c>
      <c r="B1152" s="50" t="s">
        <v>868</v>
      </c>
      <c r="C1152" s="74" t="s">
        <v>48</v>
      </c>
      <c r="D1152" s="74">
        <v>1970</v>
      </c>
      <c r="E1152" s="74" t="s">
        <v>36</v>
      </c>
      <c r="F1152" s="74" t="s">
        <v>61</v>
      </c>
      <c r="G1152" s="49">
        <v>5</v>
      </c>
      <c r="H1152" s="49">
        <v>3</v>
      </c>
      <c r="I1152" s="190">
        <v>3007.78</v>
      </c>
      <c r="J1152" s="190">
        <v>3007.78</v>
      </c>
      <c r="K1152" s="190">
        <v>3007.78</v>
      </c>
      <c r="L1152" s="191">
        <v>53</v>
      </c>
      <c r="M1152" s="190">
        <f t="shared" si="315"/>
        <v>356232</v>
      </c>
      <c r="N1152" s="190">
        <v>0</v>
      </c>
      <c r="O1152" s="190">
        <v>0</v>
      </c>
      <c r="P1152" s="190">
        <v>0</v>
      </c>
      <c r="Q1152" s="190">
        <f>'Таблица 3 '!C1150</f>
        <v>356232</v>
      </c>
      <c r="R1152" s="190">
        <f t="shared" si="316"/>
        <v>356232</v>
      </c>
      <c r="S1152" s="190">
        <v>0</v>
      </c>
      <c r="T1152" s="190" t="s">
        <v>791</v>
      </c>
      <c r="U1152" s="190" t="s">
        <v>791</v>
      </c>
      <c r="V1152" s="192" t="s">
        <v>869</v>
      </c>
    </row>
    <row r="1153" spans="1:22" s="2" customFormat="1" ht="33.75" customHeight="1" x14ac:dyDescent="0.25">
      <c r="A1153" s="73" t="s">
        <v>296</v>
      </c>
      <c r="B1153" s="73"/>
      <c r="C1153" s="125" t="s">
        <v>35</v>
      </c>
      <c r="D1153" s="125" t="s">
        <v>35</v>
      </c>
      <c r="E1153" s="125" t="s">
        <v>35</v>
      </c>
      <c r="F1153" s="125" t="s">
        <v>35</v>
      </c>
      <c r="G1153" s="56" t="s">
        <v>35</v>
      </c>
      <c r="H1153" s="56" t="s">
        <v>35</v>
      </c>
      <c r="I1153" s="188">
        <f>SUM(I1154:I1155)</f>
        <v>2354.6000000000004</v>
      </c>
      <c r="J1153" s="188">
        <f t="shared" ref="J1153:S1153" si="318">SUM(J1154:J1155)</f>
        <v>2192.3999999999996</v>
      </c>
      <c r="K1153" s="188">
        <f t="shared" si="318"/>
        <v>2244.8000000000002</v>
      </c>
      <c r="L1153" s="189">
        <f t="shared" si="318"/>
        <v>77</v>
      </c>
      <c r="M1153" s="188">
        <f t="shared" si="318"/>
        <v>-488617.50999999995</v>
      </c>
      <c r="N1153" s="188">
        <f t="shared" si="318"/>
        <v>0</v>
      </c>
      <c r="O1153" s="188">
        <f t="shared" si="318"/>
        <v>0</v>
      </c>
      <c r="P1153" s="188">
        <f t="shared" si="318"/>
        <v>0</v>
      </c>
      <c r="Q1153" s="188">
        <f t="shared" si="318"/>
        <v>-488617.50999999995</v>
      </c>
      <c r="R1153" s="188">
        <f t="shared" si="318"/>
        <v>-488617.50999999995</v>
      </c>
      <c r="S1153" s="188">
        <f t="shared" si="318"/>
        <v>0</v>
      </c>
      <c r="T1153" s="188" t="s">
        <v>36</v>
      </c>
      <c r="U1153" s="188" t="s">
        <v>36</v>
      </c>
      <c r="V1153" s="198" t="s">
        <v>36</v>
      </c>
    </row>
    <row r="1154" spans="1:22" ht="45" x14ac:dyDescent="0.25">
      <c r="A1154" s="74">
        <v>1</v>
      </c>
      <c r="B1154" s="50" t="s">
        <v>870</v>
      </c>
      <c r="C1154" s="74" t="s">
        <v>39</v>
      </c>
      <c r="D1154" s="74">
        <v>1986</v>
      </c>
      <c r="E1154" s="74" t="s">
        <v>476</v>
      </c>
      <c r="F1154" s="74" t="s">
        <v>40</v>
      </c>
      <c r="G1154" s="49">
        <v>2</v>
      </c>
      <c r="H1154" s="49">
        <v>2</v>
      </c>
      <c r="I1154" s="190">
        <v>605.70000000000005</v>
      </c>
      <c r="J1154" s="190">
        <v>553.29999999999995</v>
      </c>
      <c r="K1154" s="190">
        <v>605.70000000000005</v>
      </c>
      <c r="L1154" s="191">
        <v>22</v>
      </c>
      <c r="M1154" s="190">
        <f t="shared" ref="M1154:M1155" si="319">SUM(N1154:Q1154)</f>
        <v>74807.69</v>
      </c>
      <c r="N1154" s="190">
        <v>0</v>
      </c>
      <c r="O1154" s="190">
        <v>0</v>
      </c>
      <c r="P1154" s="190">
        <v>0</v>
      </c>
      <c r="Q1154" s="190">
        <f>'Таблица 3 '!C1152</f>
        <v>74807.69</v>
      </c>
      <c r="R1154" s="190">
        <f t="shared" ref="R1154:R1155" si="320">Q1154</f>
        <v>74807.69</v>
      </c>
      <c r="S1154" s="190">
        <v>0</v>
      </c>
      <c r="T1154" s="190" t="s">
        <v>791</v>
      </c>
      <c r="U1154" s="190" t="s">
        <v>791</v>
      </c>
      <c r="V1154" s="192" t="s">
        <v>836</v>
      </c>
    </row>
    <row r="1155" spans="1:22" ht="45" x14ac:dyDescent="0.25">
      <c r="A1155" s="74">
        <v>2</v>
      </c>
      <c r="B1155" s="68" t="s">
        <v>871</v>
      </c>
      <c r="C1155" s="74" t="s">
        <v>39</v>
      </c>
      <c r="D1155" s="74">
        <v>1994</v>
      </c>
      <c r="E1155" s="74" t="s">
        <v>36</v>
      </c>
      <c r="F1155" s="74" t="s">
        <v>40</v>
      </c>
      <c r="G1155" s="49">
        <v>3</v>
      </c>
      <c r="H1155" s="49">
        <v>3</v>
      </c>
      <c r="I1155" s="190">
        <v>1748.9</v>
      </c>
      <c r="J1155" s="190">
        <v>1639.1</v>
      </c>
      <c r="K1155" s="190">
        <v>1639.1</v>
      </c>
      <c r="L1155" s="191">
        <v>55</v>
      </c>
      <c r="M1155" s="190">
        <f t="shared" si="319"/>
        <v>-563425.19999999995</v>
      </c>
      <c r="N1155" s="190">
        <v>0</v>
      </c>
      <c r="O1155" s="190">
        <v>0</v>
      </c>
      <c r="P1155" s="190">
        <v>0</v>
      </c>
      <c r="Q1155" s="190">
        <f>'Таблица 3 '!C1153</f>
        <v>-563425.19999999995</v>
      </c>
      <c r="R1155" s="190">
        <f t="shared" si="320"/>
        <v>-563425.19999999995</v>
      </c>
      <c r="S1155" s="190">
        <v>0</v>
      </c>
      <c r="T1155" s="190" t="s">
        <v>791</v>
      </c>
      <c r="U1155" s="190" t="s">
        <v>791</v>
      </c>
      <c r="V1155" s="192" t="s">
        <v>801</v>
      </c>
    </row>
    <row r="1156" spans="1:22" s="13" customFormat="1" ht="27" customHeight="1" x14ac:dyDescent="0.25">
      <c r="A1156" s="73" t="s">
        <v>610</v>
      </c>
      <c r="B1156" s="73"/>
      <c r="C1156" s="140" t="s">
        <v>35</v>
      </c>
      <c r="D1156" s="140" t="s">
        <v>35</v>
      </c>
      <c r="E1156" s="140" t="s">
        <v>35</v>
      </c>
      <c r="F1156" s="139" t="s">
        <v>35</v>
      </c>
      <c r="G1156" s="140" t="s">
        <v>35</v>
      </c>
      <c r="H1156" s="140" t="s">
        <v>35</v>
      </c>
      <c r="I1156" s="105">
        <f>I1157</f>
        <v>4532.8999999999996</v>
      </c>
      <c r="J1156" s="105">
        <f t="shared" ref="J1156:S1156" si="321">J1157</f>
        <v>3573.2</v>
      </c>
      <c r="K1156" s="105">
        <f t="shared" si="321"/>
        <v>3573.2</v>
      </c>
      <c r="L1156" s="106">
        <f t="shared" si="321"/>
        <v>45</v>
      </c>
      <c r="M1156" s="105">
        <f t="shared" si="321"/>
        <v>1394400</v>
      </c>
      <c r="N1156" s="105">
        <f t="shared" si="321"/>
        <v>0</v>
      </c>
      <c r="O1156" s="105">
        <f t="shared" si="321"/>
        <v>0</v>
      </c>
      <c r="P1156" s="105">
        <f t="shared" si="321"/>
        <v>0</v>
      </c>
      <c r="Q1156" s="105">
        <f t="shared" si="321"/>
        <v>1394400</v>
      </c>
      <c r="R1156" s="105">
        <f t="shared" si="321"/>
        <v>1394400</v>
      </c>
      <c r="S1156" s="105">
        <f t="shared" si="321"/>
        <v>0</v>
      </c>
      <c r="T1156" s="144" t="s">
        <v>36</v>
      </c>
      <c r="U1156" s="144" t="s">
        <v>36</v>
      </c>
      <c r="V1156" s="144" t="s">
        <v>36</v>
      </c>
    </row>
    <row r="1157" spans="1:22" s="13" customFormat="1" ht="58.5" customHeight="1" x14ac:dyDescent="0.25">
      <c r="A1157" s="67">
        <v>1</v>
      </c>
      <c r="B1157" s="68" t="s">
        <v>611</v>
      </c>
      <c r="C1157" s="199" t="s">
        <v>829</v>
      </c>
      <c r="D1157" s="200" t="s">
        <v>872</v>
      </c>
      <c r="E1157" s="140" t="s">
        <v>35</v>
      </c>
      <c r="F1157" s="200" t="s">
        <v>61</v>
      </c>
      <c r="G1157" s="201">
        <v>5</v>
      </c>
      <c r="H1157" s="201">
        <v>5</v>
      </c>
      <c r="I1157" s="69">
        <v>4532.8999999999996</v>
      </c>
      <c r="J1157" s="69">
        <v>3573.2</v>
      </c>
      <c r="K1157" s="69">
        <v>3573.2</v>
      </c>
      <c r="L1157" s="70">
        <v>45</v>
      </c>
      <c r="M1157" s="145">
        <f>SUM(N1157:Q1157)</f>
        <v>1394400</v>
      </c>
      <c r="N1157" s="145">
        <v>0</v>
      </c>
      <c r="O1157" s="145">
        <v>0</v>
      </c>
      <c r="P1157" s="145">
        <v>0</v>
      </c>
      <c r="Q1157" s="145">
        <f>'Таблица 3 '!C1155</f>
        <v>1394400</v>
      </c>
      <c r="R1157" s="145">
        <f>Q1157</f>
        <v>1394400</v>
      </c>
      <c r="S1157" s="145">
        <v>0</v>
      </c>
      <c r="T1157" s="190" t="s">
        <v>791</v>
      </c>
      <c r="U1157" s="190" t="s">
        <v>791</v>
      </c>
      <c r="V1157" s="185" t="s">
        <v>836</v>
      </c>
    </row>
    <row r="1158" spans="1:22" s="2" customFormat="1" ht="27.75" customHeight="1" x14ac:dyDescent="0.25">
      <c r="A1158" s="73" t="s">
        <v>873</v>
      </c>
      <c r="B1158" s="73"/>
      <c r="C1158" s="125" t="s">
        <v>36</v>
      </c>
      <c r="D1158" s="125" t="s">
        <v>36</v>
      </c>
      <c r="E1158" s="125" t="s">
        <v>36</v>
      </c>
      <c r="F1158" s="125" t="s">
        <v>36</v>
      </c>
      <c r="G1158" s="56" t="s">
        <v>36</v>
      </c>
      <c r="H1158" s="56" t="s">
        <v>36</v>
      </c>
      <c r="I1158" s="188">
        <f>I1159+I1162</f>
        <v>3052.4</v>
      </c>
      <c r="J1158" s="188">
        <f t="shared" ref="J1158:S1158" si="322">J1159+J1162</f>
        <v>3017.9</v>
      </c>
      <c r="K1158" s="188">
        <f t="shared" si="322"/>
        <v>2761.5</v>
      </c>
      <c r="L1158" s="189">
        <f t="shared" si="322"/>
        <v>128</v>
      </c>
      <c r="M1158" s="188">
        <f t="shared" si="322"/>
        <v>99597.040000000037</v>
      </c>
      <c r="N1158" s="188">
        <f t="shared" si="322"/>
        <v>0</v>
      </c>
      <c r="O1158" s="188">
        <f t="shared" si="322"/>
        <v>0</v>
      </c>
      <c r="P1158" s="188">
        <f t="shared" si="322"/>
        <v>0</v>
      </c>
      <c r="Q1158" s="188">
        <f t="shared" si="322"/>
        <v>99597.040000000037</v>
      </c>
      <c r="R1158" s="188">
        <f t="shared" si="322"/>
        <v>99597.040000000037</v>
      </c>
      <c r="S1158" s="188">
        <f t="shared" si="322"/>
        <v>0</v>
      </c>
      <c r="T1158" s="188" t="s">
        <v>35</v>
      </c>
      <c r="U1158" s="188" t="s">
        <v>35</v>
      </c>
      <c r="V1158" s="198" t="s">
        <v>35</v>
      </c>
    </row>
    <row r="1159" spans="1:22" s="2" customFormat="1" ht="23.25" customHeight="1" x14ac:dyDescent="0.25">
      <c r="A1159" s="73" t="s">
        <v>328</v>
      </c>
      <c r="B1159" s="73"/>
      <c r="C1159" s="125" t="s">
        <v>35</v>
      </c>
      <c r="D1159" s="125" t="s">
        <v>35</v>
      </c>
      <c r="E1159" s="125" t="s">
        <v>35</v>
      </c>
      <c r="F1159" s="125" t="s">
        <v>35</v>
      </c>
      <c r="G1159" s="56" t="s">
        <v>35</v>
      </c>
      <c r="H1159" s="56" t="s">
        <v>35</v>
      </c>
      <c r="I1159" s="188">
        <f>I1161</f>
        <v>741</v>
      </c>
      <c r="J1159" s="188">
        <f t="shared" ref="J1159:L1159" si="323">J1161</f>
        <v>741</v>
      </c>
      <c r="K1159" s="188">
        <f t="shared" si="323"/>
        <v>741</v>
      </c>
      <c r="L1159" s="189">
        <f t="shared" si="323"/>
        <v>32</v>
      </c>
      <c r="M1159" s="188">
        <f>SUM(M1160:M1161)</f>
        <v>-967460.96</v>
      </c>
      <c r="N1159" s="188">
        <f t="shared" ref="N1159:S1159" si="324">SUM(N1160:N1161)</f>
        <v>0</v>
      </c>
      <c r="O1159" s="188">
        <f t="shared" si="324"/>
        <v>0</v>
      </c>
      <c r="P1159" s="188">
        <f t="shared" si="324"/>
        <v>0</v>
      </c>
      <c r="Q1159" s="188">
        <f t="shared" si="324"/>
        <v>-967460.96</v>
      </c>
      <c r="R1159" s="188">
        <f t="shared" si="324"/>
        <v>-967460.96</v>
      </c>
      <c r="S1159" s="188">
        <f t="shared" si="324"/>
        <v>0</v>
      </c>
      <c r="T1159" s="188" t="s">
        <v>36</v>
      </c>
      <c r="U1159" s="188" t="s">
        <v>36</v>
      </c>
      <c r="V1159" s="198" t="s">
        <v>36</v>
      </c>
    </row>
    <row r="1160" spans="1:22" ht="42" customHeight="1" x14ac:dyDescent="0.25">
      <c r="A1160" s="74">
        <v>1</v>
      </c>
      <c r="B1160" s="50" t="s">
        <v>874</v>
      </c>
      <c r="C1160" s="74" t="s">
        <v>39</v>
      </c>
      <c r="D1160" s="74">
        <v>1970</v>
      </c>
      <c r="E1160" s="74" t="s">
        <v>36</v>
      </c>
      <c r="F1160" s="74" t="s">
        <v>40</v>
      </c>
      <c r="G1160" s="49">
        <v>2</v>
      </c>
      <c r="H1160" s="49">
        <v>2</v>
      </c>
      <c r="I1160" s="190">
        <v>741</v>
      </c>
      <c r="J1160" s="190">
        <v>741</v>
      </c>
      <c r="K1160" s="190">
        <v>741</v>
      </c>
      <c r="L1160" s="191">
        <v>32</v>
      </c>
      <c r="M1160" s="190">
        <f t="shared" ref="M1160:M1161" si="325">SUM(N1160:Q1160)</f>
        <v>-1011443.08</v>
      </c>
      <c r="N1160" s="190">
        <v>0</v>
      </c>
      <c r="O1160" s="190">
        <v>0</v>
      </c>
      <c r="P1160" s="190">
        <v>0</v>
      </c>
      <c r="Q1160" s="190">
        <f>'Таблица 3 '!C1158</f>
        <v>-1011443.08</v>
      </c>
      <c r="R1160" s="190">
        <f t="shared" ref="R1160:R1161" si="326">Q1160</f>
        <v>-1011443.08</v>
      </c>
      <c r="S1160" s="190">
        <v>0</v>
      </c>
      <c r="T1160" s="190" t="s">
        <v>791</v>
      </c>
      <c r="U1160" s="190" t="s">
        <v>791</v>
      </c>
      <c r="V1160" s="192" t="s">
        <v>861</v>
      </c>
    </row>
    <row r="1161" spans="1:22" ht="42" customHeight="1" x14ac:dyDescent="0.25">
      <c r="A1161" s="50"/>
      <c r="B1161" s="50" t="s">
        <v>874</v>
      </c>
      <c r="C1161" s="74" t="s">
        <v>39</v>
      </c>
      <c r="D1161" s="74">
        <v>1970</v>
      </c>
      <c r="E1161" s="74" t="s">
        <v>36</v>
      </c>
      <c r="F1161" s="74" t="s">
        <v>40</v>
      </c>
      <c r="G1161" s="49">
        <v>2</v>
      </c>
      <c r="H1161" s="49">
        <v>2</v>
      </c>
      <c r="I1161" s="190">
        <v>741</v>
      </c>
      <c r="J1161" s="190">
        <v>741</v>
      </c>
      <c r="K1161" s="190">
        <v>741</v>
      </c>
      <c r="L1161" s="191">
        <v>32</v>
      </c>
      <c r="M1161" s="190">
        <f t="shared" si="325"/>
        <v>43982.12</v>
      </c>
      <c r="N1161" s="190">
        <v>0</v>
      </c>
      <c r="O1161" s="190">
        <v>0</v>
      </c>
      <c r="P1161" s="190">
        <v>0</v>
      </c>
      <c r="Q1161" s="190">
        <f>'Таблица 3 '!C1159</f>
        <v>43982.12</v>
      </c>
      <c r="R1161" s="190">
        <f t="shared" si="326"/>
        <v>43982.12</v>
      </c>
      <c r="S1161" s="190">
        <v>0</v>
      </c>
      <c r="T1161" s="190" t="s">
        <v>791</v>
      </c>
      <c r="U1161" s="190" t="s">
        <v>791</v>
      </c>
      <c r="V1161" s="192" t="s">
        <v>861</v>
      </c>
    </row>
    <row r="1162" spans="1:22" s="2" customFormat="1" ht="27.75" customHeight="1" x14ac:dyDescent="0.25">
      <c r="A1162" s="73" t="s">
        <v>875</v>
      </c>
      <c r="B1162" s="73"/>
      <c r="C1162" s="125" t="s">
        <v>36</v>
      </c>
      <c r="D1162" s="125" t="s">
        <v>36</v>
      </c>
      <c r="E1162" s="125" t="s">
        <v>36</v>
      </c>
      <c r="F1162" s="125" t="s">
        <v>36</v>
      </c>
      <c r="G1162" s="56" t="s">
        <v>36</v>
      </c>
      <c r="H1162" s="56" t="s">
        <v>36</v>
      </c>
      <c r="I1162" s="188">
        <f>I1163</f>
        <v>2311.4</v>
      </c>
      <c r="J1162" s="188">
        <f t="shared" ref="J1162:S1164" si="327">J1163</f>
        <v>2276.9</v>
      </c>
      <c r="K1162" s="188">
        <f t="shared" si="327"/>
        <v>2020.5</v>
      </c>
      <c r="L1162" s="189">
        <f t="shared" si="327"/>
        <v>96</v>
      </c>
      <c r="M1162" s="188">
        <f t="shared" si="327"/>
        <v>1067058</v>
      </c>
      <c r="N1162" s="188">
        <f t="shared" si="327"/>
        <v>0</v>
      </c>
      <c r="O1162" s="188">
        <f t="shared" si="327"/>
        <v>0</v>
      </c>
      <c r="P1162" s="188">
        <f t="shared" si="327"/>
        <v>0</v>
      </c>
      <c r="Q1162" s="188">
        <f t="shared" si="327"/>
        <v>1067058</v>
      </c>
      <c r="R1162" s="188">
        <f t="shared" si="327"/>
        <v>1067058</v>
      </c>
      <c r="S1162" s="188">
        <f t="shared" si="327"/>
        <v>0</v>
      </c>
      <c r="T1162" s="188" t="s">
        <v>36</v>
      </c>
      <c r="U1162" s="188" t="s">
        <v>36</v>
      </c>
      <c r="V1162" s="198" t="s">
        <v>36</v>
      </c>
    </row>
    <row r="1163" spans="1:22" ht="42" customHeight="1" x14ac:dyDescent="0.25">
      <c r="A1163" s="74">
        <v>1</v>
      </c>
      <c r="B1163" s="50" t="s">
        <v>876</v>
      </c>
      <c r="C1163" s="74" t="s">
        <v>48</v>
      </c>
      <c r="D1163" s="74">
        <v>1998</v>
      </c>
      <c r="E1163" s="74" t="s">
        <v>35</v>
      </c>
      <c r="F1163" s="74" t="s">
        <v>46</v>
      </c>
      <c r="G1163" s="49">
        <v>5</v>
      </c>
      <c r="H1163" s="49">
        <v>2</v>
      </c>
      <c r="I1163" s="190">
        <v>2311.4</v>
      </c>
      <c r="J1163" s="190">
        <v>2276.9</v>
      </c>
      <c r="K1163" s="190">
        <v>2020.5</v>
      </c>
      <c r="L1163" s="191">
        <v>96</v>
      </c>
      <c r="M1163" s="190">
        <f t="shared" ref="M1163:M1205" si="328">SUM(N1163:Q1163)</f>
        <v>1067058</v>
      </c>
      <c r="N1163" s="190">
        <v>0</v>
      </c>
      <c r="O1163" s="190">
        <v>0</v>
      </c>
      <c r="P1163" s="190">
        <v>0</v>
      </c>
      <c r="Q1163" s="190">
        <f>'Таблица 3 '!C1161</f>
        <v>1067058</v>
      </c>
      <c r="R1163" s="190">
        <f t="shared" ref="R1163:R1208" si="329">Q1163</f>
        <v>1067058</v>
      </c>
      <c r="S1163" s="190">
        <v>0</v>
      </c>
      <c r="T1163" s="190" t="s">
        <v>791</v>
      </c>
      <c r="U1163" s="190" t="s">
        <v>791</v>
      </c>
      <c r="V1163" s="192">
        <v>2020</v>
      </c>
    </row>
    <row r="1164" spans="1:22" s="2" customFormat="1" ht="26.25" customHeight="1" x14ac:dyDescent="0.25">
      <c r="A1164" s="73" t="s">
        <v>359</v>
      </c>
      <c r="B1164" s="73"/>
      <c r="C1164" s="125" t="s">
        <v>35</v>
      </c>
      <c r="D1164" s="125" t="s">
        <v>35</v>
      </c>
      <c r="E1164" s="125" t="s">
        <v>35</v>
      </c>
      <c r="F1164" s="125" t="s">
        <v>35</v>
      </c>
      <c r="G1164" s="56" t="s">
        <v>35</v>
      </c>
      <c r="H1164" s="56" t="s">
        <v>35</v>
      </c>
      <c r="I1164" s="188">
        <f>I1165</f>
        <v>1147</v>
      </c>
      <c r="J1164" s="188">
        <f t="shared" si="327"/>
        <v>1059.03</v>
      </c>
      <c r="K1164" s="188">
        <f t="shared" si="327"/>
        <v>978.1</v>
      </c>
      <c r="L1164" s="189">
        <f t="shared" si="327"/>
        <v>38</v>
      </c>
      <c r="M1164" s="188">
        <f t="shared" si="327"/>
        <v>-60274.400000000001</v>
      </c>
      <c r="N1164" s="188">
        <f t="shared" si="327"/>
        <v>0</v>
      </c>
      <c r="O1164" s="188">
        <f t="shared" si="327"/>
        <v>0</v>
      </c>
      <c r="P1164" s="188">
        <f t="shared" si="327"/>
        <v>0</v>
      </c>
      <c r="Q1164" s="188">
        <f t="shared" si="327"/>
        <v>-60274.400000000001</v>
      </c>
      <c r="R1164" s="188">
        <f t="shared" si="327"/>
        <v>-60274.400000000001</v>
      </c>
      <c r="S1164" s="188">
        <f t="shared" si="327"/>
        <v>0</v>
      </c>
      <c r="T1164" s="188" t="s">
        <v>35</v>
      </c>
      <c r="U1164" s="188" t="s">
        <v>35</v>
      </c>
      <c r="V1164" s="198" t="s">
        <v>35</v>
      </c>
    </row>
    <row r="1165" spans="1:22" s="2" customFormat="1" ht="26.25" customHeight="1" x14ac:dyDescent="0.25">
      <c r="A1165" s="73" t="s">
        <v>360</v>
      </c>
      <c r="B1165" s="73"/>
      <c r="C1165" s="125" t="s">
        <v>35</v>
      </c>
      <c r="D1165" s="125" t="s">
        <v>35</v>
      </c>
      <c r="E1165" s="125" t="s">
        <v>35</v>
      </c>
      <c r="F1165" s="125" t="s">
        <v>35</v>
      </c>
      <c r="G1165" s="56" t="s">
        <v>35</v>
      </c>
      <c r="H1165" s="56" t="s">
        <v>35</v>
      </c>
      <c r="I1165" s="188">
        <f>SUM(I1166:I1167)</f>
        <v>1147</v>
      </c>
      <c r="J1165" s="188">
        <f t="shared" ref="J1165:S1165" si="330">SUM(J1166:J1167)</f>
        <v>1059.03</v>
      </c>
      <c r="K1165" s="188">
        <f t="shared" si="330"/>
        <v>978.1</v>
      </c>
      <c r="L1165" s="189">
        <f t="shared" si="330"/>
        <v>38</v>
      </c>
      <c r="M1165" s="188">
        <f t="shared" si="330"/>
        <v>-60274.400000000001</v>
      </c>
      <c r="N1165" s="188">
        <f t="shared" si="330"/>
        <v>0</v>
      </c>
      <c r="O1165" s="188">
        <f t="shared" si="330"/>
        <v>0</v>
      </c>
      <c r="P1165" s="188">
        <f t="shared" si="330"/>
        <v>0</v>
      </c>
      <c r="Q1165" s="188">
        <f t="shared" si="330"/>
        <v>-60274.400000000001</v>
      </c>
      <c r="R1165" s="188">
        <f t="shared" si="330"/>
        <v>-60274.400000000001</v>
      </c>
      <c r="S1165" s="188">
        <f t="shared" si="330"/>
        <v>0</v>
      </c>
      <c r="T1165" s="188" t="s">
        <v>35</v>
      </c>
      <c r="U1165" s="188" t="s">
        <v>35</v>
      </c>
      <c r="V1165" s="198" t="s">
        <v>35</v>
      </c>
    </row>
    <row r="1166" spans="1:22" ht="42.75" customHeight="1" x14ac:dyDescent="0.25">
      <c r="A1166" s="74">
        <v>1</v>
      </c>
      <c r="B1166" s="50" t="s">
        <v>361</v>
      </c>
      <c r="C1166" s="74" t="s">
        <v>39</v>
      </c>
      <c r="D1166" s="74" t="s">
        <v>362</v>
      </c>
      <c r="E1166" s="74">
        <v>2017</v>
      </c>
      <c r="F1166" s="74" t="s">
        <v>61</v>
      </c>
      <c r="G1166" s="49">
        <v>2</v>
      </c>
      <c r="H1166" s="49">
        <v>1</v>
      </c>
      <c r="I1166" s="190">
        <v>566</v>
      </c>
      <c r="J1166" s="190">
        <v>523.5</v>
      </c>
      <c r="K1166" s="190">
        <v>523.5</v>
      </c>
      <c r="L1166" s="191">
        <v>18</v>
      </c>
      <c r="M1166" s="190">
        <f t="shared" ref="M1166:M1167" si="331">SUM(N1166:Q1166)</f>
        <v>-29904.74</v>
      </c>
      <c r="N1166" s="190">
        <v>0</v>
      </c>
      <c r="O1166" s="190">
        <v>0</v>
      </c>
      <c r="P1166" s="190">
        <v>0</v>
      </c>
      <c r="Q1166" s="190">
        <f>'Таблица 3 '!C1164</f>
        <v>-29904.74</v>
      </c>
      <c r="R1166" s="190">
        <f t="shared" ref="R1166:R1167" si="332">Q1166</f>
        <v>-29904.74</v>
      </c>
      <c r="S1166" s="190">
        <v>0</v>
      </c>
      <c r="T1166" s="190" t="s">
        <v>791</v>
      </c>
      <c r="U1166" s="190" t="s">
        <v>791</v>
      </c>
      <c r="V1166" s="192" t="s">
        <v>869</v>
      </c>
    </row>
    <row r="1167" spans="1:22" ht="42.75" customHeight="1" x14ac:dyDescent="0.25">
      <c r="A1167" s="74">
        <v>2</v>
      </c>
      <c r="B1167" s="50" t="s">
        <v>363</v>
      </c>
      <c r="C1167" s="74" t="s">
        <v>39</v>
      </c>
      <c r="D1167" s="74" t="s">
        <v>362</v>
      </c>
      <c r="E1167" s="74">
        <v>2017</v>
      </c>
      <c r="F1167" s="74" t="s">
        <v>61</v>
      </c>
      <c r="G1167" s="49">
        <v>2</v>
      </c>
      <c r="H1167" s="49">
        <v>1</v>
      </c>
      <c r="I1167" s="190">
        <v>581</v>
      </c>
      <c r="J1167" s="190">
        <v>535.53</v>
      </c>
      <c r="K1167" s="190">
        <v>454.6</v>
      </c>
      <c r="L1167" s="191">
        <v>20</v>
      </c>
      <c r="M1167" s="190">
        <f t="shared" si="331"/>
        <v>-30369.66</v>
      </c>
      <c r="N1167" s="190">
        <v>0</v>
      </c>
      <c r="O1167" s="190">
        <v>0</v>
      </c>
      <c r="P1167" s="190">
        <v>0</v>
      </c>
      <c r="Q1167" s="190">
        <f>'Таблица 3 '!C1165</f>
        <v>-30369.66</v>
      </c>
      <c r="R1167" s="190">
        <f t="shared" si="332"/>
        <v>-30369.66</v>
      </c>
      <c r="S1167" s="190">
        <v>0</v>
      </c>
      <c r="T1167" s="190" t="s">
        <v>791</v>
      </c>
      <c r="U1167" s="190" t="s">
        <v>791</v>
      </c>
      <c r="V1167" s="192" t="s">
        <v>869</v>
      </c>
    </row>
    <row r="1168" spans="1:22" s="2" customFormat="1" ht="32.25" customHeight="1" x14ac:dyDescent="0.25">
      <c r="A1168" s="73" t="s">
        <v>391</v>
      </c>
      <c r="B1168" s="73"/>
      <c r="C1168" s="125" t="s">
        <v>36</v>
      </c>
      <c r="D1168" s="125" t="s">
        <v>36</v>
      </c>
      <c r="E1168" s="125" t="s">
        <v>36</v>
      </c>
      <c r="F1168" s="125" t="s">
        <v>36</v>
      </c>
      <c r="G1168" s="56" t="s">
        <v>36</v>
      </c>
      <c r="H1168" s="56" t="s">
        <v>36</v>
      </c>
      <c r="I1168" s="188">
        <f>I1169</f>
        <v>38744.6</v>
      </c>
      <c r="J1168" s="188">
        <f t="shared" ref="J1168:S1168" si="333">J1169</f>
        <v>28788.269999999997</v>
      </c>
      <c r="K1168" s="188">
        <f t="shared" si="333"/>
        <v>28788.269999999997</v>
      </c>
      <c r="L1168" s="189">
        <f t="shared" si="333"/>
        <v>1164</v>
      </c>
      <c r="M1168" s="188">
        <f t="shared" si="333"/>
        <v>6884240.75</v>
      </c>
      <c r="N1168" s="188">
        <f t="shared" si="333"/>
        <v>0</v>
      </c>
      <c r="O1168" s="188">
        <f t="shared" si="333"/>
        <v>0</v>
      </c>
      <c r="P1168" s="188">
        <f t="shared" si="333"/>
        <v>0</v>
      </c>
      <c r="Q1168" s="188">
        <f t="shared" si="333"/>
        <v>6884240.75</v>
      </c>
      <c r="R1168" s="188">
        <f t="shared" si="333"/>
        <v>6884240.75</v>
      </c>
      <c r="S1168" s="188">
        <f t="shared" si="333"/>
        <v>0</v>
      </c>
      <c r="T1168" s="188" t="s">
        <v>36</v>
      </c>
      <c r="U1168" s="188" t="s">
        <v>36</v>
      </c>
      <c r="V1168" s="198" t="s">
        <v>36</v>
      </c>
    </row>
    <row r="1169" spans="1:22" s="2" customFormat="1" ht="27.75" customHeight="1" x14ac:dyDescent="0.25">
      <c r="A1169" s="73" t="s">
        <v>397</v>
      </c>
      <c r="B1169" s="73"/>
      <c r="C1169" s="125" t="s">
        <v>36</v>
      </c>
      <c r="D1169" s="125" t="s">
        <v>36</v>
      </c>
      <c r="E1169" s="125" t="s">
        <v>36</v>
      </c>
      <c r="F1169" s="125" t="s">
        <v>36</v>
      </c>
      <c r="G1169" s="56" t="s">
        <v>36</v>
      </c>
      <c r="H1169" s="56" t="s">
        <v>36</v>
      </c>
      <c r="I1169" s="188">
        <f>SUM(I1170:I1176)</f>
        <v>38744.6</v>
      </c>
      <c r="J1169" s="188">
        <f t="shared" ref="J1169:S1169" si="334">SUM(J1170:J1176)</f>
        <v>28788.269999999997</v>
      </c>
      <c r="K1169" s="188">
        <f t="shared" si="334"/>
        <v>28788.269999999997</v>
      </c>
      <c r="L1169" s="189">
        <f t="shared" si="334"/>
        <v>1164</v>
      </c>
      <c r="M1169" s="188">
        <f t="shared" si="334"/>
        <v>6884240.75</v>
      </c>
      <c r="N1169" s="188">
        <f t="shared" si="334"/>
        <v>0</v>
      </c>
      <c r="O1169" s="188">
        <f t="shared" si="334"/>
        <v>0</v>
      </c>
      <c r="P1169" s="188">
        <f t="shared" si="334"/>
        <v>0</v>
      </c>
      <c r="Q1169" s="188">
        <f t="shared" si="334"/>
        <v>6884240.75</v>
      </c>
      <c r="R1169" s="188">
        <f t="shared" si="334"/>
        <v>6884240.75</v>
      </c>
      <c r="S1169" s="188">
        <f t="shared" si="334"/>
        <v>0</v>
      </c>
      <c r="T1169" s="188" t="s">
        <v>36</v>
      </c>
      <c r="U1169" s="188" t="s">
        <v>36</v>
      </c>
      <c r="V1169" s="198" t="s">
        <v>36</v>
      </c>
    </row>
    <row r="1170" spans="1:22" ht="42" customHeight="1" x14ac:dyDescent="0.25">
      <c r="A1170" s="74">
        <v>1</v>
      </c>
      <c r="B1170" s="50" t="s">
        <v>877</v>
      </c>
      <c r="C1170" s="74" t="s">
        <v>48</v>
      </c>
      <c r="D1170" s="74">
        <v>1986</v>
      </c>
      <c r="E1170" s="74" t="s">
        <v>36</v>
      </c>
      <c r="F1170" s="74" t="s">
        <v>46</v>
      </c>
      <c r="G1170" s="49">
        <v>5</v>
      </c>
      <c r="H1170" s="49">
        <v>4</v>
      </c>
      <c r="I1170" s="190">
        <v>4266.6000000000004</v>
      </c>
      <c r="J1170" s="190">
        <v>3061</v>
      </c>
      <c r="K1170" s="190">
        <v>3061</v>
      </c>
      <c r="L1170" s="191">
        <v>129</v>
      </c>
      <c r="M1170" s="190">
        <f t="shared" si="328"/>
        <v>711142</v>
      </c>
      <c r="N1170" s="190">
        <v>0</v>
      </c>
      <c r="O1170" s="190">
        <v>0</v>
      </c>
      <c r="P1170" s="190">
        <v>0</v>
      </c>
      <c r="Q1170" s="190">
        <f>'Таблица 3 '!C1168</f>
        <v>711142</v>
      </c>
      <c r="R1170" s="190">
        <f t="shared" si="329"/>
        <v>711142</v>
      </c>
      <c r="S1170" s="190">
        <v>0</v>
      </c>
      <c r="T1170" s="190" t="s">
        <v>791</v>
      </c>
      <c r="U1170" s="190" t="s">
        <v>791</v>
      </c>
      <c r="V1170" s="192">
        <v>2019</v>
      </c>
    </row>
    <row r="1171" spans="1:22" s="12" customFormat="1" ht="42" customHeight="1" x14ac:dyDescent="0.25">
      <c r="A1171" s="74">
        <v>2</v>
      </c>
      <c r="B1171" s="50" t="s">
        <v>878</v>
      </c>
      <c r="C1171" s="74" t="s">
        <v>829</v>
      </c>
      <c r="D1171" s="74">
        <v>1986</v>
      </c>
      <c r="E1171" s="74" t="s">
        <v>36</v>
      </c>
      <c r="F1171" s="74" t="s">
        <v>46</v>
      </c>
      <c r="G1171" s="49">
        <v>5</v>
      </c>
      <c r="H1171" s="49">
        <v>3</v>
      </c>
      <c r="I1171" s="190">
        <v>4687.6000000000004</v>
      </c>
      <c r="J1171" s="190">
        <v>3274.7</v>
      </c>
      <c r="K1171" s="190">
        <v>3274.7</v>
      </c>
      <c r="L1171" s="191">
        <v>112</v>
      </c>
      <c r="M1171" s="190">
        <f t="shared" si="328"/>
        <v>1472910</v>
      </c>
      <c r="N1171" s="190">
        <v>0</v>
      </c>
      <c r="O1171" s="190">
        <v>0</v>
      </c>
      <c r="P1171" s="190">
        <v>0</v>
      </c>
      <c r="Q1171" s="190">
        <f>'Таблица 3 '!C1169</f>
        <v>1472910</v>
      </c>
      <c r="R1171" s="190">
        <f t="shared" si="329"/>
        <v>1472910</v>
      </c>
      <c r="S1171" s="190">
        <v>0</v>
      </c>
      <c r="T1171" s="190" t="s">
        <v>791</v>
      </c>
      <c r="U1171" s="190" t="s">
        <v>791</v>
      </c>
      <c r="V1171" s="192">
        <v>2021</v>
      </c>
    </row>
    <row r="1172" spans="1:22" ht="42" customHeight="1" x14ac:dyDescent="0.25">
      <c r="A1172" s="74">
        <v>3</v>
      </c>
      <c r="B1172" s="50" t="s">
        <v>879</v>
      </c>
      <c r="C1172" s="74" t="s">
        <v>48</v>
      </c>
      <c r="D1172" s="74">
        <v>1988</v>
      </c>
      <c r="E1172" s="74" t="s">
        <v>36</v>
      </c>
      <c r="F1172" s="74" t="s">
        <v>46</v>
      </c>
      <c r="G1172" s="49">
        <v>5</v>
      </c>
      <c r="H1172" s="49">
        <v>3</v>
      </c>
      <c r="I1172" s="190">
        <v>4913</v>
      </c>
      <c r="J1172" s="190">
        <v>3174.1</v>
      </c>
      <c r="K1172" s="190">
        <v>3174.1</v>
      </c>
      <c r="L1172" s="191">
        <v>135</v>
      </c>
      <c r="M1172" s="190">
        <f t="shared" si="328"/>
        <v>826641.3</v>
      </c>
      <c r="N1172" s="190">
        <v>0</v>
      </c>
      <c r="O1172" s="190">
        <v>0</v>
      </c>
      <c r="P1172" s="190">
        <v>0</v>
      </c>
      <c r="Q1172" s="190">
        <f>'Таблица 3 '!C1170</f>
        <v>826641.3</v>
      </c>
      <c r="R1172" s="190">
        <f t="shared" si="329"/>
        <v>826641.3</v>
      </c>
      <c r="S1172" s="190">
        <v>0</v>
      </c>
      <c r="T1172" s="190" t="s">
        <v>791</v>
      </c>
      <c r="U1172" s="190" t="s">
        <v>791</v>
      </c>
      <c r="V1172" s="192">
        <v>2019</v>
      </c>
    </row>
    <row r="1173" spans="1:22" ht="42" customHeight="1" x14ac:dyDescent="0.25">
      <c r="A1173" s="74">
        <v>4</v>
      </c>
      <c r="B1173" s="50" t="s">
        <v>880</v>
      </c>
      <c r="C1173" s="74" t="s">
        <v>48</v>
      </c>
      <c r="D1173" s="74">
        <v>1988</v>
      </c>
      <c r="E1173" s="74" t="s">
        <v>36</v>
      </c>
      <c r="F1173" s="74" t="s">
        <v>46</v>
      </c>
      <c r="G1173" s="49">
        <v>5</v>
      </c>
      <c r="H1173" s="49">
        <v>3</v>
      </c>
      <c r="I1173" s="190">
        <v>4672.8999999999996</v>
      </c>
      <c r="J1173" s="190">
        <v>3169.4</v>
      </c>
      <c r="K1173" s="190">
        <v>3169.4</v>
      </c>
      <c r="L1173" s="191">
        <v>157</v>
      </c>
      <c r="M1173" s="190">
        <f t="shared" si="328"/>
        <v>663523.77</v>
      </c>
      <c r="N1173" s="190">
        <v>0</v>
      </c>
      <c r="O1173" s="190">
        <v>0</v>
      </c>
      <c r="P1173" s="190">
        <v>0</v>
      </c>
      <c r="Q1173" s="190">
        <f>'Таблица 3 '!C1171</f>
        <v>663523.77</v>
      </c>
      <c r="R1173" s="190">
        <f t="shared" si="329"/>
        <v>663523.77</v>
      </c>
      <c r="S1173" s="190">
        <v>0</v>
      </c>
      <c r="T1173" s="190" t="s">
        <v>791</v>
      </c>
      <c r="U1173" s="190" t="s">
        <v>791</v>
      </c>
      <c r="V1173" s="192">
        <v>2018</v>
      </c>
    </row>
    <row r="1174" spans="1:22" ht="42" customHeight="1" x14ac:dyDescent="0.25">
      <c r="A1174" s="74">
        <v>5</v>
      </c>
      <c r="B1174" s="50" t="s">
        <v>881</v>
      </c>
      <c r="C1174" s="74" t="s">
        <v>48</v>
      </c>
      <c r="D1174" s="74">
        <v>1986</v>
      </c>
      <c r="E1174" s="74" t="s">
        <v>36</v>
      </c>
      <c r="F1174" s="74" t="s">
        <v>46</v>
      </c>
      <c r="G1174" s="49">
        <v>5</v>
      </c>
      <c r="H1174" s="49">
        <v>3</v>
      </c>
      <c r="I1174" s="190">
        <v>4682</v>
      </c>
      <c r="J1174" s="190">
        <v>3254.9</v>
      </c>
      <c r="K1174" s="190">
        <v>3254.9</v>
      </c>
      <c r="L1174" s="191">
        <v>135</v>
      </c>
      <c r="M1174" s="190">
        <f t="shared" si="328"/>
        <v>832478</v>
      </c>
      <c r="N1174" s="190">
        <v>0</v>
      </c>
      <c r="O1174" s="190">
        <v>0</v>
      </c>
      <c r="P1174" s="190">
        <v>0</v>
      </c>
      <c r="Q1174" s="190">
        <f>'Таблица 3 '!C1172</f>
        <v>832478</v>
      </c>
      <c r="R1174" s="190">
        <f t="shared" si="329"/>
        <v>832478</v>
      </c>
      <c r="S1174" s="190">
        <v>0</v>
      </c>
      <c r="T1174" s="190" t="s">
        <v>791</v>
      </c>
      <c r="U1174" s="190" t="s">
        <v>791</v>
      </c>
      <c r="V1174" s="192">
        <v>2019</v>
      </c>
    </row>
    <row r="1175" spans="1:22" ht="42" customHeight="1" x14ac:dyDescent="0.25">
      <c r="A1175" s="74">
        <v>6</v>
      </c>
      <c r="B1175" s="50" t="s">
        <v>882</v>
      </c>
      <c r="C1175" s="74" t="s">
        <v>48</v>
      </c>
      <c r="D1175" s="74">
        <v>1993</v>
      </c>
      <c r="E1175" s="74" t="s">
        <v>36</v>
      </c>
      <c r="F1175" s="74" t="s">
        <v>46</v>
      </c>
      <c r="G1175" s="49">
        <v>9</v>
      </c>
      <c r="H1175" s="49">
        <v>4</v>
      </c>
      <c r="I1175" s="190">
        <v>11012.5</v>
      </c>
      <c r="J1175" s="190">
        <v>9974.67</v>
      </c>
      <c r="K1175" s="190">
        <v>9974.67</v>
      </c>
      <c r="L1175" s="191">
        <v>367</v>
      </c>
      <c r="M1175" s="190">
        <f t="shared" si="328"/>
        <v>1550904.68</v>
      </c>
      <c r="N1175" s="190">
        <v>0</v>
      </c>
      <c r="O1175" s="190">
        <v>0</v>
      </c>
      <c r="P1175" s="190">
        <v>0</v>
      </c>
      <c r="Q1175" s="190">
        <f>'Таблица 3 '!C1173</f>
        <v>1550904.68</v>
      </c>
      <c r="R1175" s="190">
        <f t="shared" si="329"/>
        <v>1550904.68</v>
      </c>
      <c r="S1175" s="190">
        <v>0</v>
      </c>
      <c r="T1175" s="190" t="s">
        <v>791</v>
      </c>
      <c r="U1175" s="190" t="s">
        <v>791</v>
      </c>
      <c r="V1175" s="192">
        <v>2018</v>
      </c>
    </row>
    <row r="1176" spans="1:22" ht="42" customHeight="1" x14ac:dyDescent="0.25">
      <c r="A1176" s="74">
        <v>7</v>
      </c>
      <c r="B1176" s="50" t="s">
        <v>883</v>
      </c>
      <c r="C1176" s="74" t="s">
        <v>48</v>
      </c>
      <c r="D1176" s="74">
        <v>1986</v>
      </c>
      <c r="E1176" s="74" t="s">
        <v>36</v>
      </c>
      <c r="F1176" s="74" t="s">
        <v>46</v>
      </c>
      <c r="G1176" s="49">
        <v>5</v>
      </c>
      <c r="H1176" s="49">
        <v>3</v>
      </c>
      <c r="I1176" s="190">
        <v>4510</v>
      </c>
      <c r="J1176" s="190">
        <v>2879.5</v>
      </c>
      <c r="K1176" s="190">
        <v>2879.5</v>
      </c>
      <c r="L1176" s="191">
        <v>129</v>
      </c>
      <c r="M1176" s="190">
        <f t="shared" si="328"/>
        <v>826641</v>
      </c>
      <c r="N1176" s="190">
        <v>0</v>
      </c>
      <c r="O1176" s="190">
        <v>0</v>
      </c>
      <c r="P1176" s="190">
        <v>0</v>
      </c>
      <c r="Q1176" s="190">
        <f>'Таблица 3 '!C1174</f>
        <v>826641</v>
      </c>
      <c r="R1176" s="190">
        <f t="shared" si="329"/>
        <v>826641</v>
      </c>
      <c r="S1176" s="190">
        <v>0</v>
      </c>
      <c r="T1176" s="190" t="s">
        <v>791</v>
      </c>
      <c r="U1176" s="190" t="s">
        <v>791</v>
      </c>
      <c r="V1176" s="192">
        <v>2019</v>
      </c>
    </row>
    <row r="1177" spans="1:22" s="2" customFormat="1" ht="24" customHeight="1" x14ac:dyDescent="0.25">
      <c r="A1177" s="73" t="s">
        <v>402</v>
      </c>
      <c r="B1177" s="73"/>
      <c r="C1177" s="125" t="s">
        <v>35</v>
      </c>
      <c r="D1177" s="125" t="s">
        <v>35</v>
      </c>
      <c r="E1177" s="125" t="s">
        <v>35</v>
      </c>
      <c r="F1177" s="125" t="s">
        <v>35</v>
      </c>
      <c r="G1177" s="56" t="s">
        <v>35</v>
      </c>
      <c r="H1177" s="56" t="s">
        <v>35</v>
      </c>
      <c r="I1177" s="188">
        <f>I1178</f>
        <v>39783.46</v>
      </c>
      <c r="J1177" s="188">
        <f t="shared" ref="J1177:S1177" si="335">J1178</f>
        <v>31119.860000000004</v>
      </c>
      <c r="K1177" s="188">
        <f t="shared" si="335"/>
        <v>26402.35</v>
      </c>
      <c r="L1177" s="189">
        <f t="shared" si="335"/>
        <v>1178</v>
      </c>
      <c r="M1177" s="188">
        <f t="shared" si="335"/>
        <v>9240875.4500000011</v>
      </c>
      <c r="N1177" s="188">
        <f t="shared" si="335"/>
        <v>0</v>
      </c>
      <c r="O1177" s="188">
        <f t="shared" si="335"/>
        <v>0</v>
      </c>
      <c r="P1177" s="188">
        <f t="shared" si="335"/>
        <v>0</v>
      </c>
      <c r="Q1177" s="188">
        <f t="shared" si="335"/>
        <v>9240875.4500000011</v>
      </c>
      <c r="R1177" s="188">
        <f t="shared" si="335"/>
        <v>9240875.4500000011</v>
      </c>
      <c r="S1177" s="188">
        <f t="shared" si="335"/>
        <v>0</v>
      </c>
      <c r="T1177" s="188" t="s">
        <v>36</v>
      </c>
      <c r="U1177" s="188" t="s">
        <v>36</v>
      </c>
      <c r="V1177" s="198" t="s">
        <v>36</v>
      </c>
    </row>
    <row r="1178" spans="1:22" s="2" customFormat="1" ht="30.75" customHeight="1" x14ac:dyDescent="0.25">
      <c r="A1178" s="73" t="s">
        <v>884</v>
      </c>
      <c r="B1178" s="73"/>
      <c r="C1178" s="125" t="s">
        <v>35</v>
      </c>
      <c r="D1178" s="125" t="s">
        <v>35</v>
      </c>
      <c r="E1178" s="125" t="s">
        <v>35</v>
      </c>
      <c r="F1178" s="125" t="s">
        <v>35</v>
      </c>
      <c r="G1178" s="56" t="s">
        <v>35</v>
      </c>
      <c r="H1178" s="56" t="s">
        <v>35</v>
      </c>
      <c r="I1178" s="188">
        <f>SUM(I1179:I1188)</f>
        <v>39783.46</v>
      </c>
      <c r="J1178" s="188">
        <f t="shared" ref="J1178:S1178" si="336">SUM(J1179:J1188)</f>
        <v>31119.860000000004</v>
      </c>
      <c r="K1178" s="188">
        <f t="shared" si="336"/>
        <v>26402.35</v>
      </c>
      <c r="L1178" s="189">
        <f t="shared" si="336"/>
        <v>1178</v>
      </c>
      <c r="M1178" s="188">
        <f t="shared" si="336"/>
        <v>9240875.4500000011</v>
      </c>
      <c r="N1178" s="188">
        <f t="shared" si="336"/>
        <v>0</v>
      </c>
      <c r="O1178" s="188">
        <f t="shared" si="336"/>
        <v>0</v>
      </c>
      <c r="P1178" s="188">
        <f t="shared" si="336"/>
        <v>0</v>
      </c>
      <c r="Q1178" s="188">
        <f t="shared" si="336"/>
        <v>9240875.4500000011</v>
      </c>
      <c r="R1178" s="188">
        <f t="shared" si="336"/>
        <v>9240875.4500000011</v>
      </c>
      <c r="S1178" s="188">
        <f t="shared" si="336"/>
        <v>0</v>
      </c>
      <c r="T1178" s="188" t="s">
        <v>36</v>
      </c>
      <c r="U1178" s="188" t="s">
        <v>36</v>
      </c>
      <c r="V1178" s="198" t="s">
        <v>36</v>
      </c>
    </row>
    <row r="1179" spans="1:22" ht="40.5" customHeight="1" x14ac:dyDescent="0.25">
      <c r="A1179" s="74">
        <v>1</v>
      </c>
      <c r="B1179" s="50" t="s">
        <v>885</v>
      </c>
      <c r="C1179" s="74" t="s">
        <v>48</v>
      </c>
      <c r="D1179" s="74">
        <v>1970</v>
      </c>
      <c r="E1179" s="74" t="s">
        <v>35</v>
      </c>
      <c r="F1179" s="74" t="s">
        <v>40</v>
      </c>
      <c r="G1179" s="49">
        <v>5</v>
      </c>
      <c r="H1179" s="49">
        <v>4</v>
      </c>
      <c r="I1179" s="190">
        <v>4297</v>
      </c>
      <c r="J1179" s="190">
        <v>3141</v>
      </c>
      <c r="K1179" s="190">
        <v>3141</v>
      </c>
      <c r="L1179" s="191">
        <v>136</v>
      </c>
      <c r="M1179" s="190">
        <f t="shared" si="328"/>
        <v>1601641.2000000002</v>
      </c>
      <c r="N1179" s="190">
        <v>0</v>
      </c>
      <c r="O1179" s="190">
        <v>0</v>
      </c>
      <c r="P1179" s="190">
        <v>0</v>
      </c>
      <c r="Q1179" s="190">
        <f>'Таблица 3 '!C1177</f>
        <v>1601641.2000000002</v>
      </c>
      <c r="R1179" s="190">
        <f t="shared" si="329"/>
        <v>1601641.2000000002</v>
      </c>
      <c r="S1179" s="190">
        <v>0</v>
      </c>
      <c r="T1179" s="190" t="s">
        <v>791</v>
      </c>
      <c r="U1179" s="190" t="s">
        <v>791</v>
      </c>
      <c r="V1179" s="192" t="s">
        <v>797</v>
      </c>
    </row>
    <row r="1180" spans="1:22" ht="40.5" customHeight="1" x14ac:dyDescent="0.25">
      <c r="A1180" s="74">
        <v>2</v>
      </c>
      <c r="B1180" s="50" t="s">
        <v>886</v>
      </c>
      <c r="C1180" s="74" t="s">
        <v>48</v>
      </c>
      <c r="D1180" s="74">
        <v>1964</v>
      </c>
      <c r="E1180" s="74">
        <v>2009</v>
      </c>
      <c r="F1180" s="74" t="s">
        <v>887</v>
      </c>
      <c r="G1180" s="49">
        <v>4</v>
      </c>
      <c r="H1180" s="49">
        <v>3</v>
      </c>
      <c r="I1180" s="190">
        <v>2665.3</v>
      </c>
      <c r="J1180" s="190">
        <v>1678.7</v>
      </c>
      <c r="K1180" s="190">
        <v>1626.9</v>
      </c>
      <c r="L1180" s="191">
        <v>88</v>
      </c>
      <c r="M1180" s="190">
        <f t="shared" si="328"/>
        <v>713498.4</v>
      </c>
      <c r="N1180" s="190">
        <v>0</v>
      </c>
      <c r="O1180" s="190">
        <v>0</v>
      </c>
      <c r="P1180" s="190">
        <v>0</v>
      </c>
      <c r="Q1180" s="190">
        <f>'Таблица 3 '!C1178</f>
        <v>713498.4</v>
      </c>
      <c r="R1180" s="190">
        <f t="shared" si="329"/>
        <v>713498.4</v>
      </c>
      <c r="S1180" s="190">
        <v>0</v>
      </c>
      <c r="T1180" s="190" t="s">
        <v>791</v>
      </c>
      <c r="U1180" s="190" t="s">
        <v>791</v>
      </c>
      <c r="V1180" s="192" t="s">
        <v>797</v>
      </c>
    </row>
    <row r="1181" spans="1:22" ht="40.5" customHeight="1" x14ac:dyDescent="0.25">
      <c r="A1181" s="74">
        <v>3</v>
      </c>
      <c r="B1181" s="50" t="s">
        <v>888</v>
      </c>
      <c r="C1181" s="74" t="s">
        <v>48</v>
      </c>
      <c r="D1181" s="74">
        <v>1966</v>
      </c>
      <c r="E1181" s="74">
        <v>2008</v>
      </c>
      <c r="F1181" s="74" t="s">
        <v>887</v>
      </c>
      <c r="G1181" s="49">
        <v>4</v>
      </c>
      <c r="H1181" s="49">
        <v>3</v>
      </c>
      <c r="I1181" s="190">
        <v>2688.72</v>
      </c>
      <c r="J1181" s="190">
        <v>1474.22</v>
      </c>
      <c r="K1181" s="190">
        <v>1444.72</v>
      </c>
      <c r="L1181" s="191">
        <v>56</v>
      </c>
      <c r="M1181" s="190">
        <f t="shared" si="328"/>
        <v>588819.6</v>
      </c>
      <c r="N1181" s="190">
        <v>0</v>
      </c>
      <c r="O1181" s="190">
        <v>0</v>
      </c>
      <c r="P1181" s="190">
        <v>0</v>
      </c>
      <c r="Q1181" s="190">
        <f>'Таблица 3 '!C1179</f>
        <v>588819.6</v>
      </c>
      <c r="R1181" s="190">
        <f t="shared" si="329"/>
        <v>588819.6</v>
      </c>
      <c r="S1181" s="190">
        <v>0</v>
      </c>
      <c r="T1181" s="190" t="s">
        <v>791</v>
      </c>
      <c r="U1181" s="190" t="s">
        <v>791</v>
      </c>
      <c r="V1181" s="192" t="s">
        <v>797</v>
      </c>
    </row>
    <row r="1182" spans="1:22" ht="40.5" customHeight="1" x14ac:dyDescent="0.25">
      <c r="A1182" s="74">
        <v>4</v>
      </c>
      <c r="B1182" s="50" t="s">
        <v>889</v>
      </c>
      <c r="C1182" s="74" t="s">
        <v>48</v>
      </c>
      <c r="D1182" s="74">
        <v>1983</v>
      </c>
      <c r="E1182" s="74" t="s">
        <v>35</v>
      </c>
      <c r="F1182" s="74" t="s">
        <v>46</v>
      </c>
      <c r="G1182" s="49">
        <v>5</v>
      </c>
      <c r="H1182" s="49">
        <v>4</v>
      </c>
      <c r="I1182" s="190">
        <v>3823.5</v>
      </c>
      <c r="J1182" s="190">
        <v>2883.2</v>
      </c>
      <c r="K1182" s="190">
        <v>2468.5</v>
      </c>
      <c r="L1182" s="191">
        <v>125</v>
      </c>
      <c r="M1182" s="190">
        <f t="shared" si="328"/>
        <v>1237153.2</v>
      </c>
      <c r="N1182" s="190">
        <v>0</v>
      </c>
      <c r="O1182" s="190">
        <v>0</v>
      </c>
      <c r="P1182" s="190">
        <v>0</v>
      </c>
      <c r="Q1182" s="190">
        <f>'Таблица 3 '!C1180</f>
        <v>1237153.2</v>
      </c>
      <c r="R1182" s="190">
        <f t="shared" si="329"/>
        <v>1237153.2</v>
      </c>
      <c r="S1182" s="190">
        <v>0</v>
      </c>
      <c r="T1182" s="190" t="s">
        <v>791</v>
      </c>
      <c r="U1182" s="190" t="s">
        <v>791</v>
      </c>
      <c r="V1182" s="192" t="s">
        <v>797</v>
      </c>
    </row>
    <row r="1183" spans="1:22" ht="40.5" customHeight="1" x14ac:dyDescent="0.25">
      <c r="A1183" s="74">
        <v>5</v>
      </c>
      <c r="B1183" s="50" t="s">
        <v>890</v>
      </c>
      <c r="C1183" s="74" t="s">
        <v>48</v>
      </c>
      <c r="D1183" s="74">
        <v>1987</v>
      </c>
      <c r="E1183" s="74" t="s">
        <v>36</v>
      </c>
      <c r="F1183" s="74" t="s">
        <v>50</v>
      </c>
      <c r="G1183" s="49">
        <v>5</v>
      </c>
      <c r="H1183" s="49">
        <v>4</v>
      </c>
      <c r="I1183" s="190">
        <v>5388</v>
      </c>
      <c r="J1183" s="190">
        <v>4134.3</v>
      </c>
      <c r="K1183" s="190">
        <v>333.1</v>
      </c>
      <c r="L1183" s="191">
        <v>79</v>
      </c>
      <c r="M1183" s="190">
        <f t="shared" si="328"/>
        <v>301372</v>
      </c>
      <c r="N1183" s="190">
        <v>0</v>
      </c>
      <c r="O1183" s="190">
        <v>0</v>
      </c>
      <c r="P1183" s="190">
        <v>0</v>
      </c>
      <c r="Q1183" s="190">
        <f>'Таблица 3 '!C1181</f>
        <v>301372</v>
      </c>
      <c r="R1183" s="190">
        <f t="shared" si="329"/>
        <v>301372</v>
      </c>
      <c r="S1183" s="190">
        <v>0</v>
      </c>
      <c r="T1183" s="190" t="s">
        <v>791</v>
      </c>
      <c r="U1183" s="190" t="s">
        <v>791</v>
      </c>
      <c r="V1183" s="192" t="s">
        <v>869</v>
      </c>
    </row>
    <row r="1184" spans="1:22" ht="40.5" customHeight="1" x14ac:dyDescent="0.25">
      <c r="A1184" s="74">
        <v>6</v>
      </c>
      <c r="B1184" s="50" t="s">
        <v>891</v>
      </c>
      <c r="C1184" s="74" t="s">
        <v>48</v>
      </c>
      <c r="D1184" s="74">
        <v>1981</v>
      </c>
      <c r="E1184" s="74" t="s">
        <v>35</v>
      </c>
      <c r="F1184" s="74" t="s">
        <v>40</v>
      </c>
      <c r="G1184" s="49">
        <v>5</v>
      </c>
      <c r="H1184" s="49">
        <v>4</v>
      </c>
      <c r="I1184" s="190">
        <v>4466.24</v>
      </c>
      <c r="J1184" s="190">
        <v>3188.54</v>
      </c>
      <c r="K1184" s="190">
        <v>3138.74</v>
      </c>
      <c r="L1184" s="191">
        <v>132</v>
      </c>
      <c r="M1184" s="190">
        <f t="shared" si="328"/>
        <v>782167.2</v>
      </c>
      <c r="N1184" s="190">
        <v>0</v>
      </c>
      <c r="O1184" s="190">
        <v>0</v>
      </c>
      <c r="P1184" s="190">
        <v>0</v>
      </c>
      <c r="Q1184" s="190">
        <f>'Таблица 3 '!C1182</f>
        <v>782167.2</v>
      </c>
      <c r="R1184" s="190">
        <f t="shared" si="329"/>
        <v>782167.2</v>
      </c>
      <c r="S1184" s="190">
        <v>0</v>
      </c>
      <c r="T1184" s="190" t="s">
        <v>791</v>
      </c>
      <c r="U1184" s="190" t="s">
        <v>791</v>
      </c>
      <c r="V1184" s="192" t="s">
        <v>797</v>
      </c>
    </row>
    <row r="1185" spans="1:22" ht="40.5" customHeight="1" x14ac:dyDescent="0.25">
      <c r="A1185" s="74">
        <v>7</v>
      </c>
      <c r="B1185" s="50" t="s">
        <v>892</v>
      </c>
      <c r="C1185" s="74" t="s">
        <v>48</v>
      </c>
      <c r="D1185" s="74">
        <v>1990</v>
      </c>
      <c r="E1185" s="74" t="s">
        <v>35</v>
      </c>
      <c r="F1185" s="74" t="s">
        <v>40</v>
      </c>
      <c r="G1185" s="49">
        <v>5</v>
      </c>
      <c r="H1185" s="49">
        <v>3</v>
      </c>
      <c r="I1185" s="190">
        <v>4716.62</v>
      </c>
      <c r="J1185" s="190">
        <v>3582.22</v>
      </c>
      <c r="K1185" s="190">
        <v>3582.22</v>
      </c>
      <c r="L1185" s="191">
        <v>128</v>
      </c>
      <c r="M1185" s="190">
        <f t="shared" si="328"/>
        <v>1689409.2000000002</v>
      </c>
      <c r="N1185" s="190">
        <v>0</v>
      </c>
      <c r="O1185" s="190">
        <v>0</v>
      </c>
      <c r="P1185" s="190">
        <v>0</v>
      </c>
      <c r="Q1185" s="190">
        <f>'Таблица 3 '!C1183</f>
        <v>1689409.2000000002</v>
      </c>
      <c r="R1185" s="190">
        <f t="shared" si="329"/>
        <v>1689409.2000000002</v>
      </c>
      <c r="S1185" s="190">
        <v>0</v>
      </c>
      <c r="T1185" s="190" t="s">
        <v>791</v>
      </c>
      <c r="U1185" s="190" t="s">
        <v>791</v>
      </c>
      <c r="V1185" s="192" t="s">
        <v>797</v>
      </c>
    </row>
    <row r="1186" spans="1:22" ht="40.5" customHeight="1" x14ac:dyDescent="0.25">
      <c r="A1186" s="74">
        <v>8</v>
      </c>
      <c r="B1186" s="50" t="s">
        <v>893</v>
      </c>
      <c r="C1186" s="74" t="s">
        <v>48</v>
      </c>
      <c r="D1186" s="74">
        <v>1975</v>
      </c>
      <c r="E1186" s="74">
        <v>2008</v>
      </c>
      <c r="F1186" s="74" t="s">
        <v>40</v>
      </c>
      <c r="G1186" s="49">
        <v>5</v>
      </c>
      <c r="H1186" s="49">
        <v>8</v>
      </c>
      <c r="I1186" s="190">
        <v>6287.08</v>
      </c>
      <c r="J1186" s="190">
        <v>6055.63</v>
      </c>
      <c r="K1186" s="190">
        <v>5865.47</v>
      </c>
      <c r="L1186" s="191">
        <v>259</v>
      </c>
      <c r="M1186" s="190">
        <f t="shared" si="328"/>
        <v>1443890.65</v>
      </c>
      <c r="N1186" s="190">
        <v>0</v>
      </c>
      <c r="O1186" s="190">
        <v>0</v>
      </c>
      <c r="P1186" s="190">
        <v>0</v>
      </c>
      <c r="Q1186" s="190">
        <f>'Таблица 3 '!C1184</f>
        <v>1443890.65</v>
      </c>
      <c r="R1186" s="190">
        <f t="shared" si="329"/>
        <v>1443890.65</v>
      </c>
      <c r="S1186" s="190">
        <v>0</v>
      </c>
      <c r="T1186" s="190" t="s">
        <v>791</v>
      </c>
      <c r="U1186" s="190" t="s">
        <v>791</v>
      </c>
      <c r="V1186" s="192" t="s">
        <v>894</v>
      </c>
    </row>
    <row r="1187" spans="1:22" ht="40.5" customHeight="1" x14ac:dyDescent="0.25">
      <c r="A1187" s="74">
        <v>9</v>
      </c>
      <c r="B1187" s="50" t="s">
        <v>895</v>
      </c>
      <c r="C1187" s="74" t="s">
        <v>48</v>
      </c>
      <c r="D1187" s="74">
        <v>1939</v>
      </c>
      <c r="E1187" s="74">
        <v>2009</v>
      </c>
      <c r="F1187" s="74" t="s">
        <v>40</v>
      </c>
      <c r="G1187" s="49">
        <v>4</v>
      </c>
      <c r="H1187" s="49">
        <v>3</v>
      </c>
      <c r="I1187" s="190">
        <v>2093.6999999999998</v>
      </c>
      <c r="J1187" s="190">
        <v>1923.65</v>
      </c>
      <c r="K1187" s="190">
        <v>1743.3</v>
      </c>
      <c r="L1187" s="191">
        <v>52</v>
      </c>
      <c r="M1187" s="190">
        <f t="shared" si="328"/>
        <v>433252</v>
      </c>
      <c r="N1187" s="190">
        <v>0</v>
      </c>
      <c r="O1187" s="190">
        <v>0</v>
      </c>
      <c r="P1187" s="190">
        <v>0</v>
      </c>
      <c r="Q1187" s="190">
        <f>'Таблица 3 '!C1185</f>
        <v>433252</v>
      </c>
      <c r="R1187" s="190">
        <f t="shared" si="329"/>
        <v>433252</v>
      </c>
      <c r="S1187" s="190">
        <v>0</v>
      </c>
      <c r="T1187" s="190" t="s">
        <v>791</v>
      </c>
      <c r="U1187" s="190" t="s">
        <v>791</v>
      </c>
      <c r="V1187" s="192" t="s">
        <v>801</v>
      </c>
    </row>
    <row r="1188" spans="1:22" ht="40.5" customHeight="1" x14ac:dyDescent="0.25">
      <c r="A1188" s="74">
        <v>10</v>
      </c>
      <c r="B1188" s="50" t="s">
        <v>896</v>
      </c>
      <c r="C1188" s="74" t="s">
        <v>48</v>
      </c>
      <c r="D1188" s="74"/>
      <c r="E1188" s="74" t="s">
        <v>35</v>
      </c>
      <c r="F1188" s="74" t="s">
        <v>40</v>
      </c>
      <c r="G1188" s="49">
        <v>5</v>
      </c>
      <c r="H1188" s="49">
        <v>4</v>
      </c>
      <c r="I1188" s="190">
        <v>3357.3</v>
      </c>
      <c r="J1188" s="190">
        <v>3058.4</v>
      </c>
      <c r="K1188" s="190">
        <v>3058.4</v>
      </c>
      <c r="L1188" s="191">
        <v>123</v>
      </c>
      <c r="M1188" s="190">
        <f t="shared" si="328"/>
        <v>449672</v>
      </c>
      <c r="N1188" s="190">
        <v>0</v>
      </c>
      <c r="O1188" s="190">
        <v>0</v>
      </c>
      <c r="P1188" s="190">
        <v>0</v>
      </c>
      <c r="Q1188" s="190">
        <f>'Таблица 3 '!C1186</f>
        <v>449672</v>
      </c>
      <c r="R1188" s="190">
        <f t="shared" si="329"/>
        <v>449672</v>
      </c>
      <c r="S1188" s="190">
        <v>0</v>
      </c>
      <c r="T1188" s="190" t="s">
        <v>791</v>
      </c>
      <c r="U1188" s="190" t="s">
        <v>791</v>
      </c>
      <c r="V1188" s="192" t="s">
        <v>869</v>
      </c>
    </row>
    <row r="1189" spans="1:22" s="2" customFormat="1" ht="34.5" customHeight="1" x14ac:dyDescent="0.25">
      <c r="A1189" s="73" t="s">
        <v>418</v>
      </c>
      <c r="B1189" s="73"/>
      <c r="C1189" s="125" t="s">
        <v>35</v>
      </c>
      <c r="D1189" s="125" t="s">
        <v>35</v>
      </c>
      <c r="E1189" s="125" t="s">
        <v>35</v>
      </c>
      <c r="F1189" s="125" t="s">
        <v>35</v>
      </c>
      <c r="G1189" s="56" t="s">
        <v>35</v>
      </c>
      <c r="H1189" s="56" t="s">
        <v>35</v>
      </c>
      <c r="I1189" s="188">
        <f>I1190</f>
        <v>14550</v>
      </c>
      <c r="J1189" s="188">
        <f t="shared" ref="J1189:S1189" si="337">J1190</f>
        <v>13756.5</v>
      </c>
      <c r="K1189" s="188">
        <f t="shared" si="337"/>
        <v>13026.399999999998</v>
      </c>
      <c r="L1189" s="189">
        <f t="shared" si="337"/>
        <v>462</v>
      </c>
      <c r="M1189" s="188">
        <f t="shared" si="337"/>
        <v>3619716</v>
      </c>
      <c r="N1189" s="188">
        <f t="shared" si="337"/>
        <v>0</v>
      </c>
      <c r="O1189" s="188">
        <f t="shared" si="337"/>
        <v>0</v>
      </c>
      <c r="P1189" s="188">
        <f t="shared" si="337"/>
        <v>0</v>
      </c>
      <c r="Q1189" s="188">
        <f t="shared" si="337"/>
        <v>3619716</v>
      </c>
      <c r="R1189" s="188">
        <f t="shared" si="337"/>
        <v>3619716</v>
      </c>
      <c r="S1189" s="188">
        <f t="shared" si="337"/>
        <v>0</v>
      </c>
      <c r="T1189" s="188" t="s">
        <v>36</v>
      </c>
      <c r="U1189" s="188" t="s">
        <v>36</v>
      </c>
      <c r="V1189" s="198" t="s">
        <v>36</v>
      </c>
    </row>
    <row r="1190" spans="1:22" s="2" customFormat="1" ht="32.25" customHeight="1" x14ac:dyDescent="0.25">
      <c r="A1190" s="73" t="s">
        <v>419</v>
      </c>
      <c r="B1190" s="73"/>
      <c r="C1190" s="125" t="s">
        <v>35</v>
      </c>
      <c r="D1190" s="125" t="s">
        <v>35</v>
      </c>
      <c r="E1190" s="125" t="s">
        <v>35</v>
      </c>
      <c r="F1190" s="125" t="s">
        <v>35</v>
      </c>
      <c r="G1190" s="56" t="s">
        <v>35</v>
      </c>
      <c r="H1190" s="56" t="s">
        <v>35</v>
      </c>
      <c r="I1190" s="188">
        <f>I1191+I1193+I1194+I1195+I1196+I1197</f>
        <v>14550</v>
      </c>
      <c r="J1190" s="188">
        <f t="shared" ref="J1190:S1190" si="338">J1191+J1193+J1194+J1195+J1196+J1197</f>
        <v>13756.5</v>
      </c>
      <c r="K1190" s="188">
        <f t="shared" si="338"/>
        <v>13026.399999999998</v>
      </c>
      <c r="L1190" s="189">
        <f t="shared" si="338"/>
        <v>462</v>
      </c>
      <c r="M1190" s="188">
        <f t="shared" si="338"/>
        <v>3619716</v>
      </c>
      <c r="N1190" s="188">
        <f t="shared" si="338"/>
        <v>0</v>
      </c>
      <c r="O1190" s="188">
        <f t="shared" si="338"/>
        <v>0</v>
      </c>
      <c r="P1190" s="188">
        <f t="shared" si="338"/>
        <v>0</v>
      </c>
      <c r="Q1190" s="188">
        <f>Q1191+Q1193+Q1194+Q1195+Q1196+Q1197</f>
        <v>3619716</v>
      </c>
      <c r="R1190" s="188">
        <f t="shared" si="338"/>
        <v>3619716</v>
      </c>
      <c r="S1190" s="188">
        <f t="shared" si="338"/>
        <v>0</v>
      </c>
      <c r="T1190" s="188" t="s">
        <v>36</v>
      </c>
      <c r="U1190" s="188" t="s">
        <v>36</v>
      </c>
      <c r="V1190" s="198" t="s">
        <v>36</v>
      </c>
    </row>
    <row r="1191" spans="1:22" ht="43.5" customHeight="1" x14ac:dyDescent="0.25">
      <c r="A1191" s="74">
        <v>1</v>
      </c>
      <c r="B1191" s="50" t="s">
        <v>897</v>
      </c>
      <c r="C1191" s="74" t="s">
        <v>48</v>
      </c>
      <c r="D1191" s="74">
        <v>1984</v>
      </c>
      <c r="E1191" s="74" t="s">
        <v>36</v>
      </c>
      <c r="F1191" s="74" t="s">
        <v>40</v>
      </c>
      <c r="G1191" s="49">
        <v>6</v>
      </c>
      <c r="H1191" s="49">
        <v>6</v>
      </c>
      <c r="I1191" s="190">
        <v>4813</v>
      </c>
      <c r="J1191" s="190">
        <v>4813</v>
      </c>
      <c r="K1191" s="190">
        <v>4119.8999999999996</v>
      </c>
      <c r="L1191" s="191">
        <v>146</v>
      </c>
      <c r="M1191" s="190">
        <f t="shared" si="328"/>
        <v>638935</v>
      </c>
      <c r="N1191" s="190">
        <v>0</v>
      </c>
      <c r="O1191" s="190">
        <v>0</v>
      </c>
      <c r="P1191" s="190">
        <v>0</v>
      </c>
      <c r="Q1191" s="190">
        <f>'Таблица 3 '!C1189</f>
        <v>638935</v>
      </c>
      <c r="R1191" s="190">
        <f t="shared" si="329"/>
        <v>638935</v>
      </c>
      <c r="S1191" s="190">
        <v>0</v>
      </c>
      <c r="T1191" s="190" t="s">
        <v>791</v>
      </c>
      <c r="U1191" s="190" t="s">
        <v>791</v>
      </c>
      <c r="V1191" s="192" t="s">
        <v>801</v>
      </c>
    </row>
    <row r="1192" spans="1:22" ht="43.5" customHeight="1" x14ac:dyDescent="0.25">
      <c r="A1192" s="74"/>
      <c r="B1192" s="50" t="s">
        <v>897</v>
      </c>
      <c r="C1192" s="74" t="s">
        <v>48</v>
      </c>
      <c r="D1192" s="74">
        <v>1984</v>
      </c>
      <c r="E1192" s="74" t="s">
        <v>36</v>
      </c>
      <c r="F1192" s="74" t="s">
        <v>40</v>
      </c>
      <c r="G1192" s="49">
        <v>6</v>
      </c>
      <c r="H1192" s="49">
        <v>6</v>
      </c>
      <c r="I1192" s="190">
        <v>4813</v>
      </c>
      <c r="J1192" s="190">
        <v>4813</v>
      </c>
      <c r="K1192" s="190">
        <v>4119.8999999999996</v>
      </c>
      <c r="L1192" s="191">
        <v>146</v>
      </c>
      <c r="M1192" s="190">
        <f t="shared" si="328"/>
        <v>-638935</v>
      </c>
      <c r="N1192" s="190">
        <v>0</v>
      </c>
      <c r="O1192" s="190">
        <v>0</v>
      </c>
      <c r="P1192" s="190">
        <v>0</v>
      </c>
      <c r="Q1192" s="190">
        <f>'Таблица 3 '!C1190</f>
        <v>-638935</v>
      </c>
      <c r="R1192" s="190">
        <f t="shared" si="329"/>
        <v>-638935</v>
      </c>
      <c r="S1192" s="190">
        <v>0</v>
      </c>
      <c r="T1192" s="190" t="s">
        <v>791</v>
      </c>
      <c r="U1192" s="190" t="s">
        <v>791</v>
      </c>
      <c r="V1192" s="192" t="s">
        <v>801</v>
      </c>
    </row>
    <row r="1193" spans="1:22" ht="43.5" customHeight="1" x14ac:dyDescent="0.25">
      <c r="A1193" s="74">
        <v>2</v>
      </c>
      <c r="B1193" s="50" t="s">
        <v>898</v>
      </c>
      <c r="C1193" s="74" t="s">
        <v>48</v>
      </c>
      <c r="D1193" s="74">
        <v>1987</v>
      </c>
      <c r="E1193" s="74" t="s">
        <v>36</v>
      </c>
      <c r="F1193" s="74" t="s">
        <v>40</v>
      </c>
      <c r="G1193" s="49">
        <v>5</v>
      </c>
      <c r="H1193" s="49">
        <v>5</v>
      </c>
      <c r="I1193" s="190">
        <v>3040</v>
      </c>
      <c r="J1193" s="190">
        <v>2973.2</v>
      </c>
      <c r="K1193" s="190">
        <v>2936.2</v>
      </c>
      <c r="L1193" s="191">
        <v>117</v>
      </c>
      <c r="M1193" s="190">
        <f t="shared" si="328"/>
        <v>1325962</v>
      </c>
      <c r="N1193" s="190">
        <v>0</v>
      </c>
      <c r="O1193" s="190">
        <v>0</v>
      </c>
      <c r="P1193" s="190">
        <v>0</v>
      </c>
      <c r="Q1193" s="190">
        <f>'Таблица 3 '!C1191</f>
        <v>1325962</v>
      </c>
      <c r="R1193" s="190">
        <f t="shared" si="329"/>
        <v>1325962</v>
      </c>
      <c r="S1193" s="190">
        <v>0</v>
      </c>
      <c r="T1193" s="190" t="s">
        <v>791</v>
      </c>
      <c r="U1193" s="190" t="s">
        <v>791</v>
      </c>
      <c r="V1193" s="192" t="s">
        <v>797</v>
      </c>
    </row>
    <row r="1194" spans="1:22" ht="43.5" customHeight="1" x14ac:dyDescent="0.25">
      <c r="A1194" s="74">
        <v>3</v>
      </c>
      <c r="B1194" s="50" t="s">
        <v>899</v>
      </c>
      <c r="C1194" s="74" t="s">
        <v>48</v>
      </c>
      <c r="D1194" s="74">
        <v>1993</v>
      </c>
      <c r="E1194" s="74" t="s">
        <v>36</v>
      </c>
      <c r="F1194" s="74" t="s">
        <v>40</v>
      </c>
      <c r="G1194" s="49">
        <v>3</v>
      </c>
      <c r="H1194" s="49">
        <v>3</v>
      </c>
      <c r="I1194" s="190">
        <v>2055</v>
      </c>
      <c r="J1194" s="190">
        <v>1865.2</v>
      </c>
      <c r="K1194" s="190">
        <v>1865.2</v>
      </c>
      <c r="L1194" s="191">
        <v>51</v>
      </c>
      <c r="M1194" s="190">
        <f t="shared" si="328"/>
        <v>602188</v>
      </c>
      <c r="N1194" s="190">
        <v>0</v>
      </c>
      <c r="O1194" s="190">
        <v>0</v>
      </c>
      <c r="P1194" s="190">
        <v>0</v>
      </c>
      <c r="Q1194" s="190">
        <f>'Таблица 3 '!C1192</f>
        <v>602188</v>
      </c>
      <c r="R1194" s="190">
        <f t="shared" si="329"/>
        <v>602188</v>
      </c>
      <c r="S1194" s="190">
        <v>0</v>
      </c>
      <c r="T1194" s="190" t="s">
        <v>791</v>
      </c>
      <c r="U1194" s="190" t="s">
        <v>791</v>
      </c>
      <c r="V1194" s="192" t="s">
        <v>801</v>
      </c>
    </row>
    <row r="1195" spans="1:22" ht="43.5" customHeight="1" x14ac:dyDescent="0.25">
      <c r="A1195" s="74">
        <v>4</v>
      </c>
      <c r="B1195" s="50" t="s">
        <v>900</v>
      </c>
      <c r="C1195" s="74" t="s">
        <v>48</v>
      </c>
      <c r="D1195" s="74">
        <v>1978</v>
      </c>
      <c r="E1195" s="74" t="s">
        <v>36</v>
      </c>
      <c r="F1195" s="74" t="s">
        <v>306</v>
      </c>
      <c r="G1195" s="49">
        <v>2</v>
      </c>
      <c r="H1195" s="49">
        <v>2</v>
      </c>
      <c r="I1195" s="190">
        <v>636</v>
      </c>
      <c r="J1195" s="190">
        <v>580.6</v>
      </c>
      <c r="K1195" s="190">
        <v>580.6</v>
      </c>
      <c r="L1195" s="191">
        <v>18</v>
      </c>
      <c r="M1195" s="190">
        <f t="shared" si="328"/>
        <v>43547</v>
      </c>
      <c r="N1195" s="190">
        <v>0</v>
      </c>
      <c r="O1195" s="190">
        <v>0</v>
      </c>
      <c r="P1195" s="190">
        <v>0</v>
      </c>
      <c r="Q1195" s="190">
        <f>'Таблица 3 '!C1193</f>
        <v>43547</v>
      </c>
      <c r="R1195" s="190">
        <f t="shared" si="329"/>
        <v>43547</v>
      </c>
      <c r="S1195" s="190">
        <v>0</v>
      </c>
      <c r="T1195" s="190" t="s">
        <v>791</v>
      </c>
      <c r="U1195" s="190" t="s">
        <v>791</v>
      </c>
      <c r="V1195" s="192" t="s">
        <v>797</v>
      </c>
    </row>
    <row r="1196" spans="1:22" ht="43.5" customHeight="1" x14ac:dyDescent="0.25">
      <c r="A1196" s="74">
        <v>5</v>
      </c>
      <c r="B1196" s="50" t="s">
        <v>901</v>
      </c>
      <c r="C1196" s="74" t="s">
        <v>48</v>
      </c>
      <c r="D1196" s="74">
        <v>1997</v>
      </c>
      <c r="E1196" s="74" t="s">
        <v>36</v>
      </c>
      <c r="F1196" s="74" t="s">
        <v>40</v>
      </c>
      <c r="G1196" s="49">
        <v>5</v>
      </c>
      <c r="H1196" s="49">
        <v>5</v>
      </c>
      <c r="I1196" s="190">
        <v>3198</v>
      </c>
      <c r="J1196" s="190">
        <v>2780.7</v>
      </c>
      <c r="K1196" s="190">
        <v>2780.7</v>
      </c>
      <c r="L1196" s="191">
        <v>97</v>
      </c>
      <c r="M1196" s="190">
        <f t="shared" si="328"/>
        <v>894302</v>
      </c>
      <c r="N1196" s="190">
        <v>0</v>
      </c>
      <c r="O1196" s="190">
        <v>0</v>
      </c>
      <c r="P1196" s="190">
        <v>0</v>
      </c>
      <c r="Q1196" s="190">
        <f>'Таблица 3 '!C1194</f>
        <v>894302</v>
      </c>
      <c r="R1196" s="190">
        <f t="shared" si="329"/>
        <v>894302</v>
      </c>
      <c r="S1196" s="190">
        <v>0</v>
      </c>
      <c r="T1196" s="190" t="s">
        <v>791</v>
      </c>
      <c r="U1196" s="190" t="s">
        <v>791</v>
      </c>
      <c r="V1196" s="192" t="s">
        <v>801</v>
      </c>
    </row>
    <row r="1197" spans="1:22" ht="43.5" customHeight="1" x14ac:dyDescent="0.25">
      <c r="A1197" s="74">
        <v>6</v>
      </c>
      <c r="B1197" s="50" t="s">
        <v>902</v>
      </c>
      <c r="C1197" s="74" t="s">
        <v>48</v>
      </c>
      <c r="D1197" s="74">
        <v>1973</v>
      </c>
      <c r="E1197" s="74" t="s">
        <v>36</v>
      </c>
      <c r="F1197" s="74" t="s">
        <v>306</v>
      </c>
      <c r="G1197" s="49">
        <v>2</v>
      </c>
      <c r="H1197" s="49">
        <v>2</v>
      </c>
      <c r="I1197" s="190">
        <v>808</v>
      </c>
      <c r="J1197" s="190">
        <v>743.8</v>
      </c>
      <c r="K1197" s="190">
        <v>743.8</v>
      </c>
      <c r="L1197" s="191">
        <v>33</v>
      </c>
      <c r="M1197" s="190">
        <f t="shared" si="328"/>
        <v>114782</v>
      </c>
      <c r="N1197" s="190">
        <v>0</v>
      </c>
      <c r="O1197" s="190">
        <v>0</v>
      </c>
      <c r="P1197" s="190">
        <v>0</v>
      </c>
      <c r="Q1197" s="190">
        <f>'Таблица 3 '!C1195</f>
        <v>114782</v>
      </c>
      <c r="R1197" s="190">
        <f t="shared" si="329"/>
        <v>114782</v>
      </c>
      <c r="S1197" s="190">
        <v>0</v>
      </c>
      <c r="T1197" s="190" t="s">
        <v>791</v>
      </c>
      <c r="U1197" s="190" t="s">
        <v>791</v>
      </c>
      <c r="V1197" s="192" t="s">
        <v>797</v>
      </c>
    </row>
    <row r="1198" spans="1:22" s="2" customFormat="1" ht="31.5" customHeight="1" x14ac:dyDescent="0.25">
      <c r="A1198" s="73" t="s">
        <v>433</v>
      </c>
      <c r="B1198" s="73"/>
      <c r="C1198" s="125" t="s">
        <v>35</v>
      </c>
      <c r="D1198" s="125" t="s">
        <v>35</v>
      </c>
      <c r="E1198" s="125" t="s">
        <v>35</v>
      </c>
      <c r="F1198" s="125" t="s">
        <v>35</v>
      </c>
      <c r="G1198" s="56" t="s">
        <v>35</v>
      </c>
      <c r="H1198" s="56" t="s">
        <v>35</v>
      </c>
      <c r="I1198" s="188">
        <f>I1199</f>
        <v>5669.13</v>
      </c>
      <c r="J1198" s="188">
        <f t="shared" ref="J1198:S1198" si="339">J1199</f>
        <v>5125.4299999999994</v>
      </c>
      <c r="K1198" s="188">
        <f t="shared" si="339"/>
        <v>5125.4299999999994</v>
      </c>
      <c r="L1198" s="189">
        <f t="shared" si="339"/>
        <v>180</v>
      </c>
      <c r="M1198" s="188">
        <f t="shared" si="339"/>
        <v>2375483.4</v>
      </c>
      <c r="N1198" s="188">
        <f t="shared" si="339"/>
        <v>0</v>
      </c>
      <c r="O1198" s="188">
        <f t="shared" si="339"/>
        <v>0</v>
      </c>
      <c r="P1198" s="188">
        <f t="shared" si="339"/>
        <v>0</v>
      </c>
      <c r="Q1198" s="188">
        <f t="shared" si="339"/>
        <v>2375483.4</v>
      </c>
      <c r="R1198" s="188">
        <f t="shared" si="339"/>
        <v>2375483.4</v>
      </c>
      <c r="S1198" s="188">
        <f t="shared" si="339"/>
        <v>0</v>
      </c>
      <c r="T1198" s="188" t="s">
        <v>35</v>
      </c>
      <c r="U1198" s="188" t="s">
        <v>35</v>
      </c>
      <c r="V1198" s="198" t="s">
        <v>35</v>
      </c>
    </row>
    <row r="1199" spans="1:22" s="2" customFormat="1" ht="30.75" customHeight="1" x14ac:dyDescent="0.25">
      <c r="A1199" s="73" t="s">
        <v>434</v>
      </c>
      <c r="B1199" s="73"/>
      <c r="C1199" s="125" t="s">
        <v>36</v>
      </c>
      <c r="D1199" s="125" t="s">
        <v>36</v>
      </c>
      <c r="E1199" s="125" t="s">
        <v>36</v>
      </c>
      <c r="F1199" s="125" t="s">
        <v>36</v>
      </c>
      <c r="G1199" s="56" t="s">
        <v>36</v>
      </c>
      <c r="H1199" s="56" t="s">
        <v>36</v>
      </c>
      <c r="I1199" s="188">
        <f>SUM(I1200:I1201)</f>
        <v>5669.13</v>
      </c>
      <c r="J1199" s="188">
        <f t="shared" ref="J1199:S1199" si="340">SUM(J1200:J1201)</f>
        <v>5125.4299999999994</v>
      </c>
      <c r="K1199" s="188">
        <f t="shared" si="340"/>
        <v>5125.4299999999994</v>
      </c>
      <c r="L1199" s="189">
        <f t="shared" si="340"/>
        <v>180</v>
      </c>
      <c r="M1199" s="188">
        <f t="shared" si="340"/>
        <v>2375483.4</v>
      </c>
      <c r="N1199" s="188">
        <f t="shared" si="340"/>
        <v>0</v>
      </c>
      <c r="O1199" s="188">
        <f t="shared" si="340"/>
        <v>0</v>
      </c>
      <c r="P1199" s="188">
        <f t="shared" si="340"/>
        <v>0</v>
      </c>
      <c r="Q1199" s="188">
        <f t="shared" si="340"/>
        <v>2375483.4</v>
      </c>
      <c r="R1199" s="188">
        <f t="shared" si="340"/>
        <v>2375483.4</v>
      </c>
      <c r="S1199" s="188">
        <f t="shared" si="340"/>
        <v>0</v>
      </c>
      <c r="T1199" s="188" t="s">
        <v>36</v>
      </c>
      <c r="U1199" s="188" t="s">
        <v>36</v>
      </c>
      <c r="V1199" s="198" t="s">
        <v>36</v>
      </c>
    </row>
    <row r="1200" spans="1:22" ht="41.25" customHeight="1" x14ac:dyDescent="0.25">
      <c r="A1200" s="74">
        <v>1</v>
      </c>
      <c r="B1200" s="50" t="s">
        <v>903</v>
      </c>
      <c r="C1200" s="74" t="s">
        <v>39</v>
      </c>
      <c r="D1200" s="74">
        <v>1960</v>
      </c>
      <c r="E1200" s="74" t="s">
        <v>36</v>
      </c>
      <c r="F1200" s="74" t="s">
        <v>283</v>
      </c>
      <c r="G1200" s="49">
        <v>2</v>
      </c>
      <c r="H1200" s="49">
        <v>2</v>
      </c>
      <c r="I1200" s="190">
        <v>630.70000000000005</v>
      </c>
      <c r="J1200" s="190">
        <v>630.70000000000005</v>
      </c>
      <c r="K1200" s="190">
        <v>630.70000000000005</v>
      </c>
      <c r="L1200" s="191">
        <v>21</v>
      </c>
      <c r="M1200" s="190">
        <f t="shared" ref="M1200:M1201" si="341">SUM(N1200:Q1200)</f>
        <v>-441885.6</v>
      </c>
      <c r="N1200" s="190">
        <v>0</v>
      </c>
      <c r="O1200" s="190">
        <v>0</v>
      </c>
      <c r="P1200" s="190">
        <v>0</v>
      </c>
      <c r="Q1200" s="190">
        <f>'Таблица 3 '!C1198</f>
        <v>-441885.6</v>
      </c>
      <c r="R1200" s="190">
        <f t="shared" ref="R1200:R1201" si="342">Q1200</f>
        <v>-441885.6</v>
      </c>
      <c r="S1200" s="190">
        <v>0</v>
      </c>
      <c r="T1200" s="190" t="s">
        <v>791</v>
      </c>
      <c r="U1200" s="190" t="s">
        <v>791</v>
      </c>
      <c r="V1200" s="192" t="s">
        <v>861</v>
      </c>
    </row>
    <row r="1201" spans="1:22" ht="41.25" customHeight="1" x14ac:dyDescent="0.25">
      <c r="A1201" s="74">
        <v>2</v>
      </c>
      <c r="B1201" s="50" t="s">
        <v>904</v>
      </c>
      <c r="C1201" s="74" t="s">
        <v>39</v>
      </c>
      <c r="D1201" s="74">
        <v>1999</v>
      </c>
      <c r="E1201" s="74" t="s">
        <v>36</v>
      </c>
      <c r="F1201" s="74" t="s">
        <v>40</v>
      </c>
      <c r="G1201" s="49">
        <v>5</v>
      </c>
      <c r="H1201" s="49">
        <v>5</v>
      </c>
      <c r="I1201" s="190">
        <v>5038.43</v>
      </c>
      <c r="J1201" s="190">
        <v>4494.7299999999996</v>
      </c>
      <c r="K1201" s="190">
        <v>4494.7299999999996</v>
      </c>
      <c r="L1201" s="191">
        <v>159</v>
      </c>
      <c r="M1201" s="190">
        <f t="shared" si="341"/>
        <v>2817369</v>
      </c>
      <c r="N1201" s="190">
        <v>0</v>
      </c>
      <c r="O1201" s="190">
        <v>0</v>
      </c>
      <c r="P1201" s="190">
        <v>0</v>
      </c>
      <c r="Q1201" s="190">
        <f>'Таблица 3 '!C1199</f>
        <v>2817369</v>
      </c>
      <c r="R1201" s="190">
        <f t="shared" si="342"/>
        <v>2817369</v>
      </c>
      <c r="S1201" s="190">
        <v>0</v>
      </c>
      <c r="T1201" s="190" t="s">
        <v>791</v>
      </c>
      <c r="U1201" s="190" t="s">
        <v>791</v>
      </c>
      <c r="V1201" s="192" t="s">
        <v>801</v>
      </c>
    </row>
    <row r="1202" spans="1:22" s="2" customFormat="1" ht="31.5" customHeight="1" x14ac:dyDescent="0.25">
      <c r="A1202" s="73" t="s">
        <v>437</v>
      </c>
      <c r="B1202" s="73"/>
      <c r="C1202" s="125" t="s">
        <v>35</v>
      </c>
      <c r="D1202" s="125" t="s">
        <v>35</v>
      </c>
      <c r="E1202" s="125" t="s">
        <v>35</v>
      </c>
      <c r="F1202" s="125" t="s">
        <v>35</v>
      </c>
      <c r="G1202" s="56" t="s">
        <v>35</v>
      </c>
      <c r="H1202" s="56" t="s">
        <v>35</v>
      </c>
      <c r="I1202" s="188">
        <f>I1203+I1206+I1209</f>
        <v>15336.4</v>
      </c>
      <c r="J1202" s="188">
        <f t="shared" ref="J1202:S1202" si="343">J1203+J1206+J1209</f>
        <v>12956</v>
      </c>
      <c r="K1202" s="188">
        <f t="shared" si="343"/>
        <v>12289.1</v>
      </c>
      <c r="L1202" s="189">
        <f t="shared" si="343"/>
        <v>487</v>
      </c>
      <c r="M1202" s="188">
        <f t="shared" si="343"/>
        <v>2953217</v>
      </c>
      <c r="N1202" s="188">
        <f t="shared" si="343"/>
        <v>0</v>
      </c>
      <c r="O1202" s="188">
        <f t="shared" si="343"/>
        <v>0</v>
      </c>
      <c r="P1202" s="188">
        <f t="shared" si="343"/>
        <v>0</v>
      </c>
      <c r="Q1202" s="188">
        <f t="shared" si="343"/>
        <v>2953217</v>
      </c>
      <c r="R1202" s="188">
        <f t="shared" si="343"/>
        <v>2953217</v>
      </c>
      <c r="S1202" s="188">
        <f t="shared" si="343"/>
        <v>0</v>
      </c>
      <c r="T1202" s="188" t="s">
        <v>35</v>
      </c>
      <c r="U1202" s="188" t="s">
        <v>35</v>
      </c>
      <c r="V1202" s="198" t="s">
        <v>35</v>
      </c>
    </row>
    <row r="1203" spans="1:22" s="2" customFormat="1" ht="30.75" customHeight="1" x14ac:dyDescent="0.25">
      <c r="A1203" s="73" t="s">
        <v>438</v>
      </c>
      <c r="B1203" s="73"/>
      <c r="C1203" s="125" t="s">
        <v>36</v>
      </c>
      <c r="D1203" s="125" t="s">
        <v>36</v>
      </c>
      <c r="E1203" s="125" t="s">
        <v>36</v>
      </c>
      <c r="F1203" s="125" t="s">
        <v>36</v>
      </c>
      <c r="G1203" s="56" t="s">
        <v>36</v>
      </c>
      <c r="H1203" s="56" t="s">
        <v>36</v>
      </c>
      <c r="I1203" s="188">
        <f>SUM(I1204:I1205)</f>
        <v>5715.9</v>
      </c>
      <c r="J1203" s="188">
        <f t="shared" ref="J1203:S1206" si="344">SUM(J1204:J1205)</f>
        <v>5227.3999999999996</v>
      </c>
      <c r="K1203" s="188">
        <f t="shared" si="344"/>
        <v>4665.2</v>
      </c>
      <c r="L1203" s="189">
        <f t="shared" si="344"/>
        <v>145</v>
      </c>
      <c r="M1203" s="188">
        <f t="shared" si="344"/>
        <v>1101046.4000000001</v>
      </c>
      <c r="N1203" s="188">
        <f t="shared" si="344"/>
        <v>0</v>
      </c>
      <c r="O1203" s="188">
        <f t="shared" si="344"/>
        <v>0</v>
      </c>
      <c r="P1203" s="188">
        <f t="shared" si="344"/>
        <v>0</v>
      </c>
      <c r="Q1203" s="188">
        <f t="shared" si="344"/>
        <v>1101046.4000000001</v>
      </c>
      <c r="R1203" s="188">
        <f t="shared" si="344"/>
        <v>1101046.4000000001</v>
      </c>
      <c r="S1203" s="188">
        <f t="shared" si="344"/>
        <v>0</v>
      </c>
      <c r="T1203" s="188" t="s">
        <v>36</v>
      </c>
      <c r="U1203" s="188" t="s">
        <v>36</v>
      </c>
      <c r="V1203" s="198" t="s">
        <v>36</v>
      </c>
    </row>
    <row r="1204" spans="1:22" ht="41.25" customHeight="1" x14ac:dyDescent="0.25">
      <c r="A1204" s="74">
        <v>1</v>
      </c>
      <c r="B1204" s="50" t="s">
        <v>660</v>
      </c>
      <c r="C1204" s="74" t="s">
        <v>48</v>
      </c>
      <c r="D1204" s="74">
        <v>1980</v>
      </c>
      <c r="E1204" s="74">
        <v>2022</v>
      </c>
      <c r="F1204" s="74" t="s">
        <v>46</v>
      </c>
      <c r="G1204" s="49">
        <v>5</v>
      </c>
      <c r="H1204" s="49">
        <v>6</v>
      </c>
      <c r="I1204" s="190">
        <v>4860.3999999999996</v>
      </c>
      <c r="J1204" s="190">
        <v>4371.8999999999996</v>
      </c>
      <c r="K1204" s="190">
        <v>3809.7</v>
      </c>
      <c r="L1204" s="191">
        <v>130</v>
      </c>
      <c r="M1204" s="190">
        <f>SUM(N1204:Q1204)</f>
        <v>1297499.6000000001</v>
      </c>
      <c r="N1204" s="190">
        <v>0</v>
      </c>
      <c r="O1204" s="190">
        <v>0</v>
      </c>
      <c r="P1204" s="190">
        <v>0</v>
      </c>
      <c r="Q1204" s="190">
        <f>'Таблица 3 '!C1202</f>
        <v>1297499.6000000001</v>
      </c>
      <c r="R1204" s="190">
        <f>Q1204</f>
        <v>1297499.6000000001</v>
      </c>
      <c r="S1204" s="190">
        <v>0</v>
      </c>
      <c r="T1204" s="190" t="s">
        <v>791</v>
      </c>
      <c r="U1204" s="190" t="s">
        <v>791</v>
      </c>
      <c r="V1204" s="192">
        <v>2020</v>
      </c>
    </row>
    <row r="1205" spans="1:22" ht="42.75" customHeight="1" x14ac:dyDescent="0.25">
      <c r="A1205" s="74">
        <v>2</v>
      </c>
      <c r="B1205" s="50" t="s">
        <v>905</v>
      </c>
      <c r="C1205" s="74" t="s">
        <v>39</v>
      </c>
      <c r="D1205" s="74">
        <v>1956</v>
      </c>
      <c r="E1205" s="74" t="s">
        <v>35</v>
      </c>
      <c r="F1205" s="74" t="s">
        <v>40</v>
      </c>
      <c r="G1205" s="49">
        <v>2</v>
      </c>
      <c r="H1205" s="49">
        <v>2</v>
      </c>
      <c r="I1205" s="190">
        <v>855.5</v>
      </c>
      <c r="J1205" s="190">
        <v>855.5</v>
      </c>
      <c r="K1205" s="190">
        <v>855.5</v>
      </c>
      <c r="L1205" s="191">
        <v>15</v>
      </c>
      <c r="M1205" s="190">
        <f t="shared" si="328"/>
        <v>-196453.2</v>
      </c>
      <c r="N1205" s="190">
        <v>0</v>
      </c>
      <c r="O1205" s="190">
        <v>0</v>
      </c>
      <c r="P1205" s="190">
        <v>0</v>
      </c>
      <c r="Q1205" s="190">
        <f>'Таблица 3 '!C1203</f>
        <v>-196453.2</v>
      </c>
      <c r="R1205" s="190">
        <f t="shared" si="329"/>
        <v>-196453.2</v>
      </c>
      <c r="S1205" s="190">
        <v>0</v>
      </c>
      <c r="T1205" s="190" t="s">
        <v>791</v>
      </c>
      <c r="U1205" s="190" t="s">
        <v>791</v>
      </c>
      <c r="V1205" s="192" t="s">
        <v>861</v>
      </c>
    </row>
    <row r="1206" spans="1:22" s="2" customFormat="1" ht="36" customHeight="1" x14ac:dyDescent="0.25">
      <c r="A1206" s="73" t="s">
        <v>442</v>
      </c>
      <c r="B1206" s="73"/>
      <c r="C1206" s="125" t="s">
        <v>35</v>
      </c>
      <c r="D1206" s="125" t="s">
        <v>35</v>
      </c>
      <c r="E1206" s="125" t="s">
        <v>35</v>
      </c>
      <c r="F1206" s="125" t="s">
        <v>35</v>
      </c>
      <c r="G1206" s="56" t="s">
        <v>35</v>
      </c>
      <c r="H1206" s="56" t="s">
        <v>35</v>
      </c>
      <c r="I1206" s="188">
        <f>SUM(I1207:I1208)</f>
        <v>5411.5</v>
      </c>
      <c r="J1206" s="188">
        <f t="shared" si="344"/>
        <v>4027.6</v>
      </c>
      <c r="K1206" s="188">
        <f t="shared" si="344"/>
        <v>3922.9</v>
      </c>
      <c r="L1206" s="189">
        <f t="shared" si="344"/>
        <v>177</v>
      </c>
      <c r="M1206" s="188">
        <f t="shared" si="344"/>
        <v>1026279.6</v>
      </c>
      <c r="N1206" s="188">
        <f t="shared" si="344"/>
        <v>0</v>
      </c>
      <c r="O1206" s="188">
        <f t="shared" si="344"/>
        <v>0</v>
      </c>
      <c r="P1206" s="188">
        <f t="shared" si="344"/>
        <v>0</v>
      </c>
      <c r="Q1206" s="188">
        <f t="shared" si="344"/>
        <v>1026279.6</v>
      </c>
      <c r="R1206" s="188">
        <f t="shared" si="344"/>
        <v>1026279.6</v>
      </c>
      <c r="S1206" s="188">
        <f t="shared" si="344"/>
        <v>0</v>
      </c>
      <c r="T1206" s="188" t="s">
        <v>35</v>
      </c>
      <c r="U1206" s="188" t="s">
        <v>35</v>
      </c>
      <c r="V1206" s="198" t="s">
        <v>35</v>
      </c>
    </row>
    <row r="1207" spans="1:22" ht="45.75" customHeight="1" x14ac:dyDescent="0.25">
      <c r="A1207" s="74">
        <v>1</v>
      </c>
      <c r="B1207" s="50" t="s">
        <v>906</v>
      </c>
      <c r="C1207" s="74" t="s">
        <v>39</v>
      </c>
      <c r="D1207" s="74">
        <v>1971</v>
      </c>
      <c r="E1207" s="74" t="s">
        <v>36</v>
      </c>
      <c r="F1207" s="74" t="s">
        <v>40</v>
      </c>
      <c r="G1207" s="49">
        <v>2</v>
      </c>
      <c r="H1207" s="49">
        <v>1</v>
      </c>
      <c r="I1207" s="190">
        <v>335.9</v>
      </c>
      <c r="J1207" s="190">
        <v>335.9</v>
      </c>
      <c r="K1207" s="190">
        <v>335.9</v>
      </c>
      <c r="L1207" s="191">
        <v>17</v>
      </c>
      <c r="M1207" s="190">
        <f t="shared" ref="M1207:M1208" si="345">SUM(N1207:Q1207)</f>
        <v>61083.6</v>
      </c>
      <c r="N1207" s="190">
        <v>0</v>
      </c>
      <c r="O1207" s="190">
        <v>0</v>
      </c>
      <c r="P1207" s="190">
        <v>0</v>
      </c>
      <c r="Q1207" s="190">
        <f>'Таблица 3 '!C1205</f>
        <v>61083.6</v>
      </c>
      <c r="R1207" s="190">
        <f t="shared" si="329"/>
        <v>61083.6</v>
      </c>
      <c r="S1207" s="190">
        <v>0</v>
      </c>
      <c r="T1207" s="190" t="s">
        <v>791</v>
      </c>
      <c r="U1207" s="190" t="s">
        <v>791</v>
      </c>
      <c r="V1207" s="192">
        <v>2021</v>
      </c>
    </row>
    <row r="1208" spans="1:22" ht="45" customHeight="1" x14ac:dyDescent="0.25">
      <c r="A1208" s="74">
        <v>2</v>
      </c>
      <c r="B1208" s="50" t="s">
        <v>444</v>
      </c>
      <c r="C1208" s="74" t="s">
        <v>48</v>
      </c>
      <c r="D1208" s="74">
        <v>1980</v>
      </c>
      <c r="E1208" s="74">
        <v>2022</v>
      </c>
      <c r="F1208" s="74" t="s">
        <v>46</v>
      </c>
      <c r="G1208" s="49">
        <v>5</v>
      </c>
      <c r="H1208" s="49">
        <v>5</v>
      </c>
      <c r="I1208" s="190">
        <v>5075.6000000000004</v>
      </c>
      <c r="J1208" s="190">
        <v>3691.7</v>
      </c>
      <c r="K1208" s="190">
        <v>3587</v>
      </c>
      <c r="L1208" s="191">
        <v>160</v>
      </c>
      <c r="M1208" s="190">
        <f t="shared" si="345"/>
        <v>965196</v>
      </c>
      <c r="N1208" s="190">
        <v>0</v>
      </c>
      <c r="O1208" s="190">
        <v>0</v>
      </c>
      <c r="P1208" s="190">
        <v>0</v>
      </c>
      <c r="Q1208" s="190">
        <f>'Таблица 3 '!C1206</f>
        <v>965196</v>
      </c>
      <c r="R1208" s="190">
        <f t="shared" si="329"/>
        <v>965196</v>
      </c>
      <c r="S1208" s="190">
        <v>0</v>
      </c>
      <c r="T1208" s="190" t="s">
        <v>791</v>
      </c>
      <c r="U1208" s="190" t="s">
        <v>791</v>
      </c>
      <c r="V1208" s="192" t="s">
        <v>797</v>
      </c>
    </row>
    <row r="1209" spans="1:22" s="14" customFormat="1" ht="36" customHeight="1" x14ac:dyDescent="0.25">
      <c r="A1209" s="73" t="s">
        <v>907</v>
      </c>
      <c r="B1209" s="73"/>
      <c r="C1209" s="125" t="s">
        <v>35</v>
      </c>
      <c r="D1209" s="125" t="s">
        <v>35</v>
      </c>
      <c r="E1209" s="125" t="s">
        <v>35</v>
      </c>
      <c r="F1209" s="125" t="s">
        <v>35</v>
      </c>
      <c r="G1209" s="56" t="s">
        <v>35</v>
      </c>
      <c r="H1209" s="56" t="s">
        <v>35</v>
      </c>
      <c r="I1209" s="188">
        <f>I1210</f>
        <v>4209</v>
      </c>
      <c r="J1209" s="188">
        <f t="shared" ref="J1209:S1211" si="346">J1210</f>
        <v>3701</v>
      </c>
      <c r="K1209" s="188">
        <f t="shared" si="346"/>
        <v>3701</v>
      </c>
      <c r="L1209" s="189">
        <f t="shared" si="346"/>
        <v>165</v>
      </c>
      <c r="M1209" s="188">
        <f t="shared" si="346"/>
        <v>825891</v>
      </c>
      <c r="N1209" s="188">
        <f t="shared" si="346"/>
        <v>0</v>
      </c>
      <c r="O1209" s="188">
        <f t="shared" si="346"/>
        <v>0</v>
      </c>
      <c r="P1209" s="188">
        <f t="shared" si="346"/>
        <v>0</v>
      </c>
      <c r="Q1209" s="188">
        <f t="shared" si="346"/>
        <v>825891</v>
      </c>
      <c r="R1209" s="188">
        <f t="shared" si="346"/>
        <v>825891</v>
      </c>
      <c r="S1209" s="188">
        <f t="shared" si="346"/>
        <v>0</v>
      </c>
      <c r="T1209" s="188" t="s">
        <v>35</v>
      </c>
      <c r="U1209" s="188" t="s">
        <v>35</v>
      </c>
      <c r="V1209" s="198" t="s">
        <v>35</v>
      </c>
    </row>
    <row r="1210" spans="1:22" s="7" customFormat="1" ht="33" customHeight="1" x14ac:dyDescent="0.25">
      <c r="A1210" s="74">
        <v>1</v>
      </c>
      <c r="B1210" s="50" t="s">
        <v>908</v>
      </c>
      <c r="C1210" s="74" t="s">
        <v>909</v>
      </c>
      <c r="D1210" s="74">
        <v>1988</v>
      </c>
      <c r="E1210" s="74" t="s">
        <v>36</v>
      </c>
      <c r="F1210" s="74" t="s">
        <v>46</v>
      </c>
      <c r="G1210" s="49">
        <v>5</v>
      </c>
      <c r="H1210" s="49">
        <v>5</v>
      </c>
      <c r="I1210" s="190">
        <v>4209</v>
      </c>
      <c r="J1210" s="190">
        <v>3701</v>
      </c>
      <c r="K1210" s="190">
        <v>3701</v>
      </c>
      <c r="L1210" s="191">
        <v>165</v>
      </c>
      <c r="M1210" s="190">
        <f>SUM(N1210:Q1210)</f>
        <v>825891</v>
      </c>
      <c r="N1210" s="190">
        <v>0</v>
      </c>
      <c r="O1210" s="190">
        <v>0</v>
      </c>
      <c r="P1210" s="190">
        <v>0</v>
      </c>
      <c r="Q1210" s="190">
        <f>'Таблица 3 '!C1208</f>
        <v>825891</v>
      </c>
      <c r="R1210" s="190">
        <f>Q1210</f>
        <v>825891</v>
      </c>
      <c r="S1210" s="190">
        <v>0</v>
      </c>
      <c r="T1210" s="190" t="s">
        <v>791</v>
      </c>
      <c r="U1210" s="190" t="s">
        <v>791</v>
      </c>
      <c r="V1210" s="192">
        <v>2021</v>
      </c>
    </row>
    <row r="1211" spans="1:22" s="2" customFormat="1" ht="32.25" customHeight="1" x14ac:dyDescent="0.25">
      <c r="A1211" s="73" t="s">
        <v>452</v>
      </c>
      <c r="B1211" s="73"/>
      <c r="C1211" s="125" t="s">
        <v>35</v>
      </c>
      <c r="D1211" s="125" t="s">
        <v>35</v>
      </c>
      <c r="E1211" s="125" t="s">
        <v>35</v>
      </c>
      <c r="F1211" s="125" t="s">
        <v>35</v>
      </c>
      <c r="G1211" s="56" t="s">
        <v>35</v>
      </c>
      <c r="H1211" s="56" t="s">
        <v>35</v>
      </c>
      <c r="I1211" s="188">
        <f>I1212</f>
        <v>5460.1</v>
      </c>
      <c r="J1211" s="188">
        <f t="shared" si="346"/>
        <v>3717.3</v>
      </c>
      <c r="K1211" s="188">
        <f t="shared" si="346"/>
        <v>3717.3</v>
      </c>
      <c r="L1211" s="189">
        <f t="shared" si="346"/>
        <v>138</v>
      </c>
      <c r="M1211" s="188">
        <f t="shared" si="346"/>
        <v>1025249.36</v>
      </c>
      <c r="N1211" s="188">
        <f t="shared" si="346"/>
        <v>0</v>
      </c>
      <c r="O1211" s="188">
        <f t="shared" si="346"/>
        <v>0</v>
      </c>
      <c r="P1211" s="188">
        <f t="shared" si="346"/>
        <v>0</v>
      </c>
      <c r="Q1211" s="188">
        <f t="shared" si="346"/>
        <v>1025249.36</v>
      </c>
      <c r="R1211" s="188">
        <f t="shared" si="346"/>
        <v>1025249.36</v>
      </c>
      <c r="S1211" s="188">
        <f t="shared" si="346"/>
        <v>0</v>
      </c>
      <c r="T1211" s="188" t="s">
        <v>36</v>
      </c>
      <c r="U1211" s="188" t="s">
        <v>36</v>
      </c>
      <c r="V1211" s="198" t="s">
        <v>36</v>
      </c>
    </row>
    <row r="1212" spans="1:22" s="2" customFormat="1" ht="23.25" customHeight="1" x14ac:dyDescent="0.25">
      <c r="A1212" s="73" t="s">
        <v>469</v>
      </c>
      <c r="B1212" s="73"/>
      <c r="C1212" s="125" t="s">
        <v>35</v>
      </c>
      <c r="D1212" s="125" t="s">
        <v>35</v>
      </c>
      <c r="E1212" s="125" t="s">
        <v>35</v>
      </c>
      <c r="F1212" s="125" t="s">
        <v>35</v>
      </c>
      <c r="G1212" s="56" t="s">
        <v>35</v>
      </c>
      <c r="H1212" s="56" t="s">
        <v>35</v>
      </c>
      <c r="I1212" s="188">
        <f>SUM(I1213:I1214)</f>
        <v>5460.1</v>
      </c>
      <c r="J1212" s="188">
        <f t="shared" ref="J1212:S1212" si="347">SUM(J1213:J1214)</f>
        <v>3717.3</v>
      </c>
      <c r="K1212" s="188">
        <f t="shared" si="347"/>
        <v>3717.3</v>
      </c>
      <c r="L1212" s="189">
        <f t="shared" si="347"/>
        <v>138</v>
      </c>
      <c r="M1212" s="188">
        <f t="shared" si="347"/>
        <v>1025249.36</v>
      </c>
      <c r="N1212" s="188">
        <f t="shared" si="347"/>
        <v>0</v>
      </c>
      <c r="O1212" s="188">
        <f t="shared" si="347"/>
        <v>0</v>
      </c>
      <c r="P1212" s="188">
        <f t="shared" si="347"/>
        <v>0</v>
      </c>
      <c r="Q1212" s="188">
        <f t="shared" si="347"/>
        <v>1025249.36</v>
      </c>
      <c r="R1212" s="188">
        <f t="shared" si="347"/>
        <v>1025249.36</v>
      </c>
      <c r="S1212" s="188">
        <f t="shared" si="347"/>
        <v>0</v>
      </c>
      <c r="T1212" s="188" t="s">
        <v>36</v>
      </c>
      <c r="U1212" s="188" t="s">
        <v>36</v>
      </c>
      <c r="V1212" s="198" t="s">
        <v>36</v>
      </c>
    </row>
    <row r="1213" spans="1:22" s="12" customFormat="1" ht="57" customHeight="1" x14ac:dyDescent="0.25">
      <c r="A1213" s="74">
        <v>1</v>
      </c>
      <c r="B1213" s="50" t="s">
        <v>910</v>
      </c>
      <c r="C1213" s="74" t="s">
        <v>829</v>
      </c>
      <c r="D1213" s="74">
        <v>1975</v>
      </c>
      <c r="E1213" s="74" t="s">
        <v>35</v>
      </c>
      <c r="F1213" s="74" t="s">
        <v>61</v>
      </c>
      <c r="G1213" s="49">
        <v>2</v>
      </c>
      <c r="H1213" s="49">
        <v>2</v>
      </c>
      <c r="I1213" s="190">
        <v>1823.3</v>
      </c>
      <c r="J1213" s="190">
        <v>597.4</v>
      </c>
      <c r="K1213" s="190">
        <v>597.4</v>
      </c>
      <c r="L1213" s="191">
        <v>20</v>
      </c>
      <c r="M1213" s="190">
        <f t="shared" ref="M1213:M1215" si="348">SUM(N1213:Q1213)</f>
        <v>316321</v>
      </c>
      <c r="N1213" s="190">
        <v>0</v>
      </c>
      <c r="O1213" s="190">
        <v>0</v>
      </c>
      <c r="P1213" s="190">
        <v>0</v>
      </c>
      <c r="Q1213" s="190">
        <f>'Таблица 3 '!C1211</f>
        <v>316321</v>
      </c>
      <c r="R1213" s="190">
        <f t="shared" ref="R1213:R1215" si="349">Q1213</f>
        <v>316321</v>
      </c>
      <c r="S1213" s="190">
        <v>0</v>
      </c>
      <c r="T1213" s="190" t="s">
        <v>791</v>
      </c>
      <c r="U1213" s="190" t="s">
        <v>791</v>
      </c>
      <c r="V1213" s="192">
        <v>2017</v>
      </c>
    </row>
    <row r="1214" spans="1:22" ht="41.25" customHeight="1" x14ac:dyDescent="0.25">
      <c r="A1214" s="74">
        <v>2</v>
      </c>
      <c r="B1214" s="50" t="s">
        <v>475</v>
      </c>
      <c r="C1214" s="74" t="s">
        <v>48</v>
      </c>
      <c r="D1214" s="74">
        <v>1971</v>
      </c>
      <c r="E1214" s="74" t="s">
        <v>35</v>
      </c>
      <c r="F1214" s="74" t="s">
        <v>61</v>
      </c>
      <c r="G1214" s="49">
        <v>5</v>
      </c>
      <c r="H1214" s="49">
        <v>5</v>
      </c>
      <c r="I1214" s="190">
        <v>3636.8</v>
      </c>
      <c r="J1214" s="190">
        <v>3119.9</v>
      </c>
      <c r="K1214" s="190">
        <v>3119.9</v>
      </c>
      <c r="L1214" s="191">
        <v>118</v>
      </c>
      <c r="M1214" s="190">
        <f t="shared" si="348"/>
        <v>708928.36</v>
      </c>
      <c r="N1214" s="190">
        <v>0</v>
      </c>
      <c r="O1214" s="190">
        <v>0</v>
      </c>
      <c r="P1214" s="190">
        <v>0</v>
      </c>
      <c r="Q1214" s="190">
        <f>'Таблица 3 '!C1212</f>
        <v>708928.36</v>
      </c>
      <c r="R1214" s="190">
        <f t="shared" si="349"/>
        <v>708928.36</v>
      </c>
      <c r="S1214" s="190">
        <v>0</v>
      </c>
      <c r="T1214" s="190" t="s">
        <v>791</v>
      </c>
      <c r="U1214" s="190" t="s">
        <v>791</v>
      </c>
      <c r="V1214" s="192" t="s">
        <v>476</v>
      </c>
    </row>
    <row r="1215" spans="1:22" ht="41.25" customHeight="1" x14ac:dyDescent="0.25">
      <c r="A1215" s="74"/>
      <c r="B1215" s="50" t="s">
        <v>911</v>
      </c>
      <c r="C1215" s="74" t="s">
        <v>48</v>
      </c>
      <c r="D1215" s="74">
        <v>1988</v>
      </c>
      <c r="E1215" s="74" t="s">
        <v>36</v>
      </c>
      <c r="F1215" s="74" t="s">
        <v>50</v>
      </c>
      <c r="G1215" s="49">
        <v>5</v>
      </c>
      <c r="H1215" s="49">
        <v>4</v>
      </c>
      <c r="I1215" s="190">
        <v>3246.5</v>
      </c>
      <c r="J1215" s="190">
        <v>2925.7</v>
      </c>
      <c r="K1215" s="190">
        <v>2727.8</v>
      </c>
      <c r="L1215" s="191">
        <v>88</v>
      </c>
      <c r="M1215" s="190">
        <f t="shared" si="348"/>
        <v>0</v>
      </c>
      <c r="N1215" s="190">
        <v>0</v>
      </c>
      <c r="O1215" s="190">
        <v>0</v>
      </c>
      <c r="P1215" s="190">
        <v>0</v>
      </c>
      <c r="Q1215" s="190">
        <f>'Таблица 3 '!C1213</f>
        <v>0</v>
      </c>
      <c r="R1215" s="190">
        <f t="shared" si="349"/>
        <v>0</v>
      </c>
      <c r="S1215" s="190">
        <v>0</v>
      </c>
      <c r="T1215" s="190" t="s">
        <v>791</v>
      </c>
      <c r="U1215" s="190" t="s">
        <v>791</v>
      </c>
      <c r="V1215" s="192" t="s">
        <v>797</v>
      </c>
    </row>
  </sheetData>
  <mergeCells count="203">
    <mergeCell ref="A1206:B1206"/>
    <mergeCell ref="A1209:B1209"/>
    <mergeCell ref="A1211:B1211"/>
    <mergeCell ref="A1212:B1212"/>
    <mergeCell ref="A762:B762"/>
    <mergeCell ref="A1169:B1169"/>
    <mergeCell ref="A1177:B1177"/>
    <mergeCell ref="A1178:B1178"/>
    <mergeCell ref="A1189:B1189"/>
    <mergeCell ref="A1190:B1190"/>
    <mergeCell ref="A1198:B1198"/>
    <mergeCell ref="A1199:B1199"/>
    <mergeCell ref="A1202:B1202"/>
    <mergeCell ref="A1203:B1203"/>
    <mergeCell ref="A1151:B1151"/>
    <mergeCell ref="A1153:B1153"/>
    <mergeCell ref="A1156:B1156"/>
    <mergeCell ref="A1158:B1158"/>
    <mergeCell ref="A1159:B1159"/>
    <mergeCell ref="A1162:B1162"/>
    <mergeCell ref="A1164:B1164"/>
    <mergeCell ref="A1165:B1165"/>
    <mergeCell ref="A1168:B1168"/>
    <mergeCell ref="A1057:B1057"/>
    <mergeCell ref="A1059:B1059"/>
    <mergeCell ref="A1061:B1061"/>
    <mergeCell ref="A1062:B1062"/>
    <mergeCell ref="A1066:B1066"/>
    <mergeCell ref="A1071:B1071"/>
    <mergeCell ref="A1072:V1072"/>
    <mergeCell ref="A1073:B1073"/>
    <mergeCell ref="A1074:B1074"/>
    <mergeCell ref="A1034:B1034"/>
    <mergeCell ref="A1037:B1037"/>
    <mergeCell ref="A1039:B1039"/>
    <mergeCell ref="A1042:B1042"/>
    <mergeCell ref="A1043:B1043"/>
    <mergeCell ref="A1045:B1045"/>
    <mergeCell ref="A1051:B1051"/>
    <mergeCell ref="A1052:B1052"/>
    <mergeCell ref="A1055:B1055"/>
    <mergeCell ref="A1011:B1011"/>
    <mergeCell ref="A1012:B1012"/>
    <mergeCell ref="A1015:B1015"/>
    <mergeCell ref="A1016:B1016"/>
    <mergeCell ref="A1022:B1022"/>
    <mergeCell ref="A1027:B1027"/>
    <mergeCell ref="A1028:B1028"/>
    <mergeCell ref="A1031:B1031"/>
    <mergeCell ref="A1033:B1033"/>
    <mergeCell ref="A973:B973"/>
    <mergeCell ref="A977:B977"/>
    <mergeCell ref="A978:B978"/>
    <mergeCell ref="A990:B990"/>
    <mergeCell ref="A996:B996"/>
    <mergeCell ref="A997:B997"/>
    <mergeCell ref="A1004:B1004"/>
    <mergeCell ref="A1007:B1007"/>
    <mergeCell ref="A1008:B1008"/>
    <mergeCell ref="A937:B937"/>
    <mergeCell ref="A943:B943"/>
    <mergeCell ref="A945:B945"/>
    <mergeCell ref="A947:B947"/>
    <mergeCell ref="A957:B957"/>
    <mergeCell ref="A959:B959"/>
    <mergeCell ref="A963:B963"/>
    <mergeCell ref="A968:B968"/>
    <mergeCell ref="A972:B972"/>
    <mergeCell ref="A970:B970"/>
    <mergeCell ref="A821:B821"/>
    <mergeCell ref="A829:B829"/>
    <mergeCell ref="A832:B832"/>
    <mergeCell ref="A833:B833"/>
    <mergeCell ref="A834:B834"/>
    <mergeCell ref="A921:B921"/>
    <mergeCell ref="A928:B928"/>
    <mergeCell ref="A932:B932"/>
    <mergeCell ref="A934:B934"/>
    <mergeCell ref="A760:B760"/>
    <mergeCell ref="A787:B787"/>
    <mergeCell ref="A789:B789"/>
    <mergeCell ref="A790:B790"/>
    <mergeCell ref="A794:B794"/>
    <mergeCell ref="A804:B804"/>
    <mergeCell ref="A806:B806"/>
    <mergeCell ref="A810:B810"/>
    <mergeCell ref="A811:B811"/>
    <mergeCell ref="A798:B798"/>
    <mergeCell ref="A808:B808"/>
    <mergeCell ref="A730:B730"/>
    <mergeCell ref="A731:B731"/>
    <mergeCell ref="A742:B742"/>
    <mergeCell ref="A746:B746"/>
    <mergeCell ref="A747:B747"/>
    <mergeCell ref="A751:B751"/>
    <mergeCell ref="A752:B752"/>
    <mergeCell ref="A757:B757"/>
    <mergeCell ref="A759:B759"/>
    <mergeCell ref="A698:B698"/>
    <mergeCell ref="A705:B705"/>
    <mergeCell ref="A706:B706"/>
    <mergeCell ref="A711:B711"/>
    <mergeCell ref="A720:B720"/>
    <mergeCell ref="A722:B722"/>
    <mergeCell ref="A723:B723"/>
    <mergeCell ref="A725:B725"/>
    <mergeCell ref="A726:B726"/>
    <mergeCell ref="A626:B626"/>
    <mergeCell ref="A639:B639"/>
    <mergeCell ref="A652:B652"/>
    <mergeCell ref="A661:B661"/>
    <mergeCell ref="A663:B663"/>
    <mergeCell ref="A666:B666"/>
    <mergeCell ref="A667:B667"/>
    <mergeCell ref="A669:B669"/>
    <mergeCell ref="A670:B670"/>
    <mergeCell ref="A399:B399"/>
    <mergeCell ref="A401:B401"/>
    <mergeCell ref="A402:B402"/>
    <mergeCell ref="A403:B403"/>
    <mergeCell ref="A530:B530"/>
    <mergeCell ref="A533:B533"/>
    <mergeCell ref="A539:B539"/>
    <mergeCell ref="A543:B543"/>
    <mergeCell ref="A551:B551"/>
    <mergeCell ref="A353:B353"/>
    <mergeCell ref="A356:B356"/>
    <mergeCell ref="A357:B357"/>
    <mergeCell ref="A361:B361"/>
    <mergeCell ref="A368:B368"/>
    <mergeCell ref="A370:B370"/>
    <mergeCell ref="A371:B371"/>
    <mergeCell ref="A382:B382"/>
    <mergeCell ref="A387:B387"/>
    <mergeCell ref="A325:B325"/>
    <mergeCell ref="A326:B326"/>
    <mergeCell ref="A336:B336"/>
    <mergeCell ref="A338:B338"/>
    <mergeCell ref="A340:B340"/>
    <mergeCell ref="A341:B341"/>
    <mergeCell ref="A346:B346"/>
    <mergeCell ref="A350:B350"/>
    <mergeCell ref="A352:B352"/>
    <mergeCell ref="A302:B302"/>
    <mergeCell ref="A303:B303"/>
    <mergeCell ref="A306:B306"/>
    <mergeCell ref="A307:B307"/>
    <mergeCell ref="A309:B309"/>
    <mergeCell ref="A310:B310"/>
    <mergeCell ref="A315:B315"/>
    <mergeCell ref="A316:B316"/>
    <mergeCell ref="A321:B321"/>
    <mergeCell ref="A283:B283"/>
    <mergeCell ref="A284:B284"/>
    <mergeCell ref="A286:B286"/>
    <mergeCell ref="A287:B287"/>
    <mergeCell ref="A290:B290"/>
    <mergeCell ref="A295:B295"/>
    <mergeCell ref="A297:B297"/>
    <mergeCell ref="A299:B299"/>
    <mergeCell ref="A300:B300"/>
    <mergeCell ref="A234:B234"/>
    <mergeCell ref="A243:B243"/>
    <mergeCell ref="A245:B245"/>
    <mergeCell ref="A248:B248"/>
    <mergeCell ref="A250:B250"/>
    <mergeCell ref="A251:B251"/>
    <mergeCell ref="A254:B254"/>
    <mergeCell ref="A255:B255"/>
    <mergeCell ref="A277:B277"/>
    <mergeCell ref="A12:B12"/>
    <mergeCell ref="A13:B13"/>
    <mergeCell ref="A14:B14"/>
    <mergeCell ref="A169:B169"/>
    <mergeCell ref="A171:B171"/>
    <mergeCell ref="A173:B173"/>
    <mergeCell ref="A175:B175"/>
    <mergeCell ref="A183:B183"/>
    <mergeCell ref="A229:B229"/>
    <mergeCell ref="Q1:V1"/>
    <mergeCell ref="Q2:V2"/>
    <mergeCell ref="A4:V4"/>
    <mergeCell ref="A6:V6"/>
    <mergeCell ref="A7:A10"/>
    <mergeCell ref="B7:B10"/>
    <mergeCell ref="C7:C10"/>
    <mergeCell ref="D7:E7"/>
    <mergeCell ref="F7:F10"/>
    <mergeCell ref="G7:G10"/>
    <mergeCell ref="H7:H10"/>
    <mergeCell ref="I7:I9"/>
    <mergeCell ref="J7:K7"/>
    <mergeCell ref="L7:L9"/>
    <mergeCell ref="M7:S7"/>
    <mergeCell ref="T7:T9"/>
    <mergeCell ref="U7:U9"/>
    <mergeCell ref="V7:V10"/>
    <mergeCell ref="D8:D10"/>
    <mergeCell ref="E8:E10"/>
    <mergeCell ref="J8:J9"/>
    <mergeCell ref="K8:K9"/>
    <mergeCell ref="M8:M9"/>
    <mergeCell ref="N8:S8"/>
  </mergeCells>
  <pageMargins left="0.31496062992125984" right="0.11811023622047245" top="0.49" bottom="0.52999999999999992" header="0.31496062992125984" footer="0.31496062992125984"/>
  <pageSetup paperSize="9" scale="43" firstPageNumber="3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view="pageBreakPreview" zoomScale="70" zoomScaleSheetLayoutView="70" workbookViewId="0">
      <selection sqref="A1:N1048576"/>
    </sheetView>
  </sheetViews>
  <sheetFormatPr defaultRowHeight="15" x14ac:dyDescent="0.25"/>
  <cols>
    <col min="1" max="1" width="6.28515625" style="36" customWidth="1"/>
    <col min="2" max="2" width="48" style="37" customWidth="1"/>
    <col min="3" max="3" width="13.42578125" style="37" customWidth="1"/>
    <col min="4" max="4" width="16.85546875" style="37" customWidth="1"/>
    <col min="5" max="6" width="10.7109375" style="37" customWidth="1"/>
    <col min="7" max="8" width="11.5703125" style="37" customWidth="1"/>
    <col min="9" max="9" width="10.7109375" style="37" customWidth="1"/>
    <col min="10" max="10" width="10.140625" style="37" customWidth="1"/>
    <col min="11" max="12" width="11.42578125" style="37" customWidth="1"/>
    <col min="13" max="13" width="18" style="37" customWidth="1"/>
    <col min="14" max="14" width="20.85546875" style="37" customWidth="1"/>
    <col min="15" max="15" width="21.85546875" customWidth="1"/>
    <col min="16" max="16" width="19.5703125" customWidth="1"/>
  </cols>
  <sheetData>
    <row r="1" spans="1:14" ht="8.25" customHeight="1" x14ac:dyDescent="0.25">
      <c r="K1" s="38"/>
      <c r="L1" s="38"/>
      <c r="M1" s="38"/>
      <c r="N1" s="38"/>
    </row>
    <row r="2" spans="1:14" ht="36" customHeight="1" x14ac:dyDescent="0.3">
      <c r="A2" s="39" t="s">
        <v>912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4" spans="1:14" ht="51" customHeight="1" x14ac:dyDescent="0.25">
      <c r="A4" s="40" t="s">
        <v>4</v>
      </c>
      <c r="B4" s="40" t="s">
        <v>913</v>
      </c>
      <c r="C4" s="40" t="s">
        <v>914</v>
      </c>
      <c r="D4" s="40" t="s">
        <v>915</v>
      </c>
      <c r="E4" s="40" t="s">
        <v>916</v>
      </c>
      <c r="F4" s="40"/>
      <c r="G4" s="40"/>
      <c r="H4" s="40"/>
      <c r="I4" s="40"/>
      <c r="J4" s="40" t="s">
        <v>14</v>
      </c>
      <c r="K4" s="40"/>
      <c r="L4" s="40"/>
      <c r="M4" s="40"/>
      <c r="N4" s="40"/>
    </row>
    <row r="5" spans="1:14" ht="55.5" customHeight="1" x14ac:dyDescent="0.25">
      <c r="A5" s="40"/>
      <c r="B5" s="40"/>
      <c r="C5" s="40"/>
      <c r="D5" s="40"/>
      <c r="E5" s="41" t="s">
        <v>917</v>
      </c>
      <c r="F5" s="41" t="s">
        <v>918</v>
      </c>
      <c r="G5" s="41" t="s">
        <v>919</v>
      </c>
      <c r="H5" s="41" t="s">
        <v>920</v>
      </c>
      <c r="I5" s="41" t="s">
        <v>921</v>
      </c>
      <c r="J5" s="41" t="s">
        <v>917</v>
      </c>
      <c r="K5" s="41" t="s">
        <v>918</v>
      </c>
      <c r="L5" s="41" t="s">
        <v>919</v>
      </c>
      <c r="M5" s="41" t="s">
        <v>920</v>
      </c>
      <c r="N5" s="41" t="s">
        <v>921</v>
      </c>
    </row>
    <row r="6" spans="1:14" x14ac:dyDescent="0.25">
      <c r="A6" s="40"/>
      <c r="B6" s="40"/>
      <c r="C6" s="41" t="s">
        <v>29</v>
      </c>
      <c r="D6" s="41" t="s">
        <v>30</v>
      </c>
      <c r="E6" s="41" t="s">
        <v>922</v>
      </c>
      <c r="F6" s="41" t="s">
        <v>922</v>
      </c>
      <c r="G6" s="41" t="s">
        <v>922</v>
      </c>
      <c r="H6" s="41" t="s">
        <v>922</v>
      </c>
      <c r="I6" s="41" t="s">
        <v>922</v>
      </c>
      <c r="J6" s="41" t="s">
        <v>31</v>
      </c>
      <c r="K6" s="41" t="s">
        <v>31</v>
      </c>
      <c r="L6" s="41" t="s">
        <v>31</v>
      </c>
      <c r="M6" s="41" t="s">
        <v>31</v>
      </c>
      <c r="N6" s="41" t="s">
        <v>31</v>
      </c>
    </row>
    <row r="7" spans="1:14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</row>
    <row r="8" spans="1:14" s="15" customFormat="1" ht="22.5" customHeight="1" x14ac:dyDescent="0.25">
      <c r="A8" s="42"/>
      <c r="B8" s="43" t="s">
        <v>33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s="2" customFormat="1" ht="20.100000000000001" customHeight="1" x14ac:dyDescent="0.25">
      <c r="A9" s="45"/>
      <c r="B9" s="46" t="s">
        <v>34</v>
      </c>
      <c r="C9" s="47">
        <f>SUM(C10:C21)+C23+C26+C28+C33+C35+C37+C39+C41+C44+C48+C52+C54+C58</f>
        <v>1645157.0500000005</v>
      </c>
      <c r="D9" s="48">
        <f t="shared" ref="D9:N9" si="0">SUM(D10:D21)+D23+D26+D28+D33+D35+D37+D39+D41+D44+D48+D52+D54+D58</f>
        <v>48821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334</v>
      </c>
      <c r="I9" s="48">
        <f t="shared" si="0"/>
        <v>334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935857818.36000013</v>
      </c>
      <c r="N9" s="47">
        <f t="shared" si="0"/>
        <v>935857818.36000013</v>
      </c>
    </row>
    <row r="10" spans="1:14" ht="22.5" customHeight="1" x14ac:dyDescent="0.25">
      <c r="A10" s="49">
        <v>1</v>
      </c>
      <c r="B10" s="50" t="s">
        <v>923</v>
      </c>
      <c r="C10" s="51">
        <f>'Таблица 1'!I14</f>
        <v>728799.21999999986</v>
      </c>
      <c r="D10" s="52">
        <f>'Таблица 1'!L14</f>
        <v>22723</v>
      </c>
      <c r="E10" s="52">
        <v>0</v>
      </c>
      <c r="F10" s="52">
        <v>0</v>
      </c>
      <c r="G10" s="52">
        <v>0</v>
      </c>
      <c r="H10" s="52">
        <v>154</v>
      </c>
      <c r="I10" s="52">
        <f t="shared" ref="I10:I20" si="1">H10</f>
        <v>154</v>
      </c>
      <c r="J10" s="51">
        <v>0</v>
      </c>
      <c r="K10" s="51">
        <v>0</v>
      </c>
      <c r="L10" s="51">
        <v>0</v>
      </c>
      <c r="M10" s="51">
        <f>'Таблица 1'!Q14</f>
        <v>509893223.40000015</v>
      </c>
      <c r="N10" s="51">
        <f t="shared" ref="N10:N20" si="2">M10</f>
        <v>509893223.40000015</v>
      </c>
    </row>
    <row r="11" spans="1:14" ht="22.5" customHeight="1" x14ac:dyDescent="0.25">
      <c r="A11" s="49">
        <v>2</v>
      </c>
      <c r="B11" s="50" t="s">
        <v>924</v>
      </c>
      <c r="C11" s="51">
        <f>'Таблица 1'!I169</f>
        <v>778.27</v>
      </c>
      <c r="D11" s="52">
        <f>'Таблица 1'!L169</f>
        <v>28</v>
      </c>
      <c r="E11" s="52">
        <v>0</v>
      </c>
      <c r="F11" s="52">
        <v>0</v>
      </c>
      <c r="G11" s="52">
        <v>0</v>
      </c>
      <c r="H11" s="52">
        <v>1</v>
      </c>
      <c r="I11" s="52">
        <f t="shared" si="1"/>
        <v>1</v>
      </c>
      <c r="J11" s="51">
        <v>0</v>
      </c>
      <c r="K11" s="51">
        <v>0</v>
      </c>
      <c r="L11" s="51">
        <v>0</v>
      </c>
      <c r="M11" s="51">
        <f>'Таблица 1'!M169</f>
        <v>1895080.0899999999</v>
      </c>
      <c r="N11" s="51">
        <f t="shared" si="2"/>
        <v>1895080.0899999999</v>
      </c>
    </row>
    <row r="12" spans="1:14" ht="22.5" customHeight="1" x14ac:dyDescent="0.25">
      <c r="A12" s="49">
        <v>3</v>
      </c>
      <c r="B12" s="50" t="s">
        <v>925</v>
      </c>
      <c r="C12" s="51">
        <f>'Таблица 1'!I171</f>
        <v>988.95</v>
      </c>
      <c r="D12" s="52">
        <f>'Таблица 1'!L171</f>
        <v>44</v>
      </c>
      <c r="E12" s="52">
        <v>0</v>
      </c>
      <c r="F12" s="52">
        <v>0</v>
      </c>
      <c r="G12" s="52">
        <v>0</v>
      </c>
      <c r="H12" s="52">
        <v>1</v>
      </c>
      <c r="I12" s="52">
        <f t="shared" si="1"/>
        <v>1</v>
      </c>
      <c r="J12" s="51">
        <v>0</v>
      </c>
      <c r="K12" s="51">
        <v>0</v>
      </c>
      <c r="L12" s="51">
        <v>0</v>
      </c>
      <c r="M12" s="51">
        <f>'Таблица 1'!M171</f>
        <v>3734382.74</v>
      </c>
      <c r="N12" s="51">
        <f t="shared" si="2"/>
        <v>3734382.74</v>
      </c>
    </row>
    <row r="13" spans="1:14" ht="22.5" customHeight="1" x14ac:dyDescent="0.25">
      <c r="A13" s="49">
        <v>4</v>
      </c>
      <c r="B13" s="50" t="s">
        <v>926</v>
      </c>
      <c r="C13" s="51">
        <f>'Таблица 1'!I173</f>
        <v>1204.9000000000001</v>
      </c>
      <c r="D13" s="52">
        <f>'Таблица 1'!L173</f>
        <v>37</v>
      </c>
      <c r="E13" s="52">
        <v>0</v>
      </c>
      <c r="F13" s="52">
        <v>0</v>
      </c>
      <c r="G13" s="52">
        <v>0</v>
      </c>
      <c r="H13" s="52">
        <v>1</v>
      </c>
      <c r="I13" s="52">
        <f t="shared" si="1"/>
        <v>1</v>
      </c>
      <c r="J13" s="51">
        <v>0</v>
      </c>
      <c r="K13" s="51">
        <v>0</v>
      </c>
      <c r="L13" s="51">
        <v>0</v>
      </c>
      <c r="M13" s="51">
        <f>'Таблица 1'!M173</f>
        <v>981682.56</v>
      </c>
      <c r="N13" s="51">
        <f t="shared" si="2"/>
        <v>981682.56</v>
      </c>
    </row>
    <row r="14" spans="1:14" ht="20.25" customHeight="1" x14ac:dyDescent="0.25">
      <c r="A14" s="49">
        <v>5</v>
      </c>
      <c r="B14" s="50" t="s">
        <v>927</v>
      </c>
      <c r="C14" s="51">
        <f>'Таблица 1'!I175</f>
        <v>18546</v>
      </c>
      <c r="D14" s="52">
        <f>'Таблица 1'!L175</f>
        <v>603</v>
      </c>
      <c r="E14" s="52">
        <v>0</v>
      </c>
      <c r="F14" s="52">
        <v>0</v>
      </c>
      <c r="G14" s="52">
        <v>0</v>
      </c>
      <c r="H14" s="52">
        <v>7</v>
      </c>
      <c r="I14" s="52">
        <f t="shared" si="1"/>
        <v>7</v>
      </c>
      <c r="J14" s="51">
        <v>0</v>
      </c>
      <c r="K14" s="51">
        <v>0</v>
      </c>
      <c r="L14" s="51">
        <v>0</v>
      </c>
      <c r="M14" s="51">
        <f>'Таблица 1'!M175</f>
        <v>15362604.9</v>
      </c>
      <c r="N14" s="51">
        <f t="shared" si="2"/>
        <v>15362604.9</v>
      </c>
    </row>
    <row r="15" spans="1:14" ht="22.5" customHeight="1" x14ac:dyDescent="0.25">
      <c r="A15" s="49">
        <v>6</v>
      </c>
      <c r="B15" s="50" t="s">
        <v>928</v>
      </c>
      <c r="C15" s="51">
        <f>'Таблица 1'!I183</f>
        <v>625152.70999999985</v>
      </c>
      <c r="D15" s="52">
        <f>'Таблица 1'!L183</f>
        <v>16649</v>
      </c>
      <c r="E15" s="52">
        <v>0</v>
      </c>
      <c r="F15" s="52">
        <v>0</v>
      </c>
      <c r="G15" s="52">
        <v>0</v>
      </c>
      <c r="H15" s="52">
        <v>45</v>
      </c>
      <c r="I15" s="52">
        <f t="shared" si="1"/>
        <v>45</v>
      </c>
      <c r="J15" s="51">
        <v>0</v>
      </c>
      <c r="K15" s="51">
        <v>0</v>
      </c>
      <c r="L15" s="51">
        <v>0</v>
      </c>
      <c r="M15" s="51">
        <f>'Таблица 1'!M183</f>
        <v>160180702.97000003</v>
      </c>
      <c r="N15" s="51">
        <f t="shared" si="2"/>
        <v>160180702.97000003</v>
      </c>
    </row>
    <row r="16" spans="1:14" ht="22.5" customHeight="1" x14ac:dyDescent="0.25">
      <c r="A16" s="49">
        <v>7</v>
      </c>
      <c r="B16" s="50" t="s">
        <v>929</v>
      </c>
      <c r="C16" s="51">
        <f>'Таблица 1'!I229</f>
        <v>8274.2000000000007</v>
      </c>
      <c r="D16" s="52">
        <f>'Таблица 1'!L229</f>
        <v>272</v>
      </c>
      <c r="E16" s="52">
        <v>0</v>
      </c>
      <c r="F16" s="52">
        <v>0</v>
      </c>
      <c r="G16" s="52">
        <v>0</v>
      </c>
      <c r="H16" s="52">
        <v>4</v>
      </c>
      <c r="I16" s="52">
        <f t="shared" si="1"/>
        <v>4</v>
      </c>
      <c r="J16" s="51">
        <v>0</v>
      </c>
      <c r="K16" s="51">
        <v>0</v>
      </c>
      <c r="L16" s="51">
        <v>0</v>
      </c>
      <c r="M16" s="51">
        <f>'Таблица 1'!M229</f>
        <v>9077183.9500000011</v>
      </c>
      <c r="N16" s="51">
        <f t="shared" si="2"/>
        <v>9077183.9500000011</v>
      </c>
    </row>
    <row r="17" spans="1:14" ht="22.5" customHeight="1" x14ac:dyDescent="0.25">
      <c r="A17" s="49">
        <v>8</v>
      </c>
      <c r="B17" s="50" t="s">
        <v>930</v>
      </c>
      <c r="C17" s="51">
        <f>'Таблица 1'!I234</f>
        <v>19194.300000000003</v>
      </c>
      <c r="D17" s="52">
        <f>'Таблица 1'!L234</f>
        <v>430</v>
      </c>
      <c r="E17" s="52">
        <v>0</v>
      </c>
      <c r="F17" s="52">
        <v>0</v>
      </c>
      <c r="G17" s="52">
        <v>0</v>
      </c>
      <c r="H17" s="52">
        <v>8</v>
      </c>
      <c r="I17" s="52">
        <f t="shared" si="1"/>
        <v>8</v>
      </c>
      <c r="J17" s="51">
        <v>0</v>
      </c>
      <c r="K17" s="51">
        <v>0</v>
      </c>
      <c r="L17" s="51">
        <v>0</v>
      </c>
      <c r="M17" s="51">
        <f>'Таблица 1'!M234</f>
        <v>24034718.23</v>
      </c>
      <c r="N17" s="51">
        <f t="shared" si="2"/>
        <v>24034718.23</v>
      </c>
    </row>
    <row r="18" spans="1:14" ht="22.5" customHeight="1" x14ac:dyDescent="0.25">
      <c r="A18" s="49">
        <v>9</v>
      </c>
      <c r="B18" s="50" t="s">
        <v>931</v>
      </c>
      <c r="C18" s="51">
        <f>'Таблица 1'!I243</f>
        <v>4300.3</v>
      </c>
      <c r="D18" s="52">
        <f>'Таблица 1'!L243</f>
        <v>70</v>
      </c>
      <c r="E18" s="52">
        <v>0</v>
      </c>
      <c r="F18" s="52">
        <v>0</v>
      </c>
      <c r="G18" s="52">
        <v>0</v>
      </c>
      <c r="H18" s="52">
        <v>1</v>
      </c>
      <c r="I18" s="52">
        <f t="shared" si="1"/>
        <v>1</v>
      </c>
      <c r="J18" s="51">
        <v>0</v>
      </c>
      <c r="K18" s="51">
        <v>0</v>
      </c>
      <c r="L18" s="51">
        <v>0</v>
      </c>
      <c r="M18" s="51">
        <f>'Таблица 1'!M243</f>
        <v>2002130.01</v>
      </c>
      <c r="N18" s="51">
        <f t="shared" si="2"/>
        <v>2002130.01</v>
      </c>
    </row>
    <row r="19" spans="1:14" ht="22.5" customHeight="1" x14ac:dyDescent="0.25">
      <c r="A19" s="49">
        <v>10</v>
      </c>
      <c r="B19" s="50" t="s">
        <v>932</v>
      </c>
      <c r="C19" s="51">
        <f>'Таблица 1'!I245</f>
        <v>1204.01</v>
      </c>
      <c r="D19" s="52">
        <f>'Таблица 1'!L245</f>
        <v>41</v>
      </c>
      <c r="E19" s="52">
        <v>0</v>
      </c>
      <c r="F19" s="52">
        <v>0</v>
      </c>
      <c r="G19" s="52">
        <v>0</v>
      </c>
      <c r="H19" s="52">
        <v>2</v>
      </c>
      <c r="I19" s="52">
        <f t="shared" si="1"/>
        <v>2</v>
      </c>
      <c r="J19" s="51">
        <v>0</v>
      </c>
      <c r="K19" s="51">
        <v>0</v>
      </c>
      <c r="L19" s="51">
        <v>0</v>
      </c>
      <c r="M19" s="51">
        <f>'Таблица 1'!M245</f>
        <v>1305958.24</v>
      </c>
      <c r="N19" s="51">
        <f t="shared" si="2"/>
        <v>1305958.24</v>
      </c>
    </row>
    <row r="20" spans="1:14" ht="22.5" customHeight="1" x14ac:dyDescent="0.25">
      <c r="A20" s="49">
        <v>11</v>
      </c>
      <c r="B20" s="50" t="s">
        <v>933</v>
      </c>
      <c r="C20" s="51">
        <f>'Таблица 1'!I248</f>
        <v>1187.5999999999999</v>
      </c>
      <c r="D20" s="52">
        <f>'Таблица 1'!L248</f>
        <v>16</v>
      </c>
      <c r="E20" s="52">
        <v>0</v>
      </c>
      <c r="F20" s="52">
        <v>0</v>
      </c>
      <c r="G20" s="52">
        <v>0</v>
      </c>
      <c r="H20" s="52">
        <v>1</v>
      </c>
      <c r="I20" s="52">
        <f t="shared" si="1"/>
        <v>1</v>
      </c>
      <c r="J20" s="51">
        <v>0</v>
      </c>
      <c r="K20" s="51">
        <v>0</v>
      </c>
      <c r="L20" s="51">
        <v>0</v>
      </c>
      <c r="M20" s="51">
        <f>'Таблица 1'!M248</f>
        <v>308421.59999999998</v>
      </c>
      <c r="N20" s="51">
        <f t="shared" si="2"/>
        <v>308421.59999999998</v>
      </c>
    </row>
    <row r="21" spans="1:14" ht="30" customHeight="1" x14ac:dyDescent="0.25">
      <c r="A21" s="49"/>
      <c r="B21" s="50" t="s">
        <v>934</v>
      </c>
      <c r="C21" s="51">
        <f>C22</f>
        <v>9859</v>
      </c>
      <c r="D21" s="52">
        <f t="shared" ref="D21:N21" si="3">D22</f>
        <v>366</v>
      </c>
      <c r="E21" s="52">
        <f t="shared" si="3"/>
        <v>0</v>
      </c>
      <c r="F21" s="52">
        <f t="shared" si="3"/>
        <v>0</v>
      </c>
      <c r="G21" s="52">
        <f t="shared" si="3"/>
        <v>0</v>
      </c>
      <c r="H21" s="52">
        <f t="shared" si="3"/>
        <v>2</v>
      </c>
      <c r="I21" s="52">
        <f t="shared" si="3"/>
        <v>2</v>
      </c>
      <c r="J21" s="51">
        <f t="shared" si="3"/>
        <v>0</v>
      </c>
      <c r="K21" s="51">
        <f t="shared" si="3"/>
        <v>0</v>
      </c>
      <c r="L21" s="51">
        <f t="shared" si="3"/>
        <v>0</v>
      </c>
      <c r="M21" s="51">
        <f t="shared" si="3"/>
        <v>6173371.2899999991</v>
      </c>
      <c r="N21" s="51">
        <f t="shared" si="3"/>
        <v>6173371.2899999991</v>
      </c>
    </row>
    <row r="22" spans="1:14" ht="23.25" customHeight="1" x14ac:dyDescent="0.25">
      <c r="A22" s="49">
        <v>12</v>
      </c>
      <c r="B22" s="50" t="s">
        <v>935</v>
      </c>
      <c r="C22" s="51">
        <f>'Таблица 1'!I251</f>
        <v>9859</v>
      </c>
      <c r="D22" s="52">
        <f>'Таблица 1'!L251</f>
        <v>366</v>
      </c>
      <c r="E22" s="52">
        <v>0</v>
      </c>
      <c r="F22" s="52">
        <v>0</v>
      </c>
      <c r="G22" s="52">
        <v>0</v>
      </c>
      <c r="H22" s="52">
        <v>2</v>
      </c>
      <c r="I22" s="52">
        <f>H22</f>
        <v>2</v>
      </c>
      <c r="J22" s="51">
        <v>0</v>
      </c>
      <c r="K22" s="51">
        <v>0</v>
      </c>
      <c r="L22" s="51">
        <v>0</v>
      </c>
      <c r="M22" s="51">
        <f>'Таблица 1'!M251</f>
        <v>6173371.2899999991</v>
      </c>
      <c r="N22" s="51">
        <f>M22</f>
        <v>6173371.2899999991</v>
      </c>
    </row>
    <row r="23" spans="1:14" ht="29.25" customHeight="1" x14ac:dyDescent="0.25">
      <c r="A23" s="49"/>
      <c r="B23" s="50" t="s">
        <v>936</v>
      </c>
      <c r="C23" s="51">
        <f>SUM(C24:C25)</f>
        <v>36632.050000000003</v>
      </c>
      <c r="D23" s="52">
        <f t="shared" ref="D23:N23" si="4">SUM(D24:D25)</f>
        <v>1141</v>
      </c>
      <c r="E23" s="52">
        <f t="shared" si="4"/>
        <v>0</v>
      </c>
      <c r="F23" s="52">
        <f t="shared" si="4"/>
        <v>0</v>
      </c>
      <c r="G23" s="52">
        <f t="shared" si="4"/>
        <v>0</v>
      </c>
      <c r="H23" s="52">
        <f t="shared" si="4"/>
        <v>26</v>
      </c>
      <c r="I23" s="52">
        <f t="shared" si="4"/>
        <v>26</v>
      </c>
      <c r="J23" s="51">
        <f t="shared" si="4"/>
        <v>0</v>
      </c>
      <c r="K23" s="51">
        <f t="shared" si="4"/>
        <v>0</v>
      </c>
      <c r="L23" s="51">
        <f t="shared" si="4"/>
        <v>0</v>
      </c>
      <c r="M23" s="51">
        <f t="shared" si="4"/>
        <v>41446964.829999998</v>
      </c>
      <c r="N23" s="51">
        <f t="shared" si="4"/>
        <v>41446964.829999998</v>
      </c>
    </row>
    <row r="24" spans="1:14" ht="22.5" customHeight="1" x14ac:dyDescent="0.25">
      <c r="A24" s="49">
        <v>13</v>
      </c>
      <c r="B24" s="50" t="s">
        <v>937</v>
      </c>
      <c r="C24" s="51">
        <f>'Таблица 1'!I255</f>
        <v>32225.95</v>
      </c>
      <c r="D24" s="52">
        <f>'Таблица 1'!L255</f>
        <v>954</v>
      </c>
      <c r="E24" s="52">
        <v>0</v>
      </c>
      <c r="F24" s="52">
        <v>0</v>
      </c>
      <c r="G24" s="52">
        <v>0</v>
      </c>
      <c r="H24" s="52">
        <v>21</v>
      </c>
      <c r="I24" s="52">
        <f t="shared" ref="I24:I25" si="5">H24</f>
        <v>21</v>
      </c>
      <c r="J24" s="51">
        <v>0</v>
      </c>
      <c r="K24" s="51">
        <v>0</v>
      </c>
      <c r="L24" s="51">
        <v>0</v>
      </c>
      <c r="M24" s="51">
        <f>'Таблица 1'!M255</f>
        <v>31271659.27</v>
      </c>
      <c r="N24" s="51">
        <f t="shared" ref="N24:N25" si="6">M24</f>
        <v>31271659.27</v>
      </c>
    </row>
    <row r="25" spans="1:14" ht="22.5" customHeight="1" x14ac:dyDescent="0.25">
      <c r="A25" s="49">
        <v>14</v>
      </c>
      <c r="B25" s="50" t="s">
        <v>938</v>
      </c>
      <c r="C25" s="51">
        <f>'Таблица 1'!I277</f>
        <v>4406.1000000000004</v>
      </c>
      <c r="D25" s="52">
        <f>'Таблица 1'!L277</f>
        <v>187</v>
      </c>
      <c r="E25" s="52">
        <v>0</v>
      </c>
      <c r="F25" s="52">
        <v>0</v>
      </c>
      <c r="G25" s="52">
        <v>0</v>
      </c>
      <c r="H25" s="52">
        <v>5</v>
      </c>
      <c r="I25" s="52">
        <f t="shared" si="5"/>
        <v>5</v>
      </c>
      <c r="J25" s="51">
        <v>0</v>
      </c>
      <c r="K25" s="51">
        <v>0</v>
      </c>
      <c r="L25" s="51">
        <v>0</v>
      </c>
      <c r="M25" s="51">
        <f>'Таблица 1'!M277</f>
        <v>10175305.560000002</v>
      </c>
      <c r="N25" s="51">
        <f t="shared" si="6"/>
        <v>10175305.560000002</v>
      </c>
    </row>
    <row r="26" spans="1:14" ht="29.25" customHeight="1" x14ac:dyDescent="0.25">
      <c r="A26" s="49"/>
      <c r="B26" s="50" t="s">
        <v>939</v>
      </c>
      <c r="C26" s="51">
        <f>C27</f>
        <v>430.3</v>
      </c>
      <c r="D26" s="52">
        <f t="shared" ref="D26:N26" si="7">D27</f>
        <v>25</v>
      </c>
      <c r="E26" s="52">
        <f t="shared" si="7"/>
        <v>0</v>
      </c>
      <c r="F26" s="52">
        <f t="shared" si="7"/>
        <v>0</v>
      </c>
      <c r="G26" s="52">
        <f t="shared" si="7"/>
        <v>0</v>
      </c>
      <c r="H26" s="52">
        <f t="shared" si="7"/>
        <v>1</v>
      </c>
      <c r="I26" s="52">
        <f t="shared" si="7"/>
        <v>1</v>
      </c>
      <c r="J26" s="51">
        <f t="shared" si="7"/>
        <v>0</v>
      </c>
      <c r="K26" s="51">
        <f t="shared" si="7"/>
        <v>0</v>
      </c>
      <c r="L26" s="51">
        <f t="shared" si="7"/>
        <v>0</v>
      </c>
      <c r="M26" s="51">
        <f t="shared" si="7"/>
        <v>561807.92999999993</v>
      </c>
      <c r="N26" s="51">
        <f t="shared" si="7"/>
        <v>561807.92999999993</v>
      </c>
    </row>
    <row r="27" spans="1:14" ht="22.5" customHeight="1" x14ac:dyDescent="0.25">
      <c r="A27" s="49">
        <v>15</v>
      </c>
      <c r="B27" s="50" t="s">
        <v>940</v>
      </c>
      <c r="C27" s="51">
        <f>'Таблица 1'!I284</f>
        <v>430.3</v>
      </c>
      <c r="D27" s="52">
        <f>'Таблица 1'!L284</f>
        <v>25</v>
      </c>
      <c r="E27" s="52">
        <v>0</v>
      </c>
      <c r="F27" s="52">
        <v>0</v>
      </c>
      <c r="G27" s="52">
        <v>0</v>
      </c>
      <c r="H27" s="52">
        <v>1</v>
      </c>
      <c r="I27" s="52">
        <f>H27</f>
        <v>1</v>
      </c>
      <c r="J27" s="51">
        <v>0</v>
      </c>
      <c r="K27" s="51">
        <v>0</v>
      </c>
      <c r="L27" s="51">
        <v>0</v>
      </c>
      <c r="M27" s="51">
        <f>'Таблица 1'!M284</f>
        <v>561807.92999999993</v>
      </c>
      <c r="N27" s="51">
        <f>M27</f>
        <v>561807.92999999993</v>
      </c>
    </row>
    <row r="28" spans="1:14" ht="29.25" customHeight="1" x14ac:dyDescent="0.25">
      <c r="A28" s="49"/>
      <c r="B28" s="50" t="s">
        <v>941</v>
      </c>
      <c r="C28" s="51">
        <f>SUM(C29:C32)</f>
        <v>15799.090000000002</v>
      </c>
      <c r="D28" s="52">
        <f t="shared" ref="D28:N28" si="8">SUM(D29:D32)</f>
        <v>585</v>
      </c>
      <c r="E28" s="52">
        <f t="shared" si="8"/>
        <v>0</v>
      </c>
      <c r="F28" s="52">
        <f t="shared" si="8"/>
        <v>0</v>
      </c>
      <c r="G28" s="52">
        <f t="shared" si="8"/>
        <v>0</v>
      </c>
      <c r="H28" s="52">
        <f t="shared" si="8"/>
        <v>8</v>
      </c>
      <c r="I28" s="52">
        <f t="shared" si="8"/>
        <v>8</v>
      </c>
      <c r="J28" s="51">
        <f t="shared" si="8"/>
        <v>0</v>
      </c>
      <c r="K28" s="51">
        <f t="shared" si="8"/>
        <v>0</v>
      </c>
      <c r="L28" s="51">
        <f t="shared" si="8"/>
        <v>0</v>
      </c>
      <c r="M28" s="51">
        <f t="shared" si="8"/>
        <v>25033781.339999996</v>
      </c>
      <c r="N28" s="51">
        <f t="shared" si="8"/>
        <v>25033781.339999996</v>
      </c>
    </row>
    <row r="29" spans="1:14" ht="22.5" customHeight="1" x14ac:dyDescent="0.25">
      <c r="A29" s="49">
        <v>16</v>
      </c>
      <c r="B29" s="50" t="s">
        <v>942</v>
      </c>
      <c r="C29" s="51">
        <f>'Таблица 1'!I287</f>
        <v>1147</v>
      </c>
      <c r="D29" s="52">
        <f>'Таблица 1'!L287</f>
        <v>38</v>
      </c>
      <c r="E29" s="52">
        <v>0</v>
      </c>
      <c r="F29" s="52">
        <v>0</v>
      </c>
      <c r="G29" s="52">
        <v>0</v>
      </c>
      <c r="H29" s="52">
        <v>2</v>
      </c>
      <c r="I29" s="52">
        <f t="shared" ref="I29:I32" si="9">H29</f>
        <v>2</v>
      </c>
      <c r="J29" s="51">
        <v>0</v>
      </c>
      <c r="K29" s="51">
        <v>0</v>
      </c>
      <c r="L29" s="51">
        <v>0</v>
      </c>
      <c r="M29" s="51">
        <f>'Таблица 1'!M287</f>
        <v>614358.62</v>
      </c>
      <c r="N29" s="51">
        <f t="shared" ref="N29:N32" si="10">M29</f>
        <v>614358.62</v>
      </c>
    </row>
    <row r="30" spans="1:14" ht="22.5" customHeight="1" x14ac:dyDescent="0.25">
      <c r="A30" s="49">
        <v>17</v>
      </c>
      <c r="B30" s="50" t="s">
        <v>943</v>
      </c>
      <c r="C30" s="51">
        <f>'Таблица 1'!I290</f>
        <v>10021.990000000002</v>
      </c>
      <c r="D30" s="52">
        <f>'Таблица 1'!L290</f>
        <v>396</v>
      </c>
      <c r="E30" s="52">
        <v>0</v>
      </c>
      <c r="F30" s="52">
        <v>0</v>
      </c>
      <c r="G30" s="52">
        <v>0</v>
      </c>
      <c r="H30" s="52">
        <v>4</v>
      </c>
      <c r="I30" s="52">
        <f t="shared" si="9"/>
        <v>4</v>
      </c>
      <c r="J30" s="51">
        <v>0</v>
      </c>
      <c r="K30" s="51">
        <v>0</v>
      </c>
      <c r="L30" s="51">
        <v>0</v>
      </c>
      <c r="M30" s="51">
        <f>'Таблица 1'!M290</f>
        <v>12660962.560000001</v>
      </c>
      <c r="N30" s="51">
        <f t="shared" si="10"/>
        <v>12660962.560000001</v>
      </c>
    </row>
    <row r="31" spans="1:14" ht="22.5" customHeight="1" x14ac:dyDescent="0.25">
      <c r="A31" s="49">
        <v>18</v>
      </c>
      <c r="B31" s="50" t="s">
        <v>944</v>
      </c>
      <c r="C31" s="51">
        <f>'Таблица 1'!I295</f>
        <v>3747.1</v>
      </c>
      <c r="D31" s="52">
        <f>'Таблица 1'!L295</f>
        <v>118</v>
      </c>
      <c r="E31" s="52">
        <v>0</v>
      </c>
      <c r="F31" s="52">
        <v>0</v>
      </c>
      <c r="G31" s="52">
        <v>0</v>
      </c>
      <c r="H31" s="52">
        <v>1</v>
      </c>
      <c r="I31" s="52">
        <f t="shared" si="9"/>
        <v>1</v>
      </c>
      <c r="J31" s="51">
        <v>0</v>
      </c>
      <c r="K31" s="51">
        <v>0</v>
      </c>
      <c r="L31" s="51">
        <v>0</v>
      </c>
      <c r="M31" s="51">
        <f>'Таблица 1'!M295</f>
        <v>11252294.439999999</v>
      </c>
      <c r="N31" s="51">
        <f t="shared" si="10"/>
        <v>11252294.439999999</v>
      </c>
    </row>
    <row r="32" spans="1:14" ht="22.5" customHeight="1" x14ac:dyDescent="0.25">
      <c r="A32" s="49">
        <v>19</v>
      </c>
      <c r="B32" s="50" t="s">
        <v>945</v>
      </c>
      <c r="C32" s="51">
        <f>'Таблица 1'!I297</f>
        <v>883</v>
      </c>
      <c r="D32" s="52">
        <f>'Таблица 1'!L297</f>
        <v>33</v>
      </c>
      <c r="E32" s="52">
        <v>0</v>
      </c>
      <c r="F32" s="52">
        <v>0</v>
      </c>
      <c r="G32" s="52">
        <v>0</v>
      </c>
      <c r="H32" s="52">
        <v>1</v>
      </c>
      <c r="I32" s="52">
        <f t="shared" si="9"/>
        <v>1</v>
      </c>
      <c r="J32" s="51">
        <v>0</v>
      </c>
      <c r="K32" s="51">
        <v>0</v>
      </c>
      <c r="L32" s="51">
        <v>0</v>
      </c>
      <c r="M32" s="51">
        <f>'Таблица 1'!M297</f>
        <v>506165.72000000003</v>
      </c>
      <c r="N32" s="51">
        <f t="shared" si="10"/>
        <v>506165.72000000003</v>
      </c>
    </row>
    <row r="33" spans="1:14" ht="29.25" customHeight="1" x14ac:dyDescent="0.25">
      <c r="A33" s="49"/>
      <c r="B33" s="50" t="s">
        <v>946</v>
      </c>
      <c r="C33" s="51">
        <f>SUM(C34)</f>
        <v>798.62</v>
      </c>
      <c r="D33" s="52">
        <f t="shared" ref="D33:N33" si="11">SUM(D34)</f>
        <v>31</v>
      </c>
      <c r="E33" s="52">
        <f t="shared" si="11"/>
        <v>0</v>
      </c>
      <c r="F33" s="52">
        <f t="shared" si="11"/>
        <v>0</v>
      </c>
      <c r="G33" s="52">
        <f t="shared" si="11"/>
        <v>0</v>
      </c>
      <c r="H33" s="52">
        <f t="shared" si="11"/>
        <v>1</v>
      </c>
      <c r="I33" s="52">
        <f t="shared" si="11"/>
        <v>1</v>
      </c>
      <c r="J33" s="51">
        <f t="shared" si="11"/>
        <v>0</v>
      </c>
      <c r="K33" s="51">
        <f t="shared" si="11"/>
        <v>0</v>
      </c>
      <c r="L33" s="51">
        <f t="shared" si="11"/>
        <v>0</v>
      </c>
      <c r="M33" s="51">
        <f t="shared" si="11"/>
        <v>469287.6</v>
      </c>
      <c r="N33" s="51">
        <f t="shared" si="11"/>
        <v>469287.6</v>
      </c>
    </row>
    <row r="34" spans="1:14" ht="22.5" customHeight="1" x14ac:dyDescent="0.25">
      <c r="A34" s="49">
        <v>20</v>
      </c>
      <c r="B34" s="50" t="s">
        <v>947</v>
      </c>
      <c r="C34" s="51">
        <f>'Таблица 1'!I300</f>
        <v>798.62</v>
      </c>
      <c r="D34" s="52">
        <f>'Таблица 1'!L300</f>
        <v>31</v>
      </c>
      <c r="E34" s="52">
        <v>0</v>
      </c>
      <c r="F34" s="52">
        <v>0</v>
      </c>
      <c r="G34" s="52">
        <v>0</v>
      </c>
      <c r="H34" s="52">
        <v>1</v>
      </c>
      <c r="I34" s="52">
        <f>H34</f>
        <v>1</v>
      </c>
      <c r="J34" s="51">
        <v>0</v>
      </c>
      <c r="K34" s="51">
        <v>0</v>
      </c>
      <c r="L34" s="51">
        <v>0</v>
      </c>
      <c r="M34" s="51">
        <f>'Таблица 1'!M300</f>
        <v>469287.6</v>
      </c>
      <c r="N34" s="51">
        <f>M34</f>
        <v>469287.6</v>
      </c>
    </row>
    <row r="35" spans="1:14" ht="29.25" customHeight="1" x14ac:dyDescent="0.25">
      <c r="A35" s="49"/>
      <c r="B35" s="50" t="s">
        <v>948</v>
      </c>
      <c r="C35" s="51">
        <f>SUM(C36)</f>
        <v>2507.6</v>
      </c>
      <c r="D35" s="52">
        <f t="shared" ref="D35:N35" si="12">SUM(D36)</f>
        <v>62</v>
      </c>
      <c r="E35" s="52">
        <f t="shared" si="12"/>
        <v>0</v>
      </c>
      <c r="F35" s="52">
        <f t="shared" si="12"/>
        <v>0</v>
      </c>
      <c r="G35" s="52">
        <f t="shared" si="12"/>
        <v>0</v>
      </c>
      <c r="H35" s="52">
        <f t="shared" si="12"/>
        <v>2</v>
      </c>
      <c r="I35" s="52">
        <f t="shared" si="12"/>
        <v>2</v>
      </c>
      <c r="J35" s="51">
        <f t="shared" si="12"/>
        <v>0</v>
      </c>
      <c r="K35" s="51">
        <f t="shared" si="12"/>
        <v>0</v>
      </c>
      <c r="L35" s="51">
        <f t="shared" si="12"/>
        <v>0</v>
      </c>
      <c r="M35" s="51">
        <f t="shared" si="12"/>
        <v>5450833.2000000002</v>
      </c>
      <c r="N35" s="51">
        <f t="shared" si="12"/>
        <v>5450833.2000000002</v>
      </c>
    </row>
    <row r="36" spans="1:14" ht="22.5" customHeight="1" x14ac:dyDescent="0.25">
      <c r="A36" s="49">
        <v>21</v>
      </c>
      <c r="B36" s="50" t="s">
        <v>949</v>
      </c>
      <c r="C36" s="51">
        <f>'Таблица 1'!I303</f>
        <v>2507.6</v>
      </c>
      <c r="D36" s="52">
        <f>'Таблица 1'!L303</f>
        <v>62</v>
      </c>
      <c r="E36" s="52">
        <v>0</v>
      </c>
      <c r="F36" s="52">
        <v>0</v>
      </c>
      <c r="G36" s="52">
        <v>0</v>
      </c>
      <c r="H36" s="52">
        <v>2</v>
      </c>
      <c r="I36" s="52">
        <f>H36</f>
        <v>2</v>
      </c>
      <c r="J36" s="51">
        <v>0</v>
      </c>
      <c r="K36" s="51">
        <v>0</v>
      </c>
      <c r="L36" s="51">
        <v>0</v>
      </c>
      <c r="M36" s="51">
        <f>'Таблица 1'!M303</f>
        <v>5450833.2000000002</v>
      </c>
      <c r="N36" s="51">
        <f>M36</f>
        <v>5450833.2000000002</v>
      </c>
    </row>
    <row r="37" spans="1:14" ht="29.25" customHeight="1" x14ac:dyDescent="0.25">
      <c r="A37" s="49"/>
      <c r="B37" s="50" t="s">
        <v>950</v>
      </c>
      <c r="C37" s="51">
        <f>SUM(C38)</f>
        <v>1220</v>
      </c>
      <c r="D37" s="52">
        <f t="shared" ref="D37:N37" si="13">SUM(D38)</f>
        <v>46</v>
      </c>
      <c r="E37" s="52">
        <f t="shared" si="13"/>
        <v>0</v>
      </c>
      <c r="F37" s="52">
        <f t="shared" si="13"/>
        <v>0</v>
      </c>
      <c r="G37" s="52">
        <f t="shared" si="13"/>
        <v>0</v>
      </c>
      <c r="H37" s="52">
        <f t="shared" si="13"/>
        <v>1</v>
      </c>
      <c r="I37" s="52">
        <f t="shared" si="13"/>
        <v>1</v>
      </c>
      <c r="J37" s="51">
        <f t="shared" si="13"/>
        <v>0</v>
      </c>
      <c r="K37" s="51">
        <f t="shared" si="13"/>
        <v>0</v>
      </c>
      <c r="L37" s="51">
        <f t="shared" si="13"/>
        <v>0</v>
      </c>
      <c r="M37" s="51">
        <f t="shared" si="13"/>
        <v>2018971.2</v>
      </c>
      <c r="N37" s="51">
        <f t="shared" si="13"/>
        <v>2018971.2</v>
      </c>
    </row>
    <row r="38" spans="1:14" ht="22.5" customHeight="1" x14ac:dyDescent="0.25">
      <c r="A38" s="49">
        <v>22</v>
      </c>
      <c r="B38" s="50" t="s">
        <v>951</v>
      </c>
      <c r="C38" s="51">
        <f>'Таблица 1'!I307</f>
        <v>1220</v>
      </c>
      <c r="D38" s="52">
        <f>'Таблица 1'!L307</f>
        <v>46</v>
      </c>
      <c r="E38" s="52">
        <v>0</v>
      </c>
      <c r="F38" s="52">
        <v>0</v>
      </c>
      <c r="G38" s="52">
        <v>0</v>
      </c>
      <c r="H38" s="52">
        <v>1</v>
      </c>
      <c r="I38" s="52">
        <f>H38</f>
        <v>1</v>
      </c>
      <c r="J38" s="51">
        <v>0</v>
      </c>
      <c r="K38" s="51">
        <v>0</v>
      </c>
      <c r="L38" s="51">
        <v>0</v>
      </c>
      <c r="M38" s="51">
        <f>'Таблица 1'!M307</f>
        <v>2018971.2</v>
      </c>
      <c r="N38" s="51">
        <f>M38</f>
        <v>2018971.2</v>
      </c>
    </row>
    <row r="39" spans="1:14" ht="30" customHeight="1" x14ac:dyDescent="0.25">
      <c r="A39" s="49"/>
      <c r="B39" s="50" t="s">
        <v>952</v>
      </c>
      <c r="C39" s="51">
        <f>'Таблица 1'!I310</f>
        <v>10071.469999999999</v>
      </c>
      <c r="D39" s="52">
        <f>'Таблица 1'!L310</f>
        <v>372</v>
      </c>
      <c r="E39" s="52">
        <f t="shared" ref="E39:N39" si="14">E40</f>
        <v>0</v>
      </c>
      <c r="F39" s="52">
        <f t="shared" si="14"/>
        <v>0</v>
      </c>
      <c r="G39" s="52">
        <f t="shared" si="14"/>
        <v>0</v>
      </c>
      <c r="H39" s="52">
        <f t="shared" si="14"/>
        <v>4</v>
      </c>
      <c r="I39" s="52">
        <f t="shared" si="14"/>
        <v>4</v>
      </c>
      <c r="J39" s="51">
        <f t="shared" si="14"/>
        <v>0</v>
      </c>
      <c r="K39" s="51">
        <f t="shared" si="14"/>
        <v>0</v>
      </c>
      <c r="L39" s="51">
        <f t="shared" si="14"/>
        <v>0</v>
      </c>
      <c r="M39" s="51">
        <f t="shared" si="14"/>
        <v>5824644.5099999998</v>
      </c>
      <c r="N39" s="51">
        <f t="shared" si="14"/>
        <v>5824644.5099999998</v>
      </c>
    </row>
    <row r="40" spans="1:14" ht="22.5" customHeight="1" x14ac:dyDescent="0.25">
      <c r="A40" s="49">
        <v>23</v>
      </c>
      <c r="B40" s="50" t="s">
        <v>953</v>
      </c>
      <c r="C40" s="51">
        <f>'Таблица 1'!I310</f>
        <v>10071.469999999999</v>
      </c>
      <c r="D40" s="52">
        <f>'Таблица 1'!L310</f>
        <v>372</v>
      </c>
      <c r="E40" s="52">
        <v>0</v>
      </c>
      <c r="F40" s="52">
        <v>0</v>
      </c>
      <c r="G40" s="52">
        <v>0</v>
      </c>
      <c r="H40" s="52">
        <v>4</v>
      </c>
      <c r="I40" s="52">
        <f>H40</f>
        <v>4</v>
      </c>
      <c r="J40" s="51">
        <v>0</v>
      </c>
      <c r="K40" s="51">
        <v>0</v>
      </c>
      <c r="L40" s="51">
        <v>0</v>
      </c>
      <c r="M40" s="51">
        <f>'Таблица 1'!M310</f>
        <v>5824644.5099999998</v>
      </c>
      <c r="N40" s="51">
        <f>M40</f>
        <v>5824644.5099999998</v>
      </c>
    </row>
    <row r="41" spans="1:14" ht="29.25" customHeight="1" x14ac:dyDescent="0.25">
      <c r="A41" s="49"/>
      <c r="B41" s="50" t="s">
        <v>954</v>
      </c>
      <c r="C41" s="51">
        <f>SUM(C42:C43)</f>
        <v>25906.5</v>
      </c>
      <c r="D41" s="52">
        <f t="shared" ref="D41:N41" si="15">SUM(D42:D43)</f>
        <v>1082</v>
      </c>
      <c r="E41" s="52">
        <f t="shared" si="15"/>
        <v>0</v>
      </c>
      <c r="F41" s="52">
        <f t="shared" si="15"/>
        <v>0</v>
      </c>
      <c r="G41" s="52">
        <f t="shared" si="15"/>
        <v>0</v>
      </c>
      <c r="H41" s="52">
        <f t="shared" si="15"/>
        <v>7</v>
      </c>
      <c r="I41" s="52">
        <f t="shared" si="15"/>
        <v>7</v>
      </c>
      <c r="J41" s="51">
        <f t="shared" si="15"/>
        <v>0</v>
      </c>
      <c r="K41" s="51">
        <f t="shared" si="15"/>
        <v>0</v>
      </c>
      <c r="L41" s="51">
        <f t="shared" si="15"/>
        <v>0</v>
      </c>
      <c r="M41" s="51">
        <f t="shared" si="15"/>
        <v>22521479.370000001</v>
      </c>
      <c r="N41" s="51">
        <f t="shared" si="15"/>
        <v>22521479.370000001</v>
      </c>
    </row>
    <row r="42" spans="1:14" ht="22.5" customHeight="1" x14ac:dyDescent="0.25">
      <c r="A42" s="49">
        <v>24</v>
      </c>
      <c r="B42" s="50" t="s">
        <v>955</v>
      </c>
      <c r="C42" s="51">
        <f>'Таблица 1'!I316</f>
        <v>6756.7999999999993</v>
      </c>
      <c r="D42" s="52">
        <f>'Таблица 1'!L316</f>
        <v>374</v>
      </c>
      <c r="E42" s="52">
        <v>0</v>
      </c>
      <c r="F42" s="52">
        <v>0</v>
      </c>
      <c r="G42" s="52">
        <v>0</v>
      </c>
      <c r="H42" s="52">
        <v>4</v>
      </c>
      <c r="I42" s="52">
        <f t="shared" ref="I42:I43" si="16">H42</f>
        <v>4</v>
      </c>
      <c r="J42" s="51">
        <v>0</v>
      </c>
      <c r="K42" s="51">
        <v>0</v>
      </c>
      <c r="L42" s="51">
        <v>0</v>
      </c>
      <c r="M42" s="51">
        <f>'Таблица 1'!M316</f>
        <v>11557540.810000001</v>
      </c>
      <c r="N42" s="51">
        <f t="shared" ref="N42:N43" si="17">J42+K42+L42+M42</f>
        <v>11557540.810000001</v>
      </c>
    </row>
    <row r="43" spans="1:14" ht="20.25" customHeight="1" x14ac:dyDescent="0.25">
      <c r="A43" s="49">
        <v>25</v>
      </c>
      <c r="B43" s="50" t="s">
        <v>956</v>
      </c>
      <c r="C43" s="51">
        <f>'Таблица 1'!I321</f>
        <v>19149.7</v>
      </c>
      <c r="D43" s="52">
        <f>'Таблица 1'!L321</f>
        <v>708</v>
      </c>
      <c r="E43" s="52">
        <v>0</v>
      </c>
      <c r="F43" s="52">
        <v>0</v>
      </c>
      <c r="G43" s="52">
        <v>0</v>
      </c>
      <c r="H43" s="52">
        <v>3</v>
      </c>
      <c r="I43" s="52">
        <f t="shared" si="16"/>
        <v>3</v>
      </c>
      <c r="J43" s="51">
        <v>0</v>
      </c>
      <c r="K43" s="51">
        <v>0</v>
      </c>
      <c r="L43" s="51">
        <v>0</v>
      </c>
      <c r="M43" s="51">
        <f>'Таблица 1'!M321</f>
        <v>10963938.560000001</v>
      </c>
      <c r="N43" s="51">
        <f t="shared" si="17"/>
        <v>10963938.560000001</v>
      </c>
    </row>
    <row r="44" spans="1:14" ht="29.25" customHeight="1" x14ac:dyDescent="0.25">
      <c r="A44" s="49"/>
      <c r="B44" s="50" t="s">
        <v>957</v>
      </c>
      <c r="C44" s="51">
        <f>SUM(C45:C47)</f>
        <v>24903.599999999999</v>
      </c>
      <c r="D44" s="52">
        <f t="shared" ref="D44:N44" si="18">SUM(D45:D47)</f>
        <v>732</v>
      </c>
      <c r="E44" s="52">
        <f t="shared" si="18"/>
        <v>0</v>
      </c>
      <c r="F44" s="52">
        <f t="shared" si="18"/>
        <v>0</v>
      </c>
      <c r="G44" s="52">
        <f t="shared" si="18"/>
        <v>0</v>
      </c>
      <c r="H44" s="52">
        <f t="shared" si="18"/>
        <v>11</v>
      </c>
      <c r="I44" s="52">
        <f t="shared" si="18"/>
        <v>11</v>
      </c>
      <c r="J44" s="51">
        <f t="shared" si="18"/>
        <v>0</v>
      </c>
      <c r="K44" s="51">
        <f t="shared" si="18"/>
        <v>0</v>
      </c>
      <c r="L44" s="51">
        <f t="shared" si="18"/>
        <v>0</v>
      </c>
      <c r="M44" s="51">
        <f t="shared" si="18"/>
        <v>10183389.17</v>
      </c>
      <c r="N44" s="51">
        <f t="shared" si="18"/>
        <v>10183389.17</v>
      </c>
    </row>
    <row r="45" spans="1:14" ht="22.5" customHeight="1" x14ac:dyDescent="0.25">
      <c r="A45" s="49">
        <v>26</v>
      </c>
      <c r="B45" s="50" t="s">
        <v>958</v>
      </c>
      <c r="C45" s="51">
        <f>'Таблица 1'!I326</f>
        <v>23075.1</v>
      </c>
      <c r="D45" s="52">
        <f>'Таблица 1'!L326</f>
        <v>673</v>
      </c>
      <c r="E45" s="52">
        <v>0</v>
      </c>
      <c r="F45" s="52">
        <v>0</v>
      </c>
      <c r="G45" s="52">
        <v>0</v>
      </c>
      <c r="H45" s="52">
        <v>9</v>
      </c>
      <c r="I45" s="52">
        <f t="shared" ref="I45:I47" si="19">H45</f>
        <v>9</v>
      </c>
      <c r="J45" s="51">
        <v>0</v>
      </c>
      <c r="K45" s="51">
        <v>0</v>
      </c>
      <c r="L45" s="51">
        <v>0</v>
      </c>
      <c r="M45" s="51">
        <f>'Таблица 1'!M326</f>
        <v>8872619.5700000003</v>
      </c>
      <c r="N45" s="51">
        <f t="shared" ref="N45:N47" si="20">J45+K45+L45+M45</f>
        <v>8872619.5700000003</v>
      </c>
    </row>
    <row r="46" spans="1:14" ht="22.5" customHeight="1" x14ac:dyDescent="0.25">
      <c r="A46" s="49">
        <v>27</v>
      </c>
      <c r="B46" s="50" t="s">
        <v>959</v>
      </c>
      <c r="C46" s="51">
        <f>'Таблица 1'!I336</f>
        <v>1217.0999999999999</v>
      </c>
      <c r="D46" s="52">
        <f>'Таблица 1'!L336</f>
        <v>28</v>
      </c>
      <c r="E46" s="52">
        <v>0</v>
      </c>
      <c r="F46" s="52">
        <v>0</v>
      </c>
      <c r="G46" s="52">
        <v>0</v>
      </c>
      <c r="H46" s="52">
        <v>1</v>
      </c>
      <c r="I46" s="52">
        <f t="shared" si="19"/>
        <v>1</v>
      </c>
      <c r="J46" s="51">
        <v>0</v>
      </c>
      <c r="K46" s="51">
        <v>0</v>
      </c>
      <c r="L46" s="51">
        <v>0</v>
      </c>
      <c r="M46" s="51">
        <f>'Таблица 1'!M336</f>
        <v>338827.2</v>
      </c>
      <c r="N46" s="51">
        <f t="shared" si="20"/>
        <v>338827.2</v>
      </c>
    </row>
    <row r="47" spans="1:14" ht="22.5" customHeight="1" x14ac:dyDescent="0.25">
      <c r="A47" s="49">
        <v>28</v>
      </c>
      <c r="B47" s="50" t="s">
        <v>960</v>
      </c>
      <c r="C47" s="51">
        <f>'Таблица 1'!I338</f>
        <v>611.4</v>
      </c>
      <c r="D47" s="52">
        <f>'Таблица 1'!L338</f>
        <v>31</v>
      </c>
      <c r="E47" s="52">
        <v>0</v>
      </c>
      <c r="F47" s="52">
        <v>0</v>
      </c>
      <c r="G47" s="52">
        <v>0</v>
      </c>
      <c r="H47" s="52">
        <v>1</v>
      </c>
      <c r="I47" s="52">
        <f t="shared" si="19"/>
        <v>1</v>
      </c>
      <c r="J47" s="51">
        <v>0</v>
      </c>
      <c r="K47" s="51">
        <v>0</v>
      </c>
      <c r="L47" s="51">
        <v>0</v>
      </c>
      <c r="M47" s="51">
        <f>'Таблица 1'!M338</f>
        <v>971942.40000000002</v>
      </c>
      <c r="N47" s="51">
        <f t="shared" si="20"/>
        <v>971942.40000000002</v>
      </c>
    </row>
    <row r="48" spans="1:14" ht="30.75" customHeight="1" x14ac:dyDescent="0.25">
      <c r="A48" s="49"/>
      <c r="B48" s="50" t="s">
        <v>961</v>
      </c>
      <c r="C48" s="51">
        <f>SUM(C49:C51)</f>
        <v>10409.699999999999</v>
      </c>
      <c r="D48" s="52">
        <f t="shared" ref="D48:N48" si="21">SUM(D49:D51)</f>
        <v>302</v>
      </c>
      <c r="E48" s="52">
        <f t="shared" si="21"/>
        <v>0</v>
      </c>
      <c r="F48" s="52">
        <f t="shared" si="21"/>
        <v>0</v>
      </c>
      <c r="G48" s="52">
        <f t="shared" si="21"/>
        <v>0</v>
      </c>
      <c r="H48" s="52">
        <f t="shared" si="21"/>
        <v>8</v>
      </c>
      <c r="I48" s="52">
        <f t="shared" si="21"/>
        <v>8</v>
      </c>
      <c r="J48" s="51">
        <f t="shared" si="21"/>
        <v>0</v>
      </c>
      <c r="K48" s="51">
        <f t="shared" si="21"/>
        <v>0</v>
      </c>
      <c r="L48" s="51">
        <f t="shared" si="21"/>
        <v>0</v>
      </c>
      <c r="M48" s="51">
        <f t="shared" si="21"/>
        <v>6356880.6700000009</v>
      </c>
      <c r="N48" s="51">
        <f t="shared" si="21"/>
        <v>6356880.6700000009</v>
      </c>
    </row>
    <row r="49" spans="1:14" ht="22.5" customHeight="1" x14ac:dyDescent="0.25">
      <c r="A49" s="49">
        <v>29</v>
      </c>
      <c r="B49" s="50" t="s">
        <v>962</v>
      </c>
      <c r="C49" s="51">
        <f>'Таблица 1'!I341</f>
        <v>8115.7</v>
      </c>
      <c r="D49" s="52">
        <f>'Таблица 1'!L341</f>
        <v>220</v>
      </c>
      <c r="E49" s="52">
        <v>0</v>
      </c>
      <c r="F49" s="52">
        <v>0</v>
      </c>
      <c r="G49" s="52">
        <v>0</v>
      </c>
      <c r="H49" s="52">
        <v>4</v>
      </c>
      <c r="I49" s="52">
        <f t="shared" ref="I49:I51" si="22">H49</f>
        <v>4</v>
      </c>
      <c r="J49" s="51">
        <v>0</v>
      </c>
      <c r="K49" s="51">
        <v>0</v>
      </c>
      <c r="L49" s="51">
        <v>0</v>
      </c>
      <c r="M49" s="51">
        <f>'Таблица 1'!M341</f>
        <v>4523579.4700000007</v>
      </c>
      <c r="N49" s="51">
        <f t="shared" ref="N49:N51" si="23">M49</f>
        <v>4523579.4700000007</v>
      </c>
    </row>
    <row r="50" spans="1:14" ht="22.5" customHeight="1" x14ac:dyDescent="0.25">
      <c r="A50" s="49">
        <v>30</v>
      </c>
      <c r="B50" s="50" t="s">
        <v>963</v>
      </c>
      <c r="C50" s="51">
        <f>'Таблица 1'!I346</f>
        <v>1891.2</v>
      </c>
      <c r="D50" s="52">
        <f>'Таблица 1'!L346</f>
        <v>66</v>
      </c>
      <c r="E50" s="52">
        <v>0</v>
      </c>
      <c r="F50" s="52">
        <v>0</v>
      </c>
      <c r="G50" s="52">
        <v>0</v>
      </c>
      <c r="H50" s="52">
        <v>3</v>
      </c>
      <c r="I50" s="52">
        <f t="shared" si="22"/>
        <v>3</v>
      </c>
      <c r="J50" s="51">
        <v>0</v>
      </c>
      <c r="K50" s="51">
        <v>0</v>
      </c>
      <c r="L50" s="51">
        <v>0</v>
      </c>
      <c r="M50" s="51">
        <f>'Таблица 1'!M346</f>
        <v>1465044.0499999998</v>
      </c>
      <c r="N50" s="51">
        <f t="shared" si="23"/>
        <v>1465044.0499999998</v>
      </c>
    </row>
    <row r="51" spans="1:14" ht="22.5" customHeight="1" x14ac:dyDescent="0.25">
      <c r="A51" s="49">
        <v>31</v>
      </c>
      <c r="B51" s="50" t="s">
        <v>964</v>
      </c>
      <c r="C51" s="51">
        <f>'Таблица 1'!I350</f>
        <v>402.8</v>
      </c>
      <c r="D51" s="52">
        <f>'Таблица 1'!L350</f>
        <v>16</v>
      </c>
      <c r="E51" s="52">
        <v>0</v>
      </c>
      <c r="F51" s="52">
        <v>0</v>
      </c>
      <c r="G51" s="52">
        <v>0</v>
      </c>
      <c r="H51" s="52">
        <v>1</v>
      </c>
      <c r="I51" s="52">
        <f t="shared" si="22"/>
        <v>1</v>
      </c>
      <c r="J51" s="51">
        <v>0</v>
      </c>
      <c r="K51" s="51">
        <v>0</v>
      </c>
      <c r="L51" s="51">
        <v>0</v>
      </c>
      <c r="M51" s="51">
        <f>'Таблица 1'!M350</f>
        <v>368257.15</v>
      </c>
      <c r="N51" s="51">
        <f t="shared" si="23"/>
        <v>368257.15</v>
      </c>
    </row>
    <row r="52" spans="1:14" ht="30.75" customHeight="1" x14ac:dyDescent="0.25">
      <c r="A52" s="49"/>
      <c r="B52" s="50" t="s">
        <v>965</v>
      </c>
      <c r="C52" s="51">
        <f>C53</f>
        <v>1417.3</v>
      </c>
      <c r="D52" s="52">
        <f t="shared" ref="D52:N52" si="24">D53</f>
        <v>58</v>
      </c>
      <c r="E52" s="52">
        <f t="shared" si="24"/>
        <v>0</v>
      </c>
      <c r="F52" s="52">
        <f t="shared" si="24"/>
        <v>0</v>
      </c>
      <c r="G52" s="52">
        <f t="shared" si="24"/>
        <v>0</v>
      </c>
      <c r="H52" s="52">
        <f t="shared" si="24"/>
        <v>2</v>
      </c>
      <c r="I52" s="52">
        <f t="shared" si="24"/>
        <v>2</v>
      </c>
      <c r="J52" s="51">
        <f t="shared" si="24"/>
        <v>0</v>
      </c>
      <c r="K52" s="51">
        <f t="shared" si="24"/>
        <v>0</v>
      </c>
      <c r="L52" s="51">
        <f t="shared" si="24"/>
        <v>0</v>
      </c>
      <c r="M52" s="51">
        <f t="shared" si="24"/>
        <v>268038.92000000004</v>
      </c>
      <c r="N52" s="51">
        <f t="shared" si="24"/>
        <v>268038.92000000004</v>
      </c>
    </row>
    <row r="53" spans="1:14" ht="22.5" customHeight="1" x14ac:dyDescent="0.25">
      <c r="A53" s="49">
        <v>32</v>
      </c>
      <c r="B53" s="50" t="s">
        <v>966</v>
      </c>
      <c r="C53" s="51">
        <f>'Таблица 1'!I353</f>
        <v>1417.3</v>
      </c>
      <c r="D53" s="52">
        <f>'Таблица 1'!L353</f>
        <v>58</v>
      </c>
      <c r="E53" s="52">
        <v>0</v>
      </c>
      <c r="F53" s="52">
        <v>0</v>
      </c>
      <c r="G53" s="52">
        <v>0</v>
      </c>
      <c r="H53" s="52">
        <v>2</v>
      </c>
      <c r="I53" s="52">
        <f>H53</f>
        <v>2</v>
      </c>
      <c r="J53" s="51">
        <v>0</v>
      </c>
      <c r="K53" s="51">
        <v>0</v>
      </c>
      <c r="L53" s="51">
        <v>0</v>
      </c>
      <c r="M53" s="51">
        <f>'Таблица 1'!M353</f>
        <v>268038.92000000004</v>
      </c>
      <c r="N53" s="51">
        <f>M53</f>
        <v>268038.92000000004</v>
      </c>
    </row>
    <row r="54" spans="1:14" ht="33.75" customHeight="1" x14ac:dyDescent="0.25">
      <c r="A54" s="49"/>
      <c r="B54" s="50" t="s">
        <v>967</v>
      </c>
      <c r="C54" s="51">
        <f>SUM(C55:C57)</f>
        <v>44273.1</v>
      </c>
      <c r="D54" s="52">
        <f t="shared" ref="D54:N54" si="25">SUM(D55:D57)</f>
        <v>1472</v>
      </c>
      <c r="E54" s="52">
        <f t="shared" si="25"/>
        <v>0</v>
      </c>
      <c r="F54" s="52">
        <f t="shared" si="25"/>
        <v>0</v>
      </c>
      <c r="G54" s="52">
        <f t="shared" si="25"/>
        <v>0</v>
      </c>
      <c r="H54" s="52">
        <f t="shared" si="25"/>
        <v>10</v>
      </c>
      <c r="I54" s="52">
        <f t="shared" si="25"/>
        <v>10</v>
      </c>
      <c r="J54" s="51">
        <f t="shared" si="25"/>
        <v>0</v>
      </c>
      <c r="K54" s="51">
        <f t="shared" si="25"/>
        <v>0</v>
      </c>
      <c r="L54" s="51">
        <f t="shared" si="25"/>
        <v>0</v>
      </c>
      <c r="M54" s="51">
        <f t="shared" si="25"/>
        <v>26301443.139999993</v>
      </c>
      <c r="N54" s="51">
        <f t="shared" si="25"/>
        <v>26301443.139999993</v>
      </c>
    </row>
    <row r="55" spans="1:14" ht="22.5" customHeight="1" x14ac:dyDescent="0.25">
      <c r="A55" s="49">
        <v>33</v>
      </c>
      <c r="B55" s="50" t="s">
        <v>968</v>
      </c>
      <c r="C55" s="51">
        <f>'Таблица 1'!I357</f>
        <v>10112.799999999999</v>
      </c>
      <c r="D55" s="52">
        <f>'Таблица 1'!L357</f>
        <v>372</v>
      </c>
      <c r="E55" s="52">
        <v>0</v>
      </c>
      <c r="F55" s="52">
        <v>0</v>
      </c>
      <c r="G55" s="52">
        <v>0</v>
      </c>
      <c r="H55" s="52">
        <v>3</v>
      </c>
      <c r="I55" s="52">
        <f t="shared" ref="I55:I57" si="26">H55</f>
        <v>3</v>
      </c>
      <c r="J55" s="51">
        <v>0</v>
      </c>
      <c r="K55" s="51">
        <v>0</v>
      </c>
      <c r="L55" s="51">
        <v>0</v>
      </c>
      <c r="M55" s="51">
        <f>'Таблица 1'!M357</f>
        <v>11349446.059999999</v>
      </c>
      <c r="N55" s="51">
        <f t="shared" ref="N55:N57" si="27">M55</f>
        <v>11349446.059999999</v>
      </c>
    </row>
    <row r="56" spans="1:14" ht="22.5" customHeight="1" x14ac:dyDescent="0.25">
      <c r="A56" s="49">
        <v>34</v>
      </c>
      <c r="B56" s="50" t="s">
        <v>969</v>
      </c>
      <c r="C56" s="51">
        <f>'Таблица 1'!I361</f>
        <v>30174.600000000002</v>
      </c>
      <c r="D56" s="52">
        <f>'Таблица 1'!L361</f>
        <v>951</v>
      </c>
      <c r="E56" s="52">
        <v>0</v>
      </c>
      <c r="F56" s="52">
        <v>0</v>
      </c>
      <c r="G56" s="52">
        <v>0</v>
      </c>
      <c r="H56" s="52">
        <v>6</v>
      </c>
      <c r="I56" s="52">
        <f t="shared" si="26"/>
        <v>6</v>
      </c>
      <c r="J56" s="51">
        <v>0</v>
      </c>
      <c r="K56" s="51">
        <v>0</v>
      </c>
      <c r="L56" s="51">
        <v>0</v>
      </c>
      <c r="M56" s="51">
        <f>'Таблица 1'!M361</f>
        <v>10324771.179999998</v>
      </c>
      <c r="N56" s="51">
        <f t="shared" si="27"/>
        <v>10324771.179999998</v>
      </c>
    </row>
    <row r="57" spans="1:14" ht="22.5" customHeight="1" x14ac:dyDescent="0.25">
      <c r="A57" s="49">
        <v>35</v>
      </c>
      <c r="B57" s="50" t="s">
        <v>970</v>
      </c>
      <c r="C57" s="51">
        <f>'Таблица 1'!I368</f>
        <v>3985.7</v>
      </c>
      <c r="D57" s="52">
        <f>'Таблица 1'!L368</f>
        <v>149</v>
      </c>
      <c r="E57" s="52">
        <v>0</v>
      </c>
      <c r="F57" s="52">
        <v>0</v>
      </c>
      <c r="G57" s="52">
        <v>0</v>
      </c>
      <c r="H57" s="52">
        <v>1</v>
      </c>
      <c r="I57" s="52">
        <f t="shared" si="26"/>
        <v>1</v>
      </c>
      <c r="J57" s="51">
        <v>0</v>
      </c>
      <c r="K57" s="51">
        <v>0</v>
      </c>
      <c r="L57" s="51">
        <v>0</v>
      </c>
      <c r="M57" s="51">
        <f>'Таблица 1'!M368</f>
        <v>4627225.9000000004</v>
      </c>
      <c r="N57" s="51">
        <f t="shared" si="27"/>
        <v>4627225.9000000004</v>
      </c>
    </row>
    <row r="58" spans="1:14" ht="33" customHeight="1" x14ac:dyDescent="0.25">
      <c r="A58" s="49"/>
      <c r="B58" s="50" t="s">
        <v>971</v>
      </c>
      <c r="C58" s="51">
        <f>SUM(C59:C62)</f>
        <v>51298.259999999995</v>
      </c>
      <c r="D58" s="52">
        <f t="shared" ref="D58:N58" si="28">SUM(D59:D62)</f>
        <v>1634</v>
      </c>
      <c r="E58" s="52">
        <f t="shared" si="28"/>
        <v>0</v>
      </c>
      <c r="F58" s="52">
        <f t="shared" si="28"/>
        <v>0</v>
      </c>
      <c r="G58" s="52">
        <f t="shared" si="28"/>
        <v>0</v>
      </c>
      <c r="H58" s="52">
        <f t="shared" si="28"/>
        <v>26</v>
      </c>
      <c r="I58" s="52">
        <f t="shared" si="28"/>
        <v>26</v>
      </c>
      <c r="J58" s="51">
        <f t="shared" si="28"/>
        <v>0</v>
      </c>
      <c r="K58" s="51">
        <f t="shared" si="28"/>
        <v>0</v>
      </c>
      <c r="L58" s="51">
        <f t="shared" si="28"/>
        <v>0</v>
      </c>
      <c r="M58" s="51">
        <f t="shared" si="28"/>
        <v>54470836.5</v>
      </c>
      <c r="N58" s="51">
        <f t="shared" si="28"/>
        <v>54470836.5</v>
      </c>
    </row>
    <row r="59" spans="1:14" ht="22.5" customHeight="1" x14ac:dyDescent="0.25">
      <c r="A59" s="49">
        <v>36</v>
      </c>
      <c r="B59" s="50" t="s">
        <v>972</v>
      </c>
      <c r="C59" s="51">
        <f>'Таблица 1'!I371</f>
        <v>25651.699999999997</v>
      </c>
      <c r="D59" s="52">
        <f>'Таблица 1'!L371</f>
        <v>854</v>
      </c>
      <c r="E59" s="52">
        <v>0</v>
      </c>
      <c r="F59" s="52">
        <v>0</v>
      </c>
      <c r="G59" s="52">
        <v>0</v>
      </c>
      <c r="H59" s="52">
        <v>10</v>
      </c>
      <c r="I59" s="52">
        <f t="shared" ref="I59:I62" si="29">H59</f>
        <v>10</v>
      </c>
      <c r="J59" s="51">
        <v>0</v>
      </c>
      <c r="K59" s="51">
        <v>0</v>
      </c>
      <c r="L59" s="51">
        <v>0</v>
      </c>
      <c r="M59" s="51">
        <f>'Таблица 1'!M371</f>
        <v>14824127.130000001</v>
      </c>
      <c r="N59" s="51">
        <f t="shared" ref="N59:N62" si="30">M59</f>
        <v>14824127.130000001</v>
      </c>
    </row>
    <row r="60" spans="1:14" ht="22.5" customHeight="1" x14ac:dyDescent="0.25">
      <c r="A60" s="49">
        <v>37</v>
      </c>
      <c r="B60" s="50" t="s">
        <v>973</v>
      </c>
      <c r="C60" s="51">
        <f>'Таблица 1'!I382</f>
        <v>3704.2599999999998</v>
      </c>
      <c r="D60" s="52">
        <f>'Таблица 1'!L382</f>
        <v>145</v>
      </c>
      <c r="E60" s="52">
        <v>0</v>
      </c>
      <c r="F60" s="52">
        <v>0</v>
      </c>
      <c r="G60" s="52">
        <v>0</v>
      </c>
      <c r="H60" s="52">
        <v>4</v>
      </c>
      <c r="I60" s="52">
        <f t="shared" si="29"/>
        <v>4</v>
      </c>
      <c r="J60" s="51">
        <v>0</v>
      </c>
      <c r="K60" s="51">
        <v>0</v>
      </c>
      <c r="L60" s="51">
        <v>0</v>
      </c>
      <c r="M60" s="51">
        <f>'Таблица 1'!M382</f>
        <v>14499387.379999999</v>
      </c>
      <c r="N60" s="51">
        <f t="shared" si="30"/>
        <v>14499387.379999999</v>
      </c>
    </row>
    <row r="61" spans="1:14" ht="22.5" customHeight="1" x14ac:dyDescent="0.25">
      <c r="A61" s="49">
        <v>38</v>
      </c>
      <c r="B61" s="50" t="s">
        <v>974</v>
      </c>
      <c r="C61" s="51">
        <f>'Таблица 1'!I387</f>
        <v>21736.300000000003</v>
      </c>
      <c r="D61" s="52">
        <f>'Таблица 1'!L387</f>
        <v>623</v>
      </c>
      <c r="E61" s="52">
        <v>0</v>
      </c>
      <c r="F61" s="52">
        <v>0</v>
      </c>
      <c r="G61" s="52">
        <v>0</v>
      </c>
      <c r="H61" s="52">
        <v>11</v>
      </c>
      <c r="I61" s="52">
        <f t="shared" si="29"/>
        <v>11</v>
      </c>
      <c r="J61" s="51">
        <v>0</v>
      </c>
      <c r="K61" s="51">
        <v>0</v>
      </c>
      <c r="L61" s="51">
        <v>0</v>
      </c>
      <c r="M61" s="51">
        <f>'Таблица 1'!M387</f>
        <v>25082780.399999999</v>
      </c>
      <c r="N61" s="51">
        <f t="shared" si="30"/>
        <v>25082780.399999999</v>
      </c>
    </row>
    <row r="62" spans="1:14" ht="22.5" customHeight="1" x14ac:dyDescent="0.25">
      <c r="A62" s="49">
        <v>39</v>
      </c>
      <c r="B62" s="50" t="s">
        <v>975</v>
      </c>
      <c r="C62" s="51">
        <f>'Таблица 1'!I399</f>
        <v>206</v>
      </c>
      <c r="D62" s="52">
        <f>'Таблица 1'!L399</f>
        <v>12</v>
      </c>
      <c r="E62" s="52">
        <v>0</v>
      </c>
      <c r="F62" s="52">
        <v>0</v>
      </c>
      <c r="G62" s="52">
        <v>0</v>
      </c>
      <c r="H62" s="52">
        <v>1</v>
      </c>
      <c r="I62" s="52">
        <f t="shared" si="29"/>
        <v>1</v>
      </c>
      <c r="J62" s="51">
        <v>0</v>
      </c>
      <c r="K62" s="51">
        <v>0</v>
      </c>
      <c r="L62" s="51">
        <v>0</v>
      </c>
      <c r="M62" s="51">
        <f>'Таблица 1'!M399</f>
        <v>64541.59</v>
      </c>
      <c r="N62" s="51">
        <f t="shared" si="30"/>
        <v>64541.59</v>
      </c>
    </row>
    <row r="63" spans="1:14" s="3" customFormat="1" ht="21" customHeight="1" x14ac:dyDescent="0.25">
      <c r="A63" s="53"/>
      <c r="B63" s="43" t="s">
        <v>485</v>
      </c>
      <c r="C63" s="54"/>
      <c r="D63" s="55"/>
      <c r="E63" s="55"/>
      <c r="F63" s="55"/>
      <c r="G63" s="55"/>
      <c r="H63" s="55"/>
      <c r="I63" s="55"/>
      <c r="J63" s="54"/>
      <c r="K63" s="54"/>
      <c r="L63" s="54"/>
      <c r="M63" s="54"/>
      <c r="N63" s="54"/>
    </row>
    <row r="64" spans="1:14" s="2" customFormat="1" ht="24.75" customHeight="1" x14ac:dyDescent="0.25">
      <c r="A64" s="56"/>
      <c r="B64" s="46" t="s">
        <v>34</v>
      </c>
      <c r="C64" s="47">
        <f t="shared" ref="C64:N64" si="31">C65+C66+C67+C68+C69+C70+C71+C72+C73+C74+C75+C76+C78+C81+C85+C87+C89+C92+C94+C97+C101+C108</f>
        <v>1515968.9100000008</v>
      </c>
      <c r="D64" s="48">
        <f t="shared" si="31"/>
        <v>53394</v>
      </c>
      <c r="E64" s="48">
        <f t="shared" si="31"/>
        <v>0</v>
      </c>
      <c r="F64" s="48">
        <f t="shared" si="31"/>
        <v>0</v>
      </c>
      <c r="G64" s="48">
        <f t="shared" si="31"/>
        <v>0</v>
      </c>
      <c r="H64" s="48">
        <f t="shared" si="31"/>
        <v>382</v>
      </c>
      <c r="I64" s="48">
        <f t="shared" si="31"/>
        <v>382</v>
      </c>
      <c r="J64" s="47">
        <f t="shared" si="31"/>
        <v>0</v>
      </c>
      <c r="K64" s="47">
        <f t="shared" si="31"/>
        <v>0</v>
      </c>
      <c r="L64" s="47">
        <f t="shared" si="31"/>
        <v>0</v>
      </c>
      <c r="M64" s="47">
        <f t="shared" si="31"/>
        <v>887283117.8499999</v>
      </c>
      <c r="N64" s="47">
        <f t="shared" si="31"/>
        <v>887283117.8499999</v>
      </c>
    </row>
    <row r="65" spans="1:14" s="33" customFormat="1" ht="22.5" customHeight="1" x14ac:dyDescent="0.25">
      <c r="A65" s="57">
        <v>1</v>
      </c>
      <c r="B65" s="58" t="s">
        <v>923</v>
      </c>
      <c r="C65" s="59">
        <f>'Таблица 1'!I403</f>
        <v>599620.62000000034</v>
      </c>
      <c r="D65" s="60">
        <f>'Таблица 1'!L403</f>
        <v>18421</v>
      </c>
      <c r="E65" s="60">
        <v>0</v>
      </c>
      <c r="F65" s="60">
        <v>0</v>
      </c>
      <c r="G65" s="60">
        <v>0</v>
      </c>
      <c r="H65" s="60">
        <v>126</v>
      </c>
      <c r="I65" s="60">
        <f t="shared" ref="I65:I75" si="32">H65</f>
        <v>126</v>
      </c>
      <c r="J65" s="59">
        <v>0</v>
      </c>
      <c r="K65" s="59">
        <v>0</v>
      </c>
      <c r="L65" s="59">
        <v>0</v>
      </c>
      <c r="M65" s="59">
        <f>'Таблица 1'!M403</f>
        <v>383884197.90999997</v>
      </c>
      <c r="N65" s="59">
        <f t="shared" ref="N65:N75" si="33">M65</f>
        <v>383884197.90999997</v>
      </c>
    </row>
    <row r="66" spans="1:14" s="33" customFormat="1" ht="22.5" customHeight="1" x14ac:dyDescent="0.25">
      <c r="A66" s="57">
        <v>2</v>
      </c>
      <c r="B66" s="58" t="s">
        <v>924</v>
      </c>
      <c r="C66" s="59">
        <f>'Таблица 1'!I530</f>
        <v>1438.12</v>
      </c>
      <c r="D66" s="60">
        <f>'Таблица 1'!L530</f>
        <v>51</v>
      </c>
      <c r="E66" s="60">
        <v>0</v>
      </c>
      <c r="F66" s="60">
        <v>0</v>
      </c>
      <c r="G66" s="60">
        <v>0</v>
      </c>
      <c r="H66" s="60">
        <v>2</v>
      </c>
      <c r="I66" s="60">
        <f t="shared" si="32"/>
        <v>2</v>
      </c>
      <c r="J66" s="59">
        <v>0</v>
      </c>
      <c r="K66" s="59">
        <v>0</v>
      </c>
      <c r="L66" s="59">
        <v>0</v>
      </c>
      <c r="M66" s="59">
        <f>'Таблица 1'!M530</f>
        <v>775182.03999999992</v>
      </c>
      <c r="N66" s="59">
        <f t="shared" si="33"/>
        <v>775182.03999999992</v>
      </c>
    </row>
    <row r="67" spans="1:14" s="33" customFormat="1" ht="22.5" customHeight="1" x14ac:dyDescent="0.25">
      <c r="A67" s="57">
        <v>3</v>
      </c>
      <c r="B67" s="58" t="s">
        <v>925</v>
      </c>
      <c r="C67" s="59">
        <f>'Таблица 1'!I533</f>
        <v>4997.24</v>
      </c>
      <c r="D67" s="60">
        <f>'Таблица 1'!L533</f>
        <v>139</v>
      </c>
      <c r="E67" s="60">
        <v>0</v>
      </c>
      <c r="F67" s="60">
        <v>0</v>
      </c>
      <c r="G67" s="60">
        <v>0</v>
      </c>
      <c r="H67" s="60">
        <v>5</v>
      </c>
      <c r="I67" s="60">
        <f t="shared" si="32"/>
        <v>5</v>
      </c>
      <c r="J67" s="59">
        <v>0</v>
      </c>
      <c r="K67" s="59">
        <v>0</v>
      </c>
      <c r="L67" s="59">
        <v>0</v>
      </c>
      <c r="M67" s="59">
        <f>'Таблица 1'!M533</f>
        <v>11133352.510000002</v>
      </c>
      <c r="N67" s="59">
        <f t="shared" si="33"/>
        <v>11133352.510000002</v>
      </c>
    </row>
    <row r="68" spans="1:14" s="33" customFormat="1" ht="22.5" customHeight="1" x14ac:dyDescent="0.25">
      <c r="A68" s="57">
        <v>4</v>
      </c>
      <c r="B68" s="58" t="s">
        <v>927</v>
      </c>
      <c r="C68" s="59">
        <f>'Таблица 1'!I539</f>
        <v>9048.4</v>
      </c>
      <c r="D68" s="60">
        <f>'Таблица 1'!L539</f>
        <v>293</v>
      </c>
      <c r="E68" s="60">
        <v>0</v>
      </c>
      <c r="F68" s="60">
        <v>0</v>
      </c>
      <c r="G68" s="60">
        <v>0</v>
      </c>
      <c r="H68" s="60">
        <v>3</v>
      </c>
      <c r="I68" s="60">
        <f t="shared" si="32"/>
        <v>3</v>
      </c>
      <c r="J68" s="59">
        <v>0</v>
      </c>
      <c r="K68" s="59">
        <v>0</v>
      </c>
      <c r="L68" s="59">
        <v>0</v>
      </c>
      <c r="M68" s="59">
        <f>'Таблица 1'!M539</f>
        <v>4282178.49</v>
      </c>
      <c r="N68" s="59">
        <f t="shared" si="33"/>
        <v>4282178.49</v>
      </c>
    </row>
    <row r="69" spans="1:14" s="33" customFormat="1" ht="22.5" customHeight="1" x14ac:dyDescent="0.25">
      <c r="A69" s="57">
        <v>5</v>
      </c>
      <c r="B69" s="58" t="s">
        <v>976</v>
      </c>
      <c r="C69" s="59">
        <f>'Таблица 1'!I543</f>
        <v>12421.9</v>
      </c>
      <c r="D69" s="60">
        <f>'Таблица 1'!L543</f>
        <v>329</v>
      </c>
      <c r="E69" s="60">
        <v>0</v>
      </c>
      <c r="F69" s="60">
        <v>0</v>
      </c>
      <c r="G69" s="60">
        <v>0</v>
      </c>
      <c r="H69" s="60">
        <v>7</v>
      </c>
      <c r="I69" s="60">
        <f t="shared" si="32"/>
        <v>7</v>
      </c>
      <c r="J69" s="59">
        <v>0</v>
      </c>
      <c r="K69" s="59">
        <v>0</v>
      </c>
      <c r="L69" s="59">
        <v>0</v>
      </c>
      <c r="M69" s="59">
        <f>'Таблица 1'!M543</f>
        <v>13901857.489999998</v>
      </c>
      <c r="N69" s="59">
        <f t="shared" si="33"/>
        <v>13901857.489999998</v>
      </c>
    </row>
    <row r="70" spans="1:14" s="33" customFormat="1" ht="22.5" customHeight="1" x14ac:dyDescent="0.25">
      <c r="A70" s="57">
        <v>6</v>
      </c>
      <c r="B70" s="58" t="s">
        <v>928</v>
      </c>
      <c r="C70" s="59">
        <f>'Таблица 1'!I551</f>
        <v>518255.26</v>
      </c>
      <c r="D70" s="60">
        <f>'Таблица 1'!L551</f>
        <v>22334</v>
      </c>
      <c r="E70" s="60">
        <v>0</v>
      </c>
      <c r="F70" s="60">
        <v>0</v>
      </c>
      <c r="G70" s="60">
        <v>0</v>
      </c>
      <c r="H70" s="60">
        <v>74</v>
      </c>
      <c r="I70" s="60">
        <f t="shared" si="32"/>
        <v>74</v>
      </c>
      <c r="J70" s="59">
        <v>0</v>
      </c>
      <c r="K70" s="59">
        <v>0</v>
      </c>
      <c r="L70" s="59">
        <v>0</v>
      </c>
      <c r="M70" s="59">
        <f>'Таблица 1'!M551</f>
        <v>153005865.55999997</v>
      </c>
      <c r="N70" s="59">
        <f t="shared" si="33"/>
        <v>153005865.55999997</v>
      </c>
    </row>
    <row r="71" spans="1:14" s="33" customFormat="1" ht="22.5" customHeight="1" x14ac:dyDescent="0.25">
      <c r="A71" s="57">
        <v>7</v>
      </c>
      <c r="B71" s="58" t="s">
        <v>929</v>
      </c>
      <c r="C71" s="59">
        <f>'Таблица 1'!I626</f>
        <v>23885.800000000003</v>
      </c>
      <c r="D71" s="60">
        <f>'Таблица 1'!L626</f>
        <v>791</v>
      </c>
      <c r="E71" s="60">
        <v>0</v>
      </c>
      <c r="F71" s="60">
        <v>0</v>
      </c>
      <c r="G71" s="60">
        <v>0</v>
      </c>
      <c r="H71" s="60">
        <v>12</v>
      </c>
      <c r="I71" s="60">
        <f t="shared" si="32"/>
        <v>12</v>
      </c>
      <c r="J71" s="59">
        <v>0</v>
      </c>
      <c r="K71" s="59">
        <v>0</v>
      </c>
      <c r="L71" s="59">
        <v>0</v>
      </c>
      <c r="M71" s="59">
        <f>'Таблица 1'!M626</f>
        <v>16254757.68</v>
      </c>
      <c r="N71" s="59">
        <f t="shared" si="33"/>
        <v>16254757.68</v>
      </c>
    </row>
    <row r="72" spans="1:14" s="33" customFormat="1" ht="22.5" customHeight="1" x14ac:dyDescent="0.25">
      <c r="A72" s="57">
        <v>8</v>
      </c>
      <c r="B72" s="58" t="s">
        <v>930</v>
      </c>
      <c r="C72" s="59">
        <f>'Таблица 1'!I639</f>
        <v>21582.36</v>
      </c>
      <c r="D72" s="60">
        <f>'Таблица 1'!L639</f>
        <v>515</v>
      </c>
      <c r="E72" s="60">
        <v>0</v>
      </c>
      <c r="F72" s="60">
        <v>0</v>
      </c>
      <c r="G72" s="60">
        <v>0</v>
      </c>
      <c r="H72" s="60">
        <v>12</v>
      </c>
      <c r="I72" s="60">
        <f t="shared" si="32"/>
        <v>12</v>
      </c>
      <c r="J72" s="59">
        <v>0</v>
      </c>
      <c r="K72" s="59">
        <v>0</v>
      </c>
      <c r="L72" s="59">
        <v>0</v>
      </c>
      <c r="M72" s="59">
        <f>'Таблица 1'!M639</f>
        <v>24401861.699999999</v>
      </c>
      <c r="N72" s="59">
        <f t="shared" si="33"/>
        <v>24401861.699999999</v>
      </c>
    </row>
    <row r="73" spans="1:14" s="33" customFormat="1" ht="22.5" customHeight="1" x14ac:dyDescent="0.25">
      <c r="A73" s="57">
        <v>9</v>
      </c>
      <c r="B73" s="58" t="s">
        <v>931</v>
      </c>
      <c r="C73" s="59">
        <f>'Таблица 1'!I652</f>
        <v>13748.6</v>
      </c>
      <c r="D73" s="60">
        <f>'Таблица 1'!L652</f>
        <v>312</v>
      </c>
      <c r="E73" s="60">
        <v>0</v>
      </c>
      <c r="F73" s="60">
        <v>0</v>
      </c>
      <c r="G73" s="60">
        <v>0</v>
      </c>
      <c r="H73" s="60">
        <v>8</v>
      </c>
      <c r="I73" s="60">
        <f t="shared" si="32"/>
        <v>8</v>
      </c>
      <c r="J73" s="59">
        <v>0</v>
      </c>
      <c r="K73" s="59">
        <v>0</v>
      </c>
      <c r="L73" s="59">
        <v>0</v>
      </c>
      <c r="M73" s="59">
        <f>'Таблица 1'!M652</f>
        <v>20999466.379999999</v>
      </c>
      <c r="N73" s="59">
        <f t="shared" si="33"/>
        <v>20999466.379999999</v>
      </c>
    </row>
    <row r="74" spans="1:14" s="33" customFormat="1" ht="22.5" customHeight="1" x14ac:dyDescent="0.25">
      <c r="A74" s="57">
        <v>10</v>
      </c>
      <c r="B74" s="58" t="s">
        <v>932</v>
      </c>
      <c r="C74" s="59">
        <f>'Таблица 1'!I661</f>
        <v>572.79999999999995</v>
      </c>
      <c r="D74" s="60">
        <f>'Таблица 1'!L661</f>
        <v>24</v>
      </c>
      <c r="E74" s="60">
        <v>0</v>
      </c>
      <c r="F74" s="60">
        <v>0</v>
      </c>
      <c r="G74" s="60">
        <v>0</v>
      </c>
      <c r="H74" s="60">
        <v>1</v>
      </c>
      <c r="I74" s="60">
        <f t="shared" si="32"/>
        <v>1</v>
      </c>
      <c r="J74" s="59">
        <v>0</v>
      </c>
      <c r="K74" s="59">
        <v>0</v>
      </c>
      <c r="L74" s="59">
        <v>0</v>
      </c>
      <c r="M74" s="59">
        <f>'Таблица 1'!M661</f>
        <v>2915066.67</v>
      </c>
      <c r="N74" s="59">
        <f t="shared" si="33"/>
        <v>2915066.67</v>
      </c>
    </row>
    <row r="75" spans="1:14" s="33" customFormat="1" ht="22.5" customHeight="1" x14ac:dyDescent="0.25">
      <c r="A75" s="57">
        <v>11</v>
      </c>
      <c r="B75" s="58" t="s">
        <v>977</v>
      </c>
      <c r="C75" s="59">
        <f>'Таблица 1'!I663</f>
        <v>4233.8</v>
      </c>
      <c r="D75" s="60">
        <f>'Таблица 1'!L663</f>
        <v>104</v>
      </c>
      <c r="E75" s="60">
        <v>0</v>
      </c>
      <c r="F75" s="60">
        <v>0</v>
      </c>
      <c r="G75" s="60">
        <v>0</v>
      </c>
      <c r="H75" s="60">
        <v>2</v>
      </c>
      <c r="I75" s="60">
        <f t="shared" si="32"/>
        <v>2</v>
      </c>
      <c r="J75" s="59">
        <v>0</v>
      </c>
      <c r="K75" s="59">
        <v>0</v>
      </c>
      <c r="L75" s="59">
        <v>0</v>
      </c>
      <c r="M75" s="59">
        <f>'Таблица 1'!M663</f>
        <v>2494154.91</v>
      </c>
      <c r="N75" s="59">
        <f t="shared" si="33"/>
        <v>2494154.91</v>
      </c>
    </row>
    <row r="76" spans="1:14" s="33" customFormat="1" ht="33" customHeight="1" x14ac:dyDescent="0.25">
      <c r="A76" s="57"/>
      <c r="B76" s="58" t="s">
        <v>934</v>
      </c>
      <c r="C76" s="59">
        <f>C77</f>
        <v>3614</v>
      </c>
      <c r="D76" s="60">
        <f t="shared" ref="D76:N76" si="34">D77</f>
        <v>133</v>
      </c>
      <c r="E76" s="60">
        <f t="shared" si="34"/>
        <v>0</v>
      </c>
      <c r="F76" s="60">
        <f t="shared" si="34"/>
        <v>0</v>
      </c>
      <c r="G76" s="60">
        <f t="shared" si="34"/>
        <v>0</v>
      </c>
      <c r="H76" s="60">
        <f t="shared" si="34"/>
        <v>1</v>
      </c>
      <c r="I76" s="60">
        <f t="shared" si="34"/>
        <v>1</v>
      </c>
      <c r="J76" s="59">
        <f t="shared" si="34"/>
        <v>0</v>
      </c>
      <c r="K76" s="59">
        <f t="shared" si="34"/>
        <v>0</v>
      </c>
      <c r="L76" s="59">
        <f t="shared" si="34"/>
        <v>0</v>
      </c>
      <c r="M76" s="59">
        <f t="shared" si="34"/>
        <v>1925128.06</v>
      </c>
      <c r="N76" s="59">
        <f t="shared" si="34"/>
        <v>1925128.06</v>
      </c>
    </row>
    <row r="77" spans="1:14" s="33" customFormat="1" ht="22.5" customHeight="1" x14ac:dyDescent="0.25">
      <c r="A77" s="57">
        <v>12</v>
      </c>
      <c r="B77" s="58" t="s">
        <v>935</v>
      </c>
      <c r="C77" s="59">
        <f>'Таблица 1'!I667</f>
        <v>3614</v>
      </c>
      <c r="D77" s="60">
        <f>'Таблица 1'!L667</f>
        <v>133</v>
      </c>
      <c r="E77" s="60">
        <v>0</v>
      </c>
      <c r="F77" s="60">
        <v>0</v>
      </c>
      <c r="G77" s="60">
        <v>0</v>
      </c>
      <c r="H77" s="60">
        <v>1</v>
      </c>
      <c r="I77" s="60">
        <f>H77</f>
        <v>1</v>
      </c>
      <c r="J77" s="59">
        <v>0</v>
      </c>
      <c r="K77" s="59">
        <v>0</v>
      </c>
      <c r="L77" s="59">
        <v>0</v>
      </c>
      <c r="M77" s="59">
        <f>'Таблица 1'!M667</f>
        <v>1925128.06</v>
      </c>
      <c r="N77" s="59">
        <f>M77</f>
        <v>1925128.06</v>
      </c>
    </row>
    <row r="78" spans="1:14" s="33" customFormat="1" ht="29.25" customHeight="1" x14ac:dyDescent="0.25">
      <c r="A78" s="57"/>
      <c r="B78" s="58" t="s">
        <v>936</v>
      </c>
      <c r="C78" s="59">
        <f>SUM(C79:C80)</f>
        <v>69920.850000000006</v>
      </c>
      <c r="D78" s="60">
        <f t="shared" ref="D78:N78" si="35">SUM(D79:D80)</f>
        <v>2083</v>
      </c>
      <c r="E78" s="60">
        <f t="shared" si="35"/>
        <v>0</v>
      </c>
      <c r="F78" s="60">
        <f t="shared" si="35"/>
        <v>0</v>
      </c>
      <c r="G78" s="60">
        <f t="shared" si="35"/>
        <v>0</v>
      </c>
      <c r="H78" s="60">
        <f t="shared" si="35"/>
        <v>33</v>
      </c>
      <c r="I78" s="60">
        <f t="shared" si="35"/>
        <v>33</v>
      </c>
      <c r="J78" s="59">
        <f t="shared" si="35"/>
        <v>0</v>
      </c>
      <c r="K78" s="59">
        <f t="shared" si="35"/>
        <v>0</v>
      </c>
      <c r="L78" s="59">
        <f t="shared" si="35"/>
        <v>0</v>
      </c>
      <c r="M78" s="59">
        <f t="shared" si="35"/>
        <v>70476050.099999994</v>
      </c>
      <c r="N78" s="59">
        <f t="shared" si="35"/>
        <v>70476050.099999994</v>
      </c>
    </row>
    <row r="79" spans="1:14" s="33" customFormat="1" ht="22.5" customHeight="1" x14ac:dyDescent="0.25">
      <c r="A79" s="57">
        <v>13</v>
      </c>
      <c r="B79" s="58" t="s">
        <v>937</v>
      </c>
      <c r="C79" s="59">
        <f>'Таблица 1'!I670</f>
        <v>65163.150000000009</v>
      </c>
      <c r="D79" s="60">
        <f>'Таблица 1'!L670</f>
        <v>1890</v>
      </c>
      <c r="E79" s="60">
        <v>0</v>
      </c>
      <c r="F79" s="60">
        <v>0</v>
      </c>
      <c r="G79" s="60">
        <v>0</v>
      </c>
      <c r="H79" s="60">
        <v>27</v>
      </c>
      <c r="I79" s="60">
        <f t="shared" ref="I79:I80" si="36">H79</f>
        <v>27</v>
      </c>
      <c r="J79" s="59">
        <v>0</v>
      </c>
      <c r="K79" s="59">
        <v>0</v>
      </c>
      <c r="L79" s="59">
        <v>0</v>
      </c>
      <c r="M79" s="59">
        <f>'Таблица 1'!M670</f>
        <v>58786240.61999999</v>
      </c>
      <c r="N79" s="59">
        <f t="shared" ref="N79:N80" si="37">M79</f>
        <v>58786240.61999999</v>
      </c>
    </row>
    <row r="80" spans="1:14" s="33" customFormat="1" ht="22.5" customHeight="1" x14ac:dyDescent="0.25">
      <c r="A80" s="57">
        <v>14</v>
      </c>
      <c r="B80" s="58" t="s">
        <v>938</v>
      </c>
      <c r="C80" s="59">
        <f>'Таблица 1'!I698</f>
        <v>4757.7</v>
      </c>
      <c r="D80" s="60">
        <f>'Таблица 1'!L698</f>
        <v>193</v>
      </c>
      <c r="E80" s="60">
        <v>0</v>
      </c>
      <c r="F80" s="60">
        <v>0</v>
      </c>
      <c r="G80" s="60">
        <v>0</v>
      </c>
      <c r="H80" s="60">
        <v>6</v>
      </c>
      <c r="I80" s="60">
        <f t="shared" si="36"/>
        <v>6</v>
      </c>
      <c r="J80" s="59">
        <v>0</v>
      </c>
      <c r="K80" s="59">
        <v>0</v>
      </c>
      <c r="L80" s="59">
        <v>0</v>
      </c>
      <c r="M80" s="59">
        <f>'Таблица 1'!M698</f>
        <v>11689809.479999999</v>
      </c>
      <c r="N80" s="59">
        <f t="shared" si="37"/>
        <v>11689809.479999999</v>
      </c>
    </row>
    <row r="81" spans="1:14" s="33" customFormat="1" ht="31.5" customHeight="1" x14ac:dyDescent="0.25">
      <c r="A81" s="57"/>
      <c r="B81" s="58" t="s">
        <v>941</v>
      </c>
      <c r="C81" s="59">
        <f>SUM(C82:C84)</f>
        <v>23166.1</v>
      </c>
      <c r="D81" s="60">
        <f t="shared" ref="D81:N81" si="38">SUM(D82:D84)</f>
        <v>596</v>
      </c>
      <c r="E81" s="60">
        <f t="shared" si="38"/>
        <v>0</v>
      </c>
      <c r="F81" s="60">
        <f t="shared" si="38"/>
        <v>0</v>
      </c>
      <c r="G81" s="60">
        <f t="shared" si="38"/>
        <v>0</v>
      </c>
      <c r="H81" s="60">
        <f t="shared" si="38"/>
        <v>13</v>
      </c>
      <c r="I81" s="60">
        <f t="shared" si="38"/>
        <v>13</v>
      </c>
      <c r="J81" s="59">
        <f t="shared" si="38"/>
        <v>0</v>
      </c>
      <c r="K81" s="59">
        <f t="shared" si="38"/>
        <v>0</v>
      </c>
      <c r="L81" s="59">
        <f t="shared" si="38"/>
        <v>0</v>
      </c>
      <c r="M81" s="59">
        <f t="shared" si="38"/>
        <v>31967691.66</v>
      </c>
      <c r="N81" s="59">
        <f t="shared" si="38"/>
        <v>31967691.66</v>
      </c>
    </row>
    <row r="82" spans="1:14" s="33" customFormat="1" ht="23.25" customHeight="1" x14ac:dyDescent="0.25">
      <c r="A82" s="57">
        <v>15</v>
      </c>
      <c r="B82" s="58" t="s">
        <v>942</v>
      </c>
      <c r="C82" s="59">
        <f>'Таблица 1'!I706</f>
        <v>2920.33</v>
      </c>
      <c r="D82" s="60">
        <f>'Таблица 1'!L706</f>
        <v>86</v>
      </c>
      <c r="E82" s="60">
        <v>0</v>
      </c>
      <c r="F82" s="60">
        <v>0</v>
      </c>
      <c r="G82" s="60">
        <v>0</v>
      </c>
      <c r="H82" s="60">
        <v>4</v>
      </c>
      <c r="I82" s="60">
        <f t="shared" ref="I82:I84" si="39">H82</f>
        <v>4</v>
      </c>
      <c r="J82" s="59">
        <v>0</v>
      </c>
      <c r="K82" s="59">
        <v>0</v>
      </c>
      <c r="L82" s="59">
        <v>0</v>
      </c>
      <c r="M82" s="59">
        <f>'Таблица 1'!M706</f>
        <v>3970927.07</v>
      </c>
      <c r="N82" s="59">
        <f t="shared" ref="N82:N84" si="40">M82</f>
        <v>3970927.07</v>
      </c>
    </row>
    <row r="83" spans="1:14" s="33" customFormat="1" ht="23.25" customHeight="1" x14ac:dyDescent="0.25">
      <c r="A83" s="57">
        <v>16</v>
      </c>
      <c r="B83" s="58" t="s">
        <v>943</v>
      </c>
      <c r="C83" s="59">
        <f>'Таблица 1'!I711</f>
        <v>19362.77</v>
      </c>
      <c r="D83" s="60">
        <f>'Таблица 1'!L711</f>
        <v>477</v>
      </c>
      <c r="E83" s="60">
        <v>0</v>
      </c>
      <c r="F83" s="60">
        <v>0</v>
      </c>
      <c r="G83" s="60">
        <v>0</v>
      </c>
      <c r="H83" s="60">
        <v>8</v>
      </c>
      <c r="I83" s="60">
        <f t="shared" si="39"/>
        <v>8</v>
      </c>
      <c r="J83" s="59">
        <v>0</v>
      </c>
      <c r="K83" s="59">
        <v>0</v>
      </c>
      <c r="L83" s="59">
        <v>0</v>
      </c>
      <c r="M83" s="59">
        <f>'Таблица 1'!M711</f>
        <v>27007006.989999998</v>
      </c>
      <c r="N83" s="59">
        <f t="shared" si="40"/>
        <v>27007006.989999998</v>
      </c>
    </row>
    <row r="84" spans="1:14" s="33" customFormat="1" ht="23.25" customHeight="1" x14ac:dyDescent="0.25">
      <c r="A84" s="57">
        <v>17</v>
      </c>
      <c r="B84" s="58" t="s">
        <v>945</v>
      </c>
      <c r="C84" s="59">
        <f>'Таблица 1'!I720</f>
        <v>883</v>
      </c>
      <c r="D84" s="60">
        <f>'Таблица 1'!L720</f>
        <v>33</v>
      </c>
      <c r="E84" s="60">
        <v>0</v>
      </c>
      <c r="F84" s="60">
        <v>0</v>
      </c>
      <c r="G84" s="60">
        <v>0</v>
      </c>
      <c r="H84" s="60">
        <v>1</v>
      </c>
      <c r="I84" s="60">
        <f t="shared" si="39"/>
        <v>1</v>
      </c>
      <c r="J84" s="59">
        <v>0</v>
      </c>
      <c r="K84" s="59">
        <v>0</v>
      </c>
      <c r="L84" s="59">
        <v>0</v>
      </c>
      <c r="M84" s="59">
        <f>'Таблица 1'!M720</f>
        <v>989757.6</v>
      </c>
      <c r="N84" s="59">
        <f t="shared" si="40"/>
        <v>989757.6</v>
      </c>
    </row>
    <row r="85" spans="1:14" s="33" customFormat="1" ht="33" customHeight="1" x14ac:dyDescent="0.25">
      <c r="A85" s="57"/>
      <c r="B85" s="58" t="s">
        <v>950</v>
      </c>
      <c r="C85" s="59">
        <f>C86</f>
        <v>1220</v>
      </c>
      <c r="D85" s="60">
        <f t="shared" ref="D85:N85" si="41">D86</f>
        <v>46</v>
      </c>
      <c r="E85" s="60">
        <f t="shared" si="41"/>
        <v>0</v>
      </c>
      <c r="F85" s="60">
        <f t="shared" si="41"/>
        <v>0</v>
      </c>
      <c r="G85" s="60">
        <f t="shared" si="41"/>
        <v>0</v>
      </c>
      <c r="H85" s="60">
        <f t="shared" si="41"/>
        <v>1</v>
      </c>
      <c r="I85" s="60">
        <f t="shared" si="41"/>
        <v>1</v>
      </c>
      <c r="J85" s="59">
        <f t="shared" si="41"/>
        <v>0</v>
      </c>
      <c r="K85" s="59">
        <f t="shared" si="41"/>
        <v>0</v>
      </c>
      <c r="L85" s="59">
        <f t="shared" si="41"/>
        <v>0</v>
      </c>
      <c r="M85" s="59">
        <f t="shared" si="41"/>
        <v>155251.63</v>
      </c>
      <c r="N85" s="59">
        <f t="shared" si="41"/>
        <v>155251.63</v>
      </c>
    </row>
    <row r="86" spans="1:14" s="33" customFormat="1" ht="24" customHeight="1" x14ac:dyDescent="0.25">
      <c r="A86" s="57">
        <v>18</v>
      </c>
      <c r="B86" s="58" t="s">
        <v>951</v>
      </c>
      <c r="C86" s="59">
        <f>'Таблица 1'!I723</f>
        <v>1220</v>
      </c>
      <c r="D86" s="60">
        <f>'Таблица 1'!L723</f>
        <v>46</v>
      </c>
      <c r="E86" s="60">
        <v>0</v>
      </c>
      <c r="F86" s="60">
        <v>0</v>
      </c>
      <c r="G86" s="60">
        <v>0</v>
      </c>
      <c r="H86" s="60">
        <v>1</v>
      </c>
      <c r="I86" s="60">
        <f>H86</f>
        <v>1</v>
      </c>
      <c r="J86" s="59">
        <v>0</v>
      </c>
      <c r="K86" s="59">
        <v>0</v>
      </c>
      <c r="L86" s="59">
        <v>0</v>
      </c>
      <c r="M86" s="59">
        <f>'Таблица 1'!M723</f>
        <v>155251.63</v>
      </c>
      <c r="N86" s="59">
        <f>M86</f>
        <v>155251.63</v>
      </c>
    </row>
    <row r="87" spans="1:14" s="33" customFormat="1" ht="31.5" customHeight="1" x14ac:dyDescent="0.25">
      <c r="A87" s="57"/>
      <c r="B87" s="58" t="s">
        <v>952</v>
      </c>
      <c r="C87" s="59">
        <f>C88</f>
        <v>7904.2</v>
      </c>
      <c r="D87" s="60">
        <f t="shared" ref="D87:N87" si="42">D88</f>
        <v>250</v>
      </c>
      <c r="E87" s="60">
        <f t="shared" si="42"/>
        <v>0</v>
      </c>
      <c r="F87" s="60">
        <f t="shared" si="42"/>
        <v>0</v>
      </c>
      <c r="G87" s="60">
        <f t="shared" si="42"/>
        <v>0</v>
      </c>
      <c r="H87" s="60">
        <f t="shared" si="42"/>
        <v>3</v>
      </c>
      <c r="I87" s="60">
        <f t="shared" si="42"/>
        <v>3</v>
      </c>
      <c r="J87" s="59">
        <f t="shared" si="42"/>
        <v>0</v>
      </c>
      <c r="K87" s="59">
        <f t="shared" si="42"/>
        <v>0</v>
      </c>
      <c r="L87" s="59">
        <f t="shared" si="42"/>
        <v>0</v>
      </c>
      <c r="M87" s="59">
        <f t="shared" si="42"/>
        <v>7979603.29</v>
      </c>
      <c r="N87" s="59">
        <f t="shared" si="42"/>
        <v>7979603.29</v>
      </c>
    </row>
    <row r="88" spans="1:14" s="33" customFormat="1" ht="24" customHeight="1" x14ac:dyDescent="0.25">
      <c r="A88" s="57">
        <v>19</v>
      </c>
      <c r="B88" s="58" t="s">
        <v>953</v>
      </c>
      <c r="C88" s="59">
        <f>'Таблица 1'!I726</f>
        <v>7904.2</v>
      </c>
      <c r="D88" s="60">
        <f>'Таблица 1'!L726</f>
        <v>250</v>
      </c>
      <c r="E88" s="60">
        <v>0</v>
      </c>
      <c r="F88" s="60">
        <v>0</v>
      </c>
      <c r="G88" s="60">
        <v>0</v>
      </c>
      <c r="H88" s="60">
        <v>3</v>
      </c>
      <c r="I88" s="60">
        <f>H88</f>
        <v>3</v>
      </c>
      <c r="J88" s="59">
        <v>0</v>
      </c>
      <c r="K88" s="59">
        <v>0</v>
      </c>
      <c r="L88" s="59">
        <v>0</v>
      </c>
      <c r="M88" s="59">
        <f>'Таблица 1'!M726</f>
        <v>7979603.29</v>
      </c>
      <c r="N88" s="59">
        <f>M88</f>
        <v>7979603.29</v>
      </c>
    </row>
    <row r="89" spans="1:14" s="33" customFormat="1" ht="34.5" customHeight="1" x14ac:dyDescent="0.25">
      <c r="A89" s="57"/>
      <c r="B89" s="58" t="s">
        <v>954</v>
      </c>
      <c r="C89" s="59">
        <f>SUM(C90:C91)</f>
        <v>25783.97</v>
      </c>
      <c r="D89" s="60">
        <f t="shared" ref="D89:N89" si="43">SUM(D90:D91)</f>
        <v>1076</v>
      </c>
      <c r="E89" s="60">
        <f t="shared" si="43"/>
        <v>0</v>
      </c>
      <c r="F89" s="60">
        <f t="shared" si="43"/>
        <v>0</v>
      </c>
      <c r="G89" s="60">
        <f t="shared" si="43"/>
        <v>0</v>
      </c>
      <c r="H89" s="60">
        <f t="shared" si="43"/>
        <v>13</v>
      </c>
      <c r="I89" s="60">
        <f t="shared" si="43"/>
        <v>13</v>
      </c>
      <c r="J89" s="59">
        <f t="shared" si="43"/>
        <v>0</v>
      </c>
      <c r="K89" s="59">
        <f t="shared" si="43"/>
        <v>0</v>
      </c>
      <c r="L89" s="59">
        <f t="shared" si="43"/>
        <v>0</v>
      </c>
      <c r="M89" s="59">
        <f t="shared" si="43"/>
        <v>17668956.890000001</v>
      </c>
      <c r="N89" s="59">
        <f t="shared" si="43"/>
        <v>17668956.890000001</v>
      </c>
    </row>
    <row r="90" spans="1:14" s="33" customFormat="1" ht="22.5" customHeight="1" x14ac:dyDescent="0.25">
      <c r="A90" s="57">
        <v>20</v>
      </c>
      <c r="B90" s="58" t="s">
        <v>955</v>
      </c>
      <c r="C90" s="59">
        <f>'Таблица 1'!I731</f>
        <v>10310.870000000001</v>
      </c>
      <c r="D90" s="60">
        <f>'Таблица 1'!L731</f>
        <v>562</v>
      </c>
      <c r="E90" s="60">
        <v>0</v>
      </c>
      <c r="F90" s="60">
        <v>0</v>
      </c>
      <c r="G90" s="60">
        <v>0</v>
      </c>
      <c r="H90" s="60">
        <v>10</v>
      </c>
      <c r="I90" s="60">
        <f t="shared" ref="I90:I91" si="44">H90</f>
        <v>10</v>
      </c>
      <c r="J90" s="59">
        <v>0</v>
      </c>
      <c r="K90" s="59">
        <v>0</v>
      </c>
      <c r="L90" s="59">
        <v>0</v>
      </c>
      <c r="M90" s="59">
        <f>'Таблица 1'!M731</f>
        <v>16676070.18</v>
      </c>
      <c r="N90" s="59">
        <f>J90+K90+L90+M90</f>
        <v>16676070.18</v>
      </c>
    </row>
    <row r="91" spans="1:14" s="33" customFormat="1" ht="22.5" customHeight="1" x14ac:dyDescent="0.25">
      <c r="A91" s="57">
        <v>21</v>
      </c>
      <c r="B91" s="58" t="s">
        <v>956</v>
      </c>
      <c r="C91" s="59">
        <f>'Таблица 1'!I742</f>
        <v>15473.099999999999</v>
      </c>
      <c r="D91" s="60">
        <f>'Таблица 1'!L742</f>
        <v>514</v>
      </c>
      <c r="E91" s="60">
        <v>0</v>
      </c>
      <c r="F91" s="60">
        <v>0</v>
      </c>
      <c r="G91" s="60">
        <v>0</v>
      </c>
      <c r="H91" s="60">
        <v>3</v>
      </c>
      <c r="I91" s="60">
        <f t="shared" si="44"/>
        <v>3</v>
      </c>
      <c r="J91" s="59">
        <v>0</v>
      </c>
      <c r="K91" s="59">
        <v>0</v>
      </c>
      <c r="L91" s="59">
        <v>0</v>
      </c>
      <c r="M91" s="59">
        <f>'Таблица 1'!M742</f>
        <v>992886.71</v>
      </c>
      <c r="N91" s="59">
        <f>M91</f>
        <v>992886.71</v>
      </c>
    </row>
    <row r="92" spans="1:14" s="33" customFormat="1" ht="33.75" customHeight="1" x14ac:dyDescent="0.25">
      <c r="A92" s="57"/>
      <c r="B92" s="58" t="s">
        <v>957</v>
      </c>
      <c r="C92" s="59">
        <f>C93</f>
        <v>8079.7999999999993</v>
      </c>
      <c r="D92" s="60">
        <f t="shared" ref="D92:N92" si="45">D93</f>
        <v>156</v>
      </c>
      <c r="E92" s="60">
        <f t="shared" si="45"/>
        <v>0</v>
      </c>
      <c r="F92" s="60">
        <f t="shared" si="45"/>
        <v>0</v>
      </c>
      <c r="G92" s="60">
        <f t="shared" si="45"/>
        <v>0</v>
      </c>
      <c r="H92" s="60">
        <f t="shared" si="45"/>
        <v>3</v>
      </c>
      <c r="I92" s="60">
        <f t="shared" si="45"/>
        <v>3</v>
      </c>
      <c r="J92" s="59">
        <f t="shared" si="45"/>
        <v>0</v>
      </c>
      <c r="K92" s="59">
        <f t="shared" si="45"/>
        <v>0</v>
      </c>
      <c r="L92" s="59">
        <f t="shared" si="45"/>
        <v>0</v>
      </c>
      <c r="M92" s="59">
        <f t="shared" si="45"/>
        <v>6424033.6200000001</v>
      </c>
      <c r="N92" s="59">
        <f t="shared" si="45"/>
        <v>6424033.6200000001</v>
      </c>
    </row>
    <row r="93" spans="1:14" s="33" customFormat="1" ht="22.5" customHeight="1" x14ac:dyDescent="0.25">
      <c r="A93" s="57">
        <v>22</v>
      </c>
      <c r="B93" s="58" t="s">
        <v>958</v>
      </c>
      <c r="C93" s="59">
        <f>'Таблица 1'!I747</f>
        <v>8079.7999999999993</v>
      </c>
      <c r="D93" s="60">
        <f>'Таблица 1'!L747</f>
        <v>156</v>
      </c>
      <c r="E93" s="60">
        <v>0</v>
      </c>
      <c r="F93" s="60">
        <v>0</v>
      </c>
      <c r="G93" s="60">
        <v>0</v>
      </c>
      <c r="H93" s="60">
        <v>3</v>
      </c>
      <c r="I93" s="60">
        <f>H93</f>
        <v>3</v>
      </c>
      <c r="J93" s="59">
        <v>0</v>
      </c>
      <c r="K93" s="59">
        <v>0</v>
      </c>
      <c r="L93" s="59">
        <v>0</v>
      </c>
      <c r="M93" s="59">
        <f>'Таблица 1'!M747</f>
        <v>6424033.6200000001</v>
      </c>
      <c r="N93" s="59">
        <f>M93</f>
        <v>6424033.6200000001</v>
      </c>
    </row>
    <row r="94" spans="1:14" s="33" customFormat="1" ht="30" customHeight="1" x14ac:dyDescent="0.25">
      <c r="A94" s="57"/>
      <c r="B94" s="58" t="s">
        <v>961</v>
      </c>
      <c r="C94" s="59">
        <f t="shared" ref="C94:N94" si="46">SUM(C95:C96)</f>
        <v>7571.3</v>
      </c>
      <c r="D94" s="60">
        <f t="shared" si="46"/>
        <v>213</v>
      </c>
      <c r="E94" s="60">
        <f t="shared" si="46"/>
        <v>0</v>
      </c>
      <c r="F94" s="60">
        <f t="shared" si="46"/>
        <v>0</v>
      </c>
      <c r="G94" s="60">
        <f t="shared" si="46"/>
        <v>0</v>
      </c>
      <c r="H94" s="60">
        <f t="shared" si="46"/>
        <v>5</v>
      </c>
      <c r="I94" s="60">
        <f t="shared" si="46"/>
        <v>5</v>
      </c>
      <c r="J94" s="59">
        <f t="shared" si="46"/>
        <v>0</v>
      </c>
      <c r="K94" s="59">
        <f t="shared" si="46"/>
        <v>0</v>
      </c>
      <c r="L94" s="59">
        <f t="shared" si="46"/>
        <v>0</v>
      </c>
      <c r="M94" s="59">
        <f t="shared" si="46"/>
        <v>4784045.96</v>
      </c>
      <c r="N94" s="59">
        <f t="shared" si="46"/>
        <v>4784045.96</v>
      </c>
    </row>
    <row r="95" spans="1:14" s="33" customFormat="1" ht="22.5" customHeight="1" x14ac:dyDescent="0.25">
      <c r="A95" s="57">
        <v>23</v>
      </c>
      <c r="B95" s="58" t="s">
        <v>962</v>
      </c>
      <c r="C95" s="59">
        <f>'Таблица 1'!I752</f>
        <v>6816.5</v>
      </c>
      <c r="D95" s="60">
        <f>'Таблица 1'!L752</f>
        <v>177</v>
      </c>
      <c r="E95" s="60">
        <v>0</v>
      </c>
      <c r="F95" s="60">
        <v>0</v>
      </c>
      <c r="G95" s="60">
        <v>0</v>
      </c>
      <c r="H95" s="60">
        <v>4</v>
      </c>
      <c r="I95" s="60">
        <f t="shared" ref="I95:I96" si="47">H95</f>
        <v>4</v>
      </c>
      <c r="J95" s="59">
        <v>0</v>
      </c>
      <c r="K95" s="59">
        <v>0</v>
      </c>
      <c r="L95" s="59">
        <v>0</v>
      </c>
      <c r="M95" s="59">
        <f>'Таблица 1'!M752</f>
        <v>4634766.84</v>
      </c>
      <c r="N95" s="59">
        <f t="shared" ref="N95:N96" si="48">M95</f>
        <v>4634766.84</v>
      </c>
    </row>
    <row r="96" spans="1:14" s="33" customFormat="1" ht="22.5" customHeight="1" x14ac:dyDescent="0.25">
      <c r="A96" s="57">
        <v>24</v>
      </c>
      <c r="B96" s="58" t="s">
        <v>964</v>
      </c>
      <c r="C96" s="59">
        <f>'Таблица 1'!I757</f>
        <v>754.8</v>
      </c>
      <c r="D96" s="60">
        <f>'Таблица 1'!L757</f>
        <v>36</v>
      </c>
      <c r="E96" s="60">
        <v>0</v>
      </c>
      <c r="F96" s="60">
        <v>0</v>
      </c>
      <c r="G96" s="60">
        <v>0</v>
      </c>
      <c r="H96" s="60">
        <v>1</v>
      </c>
      <c r="I96" s="60">
        <f t="shared" si="47"/>
        <v>1</v>
      </c>
      <c r="J96" s="59">
        <v>0</v>
      </c>
      <c r="K96" s="59">
        <v>0</v>
      </c>
      <c r="L96" s="59">
        <v>0</v>
      </c>
      <c r="M96" s="59">
        <f>'Таблица 1'!M757</f>
        <v>149279.12</v>
      </c>
      <c r="N96" s="59">
        <f t="shared" si="48"/>
        <v>149279.12</v>
      </c>
    </row>
    <row r="97" spans="1:14" s="33" customFormat="1" ht="32.25" customHeight="1" x14ac:dyDescent="0.25">
      <c r="A97" s="57"/>
      <c r="B97" s="58" t="s">
        <v>965</v>
      </c>
      <c r="C97" s="59">
        <f>SUM(C98:C100)</f>
        <v>68414.19</v>
      </c>
      <c r="D97" s="60">
        <f t="shared" ref="D97:N97" si="49">SUM(D98:D100)</f>
        <v>2657</v>
      </c>
      <c r="E97" s="60">
        <f t="shared" si="49"/>
        <v>0</v>
      </c>
      <c r="F97" s="60">
        <f t="shared" si="49"/>
        <v>0</v>
      </c>
      <c r="G97" s="60">
        <f t="shared" si="49"/>
        <v>0</v>
      </c>
      <c r="H97" s="60">
        <f t="shared" si="49"/>
        <v>26</v>
      </c>
      <c r="I97" s="60">
        <f t="shared" si="49"/>
        <v>26</v>
      </c>
      <c r="J97" s="59">
        <f t="shared" si="49"/>
        <v>0</v>
      </c>
      <c r="K97" s="59">
        <f t="shared" si="49"/>
        <v>0</v>
      </c>
      <c r="L97" s="59">
        <f t="shared" si="49"/>
        <v>0</v>
      </c>
      <c r="M97" s="59">
        <f t="shared" si="49"/>
        <v>26229474.460000001</v>
      </c>
      <c r="N97" s="59">
        <f t="shared" si="49"/>
        <v>26229474.460000001</v>
      </c>
    </row>
    <row r="98" spans="1:14" s="33" customFormat="1" ht="22.5" customHeight="1" x14ac:dyDescent="0.25">
      <c r="A98" s="57">
        <v>25</v>
      </c>
      <c r="B98" s="58" t="s">
        <v>978</v>
      </c>
      <c r="C98" s="59">
        <f>'Таблица 1'!I760</f>
        <v>1112.3</v>
      </c>
      <c r="D98" s="60">
        <f>'Таблица 1'!L760</f>
        <v>28</v>
      </c>
      <c r="E98" s="60">
        <v>0</v>
      </c>
      <c r="F98" s="60">
        <v>0</v>
      </c>
      <c r="G98" s="60">
        <v>0</v>
      </c>
      <c r="H98" s="60">
        <v>1</v>
      </c>
      <c r="I98" s="60">
        <f t="shared" ref="I98:I100" si="50">H98</f>
        <v>1</v>
      </c>
      <c r="J98" s="59">
        <v>0</v>
      </c>
      <c r="K98" s="59">
        <v>0</v>
      </c>
      <c r="L98" s="59">
        <v>0</v>
      </c>
      <c r="M98" s="59">
        <f>'Таблица 1'!M760</f>
        <v>5415748.9199999999</v>
      </c>
      <c r="N98" s="59">
        <f t="shared" ref="N98:N100" si="51">M98</f>
        <v>5415748.9199999999</v>
      </c>
    </row>
    <row r="99" spans="1:14" s="34" customFormat="1" ht="22.5" customHeight="1" x14ac:dyDescent="0.25">
      <c r="A99" s="57">
        <v>26</v>
      </c>
      <c r="B99" s="58" t="s">
        <v>1095</v>
      </c>
      <c r="C99" s="59">
        <f>'Таблица 1'!I762</f>
        <v>66605.490000000005</v>
      </c>
      <c r="D99" s="60">
        <f>'Таблица 1'!L762</f>
        <v>2596</v>
      </c>
      <c r="E99" s="60">
        <v>0</v>
      </c>
      <c r="F99" s="60">
        <v>0</v>
      </c>
      <c r="G99" s="60">
        <v>0</v>
      </c>
      <c r="H99" s="60">
        <v>24</v>
      </c>
      <c r="I99" s="60">
        <f t="shared" ref="I99" si="52">H99</f>
        <v>24</v>
      </c>
      <c r="J99" s="59">
        <v>0</v>
      </c>
      <c r="K99" s="59">
        <v>0</v>
      </c>
      <c r="L99" s="59">
        <v>0</v>
      </c>
      <c r="M99" s="59">
        <f>'Таблица 1'!M762</f>
        <v>16073851.539999999</v>
      </c>
      <c r="N99" s="59">
        <f t="shared" ref="N99" si="53">M99</f>
        <v>16073851.539999999</v>
      </c>
    </row>
    <row r="100" spans="1:14" s="33" customFormat="1" ht="22.5" customHeight="1" x14ac:dyDescent="0.25">
      <c r="A100" s="57">
        <v>27</v>
      </c>
      <c r="B100" s="58" t="s">
        <v>966</v>
      </c>
      <c r="C100" s="59">
        <f>'Таблица 1'!I787</f>
        <v>696.4</v>
      </c>
      <c r="D100" s="60">
        <f>'Таблица 1'!L787</f>
        <v>33</v>
      </c>
      <c r="E100" s="60">
        <v>0</v>
      </c>
      <c r="F100" s="60">
        <v>0</v>
      </c>
      <c r="G100" s="60">
        <v>0</v>
      </c>
      <c r="H100" s="60">
        <v>1</v>
      </c>
      <c r="I100" s="60">
        <f t="shared" si="50"/>
        <v>1</v>
      </c>
      <c r="J100" s="59">
        <v>0</v>
      </c>
      <c r="K100" s="59">
        <v>0</v>
      </c>
      <c r="L100" s="59">
        <v>0</v>
      </c>
      <c r="M100" s="59">
        <f>'Таблица 1'!M787</f>
        <v>4739874</v>
      </c>
      <c r="N100" s="59">
        <f t="shared" si="51"/>
        <v>4739874</v>
      </c>
    </row>
    <row r="101" spans="1:14" s="33" customFormat="1" ht="30" customHeight="1" x14ac:dyDescent="0.25">
      <c r="A101" s="57"/>
      <c r="B101" s="58" t="s">
        <v>967</v>
      </c>
      <c r="C101" s="59">
        <f>SUM(C102:C107)</f>
        <v>46477.9</v>
      </c>
      <c r="D101" s="60">
        <f t="shared" ref="D101:N101" si="54">SUM(D102:D107)</f>
        <v>1582</v>
      </c>
      <c r="E101" s="60">
        <f t="shared" si="54"/>
        <v>0</v>
      </c>
      <c r="F101" s="60">
        <f t="shared" si="54"/>
        <v>0</v>
      </c>
      <c r="G101" s="60">
        <f t="shared" si="54"/>
        <v>0</v>
      </c>
      <c r="H101" s="60">
        <f t="shared" si="54"/>
        <v>14</v>
      </c>
      <c r="I101" s="60">
        <f t="shared" si="54"/>
        <v>14</v>
      </c>
      <c r="J101" s="59">
        <f t="shared" si="54"/>
        <v>0</v>
      </c>
      <c r="K101" s="59">
        <f t="shared" si="54"/>
        <v>0</v>
      </c>
      <c r="L101" s="59">
        <f t="shared" si="54"/>
        <v>0</v>
      </c>
      <c r="M101" s="59">
        <f t="shared" si="54"/>
        <v>29434354.120000001</v>
      </c>
      <c r="N101" s="59">
        <f t="shared" si="54"/>
        <v>29434354.120000001</v>
      </c>
    </row>
    <row r="102" spans="1:14" s="33" customFormat="1" ht="22.5" customHeight="1" x14ac:dyDescent="0.25">
      <c r="A102" s="57">
        <v>27</v>
      </c>
      <c r="B102" s="58" t="s">
        <v>968</v>
      </c>
      <c r="C102" s="59">
        <f>'Таблица 1'!I790</f>
        <v>9390.1</v>
      </c>
      <c r="D102" s="60">
        <f>'Таблица 1'!L790</f>
        <v>268</v>
      </c>
      <c r="E102" s="60">
        <v>0</v>
      </c>
      <c r="F102" s="60">
        <v>0</v>
      </c>
      <c r="G102" s="60">
        <v>0</v>
      </c>
      <c r="H102" s="60">
        <v>3</v>
      </c>
      <c r="I102" s="60">
        <f t="shared" ref="I102:I106" si="55">H102</f>
        <v>3</v>
      </c>
      <c r="J102" s="59">
        <v>0</v>
      </c>
      <c r="K102" s="59">
        <v>0</v>
      </c>
      <c r="L102" s="59">
        <v>0</v>
      </c>
      <c r="M102" s="59">
        <f>'Таблица 1'!M790</f>
        <v>9924819.0700000003</v>
      </c>
      <c r="N102" s="59">
        <f t="shared" ref="N102:N106" si="56">M102</f>
        <v>9924819.0700000003</v>
      </c>
    </row>
    <row r="103" spans="1:14" s="33" customFormat="1" ht="22.5" customHeight="1" x14ac:dyDescent="0.25">
      <c r="A103" s="57">
        <v>28</v>
      </c>
      <c r="B103" s="58" t="s">
        <v>969</v>
      </c>
      <c r="C103" s="59">
        <f>'Таблица 1'!I794</f>
        <v>13391.599999999999</v>
      </c>
      <c r="D103" s="60">
        <f>'Таблица 1'!L794</f>
        <v>452</v>
      </c>
      <c r="E103" s="60">
        <v>0</v>
      </c>
      <c r="F103" s="60">
        <v>0</v>
      </c>
      <c r="G103" s="60">
        <v>0</v>
      </c>
      <c r="H103" s="60">
        <v>3</v>
      </c>
      <c r="I103" s="60">
        <f t="shared" si="55"/>
        <v>3</v>
      </c>
      <c r="J103" s="59">
        <v>0</v>
      </c>
      <c r="K103" s="59">
        <v>0</v>
      </c>
      <c r="L103" s="59">
        <v>0</v>
      </c>
      <c r="M103" s="59">
        <f>'Таблица 1'!M794</f>
        <v>13951504.890000001</v>
      </c>
      <c r="N103" s="59">
        <f t="shared" si="56"/>
        <v>13951504.890000001</v>
      </c>
    </row>
    <row r="104" spans="1:14" s="34" customFormat="1" ht="22.5" customHeight="1" x14ac:dyDescent="0.25">
      <c r="A104" s="57">
        <v>30</v>
      </c>
      <c r="B104" s="58" t="s">
        <v>1107</v>
      </c>
      <c r="C104" s="59">
        <f>'Таблица 1'!I798</f>
        <v>18106.900000000001</v>
      </c>
      <c r="D104" s="60">
        <f>'Таблица 1'!L798</f>
        <v>750</v>
      </c>
      <c r="E104" s="60">
        <v>0</v>
      </c>
      <c r="F104" s="60">
        <v>0</v>
      </c>
      <c r="G104" s="60">
        <v>0</v>
      </c>
      <c r="H104" s="60">
        <v>5</v>
      </c>
      <c r="I104" s="60">
        <f t="shared" ref="I104" si="57">H104</f>
        <v>5</v>
      </c>
      <c r="J104" s="59">
        <v>0</v>
      </c>
      <c r="K104" s="59">
        <v>0</v>
      </c>
      <c r="L104" s="59">
        <v>0</v>
      </c>
      <c r="M104" s="59">
        <f>'Таблица 1'!M798</f>
        <v>3827842.92</v>
      </c>
      <c r="N104" s="59">
        <f t="shared" ref="N104" si="58">M104</f>
        <v>3827842.92</v>
      </c>
    </row>
    <row r="105" spans="1:14" s="33" customFormat="1" ht="22.5" customHeight="1" x14ac:dyDescent="0.25">
      <c r="A105" s="57">
        <v>29</v>
      </c>
      <c r="B105" s="58" t="s">
        <v>979</v>
      </c>
      <c r="C105" s="59">
        <f>'Таблица 1'!I804</f>
        <v>3959</v>
      </c>
      <c r="D105" s="60">
        <f>'Таблица 1'!L804</f>
        <v>51</v>
      </c>
      <c r="E105" s="60">
        <v>0</v>
      </c>
      <c r="F105" s="60">
        <v>0</v>
      </c>
      <c r="G105" s="60">
        <v>0</v>
      </c>
      <c r="H105" s="60">
        <v>1</v>
      </c>
      <c r="I105" s="60">
        <f t="shared" si="55"/>
        <v>1</v>
      </c>
      <c r="J105" s="59">
        <v>0</v>
      </c>
      <c r="K105" s="59">
        <v>0</v>
      </c>
      <c r="L105" s="59">
        <v>0</v>
      </c>
      <c r="M105" s="59">
        <f>'Таблица 1'!M804</f>
        <v>249725.74</v>
      </c>
      <c r="N105" s="59">
        <f t="shared" si="56"/>
        <v>249725.74</v>
      </c>
    </row>
    <row r="106" spans="1:14" s="33" customFormat="1" ht="22.5" customHeight="1" x14ac:dyDescent="0.25">
      <c r="A106" s="57">
        <v>31</v>
      </c>
      <c r="B106" s="58" t="s">
        <v>980</v>
      </c>
      <c r="C106" s="59">
        <f>'Таблица 1'!I807</f>
        <v>829.4</v>
      </c>
      <c r="D106" s="60">
        <f>'Таблица 1'!L807</f>
        <v>45</v>
      </c>
      <c r="E106" s="60">
        <v>0</v>
      </c>
      <c r="F106" s="60">
        <v>0</v>
      </c>
      <c r="G106" s="60">
        <v>0</v>
      </c>
      <c r="H106" s="60">
        <v>1</v>
      </c>
      <c r="I106" s="60">
        <f t="shared" si="55"/>
        <v>1</v>
      </c>
      <c r="J106" s="59">
        <v>0</v>
      </c>
      <c r="K106" s="59">
        <v>0</v>
      </c>
      <c r="L106" s="59">
        <v>0</v>
      </c>
      <c r="M106" s="59">
        <f>'Таблица 1'!M807</f>
        <v>1307275.2</v>
      </c>
      <c r="N106" s="59">
        <f t="shared" si="56"/>
        <v>1307275.2</v>
      </c>
    </row>
    <row r="107" spans="1:14" s="34" customFormat="1" ht="22.5" customHeight="1" x14ac:dyDescent="0.25">
      <c r="A107" s="57">
        <v>31</v>
      </c>
      <c r="B107" s="58" t="s">
        <v>970</v>
      </c>
      <c r="C107" s="59">
        <f>'Таблица 1'!I808</f>
        <v>800.9</v>
      </c>
      <c r="D107" s="60">
        <f>'Таблица 1'!L808</f>
        <v>16</v>
      </c>
      <c r="E107" s="60">
        <v>0</v>
      </c>
      <c r="F107" s="60">
        <v>0</v>
      </c>
      <c r="G107" s="60">
        <v>0</v>
      </c>
      <c r="H107" s="60">
        <v>1</v>
      </c>
      <c r="I107" s="60">
        <f t="shared" ref="I107" si="59">H107</f>
        <v>1</v>
      </c>
      <c r="J107" s="59">
        <v>0</v>
      </c>
      <c r="K107" s="59">
        <v>0</v>
      </c>
      <c r="L107" s="59">
        <v>0</v>
      </c>
      <c r="M107" s="59">
        <f>'Таблица 1'!Q808</f>
        <v>173186.3</v>
      </c>
      <c r="N107" s="59">
        <f t="shared" ref="N107" si="60">M107</f>
        <v>173186.3</v>
      </c>
    </row>
    <row r="108" spans="1:14" s="33" customFormat="1" ht="30" customHeight="1" x14ac:dyDescent="0.25">
      <c r="A108" s="57"/>
      <c r="B108" s="58" t="s">
        <v>971</v>
      </c>
      <c r="C108" s="59">
        <f>SUM(C109:C111)</f>
        <v>44011.7</v>
      </c>
      <c r="D108" s="60">
        <f t="shared" ref="D108:N108" si="61">SUM(D109:D111)</f>
        <v>1289</v>
      </c>
      <c r="E108" s="60">
        <f t="shared" si="61"/>
        <v>0</v>
      </c>
      <c r="F108" s="60">
        <f t="shared" si="61"/>
        <v>0</v>
      </c>
      <c r="G108" s="60">
        <f t="shared" si="61"/>
        <v>0</v>
      </c>
      <c r="H108" s="60">
        <f t="shared" si="61"/>
        <v>18</v>
      </c>
      <c r="I108" s="60">
        <f t="shared" si="61"/>
        <v>18</v>
      </c>
      <c r="J108" s="59">
        <f t="shared" si="61"/>
        <v>0</v>
      </c>
      <c r="K108" s="59">
        <f t="shared" si="61"/>
        <v>0</v>
      </c>
      <c r="L108" s="59">
        <f t="shared" si="61"/>
        <v>0</v>
      </c>
      <c r="M108" s="59">
        <f t="shared" si="61"/>
        <v>56190586.720000014</v>
      </c>
      <c r="N108" s="59">
        <f t="shared" si="61"/>
        <v>56190586.720000014</v>
      </c>
    </row>
    <row r="109" spans="1:14" s="33" customFormat="1" ht="22.5" customHeight="1" x14ac:dyDescent="0.25">
      <c r="A109" s="57">
        <v>31</v>
      </c>
      <c r="B109" s="58" t="s">
        <v>972</v>
      </c>
      <c r="C109" s="59">
        <f>'Таблица 1'!I811</f>
        <v>21622.6</v>
      </c>
      <c r="D109" s="60">
        <f>'Таблица 1'!L811</f>
        <v>719</v>
      </c>
      <c r="E109" s="60">
        <v>0</v>
      </c>
      <c r="F109" s="60">
        <v>0</v>
      </c>
      <c r="G109" s="60">
        <v>0</v>
      </c>
      <c r="H109" s="60">
        <v>9</v>
      </c>
      <c r="I109" s="60">
        <f t="shared" ref="I109:I111" si="62">H109</f>
        <v>9</v>
      </c>
      <c r="J109" s="59">
        <v>0</v>
      </c>
      <c r="K109" s="59">
        <v>0</v>
      </c>
      <c r="L109" s="59">
        <v>0</v>
      </c>
      <c r="M109" s="59">
        <f>'Таблица 1'!M811</f>
        <v>38004643.470000006</v>
      </c>
      <c r="N109" s="59">
        <f t="shared" ref="N109:N111" si="63">M109</f>
        <v>38004643.470000006</v>
      </c>
    </row>
    <row r="110" spans="1:14" s="33" customFormat="1" ht="22.5" customHeight="1" x14ac:dyDescent="0.25">
      <c r="A110" s="57">
        <v>32</v>
      </c>
      <c r="B110" s="58" t="s">
        <v>974</v>
      </c>
      <c r="C110" s="59">
        <f>'Таблица 1'!I821</f>
        <v>20332.099999999999</v>
      </c>
      <c r="D110" s="60">
        <f>'Таблица 1'!L821</f>
        <v>515</v>
      </c>
      <c r="E110" s="60">
        <v>0</v>
      </c>
      <c r="F110" s="60">
        <v>0</v>
      </c>
      <c r="G110" s="60">
        <v>0</v>
      </c>
      <c r="H110" s="60">
        <v>7</v>
      </c>
      <c r="I110" s="60">
        <f t="shared" si="62"/>
        <v>7</v>
      </c>
      <c r="J110" s="59">
        <v>0</v>
      </c>
      <c r="K110" s="59">
        <v>0</v>
      </c>
      <c r="L110" s="59">
        <v>0</v>
      </c>
      <c r="M110" s="59">
        <f>'Таблица 1'!M821</f>
        <v>10976112.800000001</v>
      </c>
      <c r="N110" s="59">
        <f t="shared" si="63"/>
        <v>10976112.800000001</v>
      </c>
    </row>
    <row r="111" spans="1:14" ht="22.5" customHeight="1" x14ac:dyDescent="0.25">
      <c r="A111" s="49">
        <v>33</v>
      </c>
      <c r="B111" s="50" t="s">
        <v>975</v>
      </c>
      <c r="C111" s="51">
        <f>'Таблица 1'!I829</f>
        <v>2057</v>
      </c>
      <c r="D111" s="52">
        <f>'Таблица 1'!L829</f>
        <v>55</v>
      </c>
      <c r="E111" s="52">
        <v>0</v>
      </c>
      <c r="F111" s="52">
        <v>0</v>
      </c>
      <c r="G111" s="52">
        <v>0</v>
      </c>
      <c r="H111" s="52">
        <v>2</v>
      </c>
      <c r="I111" s="52">
        <f t="shared" si="62"/>
        <v>2</v>
      </c>
      <c r="J111" s="51">
        <v>0</v>
      </c>
      <c r="K111" s="51">
        <v>0</v>
      </c>
      <c r="L111" s="51">
        <v>0</v>
      </c>
      <c r="M111" s="51">
        <f>'Таблица 1'!M829</f>
        <v>7209830.4499999993</v>
      </c>
      <c r="N111" s="51">
        <f t="shared" si="63"/>
        <v>7209830.4499999993</v>
      </c>
    </row>
    <row r="112" spans="1:14" s="3" customFormat="1" ht="22.5" customHeight="1" x14ac:dyDescent="0.25">
      <c r="A112" s="53"/>
      <c r="B112" s="43" t="s">
        <v>682</v>
      </c>
      <c r="C112" s="54"/>
      <c r="D112" s="55"/>
      <c r="E112" s="55"/>
      <c r="F112" s="55"/>
      <c r="G112" s="55"/>
      <c r="H112" s="55"/>
      <c r="I112" s="55"/>
      <c r="J112" s="54"/>
      <c r="K112" s="54"/>
      <c r="L112" s="54"/>
      <c r="M112" s="54"/>
      <c r="N112" s="54"/>
    </row>
    <row r="113" spans="1:14" s="2" customFormat="1" ht="26.25" customHeight="1" x14ac:dyDescent="0.25">
      <c r="A113" s="56"/>
      <c r="B113" s="46" t="s">
        <v>34</v>
      </c>
      <c r="C113" s="47">
        <f>SUM(C114:C128)+C130+C133+C136+C138+C140+C143+C146+C150+C153+C158</f>
        <v>560613.14000000025</v>
      </c>
      <c r="D113" s="48">
        <f t="shared" ref="D113:N113" si="64">SUM(D114:D128)+D130+D133+D136+D138+D140+D143+D146+D150+D153+D158</f>
        <v>15865</v>
      </c>
      <c r="E113" s="48">
        <f t="shared" si="64"/>
        <v>0</v>
      </c>
      <c r="F113" s="48">
        <f t="shared" si="64"/>
        <v>0</v>
      </c>
      <c r="G113" s="48">
        <f t="shared" si="64"/>
        <v>0</v>
      </c>
      <c r="H113" s="48">
        <f t="shared" si="64"/>
        <v>188</v>
      </c>
      <c r="I113" s="48">
        <f t="shared" si="64"/>
        <v>188</v>
      </c>
      <c r="J113" s="47">
        <f t="shared" si="64"/>
        <v>0</v>
      </c>
      <c r="K113" s="47">
        <f t="shared" si="64"/>
        <v>0</v>
      </c>
      <c r="L113" s="47">
        <f t="shared" si="64"/>
        <v>0</v>
      </c>
      <c r="M113" s="47">
        <f t="shared" si="64"/>
        <v>1005528898.1211004</v>
      </c>
      <c r="N113" s="47">
        <f t="shared" si="64"/>
        <v>1005528898.1211004</v>
      </c>
    </row>
    <row r="114" spans="1:14" ht="22.5" customHeight="1" x14ac:dyDescent="0.25">
      <c r="A114" s="49">
        <v>1</v>
      </c>
      <c r="B114" s="50" t="s">
        <v>923</v>
      </c>
      <c r="C114" s="51">
        <f>'Таблица 1'!I834</f>
        <v>375300.84000000014</v>
      </c>
      <c r="D114" s="52">
        <f>'Таблица 1'!L834</f>
        <v>10446</v>
      </c>
      <c r="E114" s="52">
        <v>0</v>
      </c>
      <c r="F114" s="52">
        <v>0</v>
      </c>
      <c r="G114" s="52">
        <v>0</v>
      </c>
      <c r="H114" s="52">
        <v>86</v>
      </c>
      <c r="I114" s="52">
        <f t="shared" ref="I114:I127" si="65">H114</f>
        <v>86</v>
      </c>
      <c r="J114" s="51">
        <v>0</v>
      </c>
      <c r="K114" s="51">
        <v>0</v>
      </c>
      <c r="L114" s="51">
        <v>0</v>
      </c>
      <c r="M114" s="51">
        <f>'Таблица 1'!M834</f>
        <v>705902298.3130002</v>
      </c>
      <c r="N114" s="51">
        <f t="shared" ref="N114:N127" si="66">M114</f>
        <v>705902298.3130002</v>
      </c>
    </row>
    <row r="115" spans="1:14" s="33" customFormat="1" ht="22.5" customHeight="1" x14ac:dyDescent="0.25">
      <c r="A115" s="57">
        <v>2</v>
      </c>
      <c r="B115" s="58" t="s">
        <v>924</v>
      </c>
      <c r="C115" s="59">
        <f>'Таблица 1'!I921</f>
        <v>5493.18</v>
      </c>
      <c r="D115" s="60">
        <f>'Таблица 1'!L921</f>
        <v>191</v>
      </c>
      <c r="E115" s="60">
        <v>0</v>
      </c>
      <c r="F115" s="60">
        <v>0</v>
      </c>
      <c r="G115" s="60">
        <v>0</v>
      </c>
      <c r="H115" s="60">
        <v>6</v>
      </c>
      <c r="I115" s="60">
        <f t="shared" si="65"/>
        <v>6</v>
      </c>
      <c r="J115" s="59">
        <v>0</v>
      </c>
      <c r="K115" s="59">
        <v>0</v>
      </c>
      <c r="L115" s="59">
        <v>0</v>
      </c>
      <c r="M115" s="59">
        <f>'Таблица 1'!M921</f>
        <v>7729750.4025999987</v>
      </c>
      <c r="N115" s="59">
        <f t="shared" si="66"/>
        <v>7729750.4025999987</v>
      </c>
    </row>
    <row r="116" spans="1:14" s="33" customFormat="1" ht="22.5" customHeight="1" x14ac:dyDescent="0.25">
      <c r="A116" s="57">
        <v>3</v>
      </c>
      <c r="B116" s="58" t="s">
        <v>925</v>
      </c>
      <c r="C116" s="59">
        <f>'Таблица 1'!I928</f>
        <v>2751.12</v>
      </c>
      <c r="D116" s="60">
        <f>'Таблица 1'!L928</f>
        <v>93</v>
      </c>
      <c r="E116" s="60">
        <v>0</v>
      </c>
      <c r="F116" s="60">
        <v>0</v>
      </c>
      <c r="G116" s="60">
        <v>0</v>
      </c>
      <c r="H116" s="60">
        <v>3</v>
      </c>
      <c r="I116" s="60">
        <f t="shared" si="65"/>
        <v>3</v>
      </c>
      <c r="J116" s="59">
        <v>0</v>
      </c>
      <c r="K116" s="59">
        <v>0</v>
      </c>
      <c r="L116" s="59">
        <v>0</v>
      </c>
      <c r="M116" s="59">
        <f>'Таблица 1'!M928</f>
        <v>12886211.208299998</v>
      </c>
      <c r="N116" s="59">
        <f t="shared" si="66"/>
        <v>12886211.208299998</v>
      </c>
    </row>
    <row r="117" spans="1:14" s="33" customFormat="1" ht="22.5" customHeight="1" x14ac:dyDescent="0.25">
      <c r="A117" s="57">
        <v>4</v>
      </c>
      <c r="B117" s="58" t="s">
        <v>926</v>
      </c>
      <c r="C117" s="59">
        <f>'Таблица 1'!I932</f>
        <v>555.1</v>
      </c>
      <c r="D117" s="60">
        <f>'Таблица 1'!L932</f>
        <v>24</v>
      </c>
      <c r="E117" s="60">
        <v>0</v>
      </c>
      <c r="F117" s="60">
        <v>0</v>
      </c>
      <c r="G117" s="60">
        <v>0</v>
      </c>
      <c r="H117" s="60">
        <v>1</v>
      </c>
      <c r="I117" s="60">
        <f t="shared" si="65"/>
        <v>1</v>
      </c>
      <c r="J117" s="59">
        <v>0</v>
      </c>
      <c r="K117" s="59">
        <v>0</v>
      </c>
      <c r="L117" s="59">
        <v>0</v>
      </c>
      <c r="M117" s="59">
        <f>'Таблица 1'!M932</f>
        <v>1021646.4</v>
      </c>
      <c r="N117" s="59">
        <f t="shared" si="66"/>
        <v>1021646.4</v>
      </c>
    </row>
    <row r="118" spans="1:14" s="33" customFormat="1" ht="22.5" customHeight="1" x14ac:dyDescent="0.25">
      <c r="A118" s="57">
        <v>5</v>
      </c>
      <c r="B118" s="58" t="s">
        <v>927</v>
      </c>
      <c r="C118" s="59">
        <f>'Таблица 1'!I934</f>
        <v>2636.4</v>
      </c>
      <c r="D118" s="60">
        <f>'Таблица 1'!L934</f>
        <v>90</v>
      </c>
      <c r="E118" s="60">
        <v>0</v>
      </c>
      <c r="F118" s="60">
        <v>0</v>
      </c>
      <c r="G118" s="60">
        <v>0</v>
      </c>
      <c r="H118" s="60">
        <v>2</v>
      </c>
      <c r="I118" s="60">
        <f t="shared" si="65"/>
        <v>2</v>
      </c>
      <c r="J118" s="59">
        <v>0</v>
      </c>
      <c r="K118" s="59">
        <v>0</v>
      </c>
      <c r="L118" s="59">
        <v>0</v>
      </c>
      <c r="M118" s="59">
        <f>'Таблица 1'!M934</f>
        <v>3658513.52</v>
      </c>
      <c r="N118" s="59">
        <f t="shared" si="66"/>
        <v>3658513.52</v>
      </c>
    </row>
    <row r="119" spans="1:14" s="33" customFormat="1" ht="22.5" customHeight="1" x14ac:dyDescent="0.25">
      <c r="A119" s="57">
        <v>6</v>
      </c>
      <c r="B119" s="58" t="s">
        <v>976</v>
      </c>
      <c r="C119" s="59">
        <f>'Таблица 1'!I937</f>
        <v>21612.6</v>
      </c>
      <c r="D119" s="60">
        <f>'Таблица 1'!L937</f>
        <v>412</v>
      </c>
      <c r="E119" s="60">
        <v>0</v>
      </c>
      <c r="F119" s="60">
        <v>0</v>
      </c>
      <c r="G119" s="60">
        <v>0</v>
      </c>
      <c r="H119" s="60">
        <v>5</v>
      </c>
      <c r="I119" s="60">
        <f t="shared" si="65"/>
        <v>5</v>
      </c>
      <c r="J119" s="59">
        <v>0</v>
      </c>
      <c r="K119" s="59">
        <v>0</v>
      </c>
      <c r="L119" s="59">
        <v>0</v>
      </c>
      <c r="M119" s="59">
        <f>'Таблица 1'!M937</f>
        <v>34078190.234999999</v>
      </c>
      <c r="N119" s="59">
        <f t="shared" si="66"/>
        <v>34078190.234999999</v>
      </c>
    </row>
    <row r="120" spans="1:14" s="33" customFormat="1" ht="22.5" customHeight="1" x14ac:dyDescent="0.25">
      <c r="A120" s="57">
        <v>7</v>
      </c>
      <c r="B120" s="58" t="s">
        <v>981</v>
      </c>
      <c r="C120" s="59">
        <f>'Таблица 1'!I943</f>
        <v>1189</v>
      </c>
      <c r="D120" s="60">
        <f>'Таблица 1'!L943</f>
        <v>42</v>
      </c>
      <c r="E120" s="60">
        <v>0</v>
      </c>
      <c r="F120" s="60">
        <v>0</v>
      </c>
      <c r="G120" s="60">
        <v>0</v>
      </c>
      <c r="H120" s="60">
        <v>1</v>
      </c>
      <c r="I120" s="60">
        <f t="shared" si="65"/>
        <v>1</v>
      </c>
      <c r="J120" s="59">
        <v>0</v>
      </c>
      <c r="K120" s="59">
        <v>0</v>
      </c>
      <c r="L120" s="59">
        <v>0</v>
      </c>
      <c r="M120" s="59">
        <f>'Таблица 1'!M943</f>
        <v>868253.61</v>
      </c>
      <c r="N120" s="59">
        <f t="shared" si="66"/>
        <v>868253.61</v>
      </c>
    </row>
    <row r="121" spans="1:14" s="33" customFormat="1" ht="22.5" customHeight="1" x14ac:dyDescent="0.25">
      <c r="A121" s="57">
        <v>8</v>
      </c>
      <c r="B121" s="58" t="s">
        <v>928</v>
      </c>
      <c r="C121" s="59">
        <f>'Таблица 1'!I945</f>
        <v>727</v>
      </c>
      <c r="D121" s="60">
        <f>'Таблица 1'!L945</f>
        <v>32</v>
      </c>
      <c r="E121" s="60">
        <v>0</v>
      </c>
      <c r="F121" s="60">
        <v>0</v>
      </c>
      <c r="G121" s="60">
        <v>0</v>
      </c>
      <c r="H121" s="60">
        <v>1</v>
      </c>
      <c r="I121" s="60">
        <f t="shared" si="65"/>
        <v>1</v>
      </c>
      <c r="J121" s="59">
        <v>0</v>
      </c>
      <c r="K121" s="59">
        <v>0</v>
      </c>
      <c r="L121" s="59">
        <v>0</v>
      </c>
      <c r="M121" s="59">
        <f>'Таблица 1'!M945</f>
        <v>1129733.3910000001</v>
      </c>
      <c r="N121" s="59">
        <f t="shared" si="66"/>
        <v>1129733.3910000001</v>
      </c>
    </row>
    <row r="122" spans="1:14" s="33" customFormat="1" ht="22.5" customHeight="1" x14ac:dyDescent="0.25">
      <c r="A122" s="57">
        <v>9</v>
      </c>
      <c r="B122" s="58" t="s">
        <v>929</v>
      </c>
      <c r="C122" s="59">
        <f>'Таблица 1'!I947</f>
        <v>14912.3</v>
      </c>
      <c r="D122" s="60">
        <f>'Таблица 1'!L947</f>
        <v>468</v>
      </c>
      <c r="E122" s="60">
        <v>0</v>
      </c>
      <c r="F122" s="60">
        <v>0</v>
      </c>
      <c r="G122" s="60">
        <v>0</v>
      </c>
      <c r="H122" s="60">
        <v>9</v>
      </c>
      <c r="I122" s="60">
        <f t="shared" si="65"/>
        <v>9</v>
      </c>
      <c r="J122" s="59">
        <v>0</v>
      </c>
      <c r="K122" s="59">
        <v>0</v>
      </c>
      <c r="L122" s="59">
        <v>0</v>
      </c>
      <c r="M122" s="59">
        <f>'Таблица 1'!M947</f>
        <v>38364487.82</v>
      </c>
      <c r="N122" s="59">
        <f t="shared" si="66"/>
        <v>38364487.82</v>
      </c>
    </row>
    <row r="123" spans="1:14" s="33" customFormat="1" ht="22.5" customHeight="1" x14ac:dyDescent="0.25">
      <c r="A123" s="57">
        <v>10</v>
      </c>
      <c r="B123" s="58" t="s">
        <v>982</v>
      </c>
      <c r="C123" s="59">
        <f>'Таблица 1'!I957</f>
        <v>721.4</v>
      </c>
      <c r="D123" s="60">
        <f>'Таблица 1'!L957</f>
        <v>35</v>
      </c>
      <c r="E123" s="60">
        <v>0</v>
      </c>
      <c r="F123" s="60">
        <v>0</v>
      </c>
      <c r="G123" s="60">
        <v>0</v>
      </c>
      <c r="H123" s="60">
        <v>1</v>
      </c>
      <c r="I123" s="60">
        <f t="shared" si="65"/>
        <v>1</v>
      </c>
      <c r="J123" s="59">
        <v>0</v>
      </c>
      <c r="K123" s="59">
        <v>0</v>
      </c>
      <c r="L123" s="59">
        <v>0</v>
      </c>
      <c r="M123" s="59">
        <f>'Таблица 1'!M957</f>
        <v>349662.41</v>
      </c>
      <c r="N123" s="59">
        <f t="shared" si="66"/>
        <v>349662.41</v>
      </c>
    </row>
    <row r="124" spans="1:14" s="33" customFormat="1" ht="22.5" customHeight="1" x14ac:dyDescent="0.25">
      <c r="A124" s="57">
        <v>11</v>
      </c>
      <c r="B124" s="58" t="s">
        <v>930</v>
      </c>
      <c r="C124" s="59">
        <f>'Таблица 1'!I959</f>
        <v>4457.68</v>
      </c>
      <c r="D124" s="60">
        <f>'Таблица 1'!L959</f>
        <v>119</v>
      </c>
      <c r="E124" s="60">
        <v>0</v>
      </c>
      <c r="F124" s="60">
        <v>0</v>
      </c>
      <c r="G124" s="60">
        <v>0</v>
      </c>
      <c r="H124" s="60">
        <v>3</v>
      </c>
      <c r="I124" s="60">
        <f t="shared" si="65"/>
        <v>3</v>
      </c>
      <c r="J124" s="59">
        <v>0</v>
      </c>
      <c r="K124" s="59">
        <v>0</v>
      </c>
      <c r="L124" s="59">
        <v>0</v>
      </c>
      <c r="M124" s="59">
        <f>'Таблица 1'!M959</f>
        <v>8813785.0700000003</v>
      </c>
      <c r="N124" s="59">
        <f t="shared" si="66"/>
        <v>8813785.0700000003</v>
      </c>
    </row>
    <row r="125" spans="1:14" s="33" customFormat="1" ht="22.5" customHeight="1" x14ac:dyDescent="0.25">
      <c r="A125" s="57">
        <v>12</v>
      </c>
      <c r="B125" s="58" t="s">
        <v>931</v>
      </c>
      <c r="C125" s="59">
        <f>'Таблица 1'!I963</f>
        <v>10498.2</v>
      </c>
      <c r="D125" s="60">
        <f>'Таблица 1'!L963</f>
        <v>182</v>
      </c>
      <c r="E125" s="60">
        <v>0</v>
      </c>
      <c r="F125" s="60">
        <v>0</v>
      </c>
      <c r="G125" s="60">
        <v>0</v>
      </c>
      <c r="H125" s="60">
        <v>4</v>
      </c>
      <c r="I125" s="60">
        <f t="shared" si="65"/>
        <v>4</v>
      </c>
      <c r="J125" s="59">
        <v>0</v>
      </c>
      <c r="K125" s="59">
        <v>0</v>
      </c>
      <c r="L125" s="59">
        <v>0</v>
      </c>
      <c r="M125" s="59">
        <f>'Таблица 1'!M963</f>
        <v>14675288.916000001</v>
      </c>
      <c r="N125" s="59">
        <f t="shared" si="66"/>
        <v>14675288.916000001</v>
      </c>
    </row>
    <row r="126" spans="1:14" s="33" customFormat="1" ht="22.5" customHeight="1" x14ac:dyDescent="0.25">
      <c r="A126" s="57">
        <v>13</v>
      </c>
      <c r="B126" s="58" t="s">
        <v>932</v>
      </c>
      <c r="C126" s="59">
        <f>'Таблица 1'!I968</f>
        <v>631.5</v>
      </c>
      <c r="D126" s="60">
        <f>'Таблица 1'!L968</f>
        <v>23</v>
      </c>
      <c r="E126" s="60">
        <v>0</v>
      </c>
      <c r="F126" s="60">
        <v>0</v>
      </c>
      <c r="G126" s="60">
        <v>0</v>
      </c>
      <c r="H126" s="60">
        <v>1</v>
      </c>
      <c r="I126" s="60">
        <f t="shared" si="65"/>
        <v>1</v>
      </c>
      <c r="J126" s="59">
        <v>0</v>
      </c>
      <c r="K126" s="59">
        <v>0</v>
      </c>
      <c r="L126" s="59">
        <v>0</v>
      </c>
      <c r="M126" s="59">
        <f>'Таблица 1'!M968</f>
        <v>2690042.4899999998</v>
      </c>
      <c r="N126" s="59">
        <f t="shared" si="66"/>
        <v>2690042.4899999998</v>
      </c>
    </row>
    <row r="127" spans="1:14" s="34" customFormat="1" ht="22.5" customHeight="1" x14ac:dyDescent="0.25">
      <c r="A127" s="57">
        <v>14</v>
      </c>
      <c r="B127" s="58" t="s">
        <v>977</v>
      </c>
      <c r="C127" s="59">
        <f>'Таблица 1'!I970</f>
        <v>1668</v>
      </c>
      <c r="D127" s="60">
        <f>'Таблица 1'!L970</f>
        <v>52</v>
      </c>
      <c r="E127" s="60">
        <v>0</v>
      </c>
      <c r="F127" s="60">
        <v>0</v>
      </c>
      <c r="G127" s="60">
        <v>0</v>
      </c>
      <c r="H127" s="60">
        <v>1</v>
      </c>
      <c r="I127" s="60">
        <f t="shared" si="65"/>
        <v>1</v>
      </c>
      <c r="J127" s="59">
        <v>0</v>
      </c>
      <c r="K127" s="59">
        <v>0</v>
      </c>
      <c r="L127" s="59">
        <v>0</v>
      </c>
      <c r="M127" s="59">
        <f>'Таблица 1'!M970</f>
        <v>5331006.13</v>
      </c>
      <c r="N127" s="59">
        <f t="shared" si="66"/>
        <v>5331006.13</v>
      </c>
    </row>
    <row r="128" spans="1:14" s="33" customFormat="1" ht="32.25" customHeight="1" x14ac:dyDescent="0.25">
      <c r="A128" s="57"/>
      <c r="B128" s="58" t="s">
        <v>934</v>
      </c>
      <c r="C128" s="59">
        <f>C129</f>
        <v>14802</v>
      </c>
      <c r="D128" s="60">
        <f t="shared" ref="D128:N128" si="67">D129</f>
        <v>540</v>
      </c>
      <c r="E128" s="60">
        <f t="shared" si="67"/>
        <v>0</v>
      </c>
      <c r="F128" s="60">
        <f t="shared" si="67"/>
        <v>0</v>
      </c>
      <c r="G128" s="60">
        <f t="shared" si="67"/>
        <v>0</v>
      </c>
      <c r="H128" s="60">
        <f t="shared" si="67"/>
        <v>3</v>
      </c>
      <c r="I128" s="60">
        <f t="shared" si="67"/>
        <v>3</v>
      </c>
      <c r="J128" s="59">
        <f t="shared" si="67"/>
        <v>0</v>
      </c>
      <c r="K128" s="59">
        <f t="shared" si="67"/>
        <v>0</v>
      </c>
      <c r="L128" s="59">
        <f t="shared" si="67"/>
        <v>0</v>
      </c>
      <c r="M128" s="59">
        <f t="shared" si="67"/>
        <v>5897706.9251999995</v>
      </c>
      <c r="N128" s="59">
        <f t="shared" si="67"/>
        <v>5897706.9251999995</v>
      </c>
    </row>
    <row r="129" spans="1:14" s="33" customFormat="1" ht="22.5" customHeight="1" x14ac:dyDescent="0.25">
      <c r="A129" s="57">
        <v>15</v>
      </c>
      <c r="B129" s="58" t="s">
        <v>935</v>
      </c>
      <c r="C129" s="59">
        <f>'Таблица 1'!I973</f>
        <v>14802</v>
      </c>
      <c r="D129" s="60">
        <f>'Таблица 1'!L973</f>
        <v>540</v>
      </c>
      <c r="E129" s="60">
        <v>0</v>
      </c>
      <c r="F129" s="60">
        <v>0</v>
      </c>
      <c r="G129" s="60">
        <v>0</v>
      </c>
      <c r="H129" s="60">
        <v>3</v>
      </c>
      <c r="I129" s="60">
        <f>H129</f>
        <v>3</v>
      </c>
      <c r="J129" s="59">
        <v>0</v>
      </c>
      <c r="K129" s="59">
        <v>0</v>
      </c>
      <c r="L129" s="59">
        <v>0</v>
      </c>
      <c r="M129" s="59">
        <f>'Таблица 1'!M973</f>
        <v>5897706.9251999995</v>
      </c>
      <c r="N129" s="59">
        <f>M129</f>
        <v>5897706.9251999995</v>
      </c>
    </row>
    <row r="130" spans="1:14" s="33" customFormat="1" ht="30.75" customHeight="1" x14ac:dyDescent="0.25">
      <c r="A130" s="57"/>
      <c r="B130" s="58" t="s">
        <v>936</v>
      </c>
      <c r="C130" s="59">
        <f>SUM(C131:C132)</f>
        <v>16454.240000000002</v>
      </c>
      <c r="D130" s="60">
        <f t="shared" ref="D130:N130" si="68">SUM(D131:D132)</f>
        <v>554</v>
      </c>
      <c r="E130" s="60">
        <f t="shared" si="68"/>
        <v>0</v>
      </c>
      <c r="F130" s="60">
        <f t="shared" si="68"/>
        <v>0</v>
      </c>
      <c r="G130" s="60">
        <f t="shared" si="68"/>
        <v>0</v>
      </c>
      <c r="H130" s="60">
        <f t="shared" si="68"/>
        <v>16</v>
      </c>
      <c r="I130" s="60">
        <f t="shared" si="68"/>
        <v>16</v>
      </c>
      <c r="J130" s="59">
        <f t="shared" si="68"/>
        <v>0</v>
      </c>
      <c r="K130" s="59">
        <f t="shared" si="68"/>
        <v>0</v>
      </c>
      <c r="L130" s="59">
        <f t="shared" si="68"/>
        <v>0</v>
      </c>
      <c r="M130" s="59">
        <f t="shared" si="68"/>
        <v>28999832.922599997</v>
      </c>
      <c r="N130" s="59">
        <f t="shared" si="68"/>
        <v>28999832.922599997</v>
      </c>
    </row>
    <row r="131" spans="1:14" s="33" customFormat="1" ht="22.5" customHeight="1" x14ac:dyDescent="0.25">
      <c r="A131" s="57">
        <v>16</v>
      </c>
      <c r="B131" s="58" t="s">
        <v>937</v>
      </c>
      <c r="C131" s="59">
        <f>'Таблица 1'!I978</f>
        <v>8065.4400000000005</v>
      </c>
      <c r="D131" s="60">
        <f>'Таблица 1'!L978</f>
        <v>252</v>
      </c>
      <c r="E131" s="60">
        <v>0</v>
      </c>
      <c r="F131" s="60">
        <v>0</v>
      </c>
      <c r="G131" s="60">
        <v>0</v>
      </c>
      <c r="H131" s="60">
        <v>11</v>
      </c>
      <c r="I131" s="60">
        <f t="shared" ref="I131:I132" si="69">H131</f>
        <v>11</v>
      </c>
      <c r="J131" s="59">
        <v>0</v>
      </c>
      <c r="K131" s="59">
        <v>0</v>
      </c>
      <c r="L131" s="59">
        <v>0</v>
      </c>
      <c r="M131" s="59">
        <f>'Таблица 1'!M978</f>
        <v>19221855.488599997</v>
      </c>
      <c r="N131" s="59">
        <f t="shared" ref="N131:N132" si="70">M131</f>
        <v>19221855.488599997</v>
      </c>
    </row>
    <row r="132" spans="1:14" s="33" customFormat="1" ht="22.5" customHeight="1" x14ac:dyDescent="0.25">
      <c r="A132" s="57">
        <v>17</v>
      </c>
      <c r="B132" s="58" t="s">
        <v>938</v>
      </c>
      <c r="C132" s="59">
        <f>'Таблица 1'!I990</f>
        <v>8388.8000000000011</v>
      </c>
      <c r="D132" s="60">
        <f>'Таблица 1'!L990</f>
        <v>302</v>
      </c>
      <c r="E132" s="60">
        <v>0</v>
      </c>
      <c r="F132" s="60">
        <v>0</v>
      </c>
      <c r="G132" s="60">
        <v>0</v>
      </c>
      <c r="H132" s="60">
        <v>5</v>
      </c>
      <c r="I132" s="60">
        <f t="shared" si="69"/>
        <v>5</v>
      </c>
      <c r="J132" s="59">
        <v>0</v>
      </c>
      <c r="K132" s="59">
        <v>0</v>
      </c>
      <c r="L132" s="59">
        <v>0</v>
      </c>
      <c r="M132" s="59">
        <f>'Таблица 1'!M990</f>
        <v>9777977.4340000004</v>
      </c>
      <c r="N132" s="59">
        <f t="shared" si="70"/>
        <v>9777977.4340000004</v>
      </c>
    </row>
    <row r="133" spans="1:14" s="33" customFormat="1" ht="31.5" customHeight="1" x14ac:dyDescent="0.25">
      <c r="A133" s="57"/>
      <c r="B133" s="58" t="s">
        <v>941</v>
      </c>
      <c r="C133" s="59">
        <f>SUM(C134:C135)</f>
        <v>20923.8</v>
      </c>
      <c r="D133" s="60">
        <f t="shared" ref="D133:N133" si="71">SUM(D134:D135)</f>
        <v>579</v>
      </c>
      <c r="E133" s="60">
        <f t="shared" si="71"/>
        <v>0</v>
      </c>
      <c r="F133" s="60">
        <f t="shared" si="71"/>
        <v>0</v>
      </c>
      <c r="G133" s="60">
        <f t="shared" si="71"/>
        <v>0</v>
      </c>
      <c r="H133" s="60">
        <f t="shared" si="71"/>
        <v>8</v>
      </c>
      <c r="I133" s="60">
        <f t="shared" si="71"/>
        <v>8</v>
      </c>
      <c r="J133" s="59">
        <f t="shared" si="71"/>
        <v>0</v>
      </c>
      <c r="K133" s="59">
        <f t="shared" si="71"/>
        <v>0</v>
      </c>
      <c r="L133" s="59">
        <f t="shared" si="71"/>
        <v>0</v>
      </c>
      <c r="M133" s="59">
        <f t="shared" si="71"/>
        <v>23867797.4014</v>
      </c>
      <c r="N133" s="59">
        <f t="shared" si="71"/>
        <v>23867797.4014</v>
      </c>
    </row>
    <row r="134" spans="1:14" s="33" customFormat="1" ht="22.5" customHeight="1" x14ac:dyDescent="0.25">
      <c r="A134" s="57">
        <v>17</v>
      </c>
      <c r="B134" s="58" t="s">
        <v>942</v>
      </c>
      <c r="C134" s="59">
        <f>'Таблица 1'!I997</f>
        <v>18688.59</v>
      </c>
      <c r="D134" s="60">
        <f>'Таблица 1'!L997</f>
        <v>515</v>
      </c>
      <c r="E134" s="60">
        <v>0</v>
      </c>
      <c r="F134" s="60">
        <v>0</v>
      </c>
      <c r="G134" s="60">
        <v>0</v>
      </c>
      <c r="H134" s="60">
        <v>6</v>
      </c>
      <c r="I134" s="60">
        <f t="shared" ref="I134:I135" si="72">H134</f>
        <v>6</v>
      </c>
      <c r="J134" s="59">
        <v>0</v>
      </c>
      <c r="K134" s="59">
        <v>0</v>
      </c>
      <c r="L134" s="59">
        <v>0</v>
      </c>
      <c r="M134" s="59">
        <f>'Таблица 1'!M997</f>
        <v>18826685.191399999</v>
      </c>
      <c r="N134" s="59">
        <f t="shared" ref="N134:N135" si="73">M134</f>
        <v>18826685.191399999</v>
      </c>
    </row>
    <row r="135" spans="1:14" s="33" customFormat="1" ht="22.5" customHeight="1" x14ac:dyDescent="0.25">
      <c r="A135" s="57">
        <v>18</v>
      </c>
      <c r="B135" s="58" t="s">
        <v>943</v>
      </c>
      <c r="C135" s="59">
        <f>'Таблица 1'!I1004</f>
        <v>2235.21</v>
      </c>
      <c r="D135" s="60">
        <f>'Таблица 1'!L1004</f>
        <v>64</v>
      </c>
      <c r="E135" s="60">
        <v>0</v>
      </c>
      <c r="F135" s="60">
        <v>0</v>
      </c>
      <c r="G135" s="60">
        <v>0</v>
      </c>
      <c r="H135" s="60">
        <v>2</v>
      </c>
      <c r="I135" s="60">
        <f t="shared" si="72"/>
        <v>2</v>
      </c>
      <c r="J135" s="59">
        <v>0</v>
      </c>
      <c r="K135" s="59">
        <v>0</v>
      </c>
      <c r="L135" s="59">
        <v>0</v>
      </c>
      <c r="M135" s="59">
        <f>'Таблица 1'!M1004</f>
        <v>5041112.21</v>
      </c>
      <c r="N135" s="59">
        <f t="shared" si="73"/>
        <v>5041112.21</v>
      </c>
    </row>
    <row r="136" spans="1:14" s="33" customFormat="1" ht="33.75" customHeight="1" x14ac:dyDescent="0.25">
      <c r="A136" s="57"/>
      <c r="B136" s="58" t="s">
        <v>946</v>
      </c>
      <c r="C136" s="59">
        <f>C137</f>
        <v>1607.58</v>
      </c>
      <c r="D136" s="60">
        <f t="shared" ref="D136:N136" si="74">D137</f>
        <v>65</v>
      </c>
      <c r="E136" s="60">
        <f t="shared" si="74"/>
        <v>0</v>
      </c>
      <c r="F136" s="60">
        <f t="shared" si="74"/>
        <v>0</v>
      </c>
      <c r="G136" s="60">
        <f t="shared" si="74"/>
        <v>0</v>
      </c>
      <c r="H136" s="60">
        <f t="shared" si="74"/>
        <v>2</v>
      </c>
      <c r="I136" s="60">
        <f t="shared" si="74"/>
        <v>2</v>
      </c>
      <c r="J136" s="59">
        <f t="shared" si="74"/>
        <v>0</v>
      </c>
      <c r="K136" s="59">
        <f t="shared" si="74"/>
        <v>0</v>
      </c>
      <c r="L136" s="59">
        <f t="shared" si="74"/>
        <v>0</v>
      </c>
      <c r="M136" s="59">
        <f t="shared" si="74"/>
        <v>6873248.8900000006</v>
      </c>
      <c r="N136" s="59">
        <f t="shared" si="74"/>
        <v>6873248.8900000006</v>
      </c>
    </row>
    <row r="137" spans="1:14" s="33" customFormat="1" ht="22.5" customHeight="1" x14ac:dyDescent="0.25">
      <c r="A137" s="57">
        <v>19</v>
      </c>
      <c r="B137" s="58" t="s">
        <v>947</v>
      </c>
      <c r="C137" s="59">
        <f>'Таблица 1'!I1008</f>
        <v>1607.58</v>
      </c>
      <c r="D137" s="60">
        <f>'Таблица 1'!L1008</f>
        <v>65</v>
      </c>
      <c r="E137" s="60">
        <v>0</v>
      </c>
      <c r="F137" s="60">
        <v>0</v>
      </c>
      <c r="G137" s="60">
        <v>0</v>
      </c>
      <c r="H137" s="60">
        <v>2</v>
      </c>
      <c r="I137" s="60">
        <f>H137</f>
        <v>2</v>
      </c>
      <c r="J137" s="59">
        <v>0</v>
      </c>
      <c r="K137" s="59">
        <v>0</v>
      </c>
      <c r="L137" s="59">
        <v>0</v>
      </c>
      <c r="M137" s="59">
        <f>'Таблица 1'!M1008</f>
        <v>6873248.8900000006</v>
      </c>
      <c r="N137" s="59">
        <f>M137</f>
        <v>6873248.8900000006</v>
      </c>
    </row>
    <row r="138" spans="1:14" s="33" customFormat="1" ht="30.75" customHeight="1" x14ac:dyDescent="0.25">
      <c r="A138" s="57"/>
      <c r="B138" s="58" t="s">
        <v>952</v>
      </c>
      <c r="C138" s="59">
        <f>C139</f>
        <v>4177.5</v>
      </c>
      <c r="D138" s="60">
        <f t="shared" ref="D138:N138" si="75">D139</f>
        <v>140</v>
      </c>
      <c r="E138" s="60">
        <f t="shared" si="75"/>
        <v>0</v>
      </c>
      <c r="F138" s="60">
        <f t="shared" si="75"/>
        <v>0</v>
      </c>
      <c r="G138" s="60">
        <f t="shared" si="75"/>
        <v>0</v>
      </c>
      <c r="H138" s="60">
        <f t="shared" si="75"/>
        <v>2</v>
      </c>
      <c r="I138" s="60">
        <f t="shared" si="75"/>
        <v>2</v>
      </c>
      <c r="J138" s="59">
        <f t="shared" si="75"/>
        <v>0</v>
      </c>
      <c r="K138" s="59">
        <f t="shared" si="75"/>
        <v>0</v>
      </c>
      <c r="L138" s="59">
        <f t="shared" si="75"/>
        <v>0</v>
      </c>
      <c r="M138" s="59">
        <f t="shared" si="75"/>
        <v>7406953.6900000004</v>
      </c>
      <c r="N138" s="59">
        <f t="shared" si="75"/>
        <v>7406953.6900000004</v>
      </c>
    </row>
    <row r="139" spans="1:14" s="33" customFormat="1" ht="21.75" customHeight="1" x14ac:dyDescent="0.25">
      <c r="A139" s="57">
        <v>20</v>
      </c>
      <c r="B139" s="58" t="s">
        <v>953</v>
      </c>
      <c r="C139" s="59">
        <f>'Таблица 1'!I1012</f>
        <v>4177.5</v>
      </c>
      <c r="D139" s="60">
        <f>'Таблица 1'!L1012</f>
        <v>140</v>
      </c>
      <c r="E139" s="60">
        <v>0</v>
      </c>
      <c r="F139" s="60">
        <v>0</v>
      </c>
      <c r="G139" s="60">
        <v>0</v>
      </c>
      <c r="H139" s="60">
        <v>2</v>
      </c>
      <c r="I139" s="60">
        <f>H139</f>
        <v>2</v>
      </c>
      <c r="J139" s="59">
        <v>0</v>
      </c>
      <c r="K139" s="59">
        <v>0</v>
      </c>
      <c r="L139" s="59">
        <v>0</v>
      </c>
      <c r="M139" s="59">
        <f>'Таблица 1'!M1012</f>
        <v>7406953.6900000004</v>
      </c>
      <c r="N139" s="59">
        <f>M139</f>
        <v>7406953.6900000004</v>
      </c>
    </row>
    <row r="140" spans="1:14" s="33" customFormat="1" ht="31.5" customHeight="1" x14ac:dyDescent="0.25">
      <c r="A140" s="57"/>
      <c r="B140" s="58" t="s">
        <v>954</v>
      </c>
      <c r="C140" s="59">
        <f>SUM(C141:C142)</f>
        <v>24306.3</v>
      </c>
      <c r="D140" s="60">
        <f t="shared" ref="D140:N140" si="76">SUM(D141:D142)</f>
        <v>800</v>
      </c>
      <c r="E140" s="60">
        <f t="shared" si="76"/>
        <v>0</v>
      </c>
      <c r="F140" s="60">
        <f t="shared" si="76"/>
        <v>0</v>
      </c>
      <c r="G140" s="60">
        <f t="shared" si="76"/>
        <v>0</v>
      </c>
      <c r="H140" s="60">
        <f t="shared" si="76"/>
        <v>8</v>
      </c>
      <c r="I140" s="60">
        <f t="shared" si="76"/>
        <v>8</v>
      </c>
      <c r="J140" s="59">
        <f t="shared" si="76"/>
        <v>0</v>
      </c>
      <c r="K140" s="59">
        <f t="shared" si="76"/>
        <v>0</v>
      </c>
      <c r="L140" s="59">
        <f t="shared" si="76"/>
        <v>0</v>
      </c>
      <c r="M140" s="59">
        <f t="shared" si="76"/>
        <v>40597419.390000001</v>
      </c>
      <c r="N140" s="59">
        <f t="shared" si="76"/>
        <v>40597419.390000001</v>
      </c>
    </row>
    <row r="141" spans="1:14" s="33" customFormat="1" ht="22.5" customHeight="1" x14ac:dyDescent="0.25">
      <c r="A141" s="57">
        <v>21</v>
      </c>
      <c r="B141" s="58" t="s">
        <v>955</v>
      </c>
      <c r="C141" s="59">
        <f>'Таблица 1'!I1016</f>
        <v>4068.2</v>
      </c>
      <c r="D141" s="60">
        <f>'Таблица 1'!L1016</f>
        <v>148</v>
      </c>
      <c r="E141" s="60">
        <v>0</v>
      </c>
      <c r="F141" s="60">
        <v>0</v>
      </c>
      <c r="G141" s="60">
        <v>0</v>
      </c>
      <c r="H141" s="60">
        <v>4</v>
      </c>
      <c r="I141" s="60">
        <f t="shared" ref="I141:I142" si="77">H141</f>
        <v>4</v>
      </c>
      <c r="J141" s="59">
        <v>0</v>
      </c>
      <c r="K141" s="59">
        <v>0</v>
      </c>
      <c r="L141" s="59">
        <v>0</v>
      </c>
      <c r="M141" s="59">
        <f>'Таблица 1'!M1016</f>
        <v>13616841.689999998</v>
      </c>
      <c r="N141" s="59">
        <f t="shared" ref="N141:N142" si="78">M141</f>
        <v>13616841.689999998</v>
      </c>
    </row>
    <row r="142" spans="1:14" s="33" customFormat="1" ht="22.5" customHeight="1" x14ac:dyDescent="0.25">
      <c r="A142" s="57">
        <v>22</v>
      </c>
      <c r="B142" s="58" t="s">
        <v>956</v>
      </c>
      <c r="C142" s="59">
        <f>'Таблица 1'!I1022</f>
        <v>20238.099999999999</v>
      </c>
      <c r="D142" s="60">
        <f>'Таблица 1'!L1022</f>
        <v>652</v>
      </c>
      <c r="E142" s="60">
        <v>0</v>
      </c>
      <c r="F142" s="60">
        <v>0</v>
      </c>
      <c r="G142" s="60">
        <v>0</v>
      </c>
      <c r="H142" s="60">
        <v>4</v>
      </c>
      <c r="I142" s="60">
        <f t="shared" si="77"/>
        <v>4</v>
      </c>
      <c r="J142" s="59">
        <v>0</v>
      </c>
      <c r="K142" s="59">
        <v>0</v>
      </c>
      <c r="L142" s="59">
        <v>0</v>
      </c>
      <c r="M142" s="59">
        <f>'Таблица 1'!M1022</f>
        <v>26980577.700000003</v>
      </c>
      <c r="N142" s="59">
        <f t="shared" si="78"/>
        <v>26980577.700000003</v>
      </c>
    </row>
    <row r="143" spans="1:14" s="33" customFormat="1" ht="30" customHeight="1" x14ac:dyDescent="0.25">
      <c r="A143" s="57"/>
      <c r="B143" s="58" t="s">
        <v>957</v>
      </c>
      <c r="C143" s="59">
        <f>SUM(C144:C145)</f>
        <v>11387.4</v>
      </c>
      <c r="D143" s="60">
        <f t="shared" ref="D143:N143" si="79">SUM(D144:D145)</f>
        <v>189</v>
      </c>
      <c r="E143" s="60">
        <f t="shared" si="79"/>
        <v>0</v>
      </c>
      <c r="F143" s="60">
        <f t="shared" si="79"/>
        <v>0</v>
      </c>
      <c r="G143" s="60">
        <f t="shared" si="79"/>
        <v>0</v>
      </c>
      <c r="H143" s="60">
        <f t="shared" si="79"/>
        <v>3</v>
      </c>
      <c r="I143" s="60">
        <f t="shared" si="79"/>
        <v>3</v>
      </c>
      <c r="J143" s="59">
        <f t="shared" si="79"/>
        <v>0</v>
      </c>
      <c r="K143" s="59">
        <f t="shared" si="79"/>
        <v>0</v>
      </c>
      <c r="L143" s="59">
        <f t="shared" si="79"/>
        <v>0</v>
      </c>
      <c r="M143" s="59">
        <f t="shared" si="79"/>
        <v>4148115.03</v>
      </c>
      <c r="N143" s="59">
        <f t="shared" si="79"/>
        <v>4148115.03</v>
      </c>
    </row>
    <row r="144" spans="1:14" s="33" customFormat="1" ht="22.5" customHeight="1" x14ac:dyDescent="0.25">
      <c r="A144" s="57">
        <v>23</v>
      </c>
      <c r="B144" s="58" t="s">
        <v>958</v>
      </c>
      <c r="C144" s="59">
        <f>'Таблица 1'!I1028</f>
        <v>10776</v>
      </c>
      <c r="D144" s="60">
        <f>'Таблица 1'!L1028</f>
        <v>158</v>
      </c>
      <c r="E144" s="60">
        <v>0</v>
      </c>
      <c r="F144" s="60">
        <v>0</v>
      </c>
      <c r="G144" s="60">
        <v>0</v>
      </c>
      <c r="H144" s="60">
        <v>2</v>
      </c>
      <c r="I144" s="60">
        <f t="shared" ref="I144:I145" si="80">H144</f>
        <v>2</v>
      </c>
      <c r="J144" s="59">
        <v>0</v>
      </c>
      <c r="K144" s="59">
        <v>0</v>
      </c>
      <c r="L144" s="59">
        <v>0</v>
      </c>
      <c r="M144" s="59">
        <f>'Таблица 1'!M1028</f>
        <v>3841571.3</v>
      </c>
      <c r="N144" s="59">
        <f t="shared" ref="N144:N145" si="81">M144</f>
        <v>3841571.3</v>
      </c>
    </row>
    <row r="145" spans="1:14" s="33" customFormat="1" ht="22.5" customHeight="1" x14ac:dyDescent="0.25">
      <c r="A145" s="57">
        <v>24</v>
      </c>
      <c r="B145" s="58" t="s">
        <v>960</v>
      </c>
      <c r="C145" s="59">
        <f>'Таблица 1'!I1031</f>
        <v>611.4</v>
      </c>
      <c r="D145" s="60">
        <f>'Таблица 1'!L1031</f>
        <v>31</v>
      </c>
      <c r="E145" s="60">
        <v>0</v>
      </c>
      <c r="F145" s="60">
        <v>0</v>
      </c>
      <c r="G145" s="60">
        <v>0</v>
      </c>
      <c r="H145" s="60">
        <v>1</v>
      </c>
      <c r="I145" s="60">
        <f t="shared" si="80"/>
        <v>1</v>
      </c>
      <c r="J145" s="59">
        <v>0</v>
      </c>
      <c r="K145" s="59">
        <v>0</v>
      </c>
      <c r="L145" s="59">
        <v>0</v>
      </c>
      <c r="M145" s="59">
        <f>'Таблица 1'!M1031</f>
        <v>306543.73</v>
      </c>
      <c r="N145" s="59">
        <f t="shared" si="81"/>
        <v>306543.73</v>
      </c>
    </row>
    <row r="146" spans="1:14" s="33" customFormat="1" ht="33.75" customHeight="1" x14ac:dyDescent="0.25">
      <c r="A146" s="57"/>
      <c r="B146" s="58" t="s">
        <v>961</v>
      </c>
      <c r="C146" s="59">
        <f>SUM(C147:C149)</f>
        <v>3642.2999999999997</v>
      </c>
      <c r="D146" s="60">
        <f t="shared" ref="D146:N146" si="82">SUM(D147:D149)</f>
        <v>117</v>
      </c>
      <c r="E146" s="60">
        <f t="shared" si="82"/>
        <v>0</v>
      </c>
      <c r="F146" s="60">
        <f t="shared" si="82"/>
        <v>0</v>
      </c>
      <c r="G146" s="60">
        <f t="shared" si="82"/>
        <v>0</v>
      </c>
      <c r="H146" s="60">
        <f t="shared" si="82"/>
        <v>5</v>
      </c>
      <c r="I146" s="60">
        <f t="shared" si="82"/>
        <v>5</v>
      </c>
      <c r="J146" s="59">
        <f t="shared" si="82"/>
        <v>0</v>
      </c>
      <c r="K146" s="59">
        <f t="shared" si="82"/>
        <v>0</v>
      </c>
      <c r="L146" s="59">
        <f t="shared" si="82"/>
        <v>0</v>
      </c>
      <c r="M146" s="59">
        <f t="shared" si="82"/>
        <v>8631253.3200000003</v>
      </c>
      <c r="N146" s="59">
        <f t="shared" si="82"/>
        <v>8631253.3200000003</v>
      </c>
    </row>
    <row r="147" spans="1:14" s="33" customFormat="1" ht="22.5" customHeight="1" x14ac:dyDescent="0.25">
      <c r="A147" s="57">
        <v>25</v>
      </c>
      <c r="B147" s="58" t="s">
        <v>962</v>
      </c>
      <c r="C147" s="59">
        <f>'Таблица 1'!I1034</f>
        <v>1315.6</v>
      </c>
      <c r="D147" s="60">
        <f>'Таблица 1'!L1034</f>
        <v>49</v>
      </c>
      <c r="E147" s="60">
        <v>0</v>
      </c>
      <c r="F147" s="60">
        <v>0</v>
      </c>
      <c r="G147" s="60">
        <v>0</v>
      </c>
      <c r="H147" s="60">
        <v>2</v>
      </c>
      <c r="I147" s="60">
        <f t="shared" ref="I147:I149" si="83">H147</f>
        <v>2</v>
      </c>
      <c r="J147" s="59">
        <v>0</v>
      </c>
      <c r="K147" s="59">
        <v>0</v>
      </c>
      <c r="L147" s="59">
        <v>0</v>
      </c>
      <c r="M147" s="59">
        <f>'Таблица 1'!M1034</f>
        <v>3963420.09</v>
      </c>
      <c r="N147" s="59">
        <f t="shared" ref="N147:N149" si="84">M147</f>
        <v>3963420.09</v>
      </c>
    </row>
    <row r="148" spans="1:14" s="33" customFormat="1" ht="22.5" customHeight="1" x14ac:dyDescent="0.25">
      <c r="A148" s="57">
        <v>26</v>
      </c>
      <c r="B148" s="58" t="s">
        <v>963</v>
      </c>
      <c r="C148" s="59">
        <f>'Таблица 1'!I1037</f>
        <v>1169.0999999999999</v>
      </c>
      <c r="D148" s="60">
        <f>'Таблица 1'!L1037</f>
        <v>16</v>
      </c>
      <c r="E148" s="60">
        <v>0</v>
      </c>
      <c r="F148" s="60">
        <v>0</v>
      </c>
      <c r="G148" s="60">
        <v>0</v>
      </c>
      <c r="H148" s="60">
        <v>1</v>
      </c>
      <c r="I148" s="60">
        <f t="shared" si="83"/>
        <v>1</v>
      </c>
      <c r="J148" s="59">
        <v>0</v>
      </c>
      <c r="K148" s="59">
        <v>0</v>
      </c>
      <c r="L148" s="59">
        <v>0</v>
      </c>
      <c r="M148" s="59">
        <f>'Таблица 1'!M1037</f>
        <v>340326.97</v>
      </c>
      <c r="N148" s="59">
        <f t="shared" si="84"/>
        <v>340326.97</v>
      </c>
    </row>
    <row r="149" spans="1:14" s="33" customFormat="1" ht="22.5" customHeight="1" x14ac:dyDescent="0.25">
      <c r="A149" s="57">
        <v>27</v>
      </c>
      <c r="B149" s="58" t="s">
        <v>964</v>
      </c>
      <c r="C149" s="59">
        <f>'Таблица 1'!I1039</f>
        <v>1157.5999999999999</v>
      </c>
      <c r="D149" s="60">
        <f>'Таблица 1'!L1039</f>
        <v>52</v>
      </c>
      <c r="E149" s="60">
        <v>0</v>
      </c>
      <c r="F149" s="60">
        <v>0</v>
      </c>
      <c r="G149" s="60">
        <v>0</v>
      </c>
      <c r="H149" s="60">
        <v>2</v>
      </c>
      <c r="I149" s="60">
        <f t="shared" si="83"/>
        <v>2</v>
      </c>
      <c r="J149" s="59">
        <v>0</v>
      </c>
      <c r="K149" s="59">
        <v>0</v>
      </c>
      <c r="L149" s="59">
        <v>0</v>
      </c>
      <c r="M149" s="59">
        <f>'Таблица 1'!M1039</f>
        <v>4327506.26</v>
      </c>
      <c r="N149" s="59">
        <f t="shared" si="84"/>
        <v>4327506.26</v>
      </c>
    </row>
    <row r="150" spans="1:14" s="33" customFormat="1" ht="30.75" customHeight="1" x14ac:dyDescent="0.25">
      <c r="A150" s="57"/>
      <c r="B150" s="58" t="s">
        <v>965</v>
      </c>
      <c r="C150" s="59">
        <f>SUM(C151:C152)</f>
        <v>6062.8</v>
      </c>
      <c r="D150" s="60">
        <f t="shared" ref="D150:N150" si="85">SUM(D151:D152)</f>
        <v>210</v>
      </c>
      <c r="E150" s="60">
        <f t="shared" si="85"/>
        <v>0</v>
      </c>
      <c r="F150" s="60">
        <f t="shared" si="85"/>
        <v>0</v>
      </c>
      <c r="G150" s="60">
        <f t="shared" si="85"/>
        <v>0</v>
      </c>
      <c r="H150" s="60">
        <f t="shared" si="85"/>
        <v>6</v>
      </c>
      <c r="I150" s="60">
        <f t="shared" si="85"/>
        <v>6</v>
      </c>
      <c r="J150" s="59">
        <f t="shared" si="85"/>
        <v>0</v>
      </c>
      <c r="K150" s="59">
        <f t="shared" si="85"/>
        <v>0</v>
      </c>
      <c r="L150" s="59">
        <f t="shared" si="85"/>
        <v>0</v>
      </c>
      <c r="M150" s="59">
        <f t="shared" si="85"/>
        <v>10082845.35</v>
      </c>
      <c r="N150" s="59">
        <f t="shared" si="85"/>
        <v>10082845.35</v>
      </c>
    </row>
    <row r="151" spans="1:14" s="33" customFormat="1" ht="22.5" customHeight="1" x14ac:dyDescent="0.25">
      <c r="A151" s="57">
        <v>28</v>
      </c>
      <c r="B151" s="58" t="s">
        <v>978</v>
      </c>
      <c r="C151" s="59">
        <f>'Таблица 1'!I1043</f>
        <v>1112.3</v>
      </c>
      <c r="D151" s="60">
        <f>'Таблица 1'!L1043</f>
        <v>28</v>
      </c>
      <c r="E151" s="60">
        <v>0</v>
      </c>
      <c r="F151" s="60">
        <v>0</v>
      </c>
      <c r="G151" s="60">
        <v>0</v>
      </c>
      <c r="H151" s="60">
        <v>1</v>
      </c>
      <c r="I151" s="60">
        <f t="shared" ref="I151:I152" si="86">H151</f>
        <v>1</v>
      </c>
      <c r="J151" s="59">
        <v>0</v>
      </c>
      <c r="K151" s="59">
        <v>0</v>
      </c>
      <c r="L151" s="59">
        <v>0</v>
      </c>
      <c r="M151" s="59">
        <f>'Таблица 1'!M1043</f>
        <v>6617593.9500000002</v>
      </c>
      <c r="N151" s="59">
        <f t="shared" ref="N151:N152" si="87">M151</f>
        <v>6617593.9500000002</v>
      </c>
    </row>
    <row r="152" spans="1:14" s="35" customFormat="1" ht="22.5" customHeight="1" x14ac:dyDescent="0.25">
      <c r="A152" s="57">
        <v>29</v>
      </c>
      <c r="B152" s="58" t="s">
        <v>966</v>
      </c>
      <c r="C152" s="59">
        <f>'Таблица 1'!I1045</f>
        <v>4950.5</v>
      </c>
      <c r="D152" s="60">
        <f>'Таблица 1'!L1045</f>
        <v>182</v>
      </c>
      <c r="E152" s="60">
        <v>0</v>
      </c>
      <c r="F152" s="60">
        <v>0</v>
      </c>
      <c r="G152" s="60">
        <v>0</v>
      </c>
      <c r="H152" s="60">
        <v>5</v>
      </c>
      <c r="I152" s="60">
        <f t="shared" si="86"/>
        <v>5</v>
      </c>
      <c r="J152" s="59">
        <v>0</v>
      </c>
      <c r="K152" s="59">
        <v>0</v>
      </c>
      <c r="L152" s="59">
        <v>0</v>
      </c>
      <c r="M152" s="59">
        <f>'Таблица 1'!M1045</f>
        <v>3465251.4</v>
      </c>
      <c r="N152" s="59">
        <f t="shared" si="87"/>
        <v>3465251.4</v>
      </c>
    </row>
    <row r="153" spans="1:14" ht="29.25" customHeight="1" x14ac:dyDescent="0.25">
      <c r="A153" s="49"/>
      <c r="B153" s="50" t="s">
        <v>967</v>
      </c>
      <c r="C153" s="51">
        <f>SUM(C154:C157)</f>
        <v>8689.4</v>
      </c>
      <c r="D153" s="52">
        <f t="shared" ref="D153:N153" si="88">SUM(D154:D157)</f>
        <v>267</v>
      </c>
      <c r="E153" s="52">
        <f t="shared" si="88"/>
        <v>0</v>
      </c>
      <c r="F153" s="52">
        <f t="shared" si="88"/>
        <v>0</v>
      </c>
      <c r="G153" s="52">
        <f t="shared" si="88"/>
        <v>0</v>
      </c>
      <c r="H153" s="52">
        <f t="shared" si="88"/>
        <v>5</v>
      </c>
      <c r="I153" s="52">
        <f t="shared" si="88"/>
        <v>5</v>
      </c>
      <c r="J153" s="51">
        <f t="shared" si="88"/>
        <v>0</v>
      </c>
      <c r="K153" s="51">
        <f t="shared" si="88"/>
        <v>0</v>
      </c>
      <c r="L153" s="51">
        <f t="shared" si="88"/>
        <v>0</v>
      </c>
      <c r="M153" s="51">
        <f t="shared" si="88"/>
        <v>15142950.917000003</v>
      </c>
      <c r="N153" s="51">
        <f t="shared" si="88"/>
        <v>15142950.917000003</v>
      </c>
    </row>
    <row r="154" spans="1:14" s="12" customFormat="1" ht="22.5" customHeight="1" x14ac:dyDescent="0.25">
      <c r="A154" s="49">
        <v>30</v>
      </c>
      <c r="B154" s="50" t="s">
        <v>968</v>
      </c>
      <c r="C154" s="51">
        <f>'Таблица 1'!I1052</f>
        <v>3581</v>
      </c>
      <c r="D154" s="52">
        <f>'Таблица 1'!L1052</f>
        <v>156</v>
      </c>
      <c r="E154" s="52">
        <v>0</v>
      </c>
      <c r="F154" s="52">
        <v>0</v>
      </c>
      <c r="G154" s="52">
        <v>0</v>
      </c>
      <c r="H154" s="52">
        <v>2</v>
      </c>
      <c r="I154" s="52">
        <f t="shared" ref="I154:I157" si="89">H154</f>
        <v>2</v>
      </c>
      <c r="J154" s="51">
        <v>0</v>
      </c>
      <c r="K154" s="51">
        <v>0</v>
      </c>
      <c r="L154" s="51">
        <v>0</v>
      </c>
      <c r="M154" s="51">
        <f>'Таблица 1'!M1052</f>
        <v>13244986.217000004</v>
      </c>
      <c r="N154" s="51">
        <f t="shared" ref="N154:N157" si="90">M154</f>
        <v>13244986.217000004</v>
      </c>
    </row>
    <row r="155" spans="1:14" s="7" customFormat="1" ht="22.5" customHeight="1" x14ac:dyDescent="0.25">
      <c r="A155" s="49">
        <v>31</v>
      </c>
      <c r="B155" s="50" t="s">
        <v>979</v>
      </c>
      <c r="C155" s="51">
        <f>'Таблица 1'!I1055</f>
        <v>3959</v>
      </c>
      <c r="D155" s="52">
        <f>'Таблица 1'!L1055</f>
        <v>51</v>
      </c>
      <c r="E155" s="52">
        <v>0</v>
      </c>
      <c r="F155" s="52">
        <v>0</v>
      </c>
      <c r="G155" s="52">
        <v>0</v>
      </c>
      <c r="H155" s="52">
        <v>1</v>
      </c>
      <c r="I155" s="52">
        <f t="shared" si="89"/>
        <v>1</v>
      </c>
      <c r="J155" s="51">
        <v>0</v>
      </c>
      <c r="K155" s="51">
        <v>0</v>
      </c>
      <c r="L155" s="51">
        <v>0</v>
      </c>
      <c r="M155" s="51">
        <f>'Таблица 1'!M1055</f>
        <v>1261550</v>
      </c>
      <c r="N155" s="51">
        <f t="shared" si="90"/>
        <v>1261550</v>
      </c>
    </row>
    <row r="156" spans="1:14" s="7" customFormat="1" ht="22.5" customHeight="1" x14ac:dyDescent="0.25">
      <c r="A156" s="49">
        <v>32</v>
      </c>
      <c r="B156" s="50" t="s">
        <v>983</v>
      </c>
      <c r="C156" s="51">
        <f>'Таблица 1'!I1058</f>
        <v>320</v>
      </c>
      <c r="D156" s="52">
        <f>'Таблица 1'!L1058</f>
        <v>15</v>
      </c>
      <c r="E156" s="52">
        <v>0</v>
      </c>
      <c r="F156" s="52">
        <v>0</v>
      </c>
      <c r="G156" s="52">
        <v>0</v>
      </c>
      <c r="H156" s="52">
        <v>1</v>
      </c>
      <c r="I156" s="52">
        <f t="shared" si="89"/>
        <v>1</v>
      </c>
      <c r="J156" s="51">
        <v>0</v>
      </c>
      <c r="K156" s="51">
        <v>0</v>
      </c>
      <c r="L156" s="51">
        <v>0</v>
      </c>
      <c r="M156" s="51">
        <f>'Таблица 1'!M1058</f>
        <v>363023.5</v>
      </c>
      <c r="N156" s="51">
        <f t="shared" si="90"/>
        <v>363023.5</v>
      </c>
    </row>
    <row r="157" spans="1:14" s="7" customFormat="1" ht="22.5" customHeight="1" x14ac:dyDescent="0.25">
      <c r="A157" s="49">
        <v>33</v>
      </c>
      <c r="B157" s="50" t="s">
        <v>980</v>
      </c>
      <c r="C157" s="51">
        <f>'Таблица 1'!I1059</f>
        <v>829.4</v>
      </c>
      <c r="D157" s="52">
        <f>'Таблица 1'!L1059</f>
        <v>45</v>
      </c>
      <c r="E157" s="52">
        <v>0</v>
      </c>
      <c r="F157" s="52">
        <v>0</v>
      </c>
      <c r="G157" s="52">
        <v>0</v>
      </c>
      <c r="H157" s="52">
        <v>1</v>
      </c>
      <c r="I157" s="52">
        <f t="shared" si="89"/>
        <v>1</v>
      </c>
      <c r="J157" s="51">
        <v>0</v>
      </c>
      <c r="K157" s="51">
        <v>0</v>
      </c>
      <c r="L157" s="51">
        <v>0</v>
      </c>
      <c r="M157" s="51">
        <f>'Таблица 1'!M1059</f>
        <v>273391.2</v>
      </c>
      <c r="N157" s="51">
        <f t="shared" si="90"/>
        <v>273391.2</v>
      </c>
    </row>
    <row r="158" spans="1:14" ht="31.5" customHeight="1" x14ac:dyDescent="0.25">
      <c r="A158" s="49"/>
      <c r="B158" s="50" t="s">
        <v>971</v>
      </c>
      <c r="C158" s="51">
        <f>SUM(C159:C160)</f>
        <v>5405.5</v>
      </c>
      <c r="D158" s="52">
        <f t="shared" ref="D158:N158" si="91">SUM(D159:D160)</f>
        <v>195</v>
      </c>
      <c r="E158" s="52">
        <f t="shared" si="91"/>
        <v>0</v>
      </c>
      <c r="F158" s="52">
        <f t="shared" si="91"/>
        <v>0</v>
      </c>
      <c r="G158" s="52">
        <f t="shared" si="91"/>
        <v>0</v>
      </c>
      <c r="H158" s="52">
        <f t="shared" si="91"/>
        <v>6</v>
      </c>
      <c r="I158" s="52">
        <f t="shared" si="91"/>
        <v>6</v>
      </c>
      <c r="J158" s="51">
        <f t="shared" si="91"/>
        <v>0</v>
      </c>
      <c r="K158" s="51">
        <f t="shared" si="91"/>
        <v>0</v>
      </c>
      <c r="L158" s="51">
        <f t="shared" si="91"/>
        <v>0</v>
      </c>
      <c r="M158" s="51">
        <f t="shared" si="91"/>
        <v>16381904.368999999</v>
      </c>
      <c r="N158" s="51">
        <f t="shared" si="91"/>
        <v>16381904.368999999</v>
      </c>
    </row>
    <row r="159" spans="1:14" ht="23.25" customHeight="1" x14ac:dyDescent="0.25">
      <c r="A159" s="49">
        <v>34</v>
      </c>
      <c r="B159" s="50" t="s">
        <v>972</v>
      </c>
      <c r="C159" s="51">
        <f>'Таблица 1'!I1062</f>
        <v>3339.1000000000004</v>
      </c>
      <c r="D159" s="52">
        <f>'Таблица 1'!L1062</f>
        <v>120</v>
      </c>
      <c r="E159" s="52">
        <v>0</v>
      </c>
      <c r="F159" s="52">
        <v>0</v>
      </c>
      <c r="G159" s="52">
        <v>0</v>
      </c>
      <c r="H159" s="52">
        <v>3</v>
      </c>
      <c r="I159" s="52">
        <f t="shared" ref="I159:I160" si="92">H159</f>
        <v>3</v>
      </c>
      <c r="J159" s="51">
        <v>0</v>
      </c>
      <c r="K159" s="51">
        <v>0</v>
      </c>
      <c r="L159" s="51">
        <v>0</v>
      </c>
      <c r="M159" s="51">
        <f>'Таблица 1'!M1062</f>
        <v>10642260.722999999</v>
      </c>
      <c r="N159" s="51">
        <f t="shared" ref="N159:N160" si="93">M159</f>
        <v>10642260.722999999</v>
      </c>
    </row>
    <row r="160" spans="1:14" s="7" customFormat="1" ht="22.5" customHeight="1" x14ac:dyDescent="0.25">
      <c r="A160" s="49">
        <v>35</v>
      </c>
      <c r="B160" s="50" t="s">
        <v>974</v>
      </c>
      <c r="C160" s="51">
        <f>'Таблица 1'!I1066</f>
        <v>2066.4</v>
      </c>
      <c r="D160" s="52">
        <f>'Таблица 1'!L1066</f>
        <v>75</v>
      </c>
      <c r="E160" s="52">
        <v>0</v>
      </c>
      <c r="F160" s="52">
        <v>0</v>
      </c>
      <c r="G160" s="52">
        <v>0</v>
      </c>
      <c r="H160" s="52">
        <v>3</v>
      </c>
      <c r="I160" s="52">
        <f t="shared" si="92"/>
        <v>3</v>
      </c>
      <c r="J160" s="51">
        <v>0</v>
      </c>
      <c r="K160" s="51">
        <v>0</v>
      </c>
      <c r="L160" s="51">
        <v>0</v>
      </c>
      <c r="M160" s="51">
        <f>'Таблица 1'!M1066</f>
        <v>5739643.6459999997</v>
      </c>
      <c r="N160" s="51">
        <f t="shared" si="93"/>
        <v>5739643.6459999997</v>
      </c>
    </row>
    <row r="161" spans="1:14" s="12" customFormat="1" ht="27" customHeight="1" x14ac:dyDescent="0.25">
      <c r="A161" s="61"/>
      <c r="B161" s="37"/>
      <c r="C161" s="62"/>
      <c r="D161" s="63"/>
      <c r="E161" s="63"/>
      <c r="F161" s="63"/>
      <c r="G161" s="63"/>
      <c r="H161" s="63"/>
      <c r="I161" s="63"/>
      <c r="J161" s="62"/>
      <c r="K161" s="62"/>
      <c r="L161" s="62"/>
      <c r="M161" s="62"/>
      <c r="N161" s="62"/>
    </row>
    <row r="162" spans="1:14" ht="18.75" customHeight="1" x14ac:dyDescent="0.25"/>
    <row r="163" spans="1:14" s="16" customFormat="1" ht="26.25" customHeight="1" x14ac:dyDescent="0.3">
      <c r="A163" s="64" t="s">
        <v>787</v>
      </c>
      <c r="B163" s="64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</row>
    <row r="164" spans="1:14" s="11" customFormat="1" ht="33.75" customHeight="1" x14ac:dyDescent="0.25">
      <c r="A164" s="66" t="s">
        <v>788</v>
      </c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</row>
    <row r="165" spans="1:14" s="2" customFormat="1" ht="26.25" customHeight="1" x14ac:dyDescent="0.25">
      <c r="A165" s="45"/>
      <c r="B165" s="46" t="s">
        <v>34</v>
      </c>
      <c r="C165" s="47">
        <f>C166+C167+C168+C169+C170+C173+C175+C177+C179+C181+C183+C187</f>
        <v>576923.59000000008</v>
      </c>
      <c r="D165" s="48">
        <f t="shared" ref="D165:N165" si="94">D166+D167+D168+D169+D170+D173+D175+D177+D179+D181+D183+D187</f>
        <v>17215</v>
      </c>
      <c r="E165" s="48">
        <f t="shared" si="94"/>
        <v>0</v>
      </c>
      <c r="F165" s="48">
        <f t="shared" si="94"/>
        <v>0</v>
      </c>
      <c r="G165" s="48">
        <f t="shared" si="94"/>
        <v>0</v>
      </c>
      <c r="H165" s="48">
        <f t="shared" si="94"/>
        <v>115</v>
      </c>
      <c r="I165" s="48">
        <f t="shared" si="94"/>
        <v>115</v>
      </c>
      <c r="J165" s="47">
        <f t="shared" si="94"/>
        <v>0</v>
      </c>
      <c r="K165" s="47">
        <f t="shared" si="94"/>
        <v>0</v>
      </c>
      <c r="L165" s="47">
        <f t="shared" si="94"/>
        <v>0</v>
      </c>
      <c r="M165" s="47">
        <f t="shared" si="94"/>
        <v>146621815.65000001</v>
      </c>
      <c r="N165" s="47">
        <f t="shared" si="94"/>
        <v>146621815.65000001</v>
      </c>
    </row>
    <row r="166" spans="1:14" s="5" customFormat="1" ht="22.5" customHeight="1" x14ac:dyDescent="0.25">
      <c r="A166" s="67">
        <v>1</v>
      </c>
      <c r="B166" s="68" t="s">
        <v>923</v>
      </c>
      <c r="C166" s="69">
        <f>'Таблица 1'!I1074</f>
        <v>443285.22000000003</v>
      </c>
      <c r="D166" s="70">
        <f>'Таблица 1'!L1074</f>
        <v>13265</v>
      </c>
      <c r="E166" s="70">
        <v>0</v>
      </c>
      <c r="F166" s="70">
        <v>0</v>
      </c>
      <c r="G166" s="70">
        <v>0</v>
      </c>
      <c r="H166" s="70">
        <v>75</v>
      </c>
      <c r="I166" s="70">
        <f t="shared" ref="I166:I169" si="95">H166</f>
        <v>75</v>
      </c>
      <c r="J166" s="69">
        <v>0</v>
      </c>
      <c r="K166" s="69">
        <v>0</v>
      </c>
      <c r="L166" s="69">
        <v>0</v>
      </c>
      <c r="M166" s="69">
        <f>'Таблица 1'!M1074</f>
        <v>119221696.56</v>
      </c>
      <c r="N166" s="69">
        <f t="shared" ref="N166:N169" si="96">M166</f>
        <v>119221696.56</v>
      </c>
    </row>
    <row r="167" spans="1:14" s="5" customFormat="1" ht="22.5" customHeight="1" x14ac:dyDescent="0.25">
      <c r="A167" s="67">
        <v>2</v>
      </c>
      <c r="B167" s="68" t="s">
        <v>925</v>
      </c>
      <c r="C167" s="69">
        <f>'Таблица 1'!I1151</f>
        <v>3007.78</v>
      </c>
      <c r="D167" s="70">
        <f>'Таблица 1'!L1151</f>
        <v>53</v>
      </c>
      <c r="E167" s="70">
        <v>0</v>
      </c>
      <c r="F167" s="70">
        <v>0</v>
      </c>
      <c r="G167" s="70">
        <v>0</v>
      </c>
      <c r="H167" s="70">
        <v>1</v>
      </c>
      <c r="I167" s="70">
        <f t="shared" si="95"/>
        <v>1</v>
      </c>
      <c r="J167" s="69">
        <v>0</v>
      </c>
      <c r="K167" s="69">
        <v>0</v>
      </c>
      <c r="L167" s="69">
        <v>0</v>
      </c>
      <c r="M167" s="69">
        <f>'Таблица 1'!M1151</f>
        <v>356232</v>
      </c>
      <c r="N167" s="69">
        <f t="shared" si="96"/>
        <v>356232</v>
      </c>
    </row>
    <row r="168" spans="1:14" s="5" customFormat="1" ht="22.5" customHeight="1" x14ac:dyDescent="0.25">
      <c r="A168" s="67">
        <v>3</v>
      </c>
      <c r="B168" s="68" t="s">
        <v>929</v>
      </c>
      <c r="C168" s="69">
        <f>'Таблица 1'!I1153</f>
        <v>2354.6000000000004</v>
      </c>
      <c r="D168" s="70">
        <f>'Таблица 1'!L1153</f>
        <v>77</v>
      </c>
      <c r="E168" s="70">
        <v>0</v>
      </c>
      <c r="F168" s="70">
        <v>0</v>
      </c>
      <c r="G168" s="70">
        <v>0</v>
      </c>
      <c r="H168" s="70">
        <v>2</v>
      </c>
      <c r="I168" s="70">
        <f t="shared" si="95"/>
        <v>2</v>
      </c>
      <c r="J168" s="69">
        <v>0</v>
      </c>
      <c r="K168" s="69">
        <v>0</v>
      </c>
      <c r="L168" s="69">
        <v>0</v>
      </c>
      <c r="M168" s="69">
        <f>'Таблица 1'!M1153</f>
        <v>-488617.50999999995</v>
      </c>
      <c r="N168" s="69">
        <f t="shared" si="96"/>
        <v>-488617.50999999995</v>
      </c>
    </row>
    <row r="169" spans="1:14" s="12" customFormat="1" ht="22.5" customHeight="1" x14ac:dyDescent="0.25">
      <c r="A169" s="49">
        <v>4</v>
      </c>
      <c r="B169" s="50" t="s">
        <v>977</v>
      </c>
      <c r="C169" s="51">
        <f>'Таблица 1'!I1156</f>
        <v>4532.8999999999996</v>
      </c>
      <c r="D169" s="52">
        <f>'Таблица 1'!L1156</f>
        <v>45</v>
      </c>
      <c r="E169" s="52">
        <v>0</v>
      </c>
      <c r="F169" s="52">
        <v>0</v>
      </c>
      <c r="G169" s="52">
        <v>0</v>
      </c>
      <c r="H169" s="52">
        <v>1</v>
      </c>
      <c r="I169" s="52">
        <f t="shared" si="95"/>
        <v>1</v>
      </c>
      <c r="J169" s="51">
        <v>0</v>
      </c>
      <c r="K169" s="51">
        <v>0</v>
      </c>
      <c r="L169" s="51">
        <v>0</v>
      </c>
      <c r="M169" s="51">
        <f>'Таблица 1'!M1156</f>
        <v>1394400</v>
      </c>
      <c r="N169" s="51">
        <f t="shared" si="96"/>
        <v>1394400</v>
      </c>
    </row>
    <row r="170" spans="1:14" s="5" customFormat="1" ht="30.75" customHeight="1" x14ac:dyDescent="0.25">
      <c r="A170" s="67"/>
      <c r="B170" s="68" t="s">
        <v>936</v>
      </c>
      <c r="C170" s="69">
        <f>SUM(C171:C172)</f>
        <v>3052.4</v>
      </c>
      <c r="D170" s="70">
        <f t="shared" ref="D170:N170" si="97">SUM(D171:D172)</f>
        <v>128</v>
      </c>
      <c r="E170" s="70">
        <f t="shared" si="97"/>
        <v>0</v>
      </c>
      <c r="F170" s="70">
        <f t="shared" si="97"/>
        <v>0</v>
      </c>
      <c r="G170" s="70">
        <f t="shared" si="97"/>
        <v>0</v>
      </c>
      <c r="H170" s="70">
        <f t="shared" si="97"/>
        <v>2</v>
      </c>
      <c r="I170" s="70">
        <f t="shared" si="97"/>
        <v>2</v>
      </c>
      <c r="J170" s="69">
        <f t="shared" si="97"/>
        <v>0</v>
      </c>
      <c r="K170" s="69">
        <f t="shared" si="97"/>
        <v>0</v>
      </c>
      <c r="L170" s="69">
        <f t="shared" si="97"/>
        <v>0</v>
      </c>
      <c r="M170" s="69">
        <f t="shared" si="97"/>
        <v>99597.040000000037</v>
      </c>
      <c r="N170" s="69">
        <f t="shared" si="97"/>
        <v>99597.040000000037</v>
      </c>
    </row>
    <row r="171" spans="1:14" s="5" customFormat="1" ht="22.5" customHeight="1" x14ac:dyDescent="0.25">
      <c r="A171" s="67">
        <v>5</v>
      </c>
      <c r="B171" s="68" t="s">
        <v>937</v>
      </c>
      <c r="C171" s="69">
        <f>'Таблица 1'!I1159</f>
        <v>741</v>
      </c>
      <c r="D171" s="70">
        <f>'Таблица 1'!L1159</f>
        <v>32</v>
      </c>
      <c r="E171" s="70">
        <v>0</v>
      </c>
      <c r="F171" s="70">
        <v>0</v>
      </c>
      <c r="G171" s="70">
        <v>0</v>
      </c>
      <c r="H171" s="70">
        <v>1</v>
      </c>
      <c r="I171" s="70">
        <f t="shared" ref="I171:I172" si="98">H171</f>
        <v>1</v>
      </c>
      <c r="J171" s="69">
        <v>0</v>
      </c>
      <c r="K171" s="69">
        <v>0</v>
      </c>
      <c r="L171" s="69">
        <v>0</v>
      </c>
      <c r="M171" s="69">
        <f>'Таблица 1'!M1159</f>
        <v>-967460.96</v>
      </c>
      <c r="N171" s="69">
        <f t="shared" ref="N171:N172" si="99">M171</f>
        <v>-967460.96</v>
      </c>
    </row>
    <row r="172" spans="1:14" s="5" customFormat="1" ht="22.5" customHeight="1" x14ac:dyDescent="0.25">
      <c r="A172" s="67">
        <v>6</v>
      </c>
      <c r="B172" s="68" t="s">
        <v>938</v>
      </c>
      <c r="C172" s="69">
        <f>'Таблица 1'!I1162</f>
        <v>2311.4</v>
      </c>
      <c r="D172" s="70">
        <f>'Таблица 1'!L1162</f>
        <v>96</v>
      </c>
      <c r="E172" s="70">
        <v>0</v>
      </c>
      <c r="F172" s="70">
        <v>0</v>
      </c>
      <c r="G172" s="70">
        <v>0</v>
      </c>
      <c r="H172" s="70">
        <v>1</v>
      </c>
      <c r="I172" s="70">
        <f t="shared" si="98"/>
        <v>1</v>
      </c>
      <c r="J172" s="69">
        <v>0</v>
      </c>
      <c r="K172" s="69">
        <v>0</v>
      </c>
      <c r="L172" s="69">
        <v>0</v>
      </c>
      <c r="M172" s="69">
        <f>'Таблица 1'!M1162</f>
        <v>1067058</v>
      </c>
      <c r="N172" s="69">
        <f t="shared" si="99"/>
        <v>1067058</v>
      </c>
    </row>
    <row r="173" spans="1:14" s="5" customFormat="1" ht="31.5" customHeight="1" x14ac:dyDescent="0.25">
      <c r="A173" s="67"/>
      <c r="B173" s="68" t="s">
        <v>941</v>
      </c>
      <c r="C173" s="69">
        <f>C174</f>
        <v>1147</v>
      </c>
      <c r="D173" s="70">
        <f t="shared" ref="D173:N173" si="100">D174</f>
        <v>38</v>
      </c>
      <c r="E173" s="70">
        <f t="shared" si="100"/>
        <v>0</v>
      </c>
      <c r="F173" s="70">
        <f t="shared" si="100"/>
        <v>0</v>
      </c>
      <c r="G173" s="70">
        <f t="shared" si="100"/>
        <v>0</v>
      </c>
      <c r="H173" s="70">
        <f t="shared" si="100"/>
        <v>2</v>
      </c>
      <c r="I173" s="70">
        <f t="shared" si="100"/>
        <v>2</v>
      </c>
      <c r="J173" s="69">
        <f t="shared" si="100"/>
        <v>0</v>
      </c>
      <c r="K173" s="69">
        <f t="shared" si="100"/>
        <v>0</v>
      </c>
      <c r="L173" s="69">
        <f t="shared" si="100"/>
        <v>0</v>
      </c>
      <c r="M173" s="69">
        <f t="shared" si="100"/>
        <v>-60274.400000000001</v>
      </c>
      <c r="N173" s="69">
        <f t="shared" si="100"/>
        <v>-60274.400000000001</v>
      </c>
    </row>
    <row r="174" spans="1:14" s="5" customFormat="1" ht="22.5" customHeight="1" x14ac:dyDescent="0.25">
      <c r="A174" s="67">
        <v>7</v>
      </c>
      <c r="B174" s="68" t="s">
        <v>942</v>
      </c>
      <c r="C174" s="69">
        <f>'Таблица 1'!I1165</f>
        <v>1147</v>
      </c>
      <c r="D174" s="70">
        <f>'Таблица 1'!L1165</f>
        <v>38</v>
      </c>
      <c r="E174" s="70">
        <v>0</v>
      </c>
      <c r="F174" s="70">
        <v>0</v>
      </c>
      <c r="G174" s="70">
        <v>0</v>
      </c>
      <c r="H174" s="70">
        <v>2</v>
      </c>
      <c r="I174" s="70">
        <f>H174</f>
        <v>2</v>
      </c>
      <c r="J174" s="69">
        <v>0</v>
      </c>
      <c r="K174" s="69">
        <v>0</v>
      </c>
      <c r="L174" s="69">
        <v>0</v>
      </c>
      <c r="M174" s="69">
        <f>'Таблица 1'!M1165</f>
        <v>-60274.400000000001</v>
      </c>
      <c r="N174" s="69">
        <f>M174</f>
        <v>-60274.400000000001</v>
      </c>
    </row>
    <row r="175" spans="1:14" ht="33.75" customHeight="1" x14ac:dyDescent="0.25">
      <c r="A175" s="49"/>
      <c r="B175" s="50" t="s">
        <v>954</v>
      </c>
      <c r="C175" s="51">
        <f>SUM(C176:C176)</f>
        <v>38744.6</v>
      </c>
      <c r="D175" s="52">
        <f t="shared" ref="D175:N175" si="101">SUM(D176:D176)</f>
        <v>1164</v>
      </c>
      <c r="E175" s="52">
        <f t="shared" si="101"/>
        <v>0</v>
      </c>
      <c r="F175" s="52">
        <f t="shared" si="101"/>
        <v>0</v>
      </c>
      <c r="G175" s="52">
        <f t="shared" si="101"/>
        <v>0</v>
      </c>
      <c r="H175" s="52">
        <f t="shared" si="101"/>
        <v>7</v>
      </c>
      <c r="I175" s="52">
        <f t="shared" si="101"/>
        <v>7</v>
      </c>
      <c r="J175" s="51">
        <f t="shared" si="101"/>
        <v>0</v>
      </c>
      <c r="K175" s="51">
        <f t="shared" si="101"/>
        <v>0</v>
      </c>
      <c r="L175" s="51">
        <f t="shared" si="101"/>
        <v>0</v>
      </c>
      <c r="M175" s="51">
        <f t="shared" si="101"/>
        <v>6884240.75</v>
      </c>
      <c r="N175" s="51">
        <f t="shared" si="101"/>
        <v>6884240.75</v>
      </c>
    </row>
    <row r="176" spans="1:14" ht="22.5" customHeight="1" x14ac:dyDescent="0.25">
      <c r="A176" s="49">
        <v>8</v>
      </c>
      <c r="B176" s="50" t="s">
        <v>956</v>
      </c>
      <c r="C176" s="51">
        <f>'Таблица 1'!I1169</f>
        <v>38744.6</v>
      </c>
      <c r="D176" s="52">
        <f>'Таблица 1'!L1169</f>
        <v>1164</v>
      </c>
      <c r="E176" s="52">
        <v>0</v>
      </c>
      <c r="F176" s="52">
        <v>0</v>
      </c>
      <c r="G176" s="52">
        <v>0</v>
      </c>
      <c r="H176" s="52">
        <v>7</v>
      </c>
      <c r="I176" s="52">
        <f>H176</f>
        <v>7</v>
      </c>
      <c r="J176" s="51">
        <v>0</v>
      </c>
      <c r="K176" s="51">
        <v>0</v>
      </c>
      <c r="L176" s="51">
        <v>0</v>
      </c>
      <c r="M176" s="51">
        <f>'Таблица 1'!M1169</f>
        <v>6884240.75</v>
      </c>
      <c r="N176" s="51">
        <f>M176</f>
        <v>6884240.75</v>
      </c>
    </row>
    <row r="177" spans="1:14" ht="30.75" customHeight="1" x14ac:dyDescent="0.25">
      <c r="A177" s="49"/>
      <c r="B177" s="50" t="s">
        <v>957</v>
      </c>
      <c r="C177" s="51">
        <f>C178</f>
        <v>39783.46</v>
      </c>
      <c r="D177" s="52">
        <f t="shared" ref="D177:N177" si="102">D178</f>
        <v>1178</v>
      </c>
      <c r="E177" s="52">
        <f t="shared" si="102"/>
        <v>0</v>
      </c>
      <c r="F177" s="52">
        <f t="shared" si="102"/>
        <v>0</v>
      </c>
      <c r="G177" s="52">
        <f t="shared" si="102"/>
        <v>0</v>
      </c>
      <c r="H177" s="52">
        <f t="shared" si="102"/>
        <v>10</v>
      </c>
      <c r="I177" s="52">
        <f t="shared" si="102"/>
        <v>10</v>
      </c>
      <c r="J177" s="51">
        <f t="shared" si="102"/>
        <v>0</v>
      </c>
      <c r="K177" s="51">
        <f t="shared" si="102"/>
        <v>0</v>
      </c>
      <c r="L177" s="51">
        <f t="shared" si="102"/>
        <v>0</v>
      </c>
      <c r="M177" s="51">
        <f t="shared" si="102"/>
        <v>9240875.4500000011</v>
      </c>
      <c r="N177" s="51">
        <f t="shared" si="102"/>
        <v>9240875.4500000011</v>
      </c>
    </row>
    <row r="178" spans="1:14" ht="22.5" customHeight="1" x14ac:dyDescent="0.25">
      <c r="A178" s="49">
        <v>9</v>
      </c>
      <c r="B178" s="50" t="s">
        <v>958</v>
      </c>
      <c r="C178" s="51">
        <f>'Таблица 1'!I1178</f>
        <v>39783.46</v>
      </c>
      <c r="D178" s="52">
        <f>'Таблица 1'!L1178</f>
        <v>1178</v>
      </c>
      <c r="E178" s="52">
        <v>0</v>
      </c>
      <c r="F178" s="52">
        <v>0</v>
      </c>
      <c r="G178" s="52">
        <v>0</v>
      </c>
      <c r="H178" s="52">
        <v>10</v>
      </c>
      <c r="I178" s="52">
        <f>H178</f>
        <v>10</v>
      </c>
      <c r="J178" s="51">
        <v>0</v>
      </c>
      <c r="K178" s="51">
        <v>0</v>
      </c>
      <c r="L178" s="51">
        <v>0</v>
      </c>
      <c r="M178" s="51">
        <f>'Таблица 1'!M1178</f>
        <v>9240875.4500000011</v>
      </c>
      <c r="N178" s="51">
        <f>M178</f>
        <v>9240875.4500000011</v>
      </c>
    </row>
    <row r="179" spans="1:14" ht="30.75" customHeight="1" x14ac:dyDescent="0.25">
      <c r="A179" s="49"/>
      <c r="B179" s="50" t="s">
        <v>961</v>
      </c>
      <c r="C179" s="51">
        <f>SUM(C180)</f>
        <v>14550</v>
      </c>
      <c r="D179" s="52">
        <f t="shared" ref="D179:N179" si="103">SUM(D180)</f>
        <v>462</v>
      </c>
      <c r="E179" s="52">
        <f t="shared" si="103"/>
        <v>0</v>
      </c>
      <c r="F179" s="52">
        <f t="shared" si="103"/>
        <v>0</v>
      </c>
      <c r="G179" s="52">
        <f t="shared" si="103"/>
        <v>0</v>
      </c>
      <c r="H179" s="52">
        <f t="shared" si="103"/>
        <v>6</v>
      </c>
      <c r="I179" s="52">
        <f t="shared" si="103"/>
        <v>6</v>
      </c>
      <c r="J179" s="51">
        <f t="shared" si="103"/>
        <v>0</v>
      </c>
      <c r="K179" s="51">
        <f t="shared" si="103"/>
        <v>0</v>
      </c>
      <c r="L179" s="51">
        <f t="shared" si="103"/>
        <v>0</v>
      </c>
      <c r="M179" s="51">
        <f t="shared" si="103"/>
        <v>3619716</v>
      </c>
      <c r="N179" s="51">
        <f t="shared" si="103"/>
        <v>3619716</v>
      </c>
    </row>
    <row r="180" spans="1:14" ht="22.5" customHeight="1" x14ac:dyDescent="0.25">
      <c r="A180" s="49">
        <v>10</v>
      </c>
      <c r="B180" s="50" t="s">
        <v>962</v>
      </c>
      <c r="C180" s="51">
        <f>'Таблица 1'!I1190</f>
        <v>14550</v>
      </c>
      <c r="D180" s="52">
        <f>'Таблица 1'!L1190</f>
        <v>462</v>
      </c>
      <c r="E180" s="52">
        <v>0</v>
      </c>
      <c r="F180" s="52">
        <v>0</v>
      </c>
      <c r="G180" s="52">
        <v>0</v>
      </c>
      <c r="H180" s="52">
        <v>6</v>
      </c>
      <c r="I180" s="52">
        <f>H180</f>
        <v>6</v>
      </c>
      <c r="J180" s="51">
        <v>0</v>
      </c>
      <c r="K180" s="51">
        <v>0</v>
      </c>
      <c r="L180" s="51">
        <v>0</v>
      </c>
      <c r="M180" s="51">
        <f>'Таблица 1'!M1190</f>
        <v>3619716</v>
      </c>
      <c r="N180" s="51">
        <f>M180</f>
        <v>3619716</v>
      </c>
    </row>
    <row r="181" spans="1:14" ht="30" customHeight="1" x14ac:dyDescent="0.25">
      <c r="A181" s="49"/>
      <c r="B181" s="50" t="s">
        <v>984</v>
      </c>
      <c r="C181" s="51">
        <f>SUM(C182)</f>
        <v>5669.13</v>
      </c>
      <c r="D181" s="52">
        <f t="shared" ref="D181:N181" si="104">SUM(D182)</f>
        <v>180</v>
      </c>
      <c r="E181" s="52">
        <f t="shared" si="104"/>
        <v>0</v>
      </c>
      <c r="F181" s="52">
        <f t="shared" si="104"/>
        <v>0</v>
      </c>
      <c r="G181" s="52">
        <f t="shared" si="104"/>
        <v>0</v>
      </c>
      <c r="H181" s="52">
        <f t="shared" si="104"/>
        <v>2</v>
      </c>
      <c r="I181" s="52">
        <f t="shared" si="104"/>
        <v>2</v>
      </c>
      <c r="J181" s="51">
        <f t="shared" si="104"/>
        <v>0</v>
      </c>
      <c r="K181" s="51">
        <f t="shared" si="104"/>
        <v>0</v>
      </c>
      <c r="L181" s="51">
        <f t="shared" si="104"/>
        <v>0</v>
      </c>
      <c r="M181" s="51">
        <f t="shared" si="104"/>
        <v>2375483.4</v>
      </c>
      <c r="N181" s="51">
        <f t="shared" si="104"/>
        <v>2375483.4</v>
      </c>
    </row>
    <row r="182" spans="1:14" ht="20.100000000000001" customHeight="1" x14ac:dyDescent="0.25">
      <c r="A182" s="49">
        <v>11</v>
      </c>
      <c r="B182" s="50" t="s">
        <v>966</v>
      </c>
      <c r="C182" s="51">
        <f>'Таблица 1'!I1199</f>
        <v>5669.13</v>
      </c>
      <c r="D182" s="52">
        <f>'Таблица 1'!L1199</f>
        <v>180</v>
      </c>
      <c r="E182" s="52">
        <v>0</v>
      </c>
      <c r="F182" s="52">
        <v>0</v>
      </c>
      <c r="G182" s="52">
        <v>0</v>
      </c>
      <c r="H182" s="52">
        <v>2</v>
      </c>
      <c r="I182" s="52">
        <f>H182</f>
        <v>2</v>
      </c>
      <c r="J182" s="51">
        <v>0</v>
      </c>
      <c r="K182" s="51">
        <v>0</v>
      </c>
      <c r="L182" s="51">
        <v>0</v>
      </c>
      <c r="M182" s="51">
        <f>'Таблица 1'!M1199</f>
        <v>2375483.4</v>
      </c>
      <c r="N182" s="51">
        <f>M182</f>
        <v>2375483.4</v>
      </c>
    </row>
    <row r="183" spans="1:14" ht="32.25" customHeight="1" x14ac:dyDescent="0.25">
      <c r="A183" s="49"/>
      <c r="B183" s="50" t="s">
        <v>967</v>
      </c>
      <c r="C183" s="51">
        <f>SUM(C184:C186)</f>
        <v>15336.4</v>
      </c>
      <c r="D183" s="52">
        <f t="shared" ref="D183:N183" si="105">SUM(D184:D186)</f>
        <v>487</v>
      </c>
      <c r="E183" s="52">
        <v>0</v>
      </c>
      <c r="F183" s="52">
        <v>0</v>
      </c>
      <c r="G183" s="52">
        <v>0</v>
      </c>
      <c r="H183" s="52">
        <f t="shared" si="105"/>
        <v>5</v>
      </c>
      <c r="I183" s="52">
        <f t="shared" si="105"/>
        <v>5</v>
      </c>
      <c r="J183" s="51">
        <f t="shared" si="105"/>
        <v>0</v>
      </c>
      <c r="K183" s="51">
        <f t="shared" si="105"/>
        <v>0</v>
      </c>
      <c r="L183" s="51">
        <f t="shared" si="105"/>
        <v>0</v>
      </c>
      <c r="M183" s="51">
        <f t="shared" si="105"/>
        <v>2953217</v>
      </c>
      <c r="N183" s="51">
        <f t="shared" si="105"/>
        <v>2953217</v>
      </c>
    </row>
    <row r="184" spans="1:14" ht="22.5" customHeight="1" x14ac:dyDescent="0.25">
      <c r="A184" s="49">
        <v>12</v>
      </c>
      <c r="B184" s="50" t="s">
        <v>968</v>
      </c>
      <c r="C184" s="51">
        <f>'Таблица 1'!I1203</f>
        <v>5715.9</v>
      </c>
      <c r="D184" s="52">
        <f>'Таблица 1'!L1203</f>
        <v>145</v>
      </c>
      <c r="E184" s="52">
        <v>0</v>
      </c>
      <c r="F184" s="52">
        <v>0</v>
      </c>
      <c r="G184" s="52">
        <v>0</v>
      </c>
      <c r="H184" s="52">
        <v>2</v>
      </c>
      <c r="I184" s="52">
        <f t="shared" ref="I184:I186" si="106">H184</f>
        <v>2</v>
      </c>
      <c r="J184" s="51">
        <v>0</v>
      </c>
      <c r="K184" s="51">
        <v>0</v>
      </c>
      <c r="L184" s="51">
        <v>0</v>
      </c>
      <c r="M184" s="51">
        <f>'Таблица 1'!M1203</f>
        <v>1101046.4000000001</v>
      </c>
      <c r="N184" s="51">
        <f t="shared" ref="N184:N186" si="107">M184</f>
        <v>1101046.4000000001</v>
      </c>
    </row>
    <row r="185" spans="1:14" s="12" customFormat="1" ht="20.100000000000001" customHeight="1" x14ac:dyDescent="0.25">
      <c r="A185" s="49">
        <v>13</v>
      </c>
      <c r="B185" s="50" t="s">
        <v>969</v>
      </c>
      <c r="C185" s="51">
        <f>'Таблица 1'!I1206</f>
        <v>5411.5</v>
      </c>
      <c r="D185" s="52">
        <f>'Таблица 1'!L1206</f>
        <v>177</v>
      </c>
      <c r="E185" s="52">
        <v>0</v>
      </c>
      <c r="F185" s="52">
        <v>0</v>
      </c>
      <c r="G185" s="52">
        <v>0</v>
      </c>
      <c r="H185" s="52">
        <v>2</v>
      </c>
      <c r="I185" s="52">
        <f t="shared" si="106"/>
        <v>2</v>
      </c>
      <c r="J185" s="51">
        <v>0</v>
      </c>
      <c r="K185" s="51">
        <v>0</v>
      </c>
      <c r="L185" s="51">
        <v>0</v>
      </c>
      <c r="M185" s="51">
        <f>'Таблица 1'!M1206</f>
        <v>1026279.6</v>
      </c>
      <c r="N185" s="51">
        <f t="shared" si="107"/>
        <v>1026279.6</v>
      </c>
    </row>
    <row r="186" spans="1:14" s="7" customFormat="1" ht="20.100000000000001" customHeight="1" x14ac:dyDescent="0.25">
      <c r="A186" s="49">
        <v>14</v>
      </c>
      <c r="B186" s="50" t="s">
        <v>985</v>
      </c>
      <c r="C186" s="51">
        <f>'Таблица 1'!I1209</f>
        <v>4209</v>
      </c>
      <c r="D186" s="52">
        <f>'Таблица 1'!L1209</f>
        <v>165</v>
      </c>
      <c r="E186" s="52">
        <v>0</v>
      </c>
      <c r="F186" s="52">
        <v>0</v>
      </c>
      <c r="G186" s="52">
        <v>0</v>
      </c>
      <c r="H186" s="52">
        <v>1</v>
      </c>
      <c r="I186" s="52">
        <f t="shared" si="106"/>
        <v>1</v>
      </c>
      <c r="J186" s="51">
        <v>0</v>
      </c>
      <c r="K186" s="51">
        <v>0</v>
      </c>
      <c r="L186" s="51">
        <v>0</v>
      </c>
      <c r="M186" s="51">
        <f>'Таблица 1'!M1209</f>
        <v>825891</v>
      </c>
      <c r="N186" s="51">
        <f t="shared" si="107"/>
        <v>825891</v>
      </c>
    </row>
    <row r="187" spans="1:14" ht="30" x14ac:dyDescent="0.25">
      <c r="A187" s="49"/>
      <c r="B187" s="50" t="s">
        <v>971</v>
      </c>
      <c r="C187" s="51">
        <f>SUM(C188)</f>
        <v>5460.1</v>
      </c>
      <c r="D187" s="52">
        <f t="shared" ref="D187:N187" si="108">SUM(D188)</f>
        <v>138</v>
      </c>
      <c r="E187" s="52">
        <f t="shared" si="108"/>
        <v>0</v>
      </c>
      <c r="F187" s="52">
        <f t="shared" si="108"/>
        <v>0</v>
      </c>
      <c r="G187" s="52">
        <f t="shared" si="108"/>
        <v>0</v>
      </c>
      <c r="H187" s="52">
        <f t="shared" si="108"/>
        <v>2</v>
      </c>
      <c r="I187" s="52">
        <f t="shared" si="108"/>
        <v>2</v>
      </c>
      <c r="J187" s="51">
        <f t="shared" si="108"/>
        <v>0</v>
      </c>
      <c r="K187" s="51">
        <f t="shared" si="108"/>
        <v>0</v>
      </c>
      <c r="L187" s="51">
        <f t="shared" si="108"/>
        <v>0</v>
      </c>
      <c r="M187" s="51">
        <f t="shared" si="108"/>
        <v>1025249.36</v>
      </c>
      <c r="N187" s="51">
        <f t="shared" si="108"/>
        <v>1025249.36</v>
      </c>
    </row>
    <row r="188" spans="1:14" ht="22.5" customHeight="1" x14ac:dyDescent="0.25">
      <c r="A188" s="49">
        <v>15</v>
      </c>
      <c r="B188" s="50" t="s">
        <v>974</v>
      </c>
      <c r="C188" s="51">
        <f>'Таблица 1'!I1212</f>
        <v>5460.1</v>
      </c>
      <c r="D188" s="52">
        <f>'Таблица 1'!L1212</f>
        <v>138</v>
      </c>
      <c r="E188" s="52">
        <v>0</v>
      </c>
      <c r="F188" s="52">
        <v>0</v>
      </c>
      <c r="G188" s="52">
        <v>0</v>
      </c>
      <c r="H188" s="52">
        <v>2</v>
      </c>
      <c r="I188" s="52">
        <f>H188</f>
        <v>2</v>
      </c>
      <c r="J188" s="51">
        <v>0</v>
      </c>
      <c r="K188" s="51">
        <v>0</v>
      </c>
      <c r="L188" s="51">
        <v>0</v>
      </c>
      <c r="M188" s="51">
        <f>'Таблица 1'!M1212</f>
        <v>1025249.36</v>
      </c>
      <c r="N188" s="51">
        <f>M188</f>
        <v>1025249.36</v>
      </c>
    </row>
  </sheetData>
  <mergeCells count="10">
    <mergeCell ref="A163:B163"/>
    <mergeCell ref="A164:N164"/>
    <mergeCell ref="K1:N1"/>
    <mergeCell ref="A2:N2"/>
    <mergeCell ref="A4:A6"/>
    <mergeCell ref="B4:B6"/>
    <mergeCell ref="C4:C5"/>
    <mergeCell ref="D4:D5"/>
    <mergeCell ref="E4:I4"/>
    <mergeCell ref="J4:N4"/>
  </mergeCells>
  <pageMargins left="0.70866141732283472" right="0.70866141732283472" top="0.74803149606299213" bottom="0.74803149606299213" header="0.31496062992125984" footer="0.31496062992125984"/>
  <pageSetup paperSize="9" scale="60" firstPageNumber="42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F1228"/>
  <sheetViews>
    <sheetView view="pageBreakPreview" zoomScale="70" zoomScaleSheetLayoutView="70" workbookViewId="0">
      <selection activeCell="A1035" sqref="A1:T1048576"/>
    </sheetView>
  </sheetViews>
  <sheetFormatPr defaultRowHeight="15" x14ac:dyDescent="0.25"/>
  <cols>
    <col min="1" max="1" width="6.85546875" style="37" customWidth="1"/>
    <col min="2" max="2" width="53.7109375" style="37" customWidth="1"/>
    <col min="3" max="3" width="17.140625" style="37" customWidth="1"/>
    <col min="4" max="4" width="17.7109375" style="37" customWidth="1"/>
    <col min="5" max="5" width="17.5703125" style="37" customWidth="1"/>
    <col min="6" max="6" width="16.85546875" style="37" customWidth="1"/>
    <col min="7" max="7" width="17.7109375" style="37" customWidth="1"/>
    <col min="8" max="8" width="16.42578125" style="37" customWidth="1"/>
    <col min="9" max="9" width="17.7109375" style="37" customWidth="1"/>
    <col min="10" max="10" width="8" style="37" customWidth="1"/>
    <col min="11" max="11" width="16.140625" style="37" customWidth="1"/>
    <col min="12" max="12" width="17.7109375" style="37" customWidth="1"/>
    <col min="13" max="13" width="15.28515625" style="37" customWidth="1"/>
    <col min="14" max="14" width="17.42578125" style="37" customWidth="1"/>
    <col min="15" max="15" width="15.85546875" style="37" customWidth="1"/>
    <col min="16" max="16" width="17.85546875" style="37" customWidth="1"/>
    <col min="17" max="17" width="17" style="37" customWidth="1"/>
    <col min="18" max="18" width="12.28515625" style="37" customWidth="1"/>
    <col min="19" max="19" width="18.140625" style="37" customWidth="1"/>
    <col min="20" max="20" width="11.140625" style="37" customWidth="1"/>
  </cols>
  <sheetData>
    <row r="2" spans="1:20" s="16" customFormat="1" ht="18" customHeight="1" x14ac:dyDescent="0.3">
      <c r="A2" s="39" t="s">
        <v>986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65"/>
    </row>
    <row r="3" spans="1:20" ht="28.5" customHeight="1" x14ac:dyDescent="0.25"/>
    <row r="4" spans="1:20" ht="33.75" customHeight="1" x14ac:dyDescent="0.25">
      <c r="A4" s="40" t="s">
        <v>4</v>
      </c>
      <c r="B4" s="40" t="s">
        <v>5</v>
      </c>
      <c r="C4" s="40" t="s">
        <v>987</v>
      </c>
      <c r="D4" s="40" t="s">
        <v>988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 t="s">
        <v>989</v>
      </c>
      <c r="Q4" s="40"/>
      <c r="R4" s="40"/>
      <c r="S4" s="40"/>
      <c r="T4" s="40" t="s">
        <v>990</v>
      </c>
    </row>
    <row r="5" spans="1:20" ht="29.45" customHeight="1" x14ac:dyDescent="0.25">
      <c r="A5" s="40"/>
      <c r="B5" s="40"/>
      <c r="C5" s="40"/>
      <c r="D5" s="40" t="s">
        <v>991</v>
      </c>
      <c r="E5" s="40" t="s">
        <v>22</v>
      </c>
      <c r="F5" s="40"/>
      <c r="G5" s="40"/>
      <c r="H5" s="40"/>
      <c r="I5" s="40"/>
      <c r="J5" s="40" t="s">
        <v>992</v>
      </c>
      <c r="K5" s="40"/>
      <c r="L5" s="40" t="s">
        <v>993</v>
      </c>
      <c r="M5" s="40" t="s">
        <v>994</v>
      </c>
      <c r="N5" s="40" t="s">
        <v>995</v>
      </c>
      <c r="O5" s="40" t="s">
        <v>996</v>
      </c>
      <c r="P5" s="40" t="s">
        <v>997</v>
      </c>
      <c r="Q5" s="40" t="s">
        <v>998</v>
      </c>
      <c r="R5" s="40" t="s">
        <v>999</v>
      </c>
      <c r="S5" s="40" t="s">
        <v>1000</v>
      </c>
      <c r="T5" s="40"/>
    </row>
    <row r="6" spans="1:20" ht="274.5" customHeight="1" x14ac:dyDescent="0.25">
      <c r="A6" s="40"/>
      <c r="B6" s="40"/>
      <c r="C6" s="40"/>
      <c r="D6" s="40"/>
      <c r="E6" s="41" t="s">
        <v>1001</v>
      </c>
      <c r="F6" s="41" t="s">
        <v>1002</v>
      </c>
      <c r="G6" s="41" t="s">
        <v>1003</v>
      </c>
      <c r="H6" s="41" t="s">
        <v>1004</v>
      </c>
      <c r="I6" s="41" t="s">
        <v>1005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19.5" customHeight="1" x14ac:dyDescent="0.25">
      <c r="A7" s="40"/>
      <c r="B7" s="40"/>
      <c r="C7" s="41" t="s">
        <v>31</v>
      </c>
      <c r="D7" s="41" t="s">
        <v>31</v>
      </c>
      <c r="E7" s="41" t="s">
        <v>31</v>
      </c>
      <c r="F7" s="41" t="s">
        <v>31</v>
      </c>
      <c r="G7" s="41" t="s">
        <v>31</v>
      </c>
      <c r="H7" s="41" t="s">
        <v>31</v>
      </c>
      <c r="I7" s="41" t="s">
        <v>31</v>
      </c>
      <c r="J7" s="41" t="s">
        <v>922</v>
      </c>
      <c r="K7" s="41" t="s">
        <v>31</v>
      </c>
      <c r="L7" s="41" t="s">
        <v>31</v>
      </c>
      <c r="M7" s="41" t="s">
        <v>31</v>
      </c>
      <c r="N7" s="41" t="s">
        <v>31</v>
      </c>
      <c r="O7" s="41" t="s">
        <v>31</v>
      </c>
      <c r="P7" s="41" t="s">
        <v>31</v>
      </c>
      <c r="Q7" s="41" t="s">
        <v>31</v>
      </c>
      <c r="R7" s="41" t="s">
        <v>31</v>
      </c>
      <c r="S7" s="41" t="s">
        <v>31</v>
      </c>
      <c r="T7" s="41" t="s">
        <v>31</v>
      </c>
    </row>
    <row r="8" spans="1:20" ht="18" customHeight="1" x14ac:dyDescent="0.2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</row>
    <row r="9" spans="1:20" s="17" customFormat="1" ht="26.25" customHeight="1" x14ac:dyDescent="0.25">
      <c r="A9" s="71" t="s">
        <v>33</v>
      </c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" customFormat="1" ht="27.75" customHeight="1" x14ac:dyDescent="0.25">
      <c r="A10" s="73" t="s">
        <v>486</v>
      </c>
      <c r="B10" s="73"/>
      <c r="C10" s="47">
        <f>C11+C166+C168+C170+C172+C180+C226+C231+C240+C242+C245+C247+C251+C280+C283+C296+C299+C303+C306+C312+C322+C337+C349+C353+C367</f>
        <v>935857818.36000013</v>
      </c>
      <c r="D10" s="47">
        <f t="shared" ref="D10:T10" si="0">D11+D166+D168+D170+D172+D180+D226+D231+D240+D242+D245+D247+D251+D280+D283+D296+D299+D303+D306+D312+D322+D337+D349+D353+D367</f>
        <v>333224670.39000005</v>
      </c>
      <c r="E10" s="47">
        <f t="shared" si="0"/>
        <v>62388396.640000001</v>
      </c>
      <c r="F10" s="47">
        <f t="shared" si="0"/>
        <v>165047974.58999997</v>
      </c>
      <c r="G10" s="47">
        <f t="shared" si="0"/>
        <v>51850564.340000004</v>
      </c>
      <c r="H10" s="47">
        <f t="shared" si="0"/>
        <v>26923965.43</v>
      </c>
      <c r="I10" s="47">
        <f t="shared" si="0"/>
        <v>27013769.390000001</v>
      </c>
      <c r="J10" s="48">
        <f t="shared" si="0"/>
        <v>14</v>
      </c>
      <c r="K10" s="47">
        <f t="shared" si="0"/>
        <v>36685618.359999999</v>
      </c>
      <c r="L10" s="47">
        <f t="shared" si="0"/>
        <v>297181719.35000002</v>
      </c>
      <c r="M10" s="47">
        <f t="shared" si="0"/>
        <v>0</v>
      </c>
      <c r="N10" s="47">
        <f t="shared" si="0"/>
        <v>177594030.63</v>
      </c>
      <c r="O10" s="47">
        <f t="shared" si="0"/>
        <v>4520378.8</v>
      </c>
      <c r="P10" s="47">
        <f t="shared" si="0"/>
        <v>26152924.250000004</v>
      </c>
      <c r="Q10" s="47">
        <f t="shared" si="0"/>
        <v>0</v>
      </c>
      <c r="R10" s="47">
        <f t="shared" si="0"/>
        <v>0</v>
      </c>
      <c r="S10" s="47">
        <f t="shared" si="0"/>
        <v>60498476.580000006</v>
      </c>
      <c r="T10" s="47">
        <f t="shared" si="0"/>
        <v>0</v>
      </c>
    </row>
    <row r="11" spans="1:20" s="2" customFormat="1" ht="24" customHeight="1" x14ac:dyDescent="0.25">
      <c r="A11" s="73" t="s">
        <v>487</v>
      </c>
      <c r="B11" s="73"/>
      <c r="C11" s="47">
        <f>SUM(C12:C165)</f>
        <v>509893223.40000015</v>
      </c>
      <c r="D11" s="47">
        <f t="shared" ref="D11:T11" si="1">SUM(D12:D165)</f>
        <v>238745147.44999999</v>
      </c>
      <c r="E11" s="47">
        <f t="shared" si="1"/>
        <v>43345373.710000001</v>
      </c>
      <c r="F11" s="47">
        <f t="shared" si="1"/>
        <v>117153892.02999999</v>
      </c>
      <c r="G11" s="47">
        <f t="shared" si="1"/>
        <v>42981728.440000005</v>
      </c>
      <c r="H11" s="47">
        <f t="shared" si="1"/>
        <v>19928764.239999998</v>
      </c>
      <c r="I11" s="47">
        <f t="shared" si="1"/>
        <v>15335389.029999999</v>
      </c>
      <c r="J11" s="48">
        <f t="shared" si="1"/>
        <v>14</v>
      </c>
      <c r="K11" s="47">
        <f t="shared" si="1"/>
        <v>36685618.359999999</v>
      </c>
      <c r="L11" s="47">
        <f t="shared" si="1"/>
        <v>153522253.29999998</v>
      </c>
      <c r="M11" s="47">
        <f t="shared" si="1"/>
        <v>0</v>
      </c>
      <c r="N11" s="47">
        <f t="shared" si="1"/>
        <v>38841210.049999997</v>
      </c>
      <c r="O11" s="47">
        <f t="shared" si="1"/>
        <v>625666</v>
      </c>
      <c r="P11" s="47">
        <f t="shared" si="1"/>
        <v>12650435.969999999</v>
      </c>
      <c r="Q11" s="47">
        <f t="shared" si="1"/>
        <v>0</v>
      </c>
      <c r="R11" s="47">
        <f t="shared" si="1"/>
        <v>0</v>
      </c>
      <c r="S11" s="47">
        <f t="shared" si="1"/>
        <v>28822892.270000003</v>
      </c>
      <c r="T11" s="47">
        <f t="shared" si="1"/>
        <v>0</v>
      </c>
    </row>
    <row r="12" spans="1:20" ht="22.5" customHeight="1" x14ac:dyDescent="0.25">
      <c r="A12" s="74">
        <v>1</v>
      </c>
      <c r="B12" s="50" t="s">
        <v>38</v>
      </c>
      <c r="C12" s="51">
        <f t="shared" ref="C12:C75" si="2">D12+K12+L12+M12+N12+O12+P12+Q12+R12+S12+T12</f>
        <v>3343362</v>
      </c>
      <c r="D12" s="51">
        <f t="shared" ref="D12:D75" si="3">SUM(E12:I12)</f>
        <v>3343362</v>
      </c>
      <c r="E12" s="51">
        <v>0</v>
      </c>
      <c r="F12" s="51">
        <v>1662260.4</v>
      </c>
      <c r="G12" s="51">
        <v>1681101.6</v>
      </c>
      <c r="H12" s="51">
        <v>0</v>
      </c>
      <c r="I12" s="51">
        <v>0</v>
      </c>
      <c r="J12" s="52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</row>
    <row r="13" spans="1:20" ht="22.5" customHeight="1" x14ac:dyDescent="0.25">
      <c r="A13" s="74">
        <v>2</v>
      </c>
      <c r="B13" s="50" t="s">
        <v>42</v>
      </c>
      <c r="C13" s="51">
        <f t="shared" si="2"/>
        <v>895117.25</v>
      </c>
      <c r="D13" s="51">
        <f t="shared" si="3"/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2">
        <v>0</v>
      </c>
      <c r="K13" s="51">
        <v>0</v>
      </c>
      <c r="L13" s="51">
        <v>0</v>
      </c>
      <c r="M13" s="51">
        <v>0</v>
      </c>
      <c r="N13" s="51">
        <v>895117.25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</row>
    <row r="14" spans="1:20" ht="22.5" customHeight="1" x14ac:dyDescent="0.25">
      <c r="A14" s="74">
        <v>3</v>
      </c>
      <c r="B14" s="50" t="s">
        <v>43</v>
      </c>
      <c r="C14" s="51">
        <f t="shared" si="2"/>
        <v>5450061.5999999996</v>
      </c>
      <c r="D14" s="51">
        <f t="shared" si="3"/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2">
        <v>0</v>
      </c>
      <c r="K14" s="51">
        <v>0</v>
      </c>
      <c r="L14" s="51">
        <v>5450061.5999999996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</row>
    <row r="15" spans="1:20" ht="22.5" customHeight="1" x14ac:dyDescent="0.25">
      <c r="A15" s="74">
        <v>4</v>
      </c>
      <c r="B15" s="50" t="s">
        <v>1182</v>
      </c>
      <c r="C15" s="51">
        <f t="shared" si="2"/>
        <v>4340240.25</v>
      </c>
      <c r="D15" s="51">
        <f t="shared" si="3"/>
        <v>1961231.98</v>
      </c>
      <c r="E15" s="51">
        <v>1440862.78</v>
      </c>
      <c r="F15" s="51">
        <v>0</v>
      </c>
      <c r="G15" s="51">
        <v>0</v>
      </c>
      <c r="H15" s="51">
        <v>520369.2</v>
      </c>
      <c r="I15" s="51">
        <v>0</v>
      </c>
      <c r="J15" s="52">
        <v>0</v>
      </c>
      <c r="K15" s="51">
        <v>0</v>
      </c>
      <c r="L15" s="51">
        <v>0</v>
      </c>
      <c r="M15" s="51">
        <v>0</v>
      </c>
      <c r="N15" s="51">
        <v>2253697.2000000002</v>
      </c>
      <c r="O15" s="51">
        <v>0</v>
      </c>
      <c r="P15" s="51">
        <v>125311.07</v>
      </c>
      <c r="Q15" s="51">
        <v>0</v>
      </c>
      <c r="R15" s="51">
        <v>0</v>
      </c>
      <c r="S15" s="51">
        <v>0</v>
      </c>
      <c r="T15" s="51">
        <v>0</v>
      </c>
    </row>
    <row r="16" spans="1:20" ht="22.5" customHeight="1" x14ac:dyDescent="0.25">
      <c r="A16" s="74">
        <v>5</v>
      </c>
      <c r="B16" s="50" t="s">
        <v>47</v>
      </c>
      <c r="C16" s="51">
        <f t="shared" si="2"/>
        <v>1710215.12</v>
      </c>
      <c r="D16" s="51">
        <f t="shared" si="3"/>
        <v>1710215.12</v>
      </c>
      <c r="E16" s="51">
        <v>1710215.12</v>
      </c>
      <c r="F16" s="51">
        <v>0</v>
      </c>
      <c r="G16" s="51">
        <v>0</v>
      </c>
      <c r="H16" s="51">
        <v>0</v>
      </c>
      <c r="I16" s="51">
        <v>0</v>
      </c>
      <c r="J16" s="52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</row>
    <row r="17" spans="1:20" ht="22.5" customHeight="1" x14ac:dyDescent="0.25">
      <c r="A17" s="74">
        <v>6</v>
      </c>
      <c r="B17" s="50" t="s">
        <v>49</v>
      </c>
      <c r="C17" s="51">
        <f t="shared" si="2"/>
        <v>1763458.8</v>
      </c>
      <c r="D17" s="51">
        <f t="shared" si="3"/>
        <v>1763458.8</v>
      </c>
      <c r="E17" s="51">
        <v>0</v>
      </c>
      <c r="F17" s="51">
        <v>0</v>
      </c>
      <c r="G17" s="51">
        <v>1763458.8</v>
      </c>
      <c r="H17" s="51">
        <v>0</v>
      </c>
      <c r="I17" s="51">
        <v>0</v>
      </c>
      <c r="J17" s="52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</row>
    <row r="18" spans="1:20" ht="22.5" customHeight="1" x14ac:dyDescent="0.25">
      <c r="A18" s="74">
        <v>7</v>
      </c>
      <c r="B18" s="50" t="s">
        <v>1183</v>
      </c>
      <c r="C18" s="51">
        <f t="shared" si="2"/>
        <v>8127420.0199999996</v>
      </c>
      <c r="D18" s="51">
        <f t="shared" si="3"/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2">
        <v>0</v>
      </c>
      <c r="K18" s="51">
        <v>0</v>
      </c>
      <c r="L18" s="51">
        <v>7894727.1799999997</v>
      </c>
      <c r="M18" s="51">
        <v>0</v>
      </c>
      <c r="N18" s="51">
        <v>0</v>
      </c>
      <c r="O18" s="51">
        <v>0</v>
      </c>
      <c r="P18" s="51">
        <v>232692.84</v>
      </c>
      <c r="Q18" s="51">
        <v>0</v>
      </c>
      <c r="R18" s="51">
        <v>0</v>
      </c>
      <c r="S18" s="51">
        <v>0</v>
      </c>
      <c r="T18" s="51">
        <v>0</v>
      </c>
    </row>
    <row r="19" spans="1:20" ht="22.5" customHeight="1" x14ac:dyDescent="0.25">
      <c r="A19" s="74">
        <v>8</v>
      </c>
      <c r="B19" s="50" t="s">
        <v>1184</v>
      </c>
      <c r="C19" s="51">
        <f t="shared" si="2"/>
        <v>8560079.0700000003</v>
      </c>
      <c r="D19" s="51">
        <f t="shared" si="3"/>
        <v>8190771.6000000006</v>
      </c>
      <c r="E19" s="51">
        <v>2188219.2000000002</v>
      </c>
      <c r="F19" s="51">
        <v>4528278</v>
      </c>
      <c r="G19" s="51">
        <v>766435.2</v>
      </c>
      <c r="H19" s="51">
        <v>707839.2</v>
      </c>
      <c r="I19" s="51">
        <v>0</v>
      </c>
      <c r="J19" s="52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369307.47</v>
      </c>
      <c r="Q19" s="51">
        <v>0</v>
      </c>
      <c r="R19" s="51">
        <v>0</v>
      </c>
      <c r="S19" s="51">
        <v>0</v>
      </c>
      <c r="T19" s="51">
        <v>0</v>
      </c>
    </row>
    <row r="20" spans="1:20" ht="22.5" customHeight="1" x14ac:dyDescent="0.25">
      <c r="A20" s="74">
        <v>9</v>
      </c>
      <c r="B20" s="50" t="s">
        <v>54</v>
      </c>
      <c r="C20" s="51">
        <f t="shared" si="2"/>
        <v>291190.34999999998</v>
      </c>
      <c r="D20" s="51">
        <f t="shared" si="3"/>
        <v>291190.34999999998</v>
      </c>
      <c r="E20" s="51">
        <v>0</v>
      </c>
      <c r="F20" s="51">
        <v>0</v>
      </c>
      <c r="G20" s="51">
        <v>0</v>
      </c>
      <c r="H20" s="51">
        <v>0</v>
      </c>
      <c r="I20" s="51">
        <v>291190.34999999998</v>
      </c>
      <c r="J20" s="52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</row>
    <row r="21" spans="1:20" ht="22.5" customHeight="1" x14ac:dyDescent="0.25">
      <c r="A21" s="74">
        <v>10</v>
      </c>
      <c r="B21" s="50" t="s">
        <v>55</v>
      </c>
      <c r="C21" s="51">
        <f t="shared" si="2"/>
        <v>1943354.93</v>
      </c>
      <c r="D21" s="51">
        <f t="shared" si="3"/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2">
        <v>0</v>
      </c>
      <c r="K21" s="51">
        <v>0</v>
      </c>
      <c r="L21" s="51">
        <v>0</v>
      </c>
      <c r="M21" s="51">
        <v>0</v>
      </c>
      <c r="N21" s="51">
        <v>1943354.93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</row>
    <row r="22" spans="1:20" ht="22.5" customHeight="1" x14ac:dyDescent="0.25">
      <c r="A22" s="74">
        <v>11</v>
      </c>
      <c r="B22" s="50" t="s">
        <v>1185</v>
      </c>
      <c r="C22" s="51">
        <f t="shared" si="2"/>
        <v>8453282.9299999997</v>
      </c>
      <c r="D22" s="51">
        <f t="shared" si="3"/>
        <v>3351516</v>
      </c>
      <c r="E22" s="51">
        <v>0</v>
      </c>
      <c r="F22" s="51">
        <v>3351516</v>
      </c>
      <c r="G22" s="51">
        <v>0</v>
      </c>
      <c r="H22" s="51">
        <v>0</v>
      </c>
      <c r="I22" s="51">
        <v>0</v>
      </c>
      <c r="J22" s="52">
        <v>0</v>
      </c>
      <c r="K22" s="51">
        <v>0</v>
      </c>
      <c r="L22" s="51">
        <v>4878402</v>
      </c>
      <c r="M22" s="51">
        <v>0</v>
      </c>
      <c r="N22" s="51">
        <v>0</v>
      </c>
      <c r="O22" s="51">
        <v>0</v>
      </c>
      <c r="P22" s="51">
        <v>223364.93</v>
      </c>
      <c r="Q22" s="51">
        <v>0</v>
      </c>
      <c r="R22" s="51">
        <v>0</v>
      </c>
      <c r="S22" s="51">
        <v>0</v>
      </c>
      <c r="T22" s="51">
        <v>0</v>
      </c>
    </row>
    <row r="23" spans="1:20" ht="24.75" customHeight="1" x14ac:dyDescent="0.25">
      <c r="A23" s="74">
        <v>12</v>
      </c>
      <c r="B23" s="50" t="s">
        <v>58</v>
      </c>
      <c r="C23" s="51">
        <f t="shared" si="2"/>
        <v>1505187.69</v>
      </c>
      <c r="D23" s="51">
        <f t="shared" si="3"/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2">
        <v>0</v>
      </c>
      <c r="K23" s="51">
        <v>0</v>
      </c>
      <c r="L23" s="51">
        <v>1505187.69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</row>
    <row r="24" spans="1:20" ht="22.5" customHeight="1" x14ac:dyDescent="0.25">
      <c r="A24" s="74">
        <v>13</v>
      </c>
      <c r="B24" s="50" t="s">
        <v>1186</v>
      </c>
      <c r="C24" s="51">
        <f t="shared" si="2"/>
        <v>2406698.4900000002</v>
      </c>
      <c r="D24" s="51">
        <f t="shared" si="3"/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2">
        <v>0</v>
      </c>
      <c r="K24" s="51">
        <v>0</v>
      </c>
      <c r="L24" s="51">
        <v>2230002</v>
      </c>
      <c r="M24" s="51">
        <v>0</v>
      </c>
      <c r="N24" s="51">
        <v>0</v>
      </c>
      <c r="O24" s="51">
        <v>0</v>
      </c>
      <c r="P24" s="51">
        <v>176696.49</v>
      </c>
      <c r="Q24" s="51">
        <v>0</v>
      </c>
      <c r="R24" s="51">
        <v>0</v>
      </c>
      <c r="S24" s="51">
        <v>0</v>
      </c>
      <c r="T24" s="51">
        <v>0</v>
      </c>
    </row>
    <row r="25" spans="1:20" ht="24.75" customHeight="1" x14ac:dyDescent="0.25">
      <c r="A25" s="74">
        <v>14</v>
      </c>
      <c r="B25" s="50" t="s">
        <v>62</v>
      </c>
      <c r="C25" s="51">
        <f t="shared" si="2"/>
        <v>2225010.6</v>
      </c>
      <c r="D25" s="51">
        <f t="shared" si="3"/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2">
        <v>0</v>
      </c>
      <c r="K25" s="51">
        <v>0</v>
      </c>
      <c r="L25" s="51">
        <v>2225010.6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</row>
    <row r="26" spans="1:20" ht="22.5" customHeight="1" x14ac:dyDescent="0.25">
      <c r="A26" s="74">
        <v>15</v>
      </c>
      <c r="B26" s="50" t="s">
        <v>63</v>
      </c>
      <c r="C26" s="51">
        <f t="shared" si="2"/>
        <v>3513649.83</v>
      </c>
      <c r="D26" s="51">
        <f t="shared" si="3"/>
        <v>910668.83</v>
      </c>
      <c r="E26" s="51">
        <v>0</v>
      </c>
      <c r="F26" s="51">
        <v>0</v>
      </c>
      <c r="G26" s="51">
        <v>0</v>
      </c>
      <c r="H26" s="51">
        <v>910668.83</v>
      </c>
      <c r="I26" s="51">
        <v>0</v>
      </c>
      <c r="J26" s="52">
        <v>0</v>
      </c>
      <c r="K26" s="51">
        <v>0</v>
      </c>
      <c r="L26" s="51">
        <v>2602981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</row>
    <row r="27" spans="1:20" ht="22.5" customHeight="1" x14ac:dyDescent="0.25">
      <c r="A27" s="74">
        <v>16</v>
      </c>
      <c r="B27" s="50" t="s">
        <v>1187</v>
      </c>
      <c r="C27" s="51">
        <f t="shared" si="2"/>
        <v>5335695.7700000005</v>
      </c>
      <c r="D27" s="51">
        <f t="shared" si="3"/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2">
        <v>0</v>
      </c>
      <c r="K27" s="51">
        <v>0</v>
      </c>
      <c r="L27" s="51">
        <v>5149178.95</v>
      </c>
      <c r="M27" s="51">
        <v>0</v>
      </c>
      <c r="N27" s="51">
        <v>0</v>
      </c>
      <c r="O27" s="51">
        <v>0</v>
      </c>
      <c r="P27" s="51">
        <v>186516.82</v>
      </c>
      <c r="Q27" s="51">
        <v>0</v>
      </c>
      <c r="R27" s="51">
        <v>0</v>
      </c>
      <c r="S27" s="51">
        <v>0</v>
      </c>
      <c r="T27" s="51">
        <v>0</v>
      </c>
    </row>
    <row r="28" spans="1:20" ht="22.5" customHeight="1" x14ac:dyDescent="0.25">
      <c r="A28" s="74">
        <v>17</v>
      </c>
      <c r="B28" s="50" t="s">
        <v>66</v>
      </c>
      <c r="C28" s="51">
        <f t="shared" si="2"/>
        <v>399080.52</v>
      </c>
      <c r="D28" s="51">
        <f t="shared" si="3"/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2">
        <v>0</v>
      </c>
      <c r="K28" s="51">
        <v>0</v>
      </c>
      <c r="L28" s="51">
        <v>0</v>
      </c>
      <c r="M28" s="51">
        <v>0</v>
      </c>
      <c r="N28" s="51">
        <v>399080.52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</row>
    <row r="29" spans="1:20" ht="22.5" customHeight="1" x14ac:dyDescent="0.25">
      <c r="A29" s="74">
        <v>18</v>
      </c>
      <c r="B29" s="50" t="s">
        <v>68</v>
      </c>
      <c r="C29" s="51">
        <f t="shared" si="2"/>
        <v>5540872.7999999998</v>
      </c>
      <c r="D29" s="51">
        <f t="shared" si="3"/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2">
        <v>0</v>
      </c>
      <c r="K29" s="51">
        <v>0</v>
      </c>
      <c r="L29" s="51">
        <v>0</v>
      </c>
      <c r="M29" s="51">
        <v>0</v>
      </c>
      <c r="N29" s="51">
        <v>5540872.7999999998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</row>
    <row r="30" spans="1:20" ht="22.5" customHeight="1" x14ac:dyDescent="0.25">
      <c r="A30" s="74">
        <v>19</v>
      </c>
      <c r="B30" s="50" t="s">
        <v>70</v>
      </c>
      <c r="C30" s="51">
        <f t="shared" si="2"/>
        <v>481510.08</v>
      </c>
      <c r="D30" s="51">
        <f t="shared" si="3"/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2">
        <v>0</v>
      </c>
      <c r="K30" s="51">
        <v>0</v>
      </c>
      <c r="L30" s="51">
        <v>0</v>
      </c>
      <c r="M30" s="51">
        <v>0</v>
      </c>
      <c r="N30" s="51">
        <v>481510.08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</row>
    <row r="31" spans="1:20" ht="22.5" customHeight="1" x14ac:dyDescent="0.25">
      <c r="A31" s="74">
        <v>20</v>
      </c>
      <c r="B31" s="50" t="s">
        <v>71</v>
      </c>
      <c r="C31" s="51">
        <f t="shared" si="2"/>
        <v>489640.28</v>
      </c>
      <c r="D31" s="51">
        <f t="shared" si="3"/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2">
        <v>0</v>
      </c>
      <c r="K31" s="51">
        <v>0</v>
      </c>
      <c r="L31" s="51">
        <v>0</v>
      </c>
      <c r="M31" s="51">
        <v>0</v>
      </c>
      <c r="N31" s="51">
        <v>489640.28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</row>
    <row r="32" spans="1:20" ht="22.5" customHeight="1" x14ac:dyDescent="0.25">
      <c r="A32" s="74">
        <v>21</v>
      </c>
      <c r="B32" s="50" t="s">
        <v>73</v>
      </c>
      <c r="C32" s="51">
        <f t="shared" si="2"/>
        <v>1437993.73</v>
      </c>
      <c r="D32" s="51">
        <f t="shared" si="3"/>
        <v>1437993.73</v>
      </c>
      <c r="E32" s="51">
        <v>0</v>
      </c>
      <c r="F32" s="51">
        <v>0</v>
      </c>
      <c r="G32" s="51">
        <v>672326.97</v>
      </c>
      <c r="H32" s="51">
        <v>324570.83</v>
      </c>
      <c r="I32" s="51">
        <v>441095.93</v>
      </c>
      <c r="J32" s="52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</row>
    <row r="33" spans="1:20" ht="22.5" customHeight="1" x14ac:dyDescent="0.25">
      <c r="A33" s="74">
        <v>22</v>
      </c>
      <c r="B33" s="50" t="s">
        <v>74</v>
      </c>
      <c r="C33" s="51">
        <f t="shared" si="2"/>
        <v>1090157.18</v>
      </c>
      <c r="D33" s="51">
        <f t="shared" si="3"/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2">
        <v>0</v>
      </c>
      <c r="K33" s="51">
        <v>0</v>
      </c>
      <c r="L33" s="51">
        <v>0</v>
      </c>
      <c r="M33" s="51">
        <v>0</v>
      </c>
      <c r="N33" s="51">
        <v>1090157.18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</row>
    <row r="34" spans="1:20" ht="22.5" customHeight="1" x14ac:dyDescent="0.25">
      <c r="A34" s="74">
        <v>23</v>
      </c>
      <c r="B34" s="50" t="s">
        <v>1188</v>
      </c>
      <c r="C34" s="51">
        <f t="shared" si="2"/>
        <v>6048601.8400000008</v>
      </c>
      <c r="D34" s="51">
        <f t="shared" si="3"/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2">
        <v>2</v>
      </c>
      <c r="K34" s="51">
        <v>5936325.9000000004</v>
      </c>
      <c r="L34" s="51">
        <v>0</v>
      </c>
      <c r="M34" s="51">
        <v>0</v>
      </c>
      <c r="N34" s="51">
        <v>0</v>
      </c>
      <c r="O34" s="51">
        <v>0</v>
      </c>
      <c r="P34" s="51">
        <v>112275.94</v>
      </c>
      <c r="Q34" s="51">
        <v>0</v>
      </c>
      <c r="R34" s="51">
        <v>0</v>
      </c>
      <c r="S34" s="51">
        <v>0</v>
      </c>
      <c r="T34" s="51">
        <v>0</v>
      </c>
    </row>
    <row r="35" spans="1:20" ht="22.5" customHeight="1" x14ac:dyDescent="0.25">
      <c r="A35" s="74">
        <v>24</v>
      </c>
      <c r="B35" s="50" t="s">
        <v>1189</v>
      </c>
      <c r="C35" s="51">
        <f t="shared" si="2"/>
        <v>1164526.83</v>
      </c>
      <c r="D35" s="51">
        <f t="shared" si="3"/>
        <v>1043743.6</v>
      </c>
      <c r="E35" s="51">
        <v>0</v>
      </c>
      <c r="F35" s="51">
        <v>890524</v>
      </c>
      <c r="G35" s="51">
        <v>0</v>
      </c>
      <c r="H35" s="51">
        <v>0</v>
      </c>
      <c r="I35" s="51">
        <v>153219.6</v>
      </c>
      <c r="J35" s="52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120783.23</v>
      </c>
      <c r="Q35" s="51">
        <v>0</v>
      </c>
      <c r="R35" s="51">
        <v>0</v>
      </c>
      <c r="S35" s="51">
        <v>0</v>
      </c>
      <c r="T35" s="51">
        <v>0</v>
      </c>
    </row>
    <row r="36" spans="1:20" ht="22.5" customHeight="1" x14ac:dyDescent="0.25">
      <c r="A36" s="74">
        <v>25</v>
      </c>
      <c r="B36" s="50" t="s">
        <v>77</v>
      </c>
      <c r="C36" s="51">
        <f t="shared" si="2"/>
        <v>910520.4</v>
      </c>
      <c r="D36" s="51">
        <f t="shared" si="3"/>
        <v>910520.4</v>
      </c>
      <c r="E36" s="51">
        <v>462402</v>
      </c>
      <c r="F36" s="51">
        <v>0</v>
      </c>
      <c r="G36" s="51">
        <v>0</v>
      </c>
      <c r="H36" s="51">
        <v>150920.4</v>
      </c>
      <c r="I36" s="51">
        <v>297198</v>
      </c>
      <c r="J36" s="52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</row>
    <row r="37" spans="1:20" ht="22.5" customHeight="1" x14ac:dyDescent="0.25">
      <c r="A37" s="74">
        <v>26</v>
      </c>
      <c r="B37" s="50" t="s">
        <v>1190</v>
      </c>
      <c r="C37" s="51">
        <f t="shared" si="2"/>
        <v>523116.39</v>
      </c>
      <c r="D37" s="51">
        <f t="shared" si="3"/>
        <v>407372.4</v>
      </c>
      <c r="E37" s="51">
        <v>0</v>
      </c>
      <c r="F37" s="51">
        <v>0</v>
      </c>
      <c r="G37" s="51">
        <v>251361.6</v>
      </c>
      <c r="H37" s="51">
        <v>156010.79999999999</v>
      </c>
      <c r="I37" s="51">
        <v>0</v>
      </c>
      <c r="J37" s="52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115743.99</v>
      </c>
      <c r="Q37" s="51">
        <v>0</v>
      </c>
      <c r="R37" s="51">
        <v>0</v>
      </c>
      <c r="S37" s="51">
        <v>0</v>
      </c>
      <c r="T37" s="51">
        <v>0</v>
      </c>
    </row>
    <row r="38" spans="1:20" ht="22.5" customHeight="1" x14ac:dyDescent="0.25">
      <c r="A38" s="74">
        <v>27</v>
      </c>
      <c r="B38" s="50" t="s">
        <v>80</v>
      </c>
      <c r="C38" s="51">
        <f t="shared" si="2"/>
        <v>498200</v>
      </c>
      <c r="D38" s="51">
        <f t="shared" si="3"/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2">
        <v>0</v>
      </c>
      <c r="K38" s="51">
        <v>0</v>
      </c>
      <c r="L38" s="51">
        <v>0</v>
      </c>
      <c r="M38" s="51">
        <v>0</v>
      </c>
      <c r="N38" s="51">
        <v>498200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</row>
    <row r="39" spans="1:20" ht="22.5" customHeight="1" x14ac:dyDescent="0.25">
      <c r="A39" s="74">
        <v>28</v>
      </c>
      <c r="B39" s="50" t="s">
        <v>81</v>
      </c>
      <c r="C39" s="51">
        <f t="shared" si="2"/>
        <v>950265.92</v>
      </c>
      <c r="D39" s="51">
        <f t="shared" si="3"/>
        <v>950265.92</v>
      </c>
      <c r="E39" s="51">
        <v>950265.92</v>
      </c>
      <c r="F39" s="51">
        <v>0</v>
      </c>
      <c r="G39" s="51">
        <v>0</v>
      </c>
      <c r="H39" s="51">
        <v>0</v>
      </c>
      <c r="I39" s="51">
        <v>0</v>
      </c>
      <c r="J39" s="52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</row>
    <row r="40" spans="1:20" ht="22.5" customHeight="1" x14ac:dyDescent="0.25">
      <c r="A40" s="74">
        <v>29</v>
      </c>
      <c r="B40" s="50" t="s">
        <v>1191</v>
      </c>
      <c r="C40" s="51">
        <f t="shared" si="2"/>
        <v>104605.04</v>
      </c>
      <c r="D40" s="51">
        <f t="shared" si="3"/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2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104605.04</v>
      </c>
      <c r="Q40" s="51">
        <v>0</v>
      </c>
      <c r="R40" s="51">
        <v>0</v>
      </c>
      <c r="S40" s="51">
        <v>0</v>
      </c>
      <c r="T40" s="51">
        <v>0</v>
      </c>
    </row>
    <row r="41" spans="1:20" ht="22.5" customHeight="1" x14ac:dyDescent="0.25">
      <c r="A41" s="74">
        <v>30</v>
      </c>
      <c r="B41" s="50" t="s">
        <v>83</v>
      </c>
      <c r="C41" s="51">
        <f t="shared" si="2"/>
        <v>5258368.28</v>
      </c>
      <c r="D41" s="51">
        <f t="shared" si="3"/>
        <v>5258368.28</v>
      </c>
      <c r="E41" s="51">
        <v>1342059.6000000001</v>
      </c>
      <c r="F41" s="51">
        <v>2155775.83</v>
      </c>
      <c r="G41" s="51">
        <v>1564884.85</v>
      </c>
      <c r="H41" s="51">
        <v>195648</v>
      </c>
      <c r="I41" s="51">
        <v>0</v>
      </c>
      <c r="J41" s="52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</row>
    <row r="42" spans="1:20" ht="22.5" customHeight="1" x14ac:dyDescent="0.25">
      <c r="A42" s="74">
        <v>31</v>
      </c>
      <c r="B42" s="50" t="s">
        <v>1192</v>
      </c>
      <c r="C42" s="51">
        <f t="shared" si="2"/>
        <v>63048.61</v>
      </c>
      <c r="D42" s="51">
        <f t="shared" si="3"/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2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63048.61</v>
      </c>
      <c r="Q42" s="51">
        <v>0</v>
      </c>
      <c r="R42" s="51">
        <v>0</v>
      </c>
      <c r="S42" s="51">
        <v>0</v>
      </c>
      <c r="T42" s="51">
        <v>0</v>
      </c>
    </row>
    <row r="43" spans="1:20" ht="22.5" customHeight="1" x14ac:dyDescent="0.25">
      <c r="A43" s="74">
        <v>32</v>
      </c>
      <c r="B43" s="50" t="s">
        <v>87</v>
      </c>
      <c r="C43" s="51">
        <f t="shared" si="2"/>
        <v>1465343.89</v>
      </c>
      <c r="D43" s="51">
        <f t="shared" si="3"/>
        <v>1465343.89</v>
      </c>
      <c r="E43" s="51">
        <v>0</v>
      </c>
      <c r="F43" s="51">
        <v>1465343.89</v>
      </c>
      <c r="G43" s="51">
        <v>0</v>
      </c>
      <c r="H43" s="51">
        <v>0</v>
      </c>
      <c r="I43" s="51">
        <v>0</v>
      </c>
      <c r="J43" s="52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</row>
    <row r="44" spans="1:20" ht="22.5" customHeight="1" x14ac:dyDescent="0.25">
      <c r="A44" s="74">
        <v>33</v>
      </c>
      <c r="B44" s="50" t="s">
        <v>88</v>
      </c>
      <c r="C44" s="51">
        <f t="shared" si="2"/>
        <v>3987833.17</v>
      </c>
      <c r="D44" s="51">
        <f t="shared" si="3"/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2">
        <v>0</v>
      </c>
      <c r="K44" s="51">
        <v>0</v>
      </c>
      <c r="L44" s="51">
        <v>3987833.17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</row>
    <row r="45" spans="1:20" ht="22.5" customHeight="1" x14ac:dyDescent="0.25">
      <c r="A45" s="74">
        <v>34</v>
      </c>
      <c r="B45" s="50" t="s">
        <v>1193</v>
      </c>
      <c r="C45" s="51">
        <f t="shared" si="2"/>
        <v>5437179</v>
      </c>
      <c r="D45" s="51">
        <f t="shared" si="3"/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2">
        <v>0</v>
      </c>
      <c r="K45" s="51">
        <v>0</v>
      </c>
      <c r="L45" s="51">
        <v>5186660.4000000004</v>
      </c>
      <c r="M45" s="51">
        <v>0</v>
      </c>
      <c r="N45" s="51">
        <v>0</v>
      </c>
      <c r="O45" s="51">
        <v>0</v>
      </c>
      <c r="P45" s="51">
        <v>250518.6</v>
      </c>
      <c r="Q45" s="51">
        <v>0</v>
      </c>
      <c r="R45" s="51">
        <v>0</v>
      </c>
      <c r="S45" s="51">
        <v>0</v>
      </c>
      <c r="T45" s="51">
        <v>0</v>
      </c>
    </row>
    <row r="46" spans="1:20" ht="22.5" customHeight="1" x14ac:dyDescent="0.25">
      <c r="A46" s="74">
        <v>35</v>
      </c>
      <c r="B46" s="50" t="s">
        <v>90</v>
      </c>
      <c r="C46" s="51">
        <f t="shared" si="2"/>
        <v>5190075.1100000003</v>
      </c>
      <c r="D46" s="51">
        <f t="shared" si="3"/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v>0</v>
      </c>
      <c r="K46" s="51">
        <v>0</v>
      </c>
      <c r="L46" s="51">
        <v>5190075.1100000003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</row>
    <row r="47" spans="1:20" ht="22.5" customHeight="1" x14ac:dyDescent="0.25">
      <c r="A47" s="74">
        <v>36</v>
      </c>
      <c r="B47" s="50" t="s">
        <v>1194</v>
      </c>
      <c r="C47" s="51">
        <f t="shared" si="2"/>
        <v>2893035.3</v>
      </c>
      <c r="D47" s="51">
        <f t="shared" si="3"/>
        <v>2742737.21</v>
      </c>
      <c r="E47" s="51">
        <v>1579942.8</v>
      </c>
      <c r="F47" s="51">
        <v>0</v>
      </c>
      <c r="G47" s="51">
        <v>0</v>
      </c>
      <c r="H47" s="51">
        <v>0</v>
      </c>
      <c r="I47" s="51">
        <v>1162794.4099999999</v>
      </c>
      <c r="J47" s="52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150298.09</v>
      </c>
      <c r="Q47" s="51">
        <v>0</v>
      </c>
      <c r="R47" s="51">
        <v>0</v>
      </c>
      <c r="S47" s="51">
        <v>0</v>
      </c>
      <c r="T47" s="51">
        <v>0</v>
      </c>
    </row>
    <row r="48" spans="1:20" ht="22.5" customHeight="1" x14ac:dyDescent="0.25">
      <c r="A48" s="74">
        <v>37</v>
      </c>
      <c r="B48" s="50" t="s">
        <v>93</v>
      </c>
      <c r="C48" s="51">
        <f t="shared" si="2"/>
        <v>2970008.04</v>
      </c>
      <c r="D48" s="51">
        <f t="shared" si="3"/>
        <v>2970008.04</v>
      </c>
      <c r="E48" s="51">
        <v>2970008.04</v>
      </c>
      <c r="F48" s="51">
        <v>0</v>
      </c>
      <c r="G48" s="51">
        <v>0</v>
      </c>
      <c r="H48" s="51">
        <v>0</v>
      </c>
      <c r="I48" s="51">
        <v>0</v>
      </c>
      <c r="J48" s="52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</row>
    <row r="49" spans="1:20" ht="22.5" customHeight="1" x14ac:dyDescent="0.25">
      <c r="A49" s="74">
        <v>38</v>
      </c>
      <c r="B49" s="50" t="s">
        <v>1195</v>
      </c>
      <c r="C49" s="51">
        <f t="shared" si="2"/>
        <v>6150096.3900000006</v>
      </c>
      <c r="D49" s="51">
        <f t="shared" si="3"/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2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129129.11</v>
      </c>
      <c r="Q49" s="51">
        <v>0</v>
      </c>
      <c r="R49" s="51">
        <v>0</v>
      </c>
      <c r="S49" s="51">
        <v>6020967.2800000003</v>
      </c>
      <c r="T49" s="51">
        <v>0</v>
      </c>
    </row>
    <row r="50" spans="1:20" ht="22.5" customHeight="1" x14ac:dyDescent="0.25">
      <c r="A50" s="74">
        <v>39</v>
      </c>
      <c r="B50" s="50" t="s">
        <v>1196</v>
      </c>
      <c r="C50" s="51">
        <f t="shared" si="2"/>
        <v>251803.16</v>
      </c>
      <c r="D50" s="51">
        <f t="shared" si="3"/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2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251803.16</v>
      </c>
      <c r="Q50" s="51">
        <v>0</v>
      </c>
      <c r="R50" s="51">
        <v>0</v>
      </c>
      <c r="S50" s="51">
        <v>0</v>
      </c>
      <c r="T50" s="51">
        <v>0</v>
      </c>
    </row>
    <row r="51" spans="1:20" ht="22.5" customHeight="1" x14ac:dyDescent="0.25">
      <c r="A51" s="74">
        <v>40</v>
      </c>
      <c r="B51" s="50" t="s">
        <v>97</v>
      </c>
      <c r="C51" s="51">
        <f t="shared" si="2"/>
        <v>1972515.61</v>
      </c>
      <c r="D51" s="51">
        <f t="shared" si="3"/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2">
        <v>0</v>
      </c>
      <c r="K51" s="51">
        <v>0</v>
      </c>
      <c r="L51" s="51">
        <v>1972515.61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</row>
    <row r="52" spans="1:20" ht="22.5" customHeight="1" x14ac:dyDescent="0.25">
      <c r="A52" s="74">
        <v>41</v>
      </c>
      <c r="B52" s="50" t="s">
        <v>98</v>
      </c>
      <c r="C52" s="51">
        <f t="shared" si="2"/>
        <v>1928143.7499999998</v>
      </c>
      <c r="D52" s="51">
        <f t="shared" si="3"/>
        <v>1136045.0299999998</v>
      </c>
      <c r="E52" s="51">
        <v>0</v>
      </c>
      <c r="F52" s="51">
        <v>0</v>
      </c>
      <c r="G52" s="51">
        <v>532438.68999999994</v>
      </c>
      <c r="H52" s="51">
        <v>603606.34</v>
      </c>
      <c r="I52" s="51">
        <v>0</v>
      </c>
      <c r="J52" s="52">
        <v>0</v>
      </c>
      <c r="K52" s="51">
        <v>0</v>
      </c>
      <c r="L52" s="51">
        <v>0</v>
      </c>
      <c r="M52" s="51">
        <v>0</v>
      </c>
      <c r="N52" s="51">
        <v>792098.72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</row>
    <row r="53" spans="1:20" ht="22.5" customHeight="1" x14ac:dyDescent="0.25">
      <c r="A53" s="74">
        <v>42</v>
      </c>
      <c r="B53" s="50" t="s">
        <v>1197</v>
      </c>
      <c r="C53" s="51">
        <f t="shared" si="2"/>
        <v>4075378.14</v>
      </c>
      <c r="D53" s="51">
        <f t="shared" si="3"/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2">
        <v>0</v>
      </c>
      <c r="K53" s="51">
        <v>0</v>
      </c>
      <c r="L53" s="51">
        <v>3869271.6</v>
      </c>
      <c r="M53" s="51">
        <v>0</v>
      </c>
      <c r="N53" s="51">
        <v>0</v>
      </c>
      <c r="O53" s="51">
        <v>0</v>
      </c>
      <c r="P53" s="51">
        <v>206106.54</v>
      </c>
      <c r="Q53" s="51">
        <v>0</v>
      </c>
      <c r="R53" s="51">
        <v>0</v>
      </c>
      <c r="S53" s="51">
        <v>0</v>
      </c>
      <c r="T53" s="51">
        <v>0</v>
      </c>
    </row>
    <row r="54" spans="1:20" ht="22.5" customHeight="1" x14ac:dyDescent="0.25">
      <c r="A54" s="74">
        <v>43</v>
      </c>
      <c r="B54" s="50" t="s">
        <v>101</v>
      </c>
      <c r="C54" s="51">
        <f t="shared" si="2"/>
        <v>650000</v>
      </c>
      <c r="D54" s="51">
        <f t="shared" si="3"/>
        <v>650000</v>
      </c>
      <c r="E54" s="51">
        <v>0</v>
      </c>
      <c r="F54" s="51">
        <v>0</v>
      </c>
      <c r="G54" s="51">
        <v>0</v>
      </c>
      <c r="H54" s="51">
        <v>650000</v>
      </c>
      <c r="I54" s="51">
        <v>0</v>
      </c>
      <c r="J54" s="52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</row>
    <row r="55" spans="1:20" ht="22.5" customHeight="1" x14ac:dyDescent="0.25">
      <c r="A55" s="74">
        <v>44</v>
      </c>
      <c r="B55" s="50" t="s">
        <v>1198</v>
      </c>
      <c r="C55" s="51">
        <f t="shared" si="2"/>
        <v>8705682.040000001</v>
      </c>
      <c r="D55" s="51">
        <f t="shared" si="3"/>
        <v>1230810</v>
      </c>
      <c r="E55" s="51">
        <v>1230810</v>
      </c>
      <c r="F55" s="51">
        <v>0</v>
      </c>
      <c r="G55" s="51">
        <v>0</v>
      </c>
      <c r="H55" s="51">
        <v>0</v>
      </c>
      <c r="I55" s="51">
        <v>0</v>
      </c>
      <c r="J55" s="52">
        <v>0</v>
      </c>
      <c r="K55" s="51">
        <v>0</v>
      </c>
      <c r="L55" s="51">
        <v>5459606.4000000004</v>
      </c>
      <c r="M55" s="51">
        <v>0</v>
      </c>
      <c r="N55" s="51">
        <v>1793017.84</v>
      </c>
      <c r="O55" s="51">
        <v>0</v>
      </c>
      <c r="P55" s="51">
        <v>222247.8</v>
      </c>
      <c r="Q55" s="51">
        <v>0</v>
      </c>
      <c r="R55" s="51">
        <v>0</v>
      </c>
      <c r="S55" s="51">
        <v>0</v>
      </c>
      <c r="T55" s="51">
        <v>0</v>
      </c>
    </row>
    <row r="56" spans="1:20" ht="22.5" customHeight="1" x14ac:dyDescent="0.25">
      <c r="A56" s="74">
        <v>45</v>
      </c>
      <c r="B56" s="50" t="s">
        <v>1199</v>
      </c>
      <c r="C56" s="51">
        <f t="shared" si="2"/>
        <v>2747023.35</v>
      </c>
      <c r="D56" s="51">
        <f t="shared" si="3"/>
        <v>2499738</v>
      </c>
      <c r="E56" s="51">
        <v>0</v>
      </c>
      <c r="F56" s="51">
        <v>2499738</v>
      </c>
      <c r="G56" s="51">
        <v>0</v>
      </c>
      <c r="H56" s="51">
        <v>0</v>
      </c>
      <c r="I56" s="51">
        <v>0</v>
      </c>
      <c r="J56" s="52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247285.35</v>
      </c>
      <c r="Q56" s="51">
        <v>0</v>
      </c>
      <c r="R56" s="51">
        <v>0</v>
      </c>
      <c r="S56" s="51">
        <v>0</v>
      </c>
      <c r="T56" s="51">
        <v>0</v>
      </c>
    </row>
    <row r="57" spans="1:20" ht="22.5" customHeight="1" x14ac:dyDescent="0.25">
      <c r="A57" s="74">
        <v>46</v>
      </c>
      <c r="B57" s="50" t="s">
        <v>104</v>
      </c>
      <c r="C57" s="51">
        <f t="shared" si="2"/>
        <v>1260481.46</v>
      </c>
      <c r="D57" s="51">
        <f t="shared" si="3"/>
        <v>1260481.46</v>
      </c>
      <c r="E57" s="51">
        <v>1260481.46</v>
      </c>
      <c r="F57" s="51">
        <v>0</v>
      </c>
      <c r="G57" s="51">
        <v>0</v>
      </c>
      <c r="H57" s="51">
        <v>0</v>
      </c>
      <c r="I57" s="51">
        <v>0</v>
      </c>
      <c r="J57" s="52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</row>
    <row r="58" spans="1:20" ht="22.5" customHeight="1" x14ac:dyDescent="0.25">
      <c r="A58" s="74">
        <v>47</v>
      </c>
      <c r="B58" s="50" t="s">
        <v>105</v>
      </c>
      <c r="C58" s="51">
        <f t="shared" si="2"/>
        <v>6317203.2000000002</v>
      </c>
      <c r="D58" s="51">
        <f t="shared" si="3"/>
        <v>6317203.2000000002</v>
      </c>
      <c r="E58" s="51">
        <v>0</v>
      </c>
      <c r="F58" s="51">
        <v>6317203.2000000002</v>
      </c>
      <c r="G58" s="51">
        <v>0</v>
      </c>
      <c r="H58" s="51">
        <v>0</v>
      </c>
      <c r="I58" s="51">
        <v>0</v>
      </c>
      <c r="J58" s="52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</row>
    <row r="59" spans="1:20" ht="22.5" customHeight="1" x14ac:dyDescent="0.25">
      <c r="A59" s="74">
        <v>48</v>
      </c>
      <c r="B59" s="50" t="s">
        <v>106</v>
      </c>
      <c r="C59" s="51">
        <f t="shared" si="2"/>
        <v>2279826.65</v>
      </c>
      <c r="D59" s="51">
        <f t="shared" si="3"/>
        <v>2279826.65</v>
      </c>
      <c r="E59" s="51">
        <v>2279826.65</v>
      </c>
      <c r="F59" s="51">
        <v>0</v>
      </c>
      <c r="G59" s="51">
        <v>0</v>
      </c>
      <c r="H59" s="51">
        <v>0</v>
      </c>
      <c r="I59" s="51">
        <v>0</v>
      </c>
      <c r="J59" s="52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</row>
    <row r="60" spans="1:20" ht="22.5" customHeight="1" x14ac:dyDescent="0.25">
      <c r="A60" s="74">
        <v>49</v>
      </c>
      <c r="B60" s="50" t="s">
        <v>107</v>
      </c>
      <c r="C60" s="51">
        <f t="shared" si="2"/>
        <v>2506024.7999999998</v>
      </c>
      <c r="D60" s="51">
        <f t="shared" si="3"/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2">
        <v>0</v>
      </c>
      <c r="K60" s="51">
        <v>0</v>
      </c>
      <c r="L60" s="51">
        <v>0</v>
      </c>
      <c r="M60" s="51">
        <v>0</v>
      </c>
      <c r="N60" s="51">
        <v>2506024.7999999998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</row>
    <row r="61" spans="1:20" ht="22.5" customHeight="1" x14ac:dyDescent="0.25">
      <c r="A61" s="74">
        <v>50</v>
      </c>
      <c r="B61" s="50" t="s">
        <v>108</v>
      </c>
      <c r="C61" s="51">
        <f t="shared" si="2"/>
        <v>906148</v>
      </c>
      <c r="D61" s="51">
        <f t="shared" si="3"/>
        <v>906148</v>
      </c>
      <c r="E61" s="51">
        <v>0</v>
      </c>
      <c r="F61" s="51">
        <v>906148</v>
      </c>
      <c r="G61" s="51">
        <v>0</v>
      </c>
      <c r="H61" s="51">
        <v>0</v>
      </c>
      <c r="I61" s="51">
        <v>0</v>
      </c>
      <c r="J61" s="52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</row>
    <row r="62" spans="1:20" ht="22.5" customHeight="1" x14ac:dyDescent="0.25">
      <c r="A62" s="74">
        <v>51</v>
      </c>
      <c r="B62" s="50" t="s">
        <v>1200</v>
      </c>
      <c r="C62" s="51">
        <f t="shared" si="2"/>
        <v>126683.84</v>
      </c>
      <c r="D62" s="51">
        <f t="shared" si="3"/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2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126683.84</v>
      </c>
      <c r="Q62" s="51">
        <v>0</v>
      </c>
      <c r="R62" s="51">
        <v>0</v>
      </c>
      <c r="S62" s="51">
        <v>0</v>
      </c>
      <c r="T62" s="51">
        <v>0</v>
      </c>
    </row>
    <row r="63" spans="1:20" ht="22.5" customHeight="1" x14ac:dyDescent="0.25">
      <c r="A63" s="74">
        <v>52</v>
      </c>
      <c r="B63" s="50" t="s">
        <v>112</v>
      </c>
      <c r="C63" s="51">
        <f t="shared" si="2"/>
        <v>4138117.15</v>
      </c>
      <c r="D63" s="51">
        <f t="shared" si="3"/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2">
        <v>0</v>
      </c>
      <c r="K63" s="51">
        <v>0</v>
      </c>
      <c r="L63" s="51">
        <v>4138117.15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</row>
    <row r="64" spans="1:20" ht="22.5" customHeight="1" x14ac:dyDescent="0.25">
      <c r="A64" s="74">
        <v>53</v>
      </c>
      <c r="B64" s="50" t="s">
        <v>1201</v>
      </c>
      <c r="C64" s="51">
        <f t="shared" si="2"/>
        <v>10845795.110000001</v>
      </c>
      <c r="D64" s="51">
        <f t="shared" si="3"/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2">
        <v>4</v>
      </c>
      <c r="K64" s="51">
        <v>10573127.98</v>
      </c>
      <c r="L64" s="51">
        <v>0</v>
      </c>
      <c r="M64" s="51">
        <v>0</v>
      </c>
      <c r="N64" s="51">
        <v>0</v>
      </c>
      <c r="O64" s="51">
        <v>0</v>
      </c>
      <c r="P64" s="51">
        <v>272667.13</v>
      </c>
      <c r="Q64" s="51">
        <v>0</v>
      </c>
      <c r="R64" s="51">
        <v>0</v>
      </c>
      <c r="S64" s="51">
        <v>0</v>
      </c>
      <c r="T64" s="51">
        <v>0</v>
      </c>
    </row>
    <row r="65" spans="1:20" ht="22.5" customHeight="1" x14ac:dyDescent="0.25">
      <c r="A65" s="74">
        <v>54</v>
      </c>
      <c r="B65" s="50" t="s">
        <v>113</v>
      </c>
      <c r="C65" s="51">
        <f t="shared" si="2"/>
        <v>8182817</v>
      </c>
      <c r="D65" s="51">
        <f t="shared" si="3"/>
        <v>8182817</v>
      </c>
      <c r="E65" s="51">
        <v>0</v>
      </c>
      <c r="F65" s="51">
        <v>6441365</v>
      </c>
      <c r="G65" s="51">
        <v>1741452</v>
      </c>
      <c r="H65" s="51">
        <v>0</v>
      </c>
      <c r="I65" s="51">
        <v>0</v>
      </c>
      <c r="J65" s="52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</row>
    <row r="66" spans="1:20" ht="22.5" customHeight="1" x14ac:dyDescent="0.25">
      <c r="A66" s="74">
        <v>55</v>
      </c>
      <c r="B66" s="50" t="s">
        <v>116</v>
      </c>
      <c r="C66" s="51">
        <f t="shared" si="2"/>
        <v>4291105.75</v>
      </c>
      <c r="D66" s="51">
        <f t="shared" si="3"/>
        <v>3365142</v>
      </c>
      <c r="E66" s="51">
        <v>2275928.4</v>
      </c>
      <c r="F66" s="51">
        <v>0</v>
      </c>
      <c r="G66" s="51">
        <v>303164.40000000002</v>
      </c>
      <c r="H66" s="51">
        <v>302931.59999999998</v>
      </c>
      <c r="I66" s="51">
        <v>483117.6</v>
      </c>
      <c r="J66" s="52">
        <v>0</v>
      </c>
      <c r="K66" s="51">
        <v>0</v>
      </c>
      <c r="L66" s="51">
        <v>0</v>
      </c>
      <c r="M66" s="51">
        <v>0</v>
      </c>
      <c r="N66" s="51">
        <v>925963.75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</row>
    <row r="67" spans="1:20" ht="22.5" customHeight="1" x14ac:dyDescent="0.25">
      <c r="A67" s="74">
        <v>56</v>
      </c>
      <c r="B67" s="50" t="s">
        <v>1202</v>
      </c>
      <c r="C67" s="51">
        <f t="shared" si="2"/>
        <v>7348472.1699999999</v>
      </c>
      <c r="D67" s="51">
        <f t="shared" si="3"/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2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271229.58</v>
      </c>
      <c r="Q67" s="51">
        <v>0</v>
      </c>
      <c r="R67" s="51">
        <v>0</v>
      </c>
      <c r="S67" s="51">
        <v>7077242.5899999999</v>
      </c>
      <c r="T67" s="51">
        <v>0</v>
      </c>
    </row>
    <row r="68" spans="1:20" ht="22.5" customHeight="1" x14ac:dyDescent="0.25">
      <c r="A68" s="74">
        <v>57</v>
      </c>
      <c r="B68" s="50" t="s">
        <v>1203</v>
      </c>
      <c r="C68" s="51">
        <f t="shared" si="2"/>
        <v>58137.91</v>
      </c>
      <c r="D68" s="51">
        <f t="shared" si="3"/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2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58137.91</v>
      </c>
      <c r="Q68" s="51">
        <v>0</v>
      </c>
      <c r="R68" s="51">
        <v>0</v>
      </c>
      <c r="S68" s="51">
        <v>0</v>
      </c>
      <c r="T68" s="51">
        <v>0</v>
      </c>
    </row>
    <row r="69" spans="1:20" ht="22.5" customHeight="1" x14ac:dyDescent="0.25">
      <c r="A69" s="74">
        <v>58</v>
      </c>
      <c r="B69" s="50" t="s">
        <v>121</v>
      </c>
      <c r="C69" s="51">
        <f t="shared" si="2"/>
        <v>1949598.78</v>
      </c>
      <c r="D69" s="51">
        <f t="shared" si="3"/>
        <v>1949598.78</v>
      </c>
      <c r="E69" s="51">
        <v>1949598.78</v>
      </c>
      <c r="F69" s="51">
        <v>0</v>
      </c>
      <c r="G69" s="51">
        <v>0</v>
      </c>
      <c r="H69" s="51">
        <v>0</v>
      </c>
      <c r="I69" s="51">
        <v>0</v>
      </c>
      <c r="J69" s="52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</row>
    <row r="70" spans="1:20" ht="22.5" customHeight="1" x14ac:dyDescent="0.25">
      <c r="A70" s="74">
        <v>59</v>
      </c>
      <c r="B70" s="50" t="s">
        <v>122</v>
      </c>
      <c r="C70" s="51">
        <f t="shared" si="2"/>
        <v>1843159.2</v>
      </c>
      <c r="D70" s="51">
        <f t="shared" si="3"/>
        <v>1843159.2</v>
      </c>
      <c r="E70" s="51">
        <v>0</v>
      </c>
      <c r="F70" s="51">
        <v>1843159.2</v>
      </c>
      <c r="G70" s="51">
        <v>0</v>
      </c>
      <c r="H70" s="51">
        <v>0</v>
      </c>
      <c r="I70" s="51">
        <v>0</v>
      </c>
      <c r="J70" s="52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</row>
    <row r="71" spans="1:20" ht="22.5" customHeight="1" x14ac:dyDescent="0.25">
      <c r="A71" s="74">
        <v>60</v>
      </c>
      <c r="B71" s="50" t="s">
        <v>1204</v>
      </c>
      <c r="C71" s="51">
        <f t="shared" si="2"/>
        <v>1543732.4400000002</v>
      </c>
      <c r="D71" s="51">
        <f t="shared" si="3"/>
        <v>1307271.6000000001</v>
      </c>
      <c r="E71" s="51">
        <v>0</v>
      </c>
      <c r="F71" s="51">
        <v>1307271.6000000001</v>
      </c>
      <c r="G71" s="51">
        <v>0</v>
      </c>
      <c r="H71" s="51">
        <v>0</v>
      </c>
      <c r="I71" s="51">
        <v>0</v>
      </c>
      <c r="J71" s="52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236460.84</v>
      </c>
      <c r="Q71" s="51">
        <v>0</v>
      </c>
      <c r="R71" s="51">
        <v>0</v>
      </c>
      <c r="S71" s="51">
        <v>0</v>
      </c>
      <c r="T71" s="51">
        <v>0</v>
      </c>
    </row>
    <row r="72" spans="1:20" ht="22.5" customHeight="1" x14ac:dyDescent="0.25">
      <c r="A72" s="74">
        <v>61</v>
      </c>
      <c r="B72" s="50" t="s">
        <v>1006</v>
      </c>
      <c r="C72" s="51">
        <f t="shared" si="2"/>
        <v>1947291.79</v>
      </c>
      <c r="D72" s="51">
        <f t="shared" si="3"/>
        <v>1947291.79</v>
      </c>
      <c r="E72" s="51">
        <v>0</v>
      </c>
      <c r="F72" s="51">
        <v>0</v>
      </c>
      <c r="G72" s="51">
        <v>1947291.79</v>
      </c>
      <c r="H72" s="51">
        <v>0</v>
      </c>
      <c r="I72" s="51">
        <v>0</v>
      </c>
      <c r="J72" s="52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</row>
    <row r="73" spans="1:20" ht="22.5" customHeight="1" x14ac:dyDescent="0.25">
      <c r="A73" s="74">
        <v>62</v>
      </c>
      <c r="B73" s="50" t="s">
        <v>1205</v>
      </c>
      <c r="C73" s="51">
        <f t="shared" si="2"/>
        <v>4362697.26</v>
      </c>
      <c r="D73" s="51">
        <f t="shared" si="3"/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2">
        <v>0</v>
      </c>
      <c r="K73" s="51">
        <v>0</v>
      </c>
      <c r="L73" s="51">
        <v>4178817.6</v>
      </c>
      <c r="M73" s="51">
        <v>0</v>
      </c>
      <c r="N73" s="51">
        <v>0</v>
      </c>
      <c r="O73" s="51">
        <v>0</v>
      </c>
      <c r="P73" s="51">
        <v>183879.66</v>
      </c>
      <c r="Q73" s="51">
        <v>0</v>
      </c>
      <c r="R73" s="51">
        <v>0</v>
      </c>
      <c r="S73" s="51">
        <v>0</v>
      </c>
      <c r="T73" s="51">
        <v>0</v>
      </c>
    </row>
    <row r="74" spans="1:20" ht="22.5" customHeight="1" x14ac:dyDescent="0.25">
      <c r="A74" s="74">
        <v>63</v>
      </c>
      <c r="B74" s="50" t="s">
        <v>127</v>
      </c>
      <c r="C74" s="51">
        <f t="shared" si="2"/>
        <v>2751196.8</v>
      </c>
      <c r="D74" s="51">
        <f t="shared" si="3"/>
        <v>2751196.8</v>
      </c>
      <c r="E74" s="51">
        <v>0</v>
      </c>
      <c r="F74" s="51">
        <v>2751196.8</v>
      </c>
      <c r="G74" s="51">
        <v>0</v>
      </c>
      <c r="H74" s="51">
        <v>0</v>
      </c>
      <c r="I74" s="51">
        <v>0</v>
      </c>
      <c r="J74" s="52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</row>
    <row r="75" spans="1:20" ht="22.5" customHeight="1" x14ac:dyDescent="0.25">
      <c r="A75" s="74">
        <v>64</v>
      </c>
      <c r="B75" s="50" t="s">
        <v>128</v>
      </c>
      <c r="C75" s="51">
        <f t="shared" si="2"/>
        <v>4969404.12</v>
      </c>
      <c r="D75" s="51">
        <f t="shared" si="3"/>
        <v>4969404.12</v>
      </c>
      <c r="E75" s="51">
        <v>0</v>
      </c>
      <c r="F75" s="51">
        <v>3705932.43</v>
      </c>
      <c r="G75" s="51">
        <v>695557.53</v>
      </c>
      <c r="H75" s="51">
        <v>567914.16</v>
      </c>
      <c r="I75" s="51">
        <v>0</v>
      </c>
      <c r="J75" s="52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</row>
    <row r="76" spans="1:20" ht="22.5" customHeight="1" x14ac:dyDescent="0.25">
      <c r="A76" s="74">
        <v>65</v>
      </c>
      <c r="B76" s="50" t="s">
        <v>1206</v>
      </c>
      <c r="C76" s="51">
        <f t="shared" ref="C76:C139" si="4">D76+K76+L76+M76+N76+O76+P76+Q76+R76+S76+T76</f>
        <v>3581463.81</v>
      </c>
      <c r="D76" s="51">
        <f t="shared" ref="D76:D139" si="5">SUM(E76:I76)</f>
        <v>3133092</v>
      </c>
      <c r="E76" s="51">
        <v>0</v>
      </c>
      <c r="F76" s="51">
        <v>3133092</v>
      </c>
      <c r="G76" s="51">
        <v>0</v>
      </c>
      <c r="H76" s="51">
        <v>0</v>
      </c>
      <c r="I76" s="51">
        <v>0</v>
      </c>
      <c r="J76" s="52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448371.81</v>
      </c>
      <c r="Q76" s="51">
        <v>0</v>
      </c>
      <c r="R76" s="51">
        <v>0</v>
      </c>
      <c r="S76" s="51">
        <v>0</v>
      </c>
      <c r="T76" s="51">
        <v>0</v>
      </c>
    </row>
    <row r="77" spans="1:20" ht="22.5" customHeight="1" x14ac:dyDescent="0.25">
      <c r="A77" s="74">
        <v>66</v>
      </c>
      <c r="B77" s="50" t="s">
        <v>1207</v>
      </c>
      <c r="C77" s="51">
        <f t="shared" si="4"/>
        <v>1903847.02</v>
      </c>
      <c r="D77" s="51">
        <f t="shared" si="5"/>
        <v>1466907.6</v>
      </c>
      <c r="E77" s="51">
        <v>0</v>
      </c>
      <c r="F77" s="51">
        <v>1466907.6</v>
      </c>
      <c r="G77" s="51">
        <v>0</v>
      </c>
      <c r="H77" s="51">
        <v>0</v>
      </c>
      <c r="I77" s="51">
        <v>0</v>
      </c>
      <c r="J77" s="52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436939.42</v>
      </c>
      <c r="Q77" s="51">
        <v>0</v>
      </c>
      <c r="R77" s="51">
        <v>0</v>
      </c>
      <c r="S77" s="51">
        <v>0</v>
      </c>
      <c r="T77" s="51">
        <v>0</v>
      </c>
    </row>
    <row r="78" spans="1:20" ht="22.5" customHeight="1" x14ac:dyDescent="0.25">
      <c r="A78" s="74">
        <v>67</v>
      </c>
      <c r="B78" s="50" t="s">
        <v>131</v>
      </c>
      <c r="C78" s="51">
        <f t="shared" si="4"/>
        <v>4168381.2</v>
      </c>
      <c r="D78" s="51">
        <f t="shared" si="5"/>
        <v>4168381.2</v>
      </c>
      <c r="E78" s="51">
        <v>0</v>
      </c>
      <c r="F78" s="51">
        <v>3350328</v>
      </c>
      <c r="G78" s="51">
        <v>818053.2</v>
      </c>
      <c r="H78" s="51">
        <v>0</v>
      </c>
      <c r="I78" s="51">
        <v>0</v>
      </c>
      <c r="J78" s="52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</row>
    <row r="79" spans="1:20" ht="22.5" customHeight="1" x14ac:dyDescent="0.25">
      <c r="A79" s="74">
        <v>68</v>
      </c>
      <c r="B79" s="50" t="s">
        <v>132</v>
      </c>
      <c r="C79" s="51">
        <f t="shared" si="4"/>
        <v>2929460</v>
      </c>
      <c r="D79" s="51">
        <f t="shared" si="5"/>
        <v>2929460</v>
      </c>
      <c r="E79" s="51">
        <v>0</v>
      </c>
      <c r="F79" s="51">
        <v>1489701.36</v>
      </c>
      <c r="G79" s="51">
        <v>427850.04</v>
      </c>
      <c r="H79" s="51">
        <v>463787.2</v>
      </c>
      <c r="I79" s="51">
        <v>548121.4</v>
      </c>
      <c r="J79" s="52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</row>
    <row r="80" spans="1:20" ht="22.5" customHeight="1" x14ac:dyDescent="0.25">
      <c r="A80" s="74">
        <v>69</v>
      </c>
      <c r="B80" s="50" t="s">
        <v>1208</v>
      </c>
      <c r="C80" s="51">
        <f t="shared" si="4"/>
        <v>2502535.08</v>
      </c>
      <c r="D80" s="51">
        <f t="shared" si="5"/>
        <v>2236760.4</v>
      </c>
      <c r="E80" s="51">
        <v>0</v>
      </c>
      <c r="F80" s="51">
        <v>2236760.4</v>
      </c>
      <c r="G80" s="51">
        <v>0</v>
      </c>
      <c r="H80" s="51">
        <v>0</v>
      </c>
      <c r="I80" s="51">
        <v>0</v>
      </c>
      <c r="J80" s="52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265774.68</v>
      </c>
      <c r="Q80" s="51">
        <v>0</v>
      </c>
      <c r="R80" s="51">
        <v>0</v>
      </c>
      <c r="S80" s="51">
        <v>0</v>
      </c>
      <c r="T80" s="51">
        <v>0</v>
      </c>
    </row>
    <row r="81" spans="1:20" ht="22.5" customHeight="1" x14ac:dyDescent="0.25">
      <c r="A81" s="74">
        <v>70</v>
      </c>
      <c r="B81" s="50" t="s">
        <v>134</v>
      </c>
      <c r="C81" s="51">
        <f t="shared" si="4"/>
        <v>1940858.6800000002</v>
      </c>
      <c r="D81" s="51">
        <f t="shared" si="5"/>
        <v>1940858.6800000002</v>
      </c>
      <c r="E81" s="51">
        <v>0</v>
      </c>
      <c r="F81" s="51">
        <v>0</v>
      </c>
      <c r="G81" s="51">
        <v>989690.12</v>
      </c>
      <c r="H81" s="51">
        <v>951168.56</v>
      </c>
      <c r="I81" s="51">
        <v>0</v>
      </c>
      <c r="J81" s="52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</row>
    <row r="82" spans="1:20" ht="22.5" customHeight="1" x14ac:dyDescent="0.25">
      <c r="A82" s="74">
        <v>71</v>
      </c>
      <c r="B82" s="50" t="s">
        <v>135</v>
      </c>
      <c r="C82" s="51">
        <f t="shared" si="4"/>
        <v>9795746.4000000004</v>
      </c>
      <c r="D82" s="51">
        <f t="shared" si="5"/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2">
        <v>0</v>
      </c>
      <c r="K82" s="51">
        <v>0</v>
      </c>
      <c r="L82" s="51">
        <v>9795746.4000000004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</row>
    <row r="83" spans="1:20" ht="22.5" customHeight="1" x14ac:dyDescent="0.25">
      <c r="A83" s="74">
        <v>72</v>
      </c>
      <c r="B83" s="50" t="s">
        <v>137</v>
      </c>
      <c r="C83" s="51">
        <f t="shared" si="4"/>
        <v>1751259</v>
      </c>
      <c r="D83" s="51">
        <f t="shared" si="5"/>
        <v>1751259</v>
      </c>
      <c r="E83" s="51">
        <v>1751259</v>
      </c>
      <c r="F83" s="51">
        <v>0</v>
      </c>
      <c r="G83" s="51">
        <v>0</v>
      </c>
      <c r="H83" s="51">
        <v>0</v>
      </c>
      <c r="I83" s="51">
        <v>0</v>
      </c>
      <c r="J83" s="52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</row>
    <row r="84" spans="1:20" ht="22.5" customHeight="1" x14ac:dyDescent="0.25">
      <c r="A84" s="74">
        <v>73</v>
      </c>
      <c r="B84" s="50" t="s">
        <v>136</v>
      </c>
      <c r="C84" s="51">
        <f t="shared" si="4"/>
        <v>1750610.26</v>
      </c>
      <c r="D84" s="51">
        <f t="shared" si="5"/>
        <v>1750610.26</v>
      </c>
      <c r="E84" s="51">
        <v>0</v>
      </c>
      <c r="F84" s="51">
        <v>1750610.26</v>
      </c>
      <c r="G84" s="51">
        <v>0</v>
      </c>
      <c r="H84" s="51">
        <v>0</v>
      </c>
      <c r="I84" s="51">
        <v>0</v>
      </c>
      <c r="J84" s="52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</row>
    <row r="85" spans="1:20" ht="22.5" customHeight="1" x14ac:dyDescent="0.25">
      <c r="A85" s="74">
        <v>74</v>
      </c>
      <c r="B85" s="50" t="s">
        <v>1209</v>
      </c>
      <c r="C85" s="51">
        <f t="shared" si="4"/>
        <v>6334670.9800000004</v>
      </c>
      <c r="D85" s="51">
        <f t="shared" si="5"/>
        <v>5789021.8300000001</v>
      </c>
      <c r="E85" s="51">
        <v>0</v>
      </c>
      <c r="F85" s="51">
        <v>0</v>
      </c>
      <c r="G85" s="51">
        <v>1776121.8</v>
      </c>
      <c r="H85" s="51">
        <v>561917.03</v>
      </c>
      <c r="I85" s="51">
        <v>3450983</v>
      </c>
      <c r="J85" s="52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545649.15</v>
      </c>
      <c r="Q85" s="51">
        <v>0</v>
      </c>
      <c r="R85" s="51">
        <v>0</v>
      </c>
      <c r="S85" s="51">
        <v>0</v>
      </c>
      <c r="T85" s="51">
        <v>0</v>
      </c>
    </row>
    <row r="86" spans="1:20" ht="22.5" customHeight="1" x14ac:dyDescent="0.25">
      <c r="A86" s="74">
        <v>75</v>
      </c>
      <c r="B86" s="50" t="s">
        <v>139</v>
      </c>
      <c r="C86" s="51">
        <f t="shared" si="4"/>
        <v>5413586.5099999998</v>
      </c>
      <c r="D86" s="51">
        <f t="shared" si="5"/>
        <v>2623546.7999999998</v>
      </c>
      <c r="E86" s="51">
        <v>0</v>
      </c>
      <c r="F86" s="51">
        <v>0</v>
      </c>
      <c r="G86" s="51">
        <v>1311773.3999999999</v>
      </c>
      <c r="H86" s="51">
        <v>1311773.3999999999</v>
      </c>
      <c r="I86" s="51">
        <v>0</v>
      </c>
      <c r="J86" s="52">
        <v>0</v>
      </c>
      <c r="K86" s="51">
        <v>0</v>
      </c>
      <c r="L86" s="51">
        <v>540057.71</v>
      </c>
      <c r="M86" s="51">
        <v>0</v>
      </c>
      <c r="N86" s="51">
        <v>2249982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</row>
    <row r="87" spans="1:20" ht="22.5" customHeight="1" x14ac:dyDescent="0.25">
      <c r="A87" s="74">
        <v>76</v>
      </c>
      <c r="B87" s="50" t="s">
        <v>140</v>
      </c>
      <c r="C87" s="51">
        <f t="shared" si="4"/>
        <v>824387.71</v>
      </c>
      <c r="D87" s="51">
        <f t="shared" si="5"/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2">
        <v>0</v>
      </c>
      <c r="K87" s="51">
        <v>0</v>
      </c>
      <c r="L87" s="51">
        <v>0</v>
      </c>
      <c r="M87" s="51">
        <v>0</v>
      </c>
      <c r="N87" s="51">
        <v>824387.71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</row>
    <row r="88" spans="1:20" ht="22.5" customHeight="1" x14ac:dyDescent="0.25">
      <c r="A88" s="74">
        <v>77</v>
      </c>
      <c r="B88" s="50" t="s">
        <v>141</v>
      </c>
      <c r="C88" s="51">
        <f t="shared" si="4"/>
        <v>2377661.3200000003</v>
      </c>
      <c r="D88" s="51">
        <f t="shared" si="5"/>
        <v>2017661.32</v>
      </c>
      <c r="E88" s="51">
        <v>2017661.32</v>
      </c>
      <c r="F88" s="51">
        <v>0</v>
      </c>
      <c r="G88" s="51">
        <v>0</v>
      </c>
      <c r="H88" s="51">
        <v>0</v>
      </c>
      <c r="I88" s="51">
        <v>0</v>
      </c>
      <c r="J88" s="52">
        <v>0</v>
      </c>
      <c r="K88" s="51">
        <v>0</v>
      </c>
      <c r="L88" s="51">
        <v>0</v>
      </c>
      <c r="M88" s="51">
        <v>0</v>
      </c>
      <c r="N88" s="51">
        <v>360000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</row>
    <row r="89" spans="1:20" ht="22.5" customHeight="1" x14ac:dyDescent="0.25">
      <c r="A89" s="74">
        <v>78</v>
      </c>
      <c r="B89" s="50" t="s">
        <v>142</v>
      </c>
      <c r="C89" s="51">
        <f t="shared" si="4"/>
        <v>2956534.8600000003</v>
      </c>
      <c r="D89" s="51">
        <f t="shared" si="5"/>
        <v>2956534.8600000003</v>
      </c>
      <c r="E89" s="51">
        <v>1698629.26</v>
      </c>
      <c r="F89" s="51">
        <v>0</v>
      </c>
      <c r="G89" s="51">
        <v>612120.4</v>
      </c>
      <c r="H89" s="51">
        <v>645785.19999999995</v>
      </c>
      <c r="I89" s="51">
        <v>0</v>
      </c>
      <c r="J89" s="52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</row>
    <row r="90" spans="1:20" ht="22.5" customHeight="1" x14ac:dyDescent="0.25">
      <c r="A90" s="74">
        <v>79</v>
      </c>
      <c r="B90" s="50" t="s">
        <v>1210</v>
      </c>
      <c r="C90" s="51">
        <f t="shared" si="4"/>
        <v>2787387.33</v>
      </c>
      <c r="D90" s="51">
        <f t="shared" si="5"/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2">
        <v>1</v>
      </c>
      <c r="K90" s="51">
        <v>2722893.18</v>
      </c>
      <c r="L90" s="51">
        <v>0</v>
      </c>
      <c r="M90" s="51">
        <v>0</v>
      </c>
      <c r="N90" s="51">
        <v>0</v>
      </c>
      <c r="O90" s="51">
        <v>0</v>
      </c>
      <c r="P90" s="51">
        <v>64494.15</v>
      </c>
      <c r="Q90" s="51">
        <v>0</v>
      </c>
      <c r="R90" s="51">
        <v>0</v>
      </c>
      <c r="S90" s="51">
        <v>0</v>
      </c>
      <c r="T90" s="51">
        <v>0</v>
      </c>
    </row>
    <row r="91" spans="1:20" ht="22.5" customHeight="1" x14ac:dyDescent="0.25">
      <c r="A91" s="74">
        <v>80</v>
      </c>
      <c r="B91" s="50" t="s">
        <v>1211</v>
      </c>
      <c r="C91" s="51">
        <f t="shared" si="4"/>
        <v>199585.87</v>
      </c>
      <c r="D91" s="51">
        <f t="shared" si="5"/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2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199585.87</v>
      </c>
      <c r="Q91" s="51">
        <v>0</v>
      </c>
      <c r="R91" s="51">
        <v>0</v>
      </c>
      <c r="S91" s="51">
        <v>0</v>
      </c>
      <c r="T91" s="51">
        <v>0</v>
      </c>
    </row>
    <row r="92" spans="1:20" ht="22.5" customHeight="1" x14ac:dyDescent="0.25">
      <c r="A92" s="74">
        <v>81</v>
      </c>
      <c r="B92" s="50" t="s">
        <v>145</v>
      </c>
      <c r="C92" s="51">
        <f t="shared" si="4"/>
        <v>2848299.78</v>
      </c>
      <c r="D92" s="51">
        <f t="shared" si="5"/>
        <v>2848299.78</v>
      </c>
      <c r="E92" s="51">
        <v>0</v>
      </c>
      <c r="F92" s="51">
        <v>0</v>
      </c>
      <c r="G92" s="51">
        <v>1802357.96</v>
      </c>
      <c r="H92" s="51">
        <v>1045941.82</v>
      </c>
      <c r="I92" s="51">
        <v>0</v>
      </c>
      <c r="J92" s="52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</row>
    <row r="93" spans="1:20" ht="22.5" customHeight="1" x14ac:dyDescent="0.25">
      <c r="A93" s="74">
        <v>82</v>
      </c>
      <c r="B93" s="50" t="s">
        <v>1212</v>
      </c>
      <c r="C93" s="51">
        <f t="shared" si="4"/>
        <v>236824.57</v>
      </c>
      <c r="D93" s="51">
        <f t="shared" si="5"/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2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236824.57</v>
      </c>
      <c r="Q93" s="51">
        <v>0</v>
      </c>
      <c r="R93" s="51">
        <v>0</v>
      </c>
      <c r="S93" s="51">
        <v>0</v>
      </c>
      <c r="T93" s="51">
        <v>0</v>
      </c>
    </row>
    <row r="94" spans="1:20" ht="22.5" customHeight="1" x14ac:dyDescent="0.25">
      <c r="A94" s="74">
        <v>83</v>
      </c>
      <c r="B94" s="50" t="s">
        <v>1213</v>
      </c>
      <c r="C94" s="51">
        <f t="shared" si="4"/>
        <v>12958955.9</v>
      </c>
      <c r="D94" s="51">
        <f t="shared" si="5"/>
        <v>4611449.24</v>
      </c>
      <c r="E94" s="51">
        <v>1985608.04</v>
      </c>
      <c r="F94" s="51">
        <v>2209564.7999999998</v>
      </c>
      <c r="G94" s="51">
        <v>0</v>
      </c>
      <c r="H94" s="51">
        <v>416276.4</v>
      </c>
      <c r="I94" s="51">
        <v>0</v>
      </c>
      <c r="J94" s="52">
        <v>0</v>
      </c>
      <c r="K94" s="51">
        <v>0</v>
      </c>
      <c r="L94" s="51">
        <v>5695960.7999999998</v>
      </c>
      <c r="M94" s="51">
        <v>0</v>
      </c>
      <c r="N94" s="51">
        <v>2520646.7999999998</v>
      </c>
      <c r="O94" s="51">
        <v>0</v>
      </c>
      <c r="P94" s="51">
        <v>130899.06</v>
      </c>
      <c r="Q94" s="51">
        <v>0</v>
      </c>
      <c r="R94" s="51">
        <v>0</v>
      </c>
      <c r="S94" s="51">
        <v>0</v>
      </c>
      <c r="T94" s="51">
        <v>0</v>
      </c>
    </row>
    <row r="95" spans="1:20" ht="22.5" customHeight="1" x14ac:dyDescent="0.25">
      <c r="A95" s="74">
        <v>84</v>
      </c>
      <c r="B95" s="50" t="s">
        <v>148</v>
      </c>
      <c r="C95" s="51">
        <f t="shared" si="4"/>
        <v>1872420.43</v>
      </c>
      <c r="D95" s="51">
        <f t="shared" si="5"/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2">
        <v>0</v>
      </c>
      <c r="K95" s="51">
        <v>0</v>
      </c>
      <c r="L95" s="51">
        <v>1872420.43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</row>
    <row r="96" spans="1:20" ht="22.5" customHeight="1" x14ac:dyDescent="0.25">
      <c r="A96" s="74">
        <v>85</v>
      </c>
      <c r="B96" s="50" t="s">
        <v>150</v>
      </c>
      <c r="C96" s="51">
        <f t="shared" si="4"/>
        <v>5473917.5999999996</v>
      </c>
      <c r="D96" s="51">
        <f t="shared" si="5"/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2">
        <v>0</v>
      </c>
      <c r="K96" s="51">
        <v>0</v>
      </c>
      <c r="L96" s="51">
        <v>0</v>
      </c>
      <c r="M96" s="51">
        <v>0</v>
      </c>
      <c r="N96" s="51">
        <v>5473917.5999999996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</row>
    <row r="97" spans="1:20" ht="22.5" customHeight="1" x14ac:dyDescent="0.25">
      <c r="A97" s="74">
        <v>86</v>
      </c>
      <c r="B97" s="50" t="s">
        <v>151</v>
      </c>
      <c r="C97" s="51">
        <f t="shared" si="4"/>
        <v>1046097.6</v>
      </c>
      <c r="D97" s="51">
        <f t="shared" si="5"/>
        <v>1046097.6</v>
      </c>
      <c r="E97" s="51">
        <v>1046097.6</v>
      </c>
      <c r="F97" s="51">
        <v>0</v>
      </c>
      <c r="G97" s="51">
        <v>0</v>
      </c>
      <c r="H97" s="51">
        <v>0</v>
      </c>
      <c r="I97" s="51">
        <v>0</v>
      </c>
      <c r="J97" s="52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</row>
    <row r="98" spans="1:20" ht="22.5" customHeight="1" x14ac:dyDescent="0.25">
      <c r="A98" s="74">
        <v>87</v>
      </c>
      <c r="B98" s="50" t="s">
        <v>152</v>
      </c>
      <c r="C98" s="51">
        <f t="shared" si="4"/>
        <v>14219807.6</v>
      </c>
      <c r="D98" s="51">
        <f t="shared" si="5"/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2">
        <v>0</v>
      </c>
      <c r="K98" s="51">
        <v>0</v>
      </c>
      <c r="L98" s="51">
        <v>14219807.6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</row>
    <row r="99" spans="1:20" ht="22.5" customHeight="1" x14ac:dyDescent="0.25">
      <c r="A99" s="74">
        <v>88</v>
      </c>
      <c r="B99" s="50" t="s">
        <v>154</v>
      </c>
      <c r="C99" s="51">
        <f t="shared" si="4"/>
        <v>4205890.8</v>
      </c>
      <c r="D99" s="51">
        <f t="shared" si="5"/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2">
        <v>0</v>
      </c>
      <c r="K99" s="51">
        <v>0</v>
      </c>
      <c r="L99" s="51">
        <v>4205890.8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</row>
    <row r="100" spans="1:20" ht="22.5" customHeight="1" x14ac:dyDescent="0.25">
      <c r="A100" s="74">
        <v>89</v>
      </c>
      <c r="B100" s="50" t="s">
        <v>1214</v>
      </c>
      <c r="C100" s="51">
        <f t="shared" si="4"/>
        <v>567552.67000000004</v>
      </c>
      <c r="D100" s="51">
        <f t="shared" si="5"/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2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567552.67000000004</v>
      </c>
      <c r="Q100" s="51">
        <v>0</v>
      </c>
      <c r="R100" s="51">
        <v>0</v>
      </c>
      <c r="S100" s="51">
        <v>0</v>
      </c>
      <c r="T100" s="51">
        <v>0</v>
      </c>
    </row>
    <row r="101" spans="1:20" ht="22.5" customHeight="1" x14ac:dyDescent="0.25">
      <c r="A101" s="74">
        <v>90</v>
      </c>
      <c r="B101" s="50" t="s">
        <v>157</v>
      </c>
      <c r="C101" s="51">
        <f t="shared" si="4"/>
        <v>1482117.28</v>
      </c>
      <c r="D101" s="51">
        <f t="shared" si="5"/>
        <v>1482117.28</v>
      </c>
      <c r="E101" s="51">
        <v>0</v>
      </c>
      <c r="F101" s="51">
        <v>0</v>
      </c>
      <c r="G101" s="51">
        <v>1482117.28</v>
      </c>
      <c r="H101" s="51">
        <v>0</v>
      </c>
      <c r="I101" s="51">
        <v>0</v>
      </c>
      <c r="J101" s="52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</row>
    <row r="102" spans="1:20" ht="22.5" customHeight="1" x14ac:dyDescent="0.25">
      <c r="A102" s="74">
        <v>91</v>
      </c>
      <c r="B102" s="50" t="s">
        <v>1215</v>
      </c>
      <c r="C102" s="51">
        <f t="shared" si="4"/>
        <v>275587.90999999997</v>
      </c>
      <c r="D102" s="51">
        <f t="shared" si="5"/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2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275587.90999999997</v>
      </c>
      <c r="Q102" s="51">
        <v>0</v>
      </c>
      <c r="R102" s="51">
        <v>0</v>
      </c>
      <c r="S102" s="51">
        <v>0</v>
      </c>
      <c r="T102" s="51">
        <v>0</v>
      </c>
    </row>
    <row r="103" spans="1:20" ht="22.5" customHeight="1" x14ac:dyDescent="0.25">
      <c r="A103" s="74">
        <v>92</v>
      </c>
      <c r="B103" s="50" t="s">
        <v>1216</v>
      </c>
      <c r="C103" s="51">
        <f t="shared" si="4"/>
        <v>3919730.47</v>
      </c>
      <c r="D103" s="51">
        <f t="shared" si="5"/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2">
        <v>0</v>
      </c>
      <c r="K103" s="51">
        <v>0</v>
      </c>
      <c r="L103" s="51">
        <v>3590605.2</v>
      </c>
      <c r="M103" s="51">
        <v>0</v>
      </c>
      <c r="N103" s="51">
        <v>0</v>
      </c>
      <c r="O103" s="51">
        <v>0</v>
      </c>
      <c r="P103" s="51">
        <v>329125.27</v>
      </c>
      <c r="Q103" s="51">
        <v>0</v>
      </c>
      <c r="R103" s="51">
        <v>0</v>
      </c>
      <c r="S103" s="51">
        <v>0</v>
      </c>
      <c r="T103" s="51">
        <v>0</v>
      </c>
    </row>
    <row r="104" spans="1:20" ht="22.5" customHeight="1" x14ac:dyDescent="0.25">
      <c r="A104" s="74">
        <v>93</v>
      </c>
      <c r="B104" s="50" t="s">
        <v>1217</v>
      </c>
      <c r="C104" s="51">
        <f t="shared" si="4"/>
        <v>269385.92</v>
      </c>
      <c r="D104" s="51">
        <f t="shared" si="5"/>
        <v>184716</v>
      </c>
      <c r="E104" s="51">
        <v>184716</v>
      </c>
      <c r="F104" s="51">
        <v>0</v>
      </c>
      <c r="G104" s="51">
        <v>0</v>
      </c>
      <c r="H104" s="51">
        <v>0</v>
      </c>
      <c r="I104" s="51">
        <v>0</v>
      </c>
      <c r="J104" s="52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84669.92</v>
      </c>
      <c r="Q104" s="51">
        <v>0</v>
      </c>
      <c r="R104" s="51">
        <v>0</v>
      </c>
      <c r="S104" s="51">
        <v>0</v>
      </c>
      <c r="T104" s="51">
        <v>0</v>
      </c>
    </row>
    <row r="105" spans="1:20" ht="22.5" customHeight="1" x14ac:dyDescent="0.25">
      <c r="A105" s="74">
        <v>94</v>
      </c>
      <c r="B105" s="50" t="s">
        <v>1218</v>
      </c>
      <c r="C105" s="51">
        <f t="shared" si="4"/>
        <v>661879.47</v>
      </c>
      <c r="D105" s="51">
        <f t="shared" si="5"/>
        <v>458077.2</v>
      </c>
      <c r="E105" s="51">
        <v>458077.2</v>
      </c>
      <c r="F105" s="51">
        <v>0</v>
      </c>
      <c r="G105" s="51">
        <v>0</v>
      </c>
      <c r="H105" s="51">
        <v>0</v>
      </c>
      <c r="I105" s="51">
        <v>0</v>
      </c>
      <c r="J105" s="52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203802.27</v>
      </c>
      <c r="Q105" s="51">
        <v>0</v>
      </c>
      <c r="R105" s="51">
        <v>0</v>
      </c>
      <c r="S105" s="51">
        <v>0</v>
      </c>
      <c r="T105" s="51">
        <v>0</v>
      </c>
    </row>
    <row r="106" spans="1:20" ht="22.5" customHeight="1" x14ac:dyDescent="0.25">
      <c r="A106" s="74">
        <v>95</v>
      </c>
      <c r="B106" s="50" t="s">
        <v>164</v>
      </c>
      <c r="C106" s="51">
        <f t="shared" si="4"/>
        <v>3707041.36</v>
      </c>
      <c r="D106" s="51">
        <f t="shared" si="5"/>
        <v>3707041.36</v>
      </c>
      <c r="E106" s="51">
        <v>0</v>
      </c>
      <c r="F106" s="51">
        <v>0</v>
      </c>
      <c r="G106" s="51">
        <v>1513648.8</v>
      </c>
      <c r="H106" s="51">
        <v>776328</v>
      </c>
      <c r="I106" s="51">
        <v>1417064.56</v>
      </c>
      <c r="J106" s="52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</row>
    <row r="107" spans="1:20" ht="22.5" customHeight="1" x14ac:dyDescent="0.25">
      <c r="A107" s="74">
        <v>96</v>
      </c>
      <c r="B107" s="50" t="s">
        <v>165</v>
      </c>
      <c r="C107" s="51">
        <f t="shared" si="4"/>
        <v>96839.37</v>
      </c>
      <c r="D107" s="51">
        <f t="shared" si="5"/>
        <v>96839.37</v>
      </c>
      <c r="E107" s="51">
        <v>0</v>
      </c>
      <c r="F107" s="51">
        <v>0</v>
      </c>
      <c r="G107" s="51">
        <v>0</v>
      </c>
      <c r="H107" s="51">
        <v>0</v>
      </c>
      <c r="I107" s="51">
        <v>96839.37</v>
      </c>
      <c r="J107" s="52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</row>
    <row r="108" spans="1:20" ht="22.5" customHeight="1" x14ac:dyDescent="0.25">
      <c r="A108" s="74">
        <v>97</v>
      </c>
      <c r="B108" s="50" t="s">
        <v>166</v>
      </c>
      <c r="C108" s="51">
        <f t="shared" si="4"/>
        <v>5802392.0900000008</v>
      </c>
      <c r="D108" s="51">
        <f t="shared" si="5"/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2">
        <v>0</v>
      </c>
      <c r="K108" s="51">
        <v>0</v>
      </c>
      <c r="L108" s="51">
        <v>5641807.4400000004</v>
      </c>
      <c r="M108" s="51">
        <v>0</v>
      </c>
      <c r="N108" s="51">
        <v>0</v>
      </c>
      <c r="O108" s="51">
        <v>0</v>
      </c>
      <c r="P108" s="51">
        <v>160584.65</v>
      </c>
      <c r="Q108" s="51">
        <v>0</v>
      </c>
      <c r="R108" s="51">
        <v>0</v>
      </c>
      <c r="S108" s="51">
        <v>0</v>
      </c>
      <c r="T108" s="51">
        <v>0</v>
      </c>
    </row>
    <row r="109" spans="1:20" ht="22.5" customHeight="1" x14ac:dyDescent="0.25">
      <c r="A109" s="74">
        <v>98</v>
      </c>
      <c r="B109" s="50" t="s">
        <v>167</v>
      </c>
      <c r="C109" s="51">
        <f t="shared" si="4"/>
        <v>5567218.2400000002</v>
      </c>
      <c r="D109" s="51">
        <f t="shared" si="5"/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2">
        <v>0</v>
      </c>
      <c r="K109" s="51">
        <v>0</v>
      </c>
      <c r="L109" s="51">
        <v>5405565.7400000002</v>
      </c>
      <c r="M109" s="51">
        <v>0</v>
      </c>
      <c r="N109" s="51">
        <v>0</v>
      </c>
      <c r="O109" s="51">
        <v>0</v>
      </c>
      <c r="P109" s="51">
        <v>161652.5</v>
      </c>
      <c r="Q109" s="51">
        <v>0</v>
      </c>
      <c r="R109" s="51">
        <v>0</v>
      </c>
      <c r="S109" s="51">
        <v>0</v>
      </c>
      <c r="T109" s="51">
        <v>0</v>
      </c>
    </row>
    <row r="110" spans="1:20" ht="22.5" customHeight="1" x14ac:dyDescent="0.25">
      <c r="A110" s="74">
        <v>99</v>
      </c>
      <c r="B110" s="50" t="s">
        <v>168</v>
      </c>
      <c r="C110" s="51">
        <f t="shared" si="4"/>
        <v>2685005.41</v>
      </c>
      <c r="D110" s="51">
        <f t="shared" si="5"/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2">
        <v>0</v>
      </c>
      <c r="K110" s="51">
        <v>0</v>
      </c>
      <c r="L110" s="51">
        <v>2685005.41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</row>
    <row r="111" spans="1:20" ht="22.5" customHeight="1" x14ac:dyDescent="0.25">
      <c r="A111" s="74">
        <v>100</v>
      </c>
      <c r="B111" s="50" t="s">
        <v>169</v>
      </c>
      <c r="C111" s="51">
        <f t="shared" si="4"/>
        <v>57200.4</v>
      </c>
      <c r="D111" s="51">
        <f t="shared" si="5"/>
        <v>57200.4</v>
      </c>
      <c r="E111" s="51">
        <v>0</v>
      </c>
      <c r="F111" s="51">
        <v>0</v>
      </c>
      <c r="G111" s="51">
        <v>0</v>
      </c>
      <c r="H111" s="51">
        <v>57200.4</v>
      </c>
      <c r="I111" s="51">
        <v>0</v>
      </c>
      <c r="J111" s="52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</row>
    <row r="112" spans="1:20" ht="22.5" customHeight="1" x14ac:dyDescent="0.25">
      <c r="A112" s="74">
        <v>101</v>
      </c>
      <c r="B112" s="50" t="s">
        <v>170</v>
      </c>
      <c r="C112" s="51">
        <f t="shared" si="4"/>
        <v>854944</v>
      </c>
      <c r="D112" s="51">
        <f t="shared" si="5"/>
        <v>854944</v>
      </c>
      <c r="E112" s="51">
        <v>0</v>
      </c>
      <c r="F112" s="51">
        <v>0</v>
      </c>
      <c r="G112" s="51">
        <v>854944</v>
      </c>
      <c r="H112" s="51">
        <v>0</v>
      </c>
      <c r="I112" s="51">
        <v>0</v>
      </c>
      <c r="J112" s="52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</row>
    <row r="113" spans="1:20" ht="22.5" customHeight="1" x14ac:dyDescent="0.25">
      <c r="A113" s="74">
        <v>102</v>
      </c>
      <c r="B113" s="50" t="s">
        <v>1219</v>
      </c>
      <c r="C113" s="51">
        <f t="shared" si="4"/>
        <v>100510.76</v>
      </c>
      <c r="D113" s="51">
        <f t="shared" si="5"/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2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100510.76</v>
      </c>
      <c r="Q113" s="51">
        <v>0</v>
      </c>
      <c r="R113" s="51">
        <v>0</v>
      </c>
      <c r="S113" s="51">
        <v>0</v>
      </c>
      <c r="T113" s="51">
        <v>0</v>
      </c>
    </row>
    <row r="114" spans="1:20" ht="22.5" customHeight="1" x14ac:dyDescent="0.25">
      <c r="A114" s="74">
        <v>103</v>
      </c>
      <c r="B114" s="50" t="s">
        <v>173</v>
      </c>
      <c r="C114" s="51">
        <f t="shared" si="4"/>
        <v>1590000</v>
      </c>
      <c r="D114" s="51">
        <f t="shared" si="5"/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2">
        <v>0</v>
      </c>
      <c r="K114" s="51">
        <v>0</v>
      </c>
      <c r="L114" s="51">
        <v>0</v>
      </c>
      <c r="M114" s="51">
        <v>0</v>
      </c>
      <c r="N114" s="51">
        <v>1590000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</row>
    <row r="115" spans="1:20" ht="22.5" customHeight="1" x14ac:dyDescent="0.25">
      <c r="A115" s="74">
        <v>104</v>
      </c>
      <c r="B115" s="50" t="s">
        <v>174</v>
      </c>
      <c r="C115" s="51">
        <f t="shared" si="4"/>
        <v>1381798.8</v>
      </c>
      <c r="D115" s="51">
        <f t="shared" si="5"/>
        <v>1381798.8</v>
      </c>
      <c r="E115" s="51">
        <v>0</v>
      </c>
      <c r="F115" s="51">
        <v>1381798.8</v>
      </c>
      <c r="G115" s="51">
        <v>0</v>
      </c>
      <c r="H115" s="51">
        <v>0</v>
      </c>
      <c r="I115" s="51">
        <v>0</v>
      </c>
      <c r="J115" s="52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</row>
    <row r="116" spans="1:20" ht="22.5" customHeight="1" x14ac:dyDescent="0.25">
      <c r="A116" s="74">
        <v>105</v>
      </c>
      <c r="B116" s="50" t="s">
        <v>176</v>
      </c>
      <c r="C116" s="51">
        <f t="shared" si="4"/>
        <v>2580769.2800000003</v>
      </c>
      <c r="D116" s="51">
        <f t="shared" si="5"/>
        <v>2580769.2800000003</v>
      </c>
      <c r="E116" s="51">
        <v>0</v>
      </c>
      <c r="F116" s="51">
        <v>1807426.75</v>
      </c>
      <c r="G116" s="51">
        <v>0</v>
      </c>
      <c r="H116" s="51">
        <v>773342.53</v>
      </c>
      <c r="I116" s="51">
        <v>0</v>
      </c>
      <c r="J116" s="52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</row>
    <row r="117" spans="1:20" ht="22.5" customHeight="1" x14ac:dyDescent="0.25">
      <c r="A117" s="74">
        <v>106</v>
      </c>
      <c r="B117" s="50" t="s">
        <v>1220</v>
      </c>
      <c r="C117" s="51">
        <f t="shared" si="4"/>
        <v>3364687.96</v>
      </c>
      <c r="D117" s="51">
        <f t="shared" si="5"/>
        <v>486307.8</v>
      </c>
      <c r="E117" s="51">
        <v>486307.8</v>
      </c>
      <c r="F117" s="51">
        <v>0</v>
      </c>
      <c r="G117" s="51">
        <v>0</v>
      </c>
      <c r="H117" s="51">
        <v>0</v>
      </c>
      <c r="I117" s="51">
        <v>0</v>
      </c>
      <c r="J117" s="52">
        <v>0</v>
      </c>
      <c r="K117" s="51">
        <v>0</v>
      </c>
      <c r="L117" s="51">
        <v>0</v>
      </c>
      <c r="M117" s="51">
        <v>0</v>
      </c>
      <c r="N117" s="51">
        <v>2725928.4</v>
      </c>
      <c r="O117" s="51">
        <v>0</v>
      </c>
      <c r="P117" s="51">
        <v>152451.76</v>
      </c>
      <c r="Q117" s="51">
        <v>0</v>
      </c>
      <c r="R117" s="51">
        <v>0</v>
      </c>
      <c r="S117" s="51">
        <v>0</v>
      </c>
      <c r="T117" s="51">
        <v>0</v>
      </c>
    </row>
    <row r="118" spans="1:20" ht="22.5" customHeight="1" x14ac:dyDescent="0.25">
      <c r="A118" s="74">
        <v>107</v>
      </c>
      <c r="B118" s="50" t="s">
        <v>1221</v>
      </c>
      <c r="C118" s="51">
        <f t="shared" si="4"/>
        <v>5976181.0099999998</v>
      </c>
      <c r="D118" s="51">
        <f t="shared" si="5"/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2">
        <v>0</v>
      </c>
      <c r="K118" s="51">
        <v>0</v>
      </c>
      <c r="L118" s="51">
        <v>5800630.6799999997</v>
      </c>
      <c r="M118" s="51">
        <v>0</v>
      </c>
      <c r="N118" s="51">
        <v>0</v>
      </c>
      <c r="O118" s="51">
        <v>0</v>
      </c>
      <c r="P118" s="51">
        <v>175550.33</v>
      </c>
      <c r="Q118" s="51">
        <v>0</v>
      </c>
      <c r="R118" s="51">
        <v>0</v>
      </c>
      <c r="S118" s="51">
        <v>0</v>
      </c>
      <c r="T118" s="51">
        <v>0</v>
      </c>
    </row>
    <row r="119" spans="1:20" ht="22.5" customHeight="1" x14ac:dyDescent="0.25">
      <c r="A119" s="74">
        <v>108</v>
      </c>
      <c r="B119" s="50" t="s">
        <v>1222</v>
      </c>
      <c r="C119" s="51">
        <f t="shared" si="4"/>
        <v>100963.26</v>
      </c>
      <c r="D119" s="51">
        <f t="shared" si="5"/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2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100963.26</v>
      </c>
      <c r="Q119" s="51">
        <v>0</v>
      </c>
      <c r="R119" s="51">
        <v>0</v>
      </c>
      <c r="S119" s="51">
        <v>0</v>
      </c>
      <c r="T119" s="51">
        <v>0</v>
      </c>
    </row>
    <row r="120" spans="1:20" ht="22.5" customHeight="1" x14ac:dyDescent="0.25">
      <c r="A120" s="74">
        <v>109</v>
      </c>
      <c r="B120" s="50" t="s">
        <v>182</v>
      </c>
      <c r="C120" s="51">
        <f t="shared" si="4"/>
        <v>2685005.41</v>
      </c>
      <c r="D120" s="51">
        <f t="shared" si="5"/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2">
        <v>0</v>
      </c>
      <c r="K120" s="51">
        <v>0</v>
      </c>
      <c r="L120" s="51">
        <v>2685005.41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</row>
    <row r="121" spans="1:20" ht="22.5" customHeight="1" x14ac:dyDescent="0.25">
      <c r="A121" s="74">
        <v>110</v>
      </c>
      <c r="B121" s="50" t="s">
        <v>183</v>
      </c>
      <c r="C121" s="51">
        <f t="shared" si="4"/>
        <v>1564928.96</v>
      </c>
      <c r="D121" s="51">
        <f t="shared" si="5"/>
        <v>1564928.96</v>
      </c>
      <c r="E121" s="51">
        <v>0</v>
      </c>
      <c r="F121" s="51">
        <v>1564928.96</v>
      </c>
      <c r="G121" s="51">
        <v>0</v>
      </c>
      <c r="H121" s="51">
        <v>0</v>
      </c>
      <c r="I121" s="51">
        <v>0</v>
      </c>
      <c r="J121" s="52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</row>
    <row r="122" spans="1:20" ht="22.5" customHeight="1" x14ac:dyDescent="0.25">
      <c r="A122" s="74">
        <v>111</v>
      </c>
      <c r="B122" s="50" t="s">
        <v>1007</v>
      </c>
      <c r="C122" s="51">
        <f t="shared" si="4"/>
        <v>3791240.85</v>
      </c>
      <c r="D122" s="51">
        <f t="shared" si="5"/>
        <v>3791240.85</v>
      </c>
      <c r="E122" s="51">
        <v>0</v>
      </c>
      <c r="F122" s="51">
        <v>3423842.85</v>
      </c>
      <c r="G122" s="51">
        <v>0</v>
      </c>
      <c r="H122" s="51">
        <v>0</v>
      </c>
      <c r="I122" s="51">
        <v>367398</v>
      </c>
      <c r="J122" s="52">
        <v>0</v>
      </c>
      <c r="K122" s="51">
        <v>0</v>
      </c>
      <c r="L122" s="51">
        <v>0</v>
      </c>
      <c r="M122" s="51">
        <v>0</v>
      </c>
      <c r="N122" s="51">
        <v>0</v>
      </c>
      <c r="O122" s="51">
        <v>0</v>
      </c>
      <c r="P122" s="51">
        <v>0</v>
      </c>
      <c r="Q122" s="51">
        <v>0</v>
      </c>
      <c r="R122" s="51">
        <v>0</v>
      </c>
      <c r="S122" s="51">
        <v>0</v>
      </c>
      <c r="T122" s="51">
        <v>0</v>
      </c>
    </row>
    <row r="123" spans="1:20" ht="22.5" customHeight="1" x14ac:dyDescent="0.25">
      <c r="A123" s="74">
        <v>112</v>
      </c>
      <c r="B123" s="50" t="s">
        <v>1223</v>
      </c>
      <c r="C123" s="51">
        <f t="shared" si="4"/>
        <v>981848.31</v>
      </c>
      <c r="D123" s="51">
        <f t="shared" si="5"/>
        <v>552603.6</v>
      </c>
      <c r="E123" s="51">
        <v>0</v>
      </c>
      <c r="F123" s="51">
        <v>0</v>
      </c>
      <c r="G123" s="51">
        <v>552603.6</v>
      </c>
      <c r="H123" s="51">
        <v>0</v>
      </c>
      <c r="I123" s="51">
        <v>0</v>
      </c>
      <c r="J123" s="52">
        <v>0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429244.71</v>
      </c>
      <c r="Q123" s="51">
        <v>0</v>
      </c>
      <c r="R123" s="51">
        <v>0</v>
      </c>
      <c r="S123" s="51">
        <v>0</v>
      </c>
      <c r="T123" s="51">
        <v>0</v>
      </c>
    </row>
    <row r="124" spans="1:20" ht="22.5" customHeight="1" x14ac:dyDescent="0.25">
      <c r="A124" s="74">
        <v>113</v>
      </c>
      <c r="B124" s="50" t="s">
        <v>187</v>
      </c>
      <c r="C124" s="51">
        <f t="shared" si="4"/>
        <v>1876430</v>
      </c>
      <c r="D124" s="51">
        <f t="shared" si="5"/>
        <v>1876430</v>
      </c>
      <c r="E124" s="51">
        <v>1876430</v>
      </c>
      <c r="F124" s="51">
        <v>0</v>
      </c>
      <c r="G124" s="51">
        <v>0</v>
      </c>
      <c r="H124" s="51">
        <v>0</v>
      </c>
      <c r="I124" s="51">
        <v>0</v>
      </c>
      <c r="J124" s="52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1">
        <v>0</v>
      </c>
      <c r="Q124" s="51">
        <v>0</v>
      </c>
      <c r="R124" s="51">
        <v>0</v>
      </c>
      <c r="S124" s="51">
        <v>0</v>
      </c>
      <c r="T124" s="51">
        <v>0</v>
      </c>
    </row>
    <row r="125" spans="1:20" ht="22.5" customHeight="1" x14ac:dyDescent="0.25">
      <c r="A125" s="74">
        <v>114</v>
      </c>
      <c r="B125" s="50" t="s">
        <v>188</v>
      </c>
      <c r="C125" s="51">
        <f t="shared" si="4"/>
        <v>485520</v>
      </c>
      <c r="D125" s="51">
        <f t="shared" si="5"/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2">
        <v>0</v>
      </c>
      <c r="K125" s="51">
        <v>0</v>
      </c>
      <c r="L125" s="51">
        <v>0</v>
      </c>
      <c r="M125" s="51">
        <v>0</v>
      </c>
      <c r="N125" s="51">
        <v>485520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</row>
    <row r="126" spans="1:20" ht="22.5" customHeight="1" x14ac:dyDescent="0.25">
      <c r="A126" s="74">
        <v>115</v>
      </c>
      <c r="B126" s="50" t="s">
        <v>189</v>
      </c>
      <c r="C126" s="51">
        <f t="shared" si="4"/>
        <v>1256269.2</v>
      </c>
      <c r="D126" s="51">
        <f t="shared" si="5"/>
        <v>1256269.2</v>
      </c>
      <c r="E126" s="51">
        <v>1256269.2</v>
      </c>
      <c r="F126" s="51">
        <v>0</v>
      </c>
      <c r="G126" s="51">
        <v>0</v>
      </c>
      <c r="H126" s="51">
        <v>0</v>
      </c>
      <c r="I126" s="51">
        <v>0</v>
      </c>
      <c r="J126" s="52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</row>
    <row r="127" spans="1:20" ht="22.5" customHeight="1" x14ac:dyDescent="0.25">
      <c r="A127" s="74">
        <v>116</v>
      </c>
      <c r="B127" s="50" t="s">
        <v>190</v>
      </c>
      <c r="C127" s="51">
        <f t="shared" si="4"/>
        <v>1525666</v>
      </c>
      <c r="D127" s="51">
        <f t="shared" si="5"/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2">
        <v>0</v>
      </c>
      <c r="K127" s="51">
        <v>0</v>
      </c>
      <c r="L127" s="51">
        <v>0</v>
      </c>
      <c r="M127" s="51">
        <v>0</v>
      </c>
      <c r="N127" s="51">
        <v>900000</v>
      </c>
      <c r="O127" s="51">
        <v>625666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</row>
    <row r="128" spans="1:20" ht="22.5" customHeight="1" x14ac:dyDescent="0.25">
      <c r="A128" s="74">
        <v>117</v>
      </c>
      <c r="B128" s="50" t="s">
        <v>1224</v>
      </c>
      <c r="C128" s="51">
        <f t="shared" si="4"/>
        <v>6575094.3899999997</v>
      </c>
      <c r="D128" s="51">
        <f t="shared" si="5"/>
        <v>6233577.5999999996</v>
      </c>
      <c r="E128" s="51">
        <v>0</v>
      </c>
      <c r="F128" s="51">
        <v>6233577.5999999996</v>
      </c>
      <c r="G128" s="51">
        <v>0</v>
      </c>
      <c r="H128" s="51">
        <v>0</v>
      </c>
      <c r="I128" s="51">
        <v>0</v>
      </c>
      <c r="J128" s="52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0</v>
      </c>
      <c r="P128" s="51">
        <v>341516.79</v>
      </c>
      <c r="Q128" s="51">
        <v>0</v>
      </c>
      <c r="R128" s="51">
        <v>0</v>
      </c>
      <c r="S128" s="51">
        <v>0</v>
      </c>
      <c r="T128" s="51">
        <v>0</v>
      </c>
    </row>
    <row r="129" spans="1:20" ht="22.5" customHeight="1" x14ac:dyDescent="0.25">
      <c r="A129" s="74">
        <v>118</v>
      </c>
      <c r="B129" s="50" t="s">
        <v>1225</v>
      </c>
      <c r="C129" s="51">
        <f t="shared" si="4"/>
        <v>195021.44</v>
      </c>
      <c r="D129" s="51">
        <f t="shared" si="5"/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2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195021.44</v>
      </c>
      <c r="Q129" s="51">
        <v>0</v>
      </c>
      <c r="R129" s="51">
        <v>0</v>
      </c>
      <c r="S129" s="51">
        <v>0</v>
      </c>
      <c r="T129" s="51">
        <v>0</v>
      </c>
    </row>
    <row r="130" spans="1:20" ht="22.5" customHeight="1" x14ac:dyDescent="0.25">
      <c r="A130" s="74">
        <v>119</v>
      </c>
      <c r="B130" s="50" t="s">
        <v>194</v>
      </c>
      <c r="C130" s="51">
        <f t="shared" si="4"/>
        <v>548612.81000000006</v>
      </c>
      <c r="D130" s="51">
        <f t="shared" si="5"/>
        <v>548612.81000000006</v>
      </c>
      <c r="E130" s="51">
        <v>0</v>
      </c>
      <c r="F130" s="51">
        <v>548612.81000000006</v>
      </c>
      <c r="G130" s="51">
        <v>0</v>
      </c>
      <c r="H130" s="51">
        <v>0</v>
      </c>
      <c r="I130" s="51">
        <v>0</v>
      </c>
      <c r="J130" s="52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</row>
    <row r="131" spans="1:20" ht="22.5" customHeight="1" x14ac:dyDescent="0.25">
      <c r="A131" s="74">
        <v>120</v>
      </c>
      <c r="B131" s="50" t="s">
        <v>195</v>
      </c>
      <c r="C131" s="51">
        <f t="shared" si="4"/>
        <v>7401997.2000000002</v>
      </c>
      <c r="D131" s="51">
        <f t="shared" si="5"/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2">
        <v>0</v>
      </c>
      <c r="K131" s="51">
        <v>0</v>
      </c>
      <c r="L131" s="51">
        <v>7401997.2000000002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</row>
    <row r="132" spans="1:20" ht="22.5" customHeight="1" x14ac:dyDescent="0.25">
      <c r="A132" s="74">
        <v>121</v>
      </c>
      <c r="B132" s="50" t="s">
        <v>196</v>
      </c>
      <c r="C132" s="51">
        <f t="shared" si="4"/>
        <v>10371668.4</v>
      </c>
      <c r="D132" s="51">
        <f t="shared" si="5"/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2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10371668.4</v>
      </c>
      <c r="T132" s="51">
        <v>0</v>
      </c>
    </row>
    <row r="133" spans="1:20" ht="22.5" customHeight="1" x14ac:dyDescent="0.25">
      <c r="A133" s="74">
        <v>122</v>
      </c>
      <c r="B133" s="50" t="s">
        <v>197</v>
      </c>
      <c r="C133" s="51">
        <f t="shared" si="4"/>
        <v>2903566</v>
      </c>
      <c r="D133" s="51">
        <f t="shared" si="5"/>
        <v>2200066</v>
      </c>
      <c r="E133" s="51">
        <v>2200066</v>
      </c>
      <c r="F133" s="51">
        <v>0</v>
      </c>
      <c r="G133" s="51">
        <v>0</v>
      </c>
      <c r="H133" s="51">
        <v>0</v>
      </c>
      <c r="I133" s="51">
        <v>0</v>
      </c>
      <c r="J133" s="52">
        <v>0</v>
      </c>
      <c r="K133" s="51">
        <v>0</v>
      </c>
      <c r="L133" s="51">
        <v>0</v>
      </c>
      <c r="M133" s="51">
        <v>0</v>
      </c>
      <c r="N133" s="51">
        <v>703500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</row>
    <row r="134" spans="1:20" ht="22.5" customHeight="1" x14ac:dyDescent="0.25">
      <c r="A134" s="74">
        <v>123</v>
      </c>
      <c r="B134" s="50" t="s">
        <v>1226</v>
      </c>
      <c r="C134" s="51">
        <f t="shared" si="4"/>
        <v>854170.67</v>
      </c>
      <c r="D134" s="51">
        <f t="shared" si="5"/>
        <v>658673.68000000005</v>
      </c>
      <c r="E134" s="51">
        <v>0</v>
      </c>
      <c r="F134" s="51">
        <v>0</v>
      </c>
      <c r="G134" s="51">
        <v>411740.15</v>
      </c>
      <c r="H134" s="51">
        <v>246933.53</v>
      </c>
      <c r="I134" s="51">
        <v>0</v>
      </c>
      <c r="J134" s="52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195496.99</v>
      </c>
      <c r="Q134" s="51">
        <v>0</v>
      </c>
      <c r="R134" s="51">
        <v>0</v>
      </c>
      <c r="S134" s="51">
        <v>0</v>
      </c>
      <c r="T134" s="51">
        <v>0</v>
      </c>
    </row>
    <row r="135" spans="1:20" ht="22.5" customHeight="1" x14ac:dyDescent="0.25">
      <c r="A135" s="74">
        <v>124</v>
      </c>
      <c r="B135" s="50" t="s">
        <v>199</v>
      </c>
      <c r="C135" s="51">
        <f t="shared" si="4"/>
        <v>549206.63</v>
      </c>
      <c r="D135" s="51">
        <f t="shared" si="5"/>
        <v>549206.63</v>
      </c>
      <c r="E135" s="51">
        <v>0</v>
      </c>
      <c r="F135" s="51">
        <v>0</v>
      </c>
      <c r="G135" s="51">
        <v>0</v>
      </c>
      <c r="H135" s="51">
        <v>0</v>
      </c>
      <c r="I135" s="51">
        <v>549206.63</v>
      </c>
      <c r="J135" s="52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</row>
    <row r="136" spans="1:20" ht="22.5" customHeight="1" x14ac:dyDescent="0.25">
      <c r="A136" s="74">
        <v>125</v>
      </c>
      <c r="B136" s="50" t="s">
        <v>200</v>
      </c>
      <c r="C136" s="51">
        <f t="shared" si="4"/>
        <v>4100708.0300000003</v>
      </c>
      <c r="D136" s="51">
        <f t="shared" si="5"/>
        <v>4100708.0300000003</v>
      </c>
      <c r="E136" s="51">
        <v>0</v>
      </c>
      <c r="F136" s="51">
        <v>0</v>
      </c>
      <c r="G136" s="51">
        <v>2383878.89</v>
      </c>
      <c r="H136" s="51">
        <v>1716829.14</v>
      </c>
      <c r="I136" s="51">
        <v>0</v>
      </c>
      <c r="J136" s="52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</row>
    <row r="137" spans="1:20" ht="22.5" customHeight="1" x14ac:dyDescent="0.25">
      <c r="A137" s="74">
        <v>126</v>
      </c>
      <c r="B137" s="50" t="s">
        <v>201</v>
      </c>
      <c r="C137" s="51">
        <f t="shared" si="4"/>
        <v>1882864.8</v>
      </c>
      <c r="D137" s="51">
        <f t="shared" si="5"/>
        <v>1882864.8</v>
      </c>
      <c r="E137" s="51">
        <v>0</v>
      </c>
      <c r="F137" s="51">
        <v>1882864.8</v>
      </c>
      <c r="G137" s="51">
        <v>0</v>
      </c>
      <c r="H137" s="51">
        <v>0</v>
      </c>
      <c r="I137" s="51">
        <v>0</v>
      </c>
      <c r="J137" s="52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51">
        <v>0</v>
      </c>
      <c r="T137" s="51">
        <v>0</v>
      </c>
    </row>
    <row r="138" spans="1:20" ht="22.5" customHeight="1" x14ac:dyDescent="0.25">
      <c r="A138" s="74">
        <v>127</v>
      </c>
      <c r="B138" s="50" t="s">
        <v>202</v>
      </c>
      <c r="C138" s="51">
        <f t="shared" si="4"/>
        <v>2945897.4</v>
      </c>
      <c r="D138" s="51">
        <f t="shared" si="5"/>
        <v>2945897.4</v>
      </c>
      <c r="E138" s="51">
        <v>0</v>
      </c>
      <c r="F138" s="51">
        <v>1552764.2</v>
      </c>
      <c r="G138" s="51">
        <v>867983.2</v>
      </c>
      <c r="H138" s="51">
        <v>525150</v>
      </c>
      <c r="I138" s="51">
        <v>0</v>
      </c>
      <c r="J138" s="52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</row>
    <row r="139" spans="1:20" ht="22.5" customHeight="1" x14ac:dyDescent="0.25">
      <c r="A139" s="74">
        <v>128</v>
      </c>
      <c r="B139" s="50" t="s">
        <v>1008</v>
      </c>
      <c r="C139" s="51">
        <f t="shared" si="4"/>
        <v>3088040.65</v>
      </c>
      <c r="D139" s="51">
        <f t="shared" si="5"/>
        <v>3088040.65</v>
      </c>
      <c r="E139" s="51">
        <v>0</v>
      </c>
      <c r="F139" s="51">
        <v>1009088.4</v>
      </c>
      <c r="G139" s="51">
        <v>1177800.53</v>
      </c>
      <c r="H139" s="51">
        <v>226923.34</v>
      </c>
      <c r="I139" s="51">
        <v>674228.38</v>
      </c>
      <c r="J139" s="52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0</v>
      </c>
      <c r="R139" s="51">
        <v>0</v>
      </c>
      <c r="S139" s="51">
        <v>0</v>
      </c>
      <c r="T139" s="51">
        <v>0</v>
      </c>
    </row>
    <row r="140" spans="1:20" ht="22.5" customHeight="1" x14ac:dyDescent="0.25">
      <c r="A140" s="74">
        <v>129</v>
      </c>
      <c r="B140" s="50" t="s">
        <v>204</v>
      </c>
      <c r="C140" s="51">
        <f t="shared" ref="C140:C165" si="6">D140+K140+L140+M140+N140+O140+P140+Q140+R140+S140+T140</f>
        <v>8443293.3900000006</v>
      </c>
      <c r="D140" s="51">
        <f t="shared" ref="D140:D165" si="7">SUM(E140:I140)</f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2">
        <v>0</v>
      </c>
      <c r="K140" s="51">
        <v>0</v>
      </c>
      <c r="L140" s="51">
        <v>8443293.3900000006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</row>
    <row r="141" spans="1:20" ht="22.5" customHeight="1" x14ac:dyDescent="0.25">
      <c r="A141" s="74">
        <v>130</v>
      </c>
      <c r="B141" s="50" t="s">
        <v>1227</v>
      </c>
      <c r="C141" s="51">
        <f t="shared" si="6"/>
        <v>4328982.4000000004</v>
      </c>
      <c r="D141" s="51">
        <f t="shared" si="7"/>
        <v>4027076.4</v>
      </c>
      <c r="E141" s="51">
        <v>0</v>
      </c>
      <c r="F141" s="51">
        <v>4027076.4</v>
      </c>
      <c r="G141" s="51">
        <v>0</v>
      </c>
      <c r="H141" s="51">
        <v>0</v>
      </c>
      <c r="I141" s="51">
        <v>0</v>
      </c>
      <c r="J141" s="52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301906</v>
      </c>
      <c r="Q141" s="51">
        <v>0</v>
      </c>
      <c r="R141" s="51">
        <v>0</v>
      </c>
      <c r="S141" s="51">
        <v>0</v>
      </c>
      <c r="T141" s="51">
        <v>0</v>
      </c>
    </row>
    <row r="142" spans="1:20" ht="22.5" customHeight="1" x14ac:dyDescent="0.25">
      <c r="A142" s="74">
        <v>131</v>
      </c>
      <c r="B142" s="50" t="s">
        <v>1228</v>
      </c>
      <c r="C142" s="51">
        <f t="shared" si="6"/>
        <v>981961.08000000007</v>
      </c>
      <c r="D142" s="51">
        <f t="shared" si="7"/>
        <v>113084.4</v>
      </c>
      <c r="E142" s="51">
        <v>0</v>
      </c>
      <c r="F142" s="51">
        <v>0</v>
      </c>
      <c r="G142" s="51">
        <v>0</v>
      </c>
      <c r="H142" s="51">
        <v>113084.4</v>
      </c>
      <c r="I142" s="51">
        <v>0</v>
      </c>
      <c r="J142" s="52">
        <v>0</v>
      </c>
      <c r="K142" s="51">
        <v>0</v>
      </c>
      <c r="L142" s="51">
        <v>687162</v>
      </c>
      <c r="M142" s="51">
        <v>0</v>
      </c>
      <c r="N142" s="51">
        <v>0</v>
      </c>
      <c r="O142" s="51">
        <v>0</v>
      </c>
      <c r="P142" s="51">
        <v>181714.68</v>
      </c>
      <c r="Q142" s="51">
        <v>0</v>
      </c>
      <c r="R142" s="51">
        <v>0</v>
      </c>
      <c r="S142" s="51">
        <v>0</v>
      </c>
      <c r="T142" s="51">
        <v>0</v>
      </c>
    </row>
    <row r="143" spans="1:20" ht="22.5" customHeight="1" x14ac:dyDescent="0.25">
      <c r="A143" s="74">
        <v>132</v>
      </c>
      <c r="B143" s="50" t="s">
        <v>207</v>
      </c>
      <c r="C143" s="51">
        <f t="shared" si="6"/>
        <v>5353014</v>
      </c>
      <c r="D143" s="51">
        <f t="shared" si="7"/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2">
        <v>0</v>
      </c>
      <c r="K143" s="51">
        <v>0</v>
      </c>
      <c r="L143" s="51">
        <v>0</v>
      </c>
      <c r="M143" s="51">
        <v>0</v>
      </c>
      <c r="N143" s="51">
        <v>0</v>
      </c>
      <c r="O143" s="51">
        <v>0</v>
      </c>
      <c r="P143" s="51">
        <v>0</v>
      </c>
      <c r="Q143" s="51">
        <v>0</v>
      </c>
      <c r="R143" s="51">
        <v>0</v>
      </c>
      <c r="S143" s="51">
        <v>5353014</v>
      </c>
      <c r="T143" s="51">
        <v>0</v>
      </c>
    </row>
    <row r="144" spans="1:20" ht="22.5" customHeight="1" x14ac:dyDescent="0.25">
      <c r="A144" s="74">
        <v>133</v>
      </c>
      <c r="B144" s="50" t="s">
        <v>208</v>
      </c>
      <c r="C144" s="51">
        <f t="shared" si="6"/>
        <v>223962</v>
      </c>
      <c r="D144" s="51">
        <f t="shared" si="7"/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2">
        <v>0</v>
      </c>
      <c r="K144" s="51">
        <v>0</v>
      </c>
      <c r="L144" s="51">
        <v>0</v>
      </c>
      <c r="M144" s="51">
        <v>0</v>
      </c>
      <c r="N144" s="51">
        <v>223962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</row>
    <row r="145" spans="1:20" ht="22.5" customHeight="1" x14ac:dyDescent="0.25">
      <c r="A145" s="74">
        <v>134</v>
      </c>
      <c r="B145" s="50" t="s">
        <v>209</v>
      </c>
      <c r="C145" s="51">
        <f t="shared" si="6"/>
        <v>1403927</v>
      </c>
      <c r="D145" s="51">
        <f t="shared" si="7"/>
        <v>1050208</v>
      </c>
      <c r="E145" s="51">
        <v>0</v>
      </c>
      <c r="F145" s="51">
        <v>517761</v>
      </c>
      <c r="G145" s="51">
        <v>532447</v>
      </c>
      <c r="H145" s="51">
        <v>0</v>
      </c>
      <c r="I145" s="51">
        <v>0</v>
      </c>
      <c r="J145" s="52">
        <v>0</v>
      </c>
      <c r="K145" s="51">
        <v>0</v>
      </c>
      <c r="L145" s="51">
        <v>0</v>
      </c>
      <c r="M145" s="51">
        <v>0</v>
      </c>
      <c r="N145" s="51">
        <v>353719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51">
        <v>0</v>
      </c>
    </row>
    <row r="146" spans="1:20" ht="21" customHeight="1" x14ac:dyDescent="0.25">
      <c r="A146" s="74">
        <v>135</v>
      </c>
      <c r="B146" s="50" t="s">
        <v>1229</v>
      </c>
      <c r="C146" s="51">
        <f t="shared" si="6"/>
        <v>695817.26</v>
      </c>
      <c r="D146" s="51">
        <f t="shared" si="7"/>
        <v>433615.2</v>
      </c>
      <c r="E146" s="51">
        <v>0</v>
      </c>
      <c r="F146" s="51">
        <v>0</v>
      </c>
      <c r="G146" s="51">
        <v>433615.2</v>
      </c>
      <c r="H146" s="51">
        <v>0</v>
      </c>
      <c r="I146" s="51">
        <v>0</v>
      </c>
      <c r="J146" s="52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262202.06</v>
      </c>
      <c r="Q146" s="51">
        <v>0</v>
      </c>
      <c r="R146" s="51">
        <v>0</v>
      </c>
      <c r="S146" s="51">
        <v>0</v>
      </c>
      <c r="T146" s="51">
        <v>0</v>
      </c>
    </row>
    <row r="147" spans="1:20" ht="21.75" customHeight="1" x14ac:dyDescent="0.25">
      <c r="A147" s="74">
        <v>136</v>
      </c>
      <c r="B147" s="50" t="s">
        <v>212</v>
      </c>
      <c r="C147" s="51">
        <f t="shared" si="6"/>
        <v>6643239.7999999998</v>
      </c>
      <c r="D147" s="51">
        <f t="shared" si="7"/>
        <v>6643239.7999999998</v>
      </c>
      <c r="E147" s="51">
        <v>0</v>
      </c>
      <c r="F147" s="51">
        <v>3650800.8</v>
      </c>
      <c r="G147" s="51">
        <v>1002050.4</v>
      </c>
      <c r="H147" s="51">
        <v>803535.6</v>
      </c>
      <c r="I147" s="51">
        <v>1186853</v>
      </c>
      <c r="J147" s="52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</row>
    <row r="148" spans="1:20" ht="21.75" customHeight="1" x14ac:dyDescent="0.25">
      <c r="A148" s="74">
        <v>137</v>
      </c>
      <c r="B148" s="50" t="s">
        <v>213</v>
      </c>
      <c r="C148" s="51">
        <f t="shared" si="6"/>
        <v>17299260</v>
      </c>
      <c r="D148" s="51">
        <f t="shared" si="7"/>
        <v>17299260</v>
      </c>
      <c r="E148" s="51">
        <v>0</v>
      </c>
      <c r="F148" s="51">
        <v>11463621.6</v>
      </c>
      <c r="G148" s="51">
        <v>3389137.2</v>
      </c>
      <c r="H148" s="51">
        <v>1161217.2</v>
      </c>
      <c r="I148" s="51">
        <v>1285284</v>
      </c>
      <c r="J148" s="52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1">
        <v>0</v>
      </c>
      <c r="Q148" s="51">
        <v>0</v>
      </c>
      <c r="R148" s="51">
        <v>0</v>
      </c>
      <c r="S148" s="51">
        <v>0</v>
      </c>
      <c r="T148" s="51">
        <v>0</v>
      </c>
    </row>
    <row r="149" spans="1:20" ht="22.5" customHeight="1" x14ac:dyDescent="0.25">
      <c r="A149" s="74">
        <v>138</v>
      </c>
      <c r="B149" s="50" t="s">
        <v>214</v>
      </c>
      <c r="C149" s="51">
        <f t="shared" si="6"/>
        <v>466343.35</v>
      </c>
      <c r="D149" s="51">
        <f t="shared" si="7"/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2">
        <v>0</v>
      </c>
      <c r="K149" s="51">
        <v>0</v>
      </c>
      <c r="L149" s="51">
        <v>466343.35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0</v>
      </c>
      <c r="S149" s="51">
        <v>0</v>
      </c>
      <c r="T149" s="51">
        <v>0</v>
      </c>
    </row>
    <row r="150" spans="1:20" ht="21" customHeight="1" x14ac:dyDescent="0.25">
      <c r="A150" s="74">
        <v>139</v>
      </c>
      <c r="B150" s="50" t="s">
        <v>215</v>
      </c>
      <c r="C150" s="51">
        <f t="shared" si="6"/>
        <v>3511165.37</v>
      </c>
      <c r="D150" s="51">
        <f t="shared" si="7"/>
        <v>3511165.37</v>
      </c>
      <c r="E150" s="51">
        <v>0</v>
      </c>
      <c r="F150" s="51">
        <v>0</v>
      </c>
      <c r="G150" s="51">
        <v>1326627.04</v>
      </c>
      <c r="H150" s="51">
        <v>2184538.33</v>
      </c>
      <c r="I150" s="51">
        <v>0</v>
      </c>
      <c r="J150" s="52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</row>
    <row r="151" spans="1:20" ht="22.5" customHeight="1" x14ac:dyDescent="0.25">
      <c r="A151" s="74">
        <v>140</v>
      </c>
      <c r="B151" s="50" t="s">
        <v>216</v>
      </c>
      <c r="C151" s="51">
        <f t="shared" si="6"/>
        <v>416811.6</v>
      </c>
      <c r="D151" s="51">
        <f t="shared" si="7"/>
        <v>416811.6</v>
      </c>
      <c r="E151" s="51">
        <v>0</v>
      </c>
      <c r="F151" s="51">
        <v>0</v>
      </c>
      <c r="G151" s="51">
        <v>0</v>
      </c>
      <c r="H151" s="51">
        <v>153627.6</v>
      </c>
      <c r="I151" s="51">
        <v>263184</v>
      </c>
      <c r="J151" s="52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</row>
    <row r="152" spans="1:20" ht="26.25" customHeight="1" x14ac:dyDescent="0.25">
      <c r="A152" s="74">
        <v>141</v>
      </c>
      <c r="B152" s="50" t="s">
        <v>217</v>
      </c>
      <c r="C152" s="51">
        <f t="shared" si="6"/>
        <v>3173160.49</v>
      </c>
      <c r="D152" s="51">
        <f t="shared" si="7"/>
        <v>3173160.49</v>
      </c>
      <c r="E152" s="51">
        <v>0</v>
      </c>
      <c r="F152" s="51">
        <v>3173160.49</v>
      </c>
      <c r="G152" s="51">
        <v>0</v>
      </c>
      <c r="H152" s="51">
        <v>0</v>
      </c>
      <c r="I152" s="51">
        <v>0</v>
      </c>
      <c r="J152" s="52">
        <v>0</v>
      </c>
      <c r="K152" s="51">
        <v>0</v>
      </c>
      <c r="L152" s="51">
        <v>0</v>
      </c>
      <c r="M152" s="51">
        <v>0</v>
      </c>
      <c r="N152" s="51">
        <v>0</v>
      </c>
      <c r="O152" s="51">
        <v>0</v>
      </c>
      <c r="P152" s="51">
        <v>0</v>
      </c>
      <c r="Q152" s="51">
        <v>0</v>
      </c>
      <c r="R152" s="51">
        <v>0</v>
      </c>
      <c r="S152" s="51">
        <v>0</v>
      </c>
      <c r="T152" s="51">
        <v>0</v>
      </c>
    </row>
    <row r="153" spans="1:20" ht="22.5" customHeight="1" x14ac:dyDescent="0.25">
      <c r="A153" s="74">
        <v>142</v>
      </c>
      <c r="B153" s="50" t="s">
        <v>218</v>
      </c>
      <c r="C153" s="51">
        <f t="shared" si="6"/>
        <v>5195706</v>
      </c>
      <c r="D153" s="51">
        <f t="shared" si="7"/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2">
        <v>0</v>
      </c>
      <c r="K153" s="51">
        <v>0</v>
      </c>
      <c r="L153" s="51">
        <v>5195706</v>
      </c>
      <c r="M153" s="51">
        <v>0</v>
      </c>
      <c r="N153" s="51">
        <v>0</v>
      </c>
      <c r="O153" s="51">
        <v>0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</row>
    <row r="154" spans="1:20" ht="22.5" customHeight="1" x14ac:dyDescent="0.25">
      <c r="A154" s="74">
        <v>143</v>
      </c>
      <c r="B154" s="50" t="s">
        <v>219</v>
      </c>
      <c r="C154" s="51">
        <f t="shared" si="6"/>
        <v>1944556.8</v>
      </c>
      <c r="D154" s="51">
        <f t="shared" si="7"/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2">
        <v>0</v>
      </c>
      <c r="K154" s="51">
        <v>0</v>
      </c>
      <c r="L154" s="51">
        <v>1944556.8</v>
      </c>
      <c r="M154" s="51">
        <v>0</v>
      </c>
      <c r="N154" s="51">
        <v>0</v>
      </c>
      <c r="O154" s="51">
        <v>0</v>
      </c>
      <c r="P154" s="51">
        <v>0</v>
      </c>
      <c r="Q154" s="51">
        <v>0</v>
      </c>
      <c r="R154" s="51">
        <v>0</v>
      </c>
      <c r="S154" s="51">
        <v>0</v>
      </c>
      <c r="T154" s="51">
        <v>0</v>
      </c>
    </row>
    <row r="155" spans="1:20" ht="22.5" customHeight="1" x14ac:dyDescent="0.25">
      <c r="A155" s="74">
        <v>144</v>
      </c>
      <c r="B155" s="50" t="s">
        <v>220</v>
      </c>
      <c r="C155" s="51">
        <f t="shared" si="6"/>
        <v>1326242.8799999999</v>
      </c>
      <c r="D155" s="51">
        <f t="shared" si="7"/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2">
        <v>0</v>
      </c>
      <c r="K155" s="51">
        <v>0</v>
      </c>
      <c r="L155" s="51">
        <v>1326242.8799999999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</row>
    <row r="156" spans="1:20" ht="22.5" customHeight="1" x14ac:dyDescent="0.25">
      <c r="A156" s="74">
        <v>145</v>
      </c>
      <c r="B156" s="50" t="s">
        <v>221</v>
      </c>
      <c r="C156" s="51">
        <f t="shared" si="6"/>
        <v>3336768</v>
      </c>
      <c r="D156" s="51">
        <f t="shared" si="7"/>
        <v>3336768</v>
      </c>
      <c r="E156" s="51">
        <v>0</v>
      </c>
      <c r="F156" s="51">
        <v>2705248.8</v>
      </c>
      <c r="G156" s="51">
        <v>631519.19999999995</v>
      </c>
      <c r="H156" s="51">
        <v>0</v>
      </c>
      <c r="I156" s="51">
        <v>0</v>
      </c>
      <c r="J156" s="52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</row>
    <row r="157" spans="1:20" ht="22.5" customHeight="1" x14ac:dyDescent="0.25">
      <c r="A157" s="74">
        <v>146</v>
      </c>
      <c r="B157" s="50" t="s">
        <v>222</v>
      </c>
      <c r="C157" s="51">
        <f t="shared" si="6"/>
        <v>1519653.37</v>
      </c>
      <c r="D157" s="51">
        <f t="shared" si="7"/>
        <v>1519653.37</v>
      </c>
      <c r="E157" s="51">
        <v>1519653.37</v>
      </c>
      <c r="F157" s="51">
        <v>0</v>
      </c>
      <c r="G157" s="51">
        <v>0</v>
      </c>
      <c r="H157" s="51">
        <v>0</v>
      </c>
      <c r="I157" s="51">
        <v>0</v>
      </c>
      <c r="J157" s="52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0</v>
      </c>
      <c r="S157" s="51">
        <v>0</v>
      </c>
      <c r="T157" s="51">
        <v>0</v>
      </c>
    </row>
    <row r="158" spans="1:20" ht="22.5" customHeight="1" x14ac:dyDescent="0.25">
      <c r="A158" s="74">
        <v>147</v>
      </c>
      <c r="B158" s="50" t="s">
        <v>223</v>
      </c>
      <c r="C158" s="51">
        <f t="shared" si="6"/>
        <v>2139141.6</v>
      </c>
      <c r="D158" s="51">
        <f t="shared" si="7"/>
        <v>2139141.6</v>
      </c>
      <c r="E158" s="51">
        <v>0</v>
      </c>
      <c r="F158" s="51">
        <v>0</v>
      </c>
      <c r="G158" s="51">
        <v>2139141.6</v>
      </c>
      <c r="H158" s="51">
        <v>0</v>
      </c>
      <c r="I158" s="51">
        <v>0</v>
      </c>
      <c r="J158" s="52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1">
        <v>0</v>
      </c>
      <c r="Q158" s="51">
        <v>0</v>
      </c>
      <c r="R158" s="51">
        <v>0</v>
      </c>
      <c r="S158" s="51">
        <v>0</v>
      </c>
      <c r="T158" s="51">
        <v>0</v>
      </c>
    </row>
    <row r="159" spans="1:20" ht="22.5" customHeight="1" x14ac:dyDescent="0.25">
      <c r="A159" s="74">
        <v>148</v>
      </c>
      <c r="B159" s="50" t="s">
        <v>224</v>
      </c>
      <c r="C159" s="51">
        <f t="shared" si="6"/>
        <v>1827067.2</v>
      </c>
      <c r="D159" s="51">
        <f t="shared" si="7"/>
        <v>1827067.2</v>
      </c>
      <c r="E159" s="51">
        <v>0</v>
      </c>
      <c r="F159" s="51">
        <v>0</v>
      </c>
      <c r="G159" s="51">
        <v>1827067.2</v>
      </c>
      <c r="H159" s="51">
        <v>0</v>
      </c>
      <c r="I159" s="51">
        <v>0</v>
      </c>
      <c r="J159" s="52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</row>
    <row r="160" spans="1:20" ht="22.5" customHeight="1" x14ac:dyDescent="0.25">
      <c r="A160" s="74">
        <v>149</v>
      </c>
      <c r="B160" s="50" t="s">
        <v>225</v>
      </c>
      <c r="C160" s="51">
        <f t="shared" si="6"/>
        <v>7952067.5999999996</v>
      </c>
      <c r="D160" s="51">
        <f t="shared" si="7"/>
        <v>7952067.5999999996</v>
      </c>
      <c r="E160" s="51">
        <v>0</v>
      </c>
      <c r="F160" s="51">
        <v>4301936.4000000004</v>
      </c>
      <c r="G160" s="51">
        <v>1913907.6</v>
      </c>
      <c r="H160" s="51">
        <v>0</v>
      </c>
      <c r="I160" s="51">
        <v>1736223.6</v>
      </c>
      <c r="J160" s="52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0</v>
      </c>
      <c r="T160" s="51">
        <v>0</v>
      </c>
    </row>
    <row r="161" spans="1:20" ht="22.5" customHeight="1" x14ac:dyDescent="0.25">
      <c r="A161" s="74">
        <v>150</v>
      </c>
      <c r="B161" s="50" t="s">
        <v>1230</v>
      </c>
      <c r="C161" s="51">
        <f t="shared" si="6"/>
        <v>4084510.7800000003</v>
      </c>
      <c r="D161" s="51">
        <f t="shared" si="7"/>
        <v>3511593.6</v>
      </c>
      <c r="E161" s="51">
        <v>0</v>
      </c>
      <c r="F161" s="51">
        <v>3511593.6</v>
      </c>
      <c r="G161" s="51">
        <v>0</v>
      </c>
      <c r="H161" s="51">
        <v>0</v>
      </c>
      <c r="I161" s="51">
        <v>0</v>
      </c>
      <c r="J161" s="52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572917.18000000005</v>
      </c>
      <c r="Q161" s="51">
        <v>0</v>
      </c>
      <c r="R161" s="51">
        <v>0</v>
      </c>
      <c r="S161" s="51">
        <v>0</v>
      </c>
      <c r="T161" s="51">
        <v>0</v>
      </c>
    </row>
    <row r="162" spans="1:20" ht="22.5" customHeight="1" x14ac:dyDescent="0.25">
      <c r="A162" s="74">
        <v>151</v>
      </c>
      <c r="B162" s="50" t="s">
        <v>1231</v>
      </c>
      <c r="C162" s="51">
        <f t="shared" si="6"/>
        <v>5104882.2399999993</v>
      </c>
      <c r="D162" s="51">
        <f t="shared" si="7"/>
        <v>4632676.5999999996</v>
      </c>
      <c r="E162" s="51">
        <v>2011092</v>
      </c>
      <c r="F162" s="51">
        <v>2621584.6</v>
      </c>
      <c r="G162" s="51">
        <v>0</v>
      </c>
      <c r="H162" s="51">
        <v>0</v>
      </c>
      <c r="I162" s="51">
        <v>0</v>
      </c>
      <c r="J162" s="52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472205.64</v>
      </c>
      <c r="Q162" s="51">
        <v>0</v>
      </c>
      <c r="R162" s="51">
        <v>0</v>
      </c>
      <c r="S162" s="51">
        <v>0</v>
      </c>
      <c r="T162" s="51">
        <v>0</v>
      </c>
    </row>
    <row r="163" spans="1:20" ht="22.5" customHeight="1" x14ac:dyDescent="0.25">
      <c r="A163" s="74">
        <v>152</v>
      </c>
      <c r="B163" s="50" t="s">
        <v>1232</v>
      </c>
      <c r="C163" s="51">
        <f t="shared" si="6"/>
        <v>17763571.91</v>
      </c>
      <c r="D163" s="51">
        <f t="shared" si="7"/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2">
        <v>7</v>
      </c>
      <c r="K163" s="51">
        <v>17453271.300000001</v>
      </c>
      <c r="L163" s="51">
        <v>0</v>
      </c>
      <c r="M163" s="51">
        <v>0</v>
      </c>
      <c r="N163" s="51">
        <v>0</v>
      </c>
      <c r="O163" s="51">
        <v>0</v>
      </c>
      <c r="P163" s="51">
        <v>310300.61</v>
      </c>
      <c r="Q163" s="51">
        <v>0</v>
      </c>
      <c r="R163" s="51">
        <v>0</v>
      </c>
      <c r="S163" s="51">
        <v>0</v>
      </c>
      <c r="T163" s="51">
        <v>0</v>
      </c>
    </row>
    <row r="164" spans="1:20" ht="22.5" customHeight="1" x14ac:dyDescent="0.25">
      <c r="A164" s="74">
        <v>153</v>
      </c>
      <c r="B164" s="50" t="s">
        <v>231</v>
      </c>
      <c r="C164" s="51">
        <f t="shared" si="6"/>
        <v>820911.19</v>
      </c>
      <c r="D164" s="51">
        <f t="shared" si="7"/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2">
        <v>0</v>
      </c>
      <c r="K164" s="51">
        <v>0</v>
      </c>
      <c r="L164" s="51">
        <v>0</v>
      </c>
      <c r="M164" s="51">
        <v>0</v>
      </c>
      <c r="N164" s="51">
        <v>820911.19</v>
      </c>
      <c r="O164" s="51">
        <v>0</v>
      </c>
      <c r="P164" s="51">
        <v>0</v>
      </c>
      <c r="Q164" s="51">
        <v>0</v>
      </c>
      <c r="R164" s="51">
        <v>0</v>
      </c>
      <c r="S164" s="51">
        <v>0</v>
      </c>
      <c r="T164" s="51">
        <v>0</v>
      </c>
    </row>
    <row r="165" spans="1:20" ht="22.5" customHeight="1" x14ac:dyDescent="0.25">
      <c r="A165" s="74">
        <v>154</v>
      </c>
      <c r="B165" s="50" t="s">
        <v>1233</v>
      </c>
      <c r="C165" s="51">
        <f t="shared" si="6"/>
        <v>12354909.989999998</v>
      </c>
      <c r="D165" s="51">
        <f t="shared" si="7"/>
        <v>12044784.169999998</v>
      </c>
      <c r="E165" s="51">
        <v>3212886.17</v>
      </c>
      <c r="F165" s="51">
        <v>6313526.4000000004</v>
      </c>
      <c r="G165" s="51">
        <v>884059.2</v>
      </c>
      <c r="H165" s="51">
        <v>702925.2</v>
      </c>
      <c r="I165" s="51">
        <v>931387.2</v>
      </c>
      <c r="J165" s="52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310125.82</v>
      </c>
      <c r="Q165" s="51">
        <v>0</v>
      </c>
      <c r="R165" s="51">
        <v>0</v>
      </c>
      <c r="S165" s="51">
        <v>0</v>
      </c>
      <c r="T165" s="51">
        <v>0</v>
      </c>
    </row>
    <row r="166" spans="1:20" s="2" customFormat="1" ht="22.5" customHeight="1" x14ac:dyDescent="0.25">
      <c r="A166" s="73" t="s">
        <v>233</v>
      </c>
      <c r="B166" s="73"/>
      <c r="C166" s="47">
        <f>C167</f>
        <v>1895080.0899999999</v>
      </c>
      <c r="D166" s="47">
        <f t="shared" ref="D166:T166" si="8">D167</f>
        <v>0</v>
      </c>
      <c r="E166" s="47">
        <f t="shared" si="8"/>
        <v>0</v>
      </c>
      <c r="F166" s="47">
        <f t="shared" si="8"/>
        <v>0</v>
      </c>
      <c r="G166" s="47">
        <f t="shared" si="8"/>
        <v>0</v>
      </c>
      <c r="H166" s="47">
        <f t="shared" si="8"/>
        <v>0</v>
      </c>
      <c r="I166" s="47">
        <f t="shared" si="8"/>
        <v>0</v>
      </c>
      <c r="J166" s="48">
        <f t="shared" si="8"/>
        <v>0</v>
      </c>
      <c r="K166" s="47">
        <f t="shared" si="8"/>
        <v>0</v>
      </c>
      <c r="L166" s="47">
        <f t="shared" si="8"/>
        <v>0</v>
      </c>
      <c r="M166" s="47">
        <f t="shared" si="8"/>
        <v>0</v>
      </c>
      <c r="N166" s="47">
        <f t="shared" si="8"/>
        <v>1740052.46</v>
      </c>
      <c r="O166" s="47">
        <f t="shared" si="8"/>
        <v>0</v>
      </c>
      <c r="P166" s="47">
        <f t="shared" si="8"/>
        <v>155027.63</v>
      </c>
      <c r="Q166" s="47">
        <f t="shared" si="8"/>
        <v>0</v>
      </c>
      <c r="R166" s="47">
        <f t="shared" si="8"/>
        <v>0</v>
      </c>
      <c r="S166" s="47">
        <f t="shared" si="8"/>
        <v>0</v>
      </c>
      <c r="T166" s="47">
        <f t="shared" si="8"/>
        <v>0</v>
      </c>
    </row>
    <row r="167" spans="1:20" ht="22.5" customHeight="1" x14ac:dyDescent="0.25">
      <c r="A167" s="74">
        <v>1</v>
      </c>
      <c r="B167" s="50" t="s">
        <v>1234</v>
      </c>
      <c r="C167" s="51">
        <f>D167+K167+L167+M167+N167+O167+P167+Q167+R167+S167+T167</f>
        <v>1895080.0899999999</v>
      </c>
      <c r="D167" s="51">
        <f>SUM(E167:I167)</f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2">
        <v>0</v>
      </c>
      <c r="K167" s="51">
        <v>0</v>
      </c>
      <c r="L167" s="51">
        <v>0</v>
      </c>
      <c r="M167" s="51">
        <v>0</v>
      </c>
      <c r="N167" s="51">
        <v>1740052.46</v>
      </c>
      <c r="O167" s="51">
        <v>0</v>
      </c>
      <c r="P167" s="51">
        <v>155027.63</v>
      </c>
      <c r="Q167" s="51">
        <v>0</v>
      </c>
      <c r="R167" s="51">
        <v>0</v>
      </c>
      <c r="S167" s="51">
        <v>0</v>
      </c>
      <c r="T167" s="51">
        <v>0</v>
      </c>
    </row>
    <row r="168" spans="1:20" s="2" customFormat="1" ht="22.5" customHeight="1" x14ac:dyDescent="0.25">
      <c r="A168" s="73" t="s">
        <v>235</v>
      </c>
      <c r="B168" s="73"/>
      <c r="C168" s="47">
        <f>C169</f>
        <v>3734382.74</v>
      </c>
      <c r="D168" s="47">
        <f t="shared" ref="D168:T168" si="9">D169</f>
        <v>0</v>
      </c>
      <c r="E168" s="47">
        <f t="shared" si="9"/>
        <v>0</v>
      </c>
      <c r="F168" s="47">
        <f t="shared" si="9"/>
        <v>0</v>
      </c>
      <c r="G168" s="47">
        <f t="shared" si="9"/>
        <v>0</v>
      </c>
      <c r="H168" s="47">
        <f t="shared" si="9"/>
        <v>0</v>
      </c>
      <c r="I168" s="47">
        <f t="shared" si="9"/>
        <v>0</v>
      </c>
      <c r="J168" s="48">
        <f t="shared" si="9"/>
        <v>0</v>
      </c>
      <c r="K168" s="47">
        <f t="shared" si="9"/>
        <v>0</v>
      </c>
      <c r="L168" s="47">
        <f t="shared" si="9"/>
        <v>3612750</v>
      </c>
      <c r="M168" s="47">
        <f t="shared" si="9"/>
        <v>0</v>
      </c>
      <c r="N168" s="47">
        <f t="shared" si="9"/>
        <v>0</v>
      </c>
      <c r="O168" s="47">
        <f t="shared" si="9"/>
        <v>0</v>
      </c>
      <c r="P168" s="47">
        <f t="shared" si="9"/>
        <v>121632.74</v>
      </c>
      <c r="Q168" s="47">
        <f t="shared" si="9"/>
        <v>0</v>
      </c>
      <c r="R168" s="47">
        <f t="shared" si="9"/>
        <v>0</v>
      </c>
      <c r="S168" s="47">
        <f t="shared" si="9"/>
        <v>0</v>
      </c>
      <c r="T168" s="47">
        <f t="shared" si="9"/>
        <v>0</v>
      </c>
    </row>
    <row r="169" spans="1:20" ht="22.5" customHeight="1" x14ac:dyDescent="0.25">
      <c r="A169" s="74">
        <v>1</v>
      </c>
      <c r="B169" s="50" t="s">
        <v>1235</v>
      </c>
      <c r="C169" s="51">
        <f>D169+K169+L169+M169+N169+O169+P169+Q169+R169+S169+T169</f>
        <v>3734382.74</v>
      </c>
      <c r="D169" s="51">
        <f>SUM(E169:I169)</f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2">
        <v>0</v>
      </c>
      <c r="K169" s="51">
        <v>0</v>
      </c>
      <c r="L169" s="51">
        <v>3612750</v>
      </c>
      <c r="M169" s="51">
        <v>0</v>
      </c>
      <c r="N169" s="51">
        <v>0</v>
      </c>
      <c r="O169" s="51">
        <v>0</v>
      </c>
      <c r="P169" s="51">
        <v>121632.74</v>
      </c>
      <c r="Q169" s="51">
        <v>0</v>
      </c>
      <c r="R169" s="51">
        <v>0</v>
      </c>
      <c r="S169" s="51">
        <v>0</v>
      </c>
      <c r="T169" s="51">
        <v>0</v>
      </c>
    </row>
    <row r="170" spans="1:20" s="2" customFormat="1" ht="22.5" customHeight="1" x14ac:dyDescent="0.25">
      <c r="A170" s="73" t="s">
        <v>238</v>
      </c>
      <c r="B170" s="73"/>
      <c r="C170" s="47">
        <f>C171</f>
        <v>981682.56</v>
      </c>
      <c r="D170" s="47">
        <f t="shared" ref="D170:T170" si="10">D171</f>
        <v>0</v>
      </c>
      <c r="E170" s="47">
        <f t="shared" si="10"/>
        <v>0</v>
      </c>
      <c r="F170" s="47">
        <f t="shared" si="10"/>
        <v>0</v>
      </c>
      <c r="G170" s="47">
        <f t="shared" si="10"/>
        <v>0</v>
      </c>
      <c r="H170" s="47">
        <f t="shared" si="10"/>
        <v>0</v>
      </c>
      <c r="I170" s="47">
        <f t="shared" si="10"/>
        <v>0</v>
      </c>
      <c r="J170" s="48">
        <f t="shared" si="10"/>
        <v>0</v>
      </c>
      <c r="K170" s="47">
        <f t="shared" si="10"/>
        <v>0</v>
      </c>
      <c r="L170" s="47">
        <f t="shared" si="10"/>
        <v>0</v>
      </c>
      <c r="M170" s="47">
        <f t="shared" si="10"/>
        <v>0</v>
      </c>
      <c r="N170" s="47">
        <f t="shared" si="10"/>
        <v>981682.56</v>
      </c>
      <c r="O170" s="47">
        <f t="shared" si="10"/>
        <v>0</v>
      </c>
      <c r="P170" s="47">
        <f t="shared" si="10"/>
        <v>0</v>
      </c>
      <c r="Q170" s="47">
        <f t="shared" si="10"/>
        <v>0</v>
      </c>
      <c r="R170" s="47">
        <f t="shared" si="10"/>
        <v>0</v>
      </c>
      <c r="S170" s="47">
        <f t="shared" si="10"/>
        <v>0</v>
      </c>
      <c r="T170" s="47">
        <f t="shared" si="10"/>
        <v>0</v>
      </c>
    </row>
    <row r="171" spans="1:20" ht="22.5" customHeight="1" x14ac:dyDescent="0.25">
      <c r="A171" s="74">
        <v>1</v>
      </c>
      <c r="B171" s="50" t="s">
        <v>239</v>
      </c>
      <c r="C171" s="51">
        <f>D171+K171+L171+M171+N171+O171+P171+Q171+R171+S171+T171</f>
        <v>981682.56</v>
      </c>
      <c r="D171" s="51">
        <f>SUM(E171:I171)</f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2">
        <v>0</v>
      </c>
      <c r="K171" s="51">
        <v>0</v>
      </c>
      <c r="L171" s="51">
        <v>0</v>
      </c>
      <c r="M171" s="51">
        <v>0</v>
      </c>
      <c r="N171" s="51">
        <v>981682.56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</row>
    <row r="172" spans="1:20" s="2" customFormat="1" ht="22.5" customHeight="1" x14ac:dyDescent="0.25">
      <c r="A172" s="73" t="s">
        <v>240</v>
      </c>
      <c r="B172" s="73"/>
      <c r="C172" s="47">
        <f>SUM(C173:C179)</f>
        <v>15362604.9</v>
      </c>
      <c r="D172" s="47">
        <f t="shared" ref="D172:T172" si="11">SUM(D173:D179)</f>
        <v>0</v>
      </c>
      <c r="E172" s="47">
        <f t="shared" si="11"/>
        <v>0</v>
      </c>
      <c r="F172" s="47">
        <f t="shared" si="11"/>
        <v>0</v>
      </c>
      <c r="G172" s="47">
        <f t="shared" si="11"/>
        <v>0</v>
      </c>
      <c r="H172" s="47">
        <f t="shared" si="11"/>
        <v>0</v>
      </c>
      <c r="I172" s="47">
        <f t="shared" si="11"/>
        <v>0</v>
      </c>
      <c r="J172" s="48">
        <f t="shared" si="11"/>
        <v>0</v>
      </c>
      <c r="K172" s="47">
        <f t="shared" si="11"/>
        <v>0</v>
      </c>
      <c r="L172" s="47">
        <f t="shared" si="11"/>
        <v>13955387.689999999</v>
      </c>
      <c r="M172" s="47">
        <f t="shared" si="11"/>
        <v>0</v>
      </c>
      <c r="N172" s="47">
        <f t="shared" si="11"/>
        <v>0</v>
      </c>
      <c r="O172" s="47">
        <f t="shared" si="11"/>
        <v>0</v>
      </c>
      <c r="P172" s="47">
        <f t="shared" si="11"/>
        <v>1407217.21</v>
      </c>
      <c r="Q172" s="47">
        <f t="shared" si="11"/>
        <v>0</v>
      </c>
      <c r="R172" s="47">
        <f t="shared" si="11"/>
        <v>0</v>
      </c>
      <c r="S172" s="47">
        <f t="shared" si="11"/>
        <v>0</v>
      </c>
      <c r="T172" s="47">
        <f t="shared" si="11"/>
        <v>0</v>
      </c>
    </row>
    <row r="173" spans="1:20" ht="22.5" customHeight="1" x14ac:dyDescent="0.25">
      <c r="A173" s="74">
        <v>1</v>
      </c>
      <c r="B173" s="50" t="s">
        <v>1236</v>
      </c>
      <c r="C173" s="51">
        <f t="shared" ref="C173:C179" si="12">D173+K173+L173+M173+N173+O173+P173+Q173+R173+S173+T173</f>
        <v>254975.13</v>
      </c>
      <c r="D173" s="51">
        <f t="shared" ref="D173:D179" si="13">SUM(E173:I173)</f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2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1">
        <v>254975.13</v>
      </c>
      <c r="Q173" s="51">
        <v>0</v>
      </c>
      <c r="R173" s="51">
        <v>0</v>
      </c>
      <c r="S173" s="51">
        <v>0</v>
      </c>
      <c r="T173" s="51">
        <v>0</v>
      </c>
    </row>
    <row r="174" spans="1:20" ht="22.5" customHeight="1" x14ac:dyDescent="0.25">
      <c r="A174" s="74">
        <v>2</v>
      </c>
      <c r="B174" s="50" t="s">
        <v>1237</v>
      </c>
      <c r="C174" s="51">
        <f t="shared" si="12"/>
        <v>4354988.7300000004</v>
      </c>
      <c r="D174" s="51">
        <f t="shared" si="13"/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2">
        <v>0</v>
      </c>
      <c r="K174" s="51">
        <v>0</v>
      </c>
      <c r="L174" s="51">
        <v>4186579.2</v>
      </c>
      <c r="M174" s="51">
        <v>0</v>
      </c>
      <c r="N174" s="51">
        <v>0</v>
      </c>
      <c r="O174" s="51">
        <v>0</v>
      </c>
      <c r="P174" s="51">
        <v>168409.53</v>
      </c>
      <c r="Q174" s="51">
        <v>0</v>
      </c>
      <c r="R174" s="51">
        <v>0</v>
      </c>
      <c r="S174" s="51">
        <v>0</v>
      </c>
      <c r="T174" s="51">
        <v>0</v>
      </c>
    </row>
    <row r="175" spans="1:20" ht="22.5" customHeight="1" x14ac:dyDescent="0.25">
      <c r="A175" s="74">
        <v>3</v>
      </c>
      <c r="B175" s="50" t="s">
        <v>1238</v>
      </c>
      <c r="C175" s="51">
        <f t="shared" si="12"/>
        <v>147396.23000000001</v>
      </c>
      <c r="D175" s="51">
        <f t="shared" si="13"/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2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147396.23000000001</v>
      </c>
      <c r="Q175" s="51">
        <v>0</v>
      </c>
      <c r="R175" s="51">
        <v>0</v>
      </c>
      <c r="S175" s="51">
        <v>0</v>
      </c>
      <c r="T175" s="51">
        <v>0</v>
      </c>
    </row>
    <row r="176" spans="1:20" ht="22.5" customHeight="1" x14ac:dyDescent="0.25">
      <c r="A176" s="74">
        <v>4</v>
      </c>
      <c r="B176" s="50" t="s">
        <v>244</v>
      </c>
      <c r="C176" s="51">
        <f t="shared" si="12"/>
        <v>3078566.4</v>
      </c>
      <c r="D176" s="51">
        <f t="shared" si="13"/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2">
        <v>0</v>
      </c>
      <c r="K176" s="51">
        <v>0</v>
      </c>
      <c r="L176" s="51">
        <v>3078566.4</v>
      </c>
      <c r="M176" s="51">
        <v>0</v>
      </c>
      <c r="N176" s="51">
        <v>0</v>
      </c>
      <c r="O176" s="51">
        <v>0</v>
      </c>
      <c r="P176" s="51">
        <v>0</v>
      </c>
      <c r="Q176" s="51">
        <v>0</v>
      </c>
      <c r="R176" s="51">
        <v>0</v>
      </c>
      <c r="S176" s="51">
        <v>0</v>
      </c>
      <c r="T176" s="51">
        <v>0</v>
      </c>
    </row>
    <row r="177" spans="1:20" ht="22.5" customHeight="1" x14ac:dyDescent="0.25">
      <c r="A177" s="74">
        <v>5</v>
      </c>
      <c r="B177" s="50" t="s">
        <v>1239</v>
      </c>
      <c r="C177" s="51">
        <f t="shared" si="12"/>
        <v>6973060.8599999994</v>
      </c>
      <c r="D177" s="51">
        <f t="shared" si="13"/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2">
        <v>0</v>
      </c>
      <c r="K177" s="51">
        <v>0</v>
      </c>
      <c r="L177" s="51">
        <v>6690242.0899999999</v>
      </c>
      <c r="M177" s="51">
        <v>0</v>
      </c>
      <c r="N177" s="51">
        <v>0</v>
      </c>
      <c r="O177" s="51">
        <v>0</v>
      </c>
      <c r="P177" s="51">
        <v>282818.77</v>
      </c>
      <c r="Q177" s="51">
        <v>0</v>
      </c>
      <c r="R177" s="51">
        <v>0</v>
      </c>
      <c r="S177" s="51">
        <v>0</v>
      </c>
      <c r="T177" s="51">
        <v>0</v>
      </c>
    </row>
    <row r="178" spans="1:20" ht="22.5" customHeight="1" x14ac:dyDescent="0.25">
      <c r="A178" s="74">
        <v>6</v>
      </c>
      <c r="B178" s="50" t="s">
        <v>1240</v>
      </c>
      <c r="C178" s="51">
        <f t="shared" si="12"/>
        <v>260225.32</v>
      </c>
      <c r="D178" s="51">
        <f t="shared" si="13"/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2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260225.32</v>
      </c>
      <c r="Q178" s="51">
        <v>0</v>
      </c>
      <c r="R178" s="51">
        <v>0</v>
      </c>
      <c r="S178" s="51">
        <v>0</v>
      </c>
      <c r="T178" s="51">
        <v>0</v>
      </c>
    </row>
    <row r="179" spans="1:20" ht="22.5" customHeight="1" x14ac:dyDescent="0.25">
      <c r="A179" s="74">
        <v>7</v>
      </c>
      <c r="B179" s="50" t="s">
        <v>1241</v>
      </c>
      <c r="C179" s="51">
        <f t="shared" si="12"/>
        <v>293392.23</v>
      </c>
      <c r="D179" s="51">
        <f t="shared" si="13"/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2">
        <v>0</v>
      </c>
      <c r="K179" s="51">
        <v>0</v>
      </c>
      <c r="L179" s="51">
        <v>0</v>
      </c>
      <c r="M179" s="51">
        <v>0</v>
      </c>
      <c r="N179" s="51">
        <v>0</v>
      </c>
      <c r="O179" s="51">
        <v>0</v>
      </c>
      <c r="P179" s="51">
        <v>293392.23</v>
      </c>
      <c r="Q179" s="51">
        <v>0</v>
      </c>
      <c r="R179" s="51">
        <v>0</v>
      </c>
      <c r="S179" s="51">
        <v>0</v>
      </c>
      <c r="T179" s="51">
        <v>0</v>
      </c>
    </row>
    <row r="180" spans="1:20" s="2" customFormat="1" ht="24" customHeight="1" x14ac:dyDescent="0.25">
      <c r="A180" s="73" t="s">
        <v>248</v>
      </c>
      <c r="B180" s="73"/>
      <c r="C180" s="47">
        <f>SUM(C181:C225)</f>
        <v>160180702.97000003</v>
      </c>
      <c r="D180" s="47">
        <f t="shared" ref="D180:T180" si="14">SUM(D181:D225)</f>
        <v>4944146.51</v>
      </c>
      <c r="E180" s="47">
        <f t="shared" si="14"/>
        <v>0</v>
      </c>
      <c r="F180" s="47">
        <f t="shared" si="14"/>
        <v>3963809.6399999997</v>
      </c>
      <c r="G180" s="47">
        <f t="shared" si="14"/>
        <v>980336.87</v>
      </c>
      <c r="H180" s="47">
        <f t="shared" si="14"/>
        <v>0</v>
      </c>
      <c r="I180" s="47">
        <f t="shared" si="14"/>
        <v>0</v>
      </c>
      <c r="J180" s="48">
        <f t="shared" si="14"/>
        <v>0</v>
      </c>
      <c r="K180" s="47">
        <f t="shared" si="14"/>
        <v>0</v>
      </c>
      <c r="L180" s="47">
        <f t="shared" si="14"/>
        <v>42393271.969999999</v>
      </c>
      <c r="M180" s="47">
        <f t="shared" si="14"/>
        <v>0</v>
      </c>
      <c r="N180" s="47">
        <f t="shared" si="14"/>
        <v>112843284.48999999</v>
      </c>
      <c r="O180" s="47">
        <f t="shared" si="14"/>
        <v>0</v>
      </c>
      <c r="P180" s="47">
        <f t="shared" si="14"/>
        <v>0</v>
      </c>
      <c r="Q180" s="47">
        <f t="shared" si="14"/>
        <v>0</v>
      </c>
      <c r="R180" s="47">
        <f t="shared" si="14"/>
        <v>0</v>
      </c>
      <c r="S180" s="47">
        <f t="shared" si="14"/>
        <v>0</v>
      </c>
      <c r="T180" s="47">
        <f t="shared" si="14"/>
        <v>0</v>
      </c>
    </row>
    <row r="181" spans="1:20" ht="22.5" customHeight="1" x14ac:dyDescent="0.25">
      <c r="A181" s="74">
        <v>1</v>
      </c>
      <c r="B181" s="50" t="s">
        <v>249</v>
      </c>
      <c r="C181" s="51">
        <f t="shared" ref="C181:C225" si="15">D181+K181+L181+M181+N181+O181+P181+Q181+R181+S181+T181</f>
        <v>1584891.63</v>
      </c>
      <c r="D181" s="51">
        <f t="shared" ref="D181:D225" si="16">SUM(E181:I181)</f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2">
        <v>0</v>
      </c>
      <c r="K181" s="51">
        <v>0</v>
      </c>
      <c r="L181" s="51">
        <v>1584891.63</v>
      </c>
      <c r="M181" s="51">
        <v>0</v>
      </c>
      <c r="N181" s="51">
        <v>0</v>
      </c>
      <c r="O181" s="51">
        <v>0</v>
      </c>
      <c r="P181" s="51">
        <v>0</v>
      </c>
      <c r="Q181" s="51">
        <v>0</v>
      </c>
      <c r="R181" s="51">
        <v>0</v>
      </c>
      <c r="S181" s="51">
        <v>0</v>
      </c>
      <c r="T181" s="51">
        <v>0</v>
      </c>
    </row>
    <row r="182" spans="1:20" ht="22.5" customHeight="1" x14ac:dyDescent="0.25">
      <c r="A182" s="74">
        <v>2</v>
      </c>
      <c r="B182" s="50" t="s">
        <v>251</v>
      </c>
      <c r="C182" s="51">
        <f t="shared" si="15"/>
        <v>2099180.66</v>
      </c>
      <c r="D182" s="51">
        <f t="shared" si="16"/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2">
        <v>0</v>
      </c>
      <c r="K182" s="51">
        <v>0</v>
      </c>
      <c r="L182" s="51">
        <v>0</v>
      </c>
      <c r="M182" s="51">
        <v>0</v>
      </c>
      <c r="N182" s="51">
        <v>2099180.66</v>
      </c>
      <c r="O182" s="51">
        <v>0</v>
      </c>
      <c r="P182" s="51">
        <v>0</v>
      </c>
      <c r="Q182" s="51">
        <v>0</v>
      </c>
      <c r="R182" s="51">
        <v>0</v>
      </c>
      <c r="S182" s="51">
        <v>0</v>
      </c>
      <c r="T182" s="51">
        <v>0</v>
      </c>
    </row>
    <row r="183" spans="1:20" ht="22.5" customHeight="1" x14ac:dyDescent="0.25">
      <c r="A183" s="74">
        <v>3</v>
      </c>
      <c r="B183" s="50" t="s">
        <v>252</v>
      </c>
      <c r="C183" s="51">
        <f t="shared" si="15"/>
        <v>980336.87</v>
      </c>
      <c r="D183" s="51">
        <f t="shared" si="16"/>
        <v>980336.87</v>
      </c>
      <c r="E183" s="51">
        <v>0</v>
      </c>
      <c r="F183" s="51">
        <v>0</v>
      </c>
      <c r="G183" s="51">
        <v>980336.87</v>
      </c>
      <c r="H183" s="51">
        <v>0</v>
      </c>
      <c r="I183" s="51">
        <v>0</v>
      </c>
      <c r="J183" s="52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</row>
    <row r="184" spans="1:20" ht="22.5" customHeight="1" x14ac:dyDescent="0.25">
      <c r="A184" s="74">
        <v>4</v>
      </c>
      <c r="B184" s="50" t="s">
        <v>253</v>
      </c>
      <c r="C184" s="51">
        <f t="shared" si="15"/>
        <v>3296401.97</v>
      </c>
      <c r="D184" s="51">
        <f t="shared" si="16"/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2">
        <v>0</v>
      </c>
      <c r="K184" s="51">
        <v>0</v>
      </c>
      <c r="L184" s="51">
        <v>0</v>
      </c>
      <c r="M184" s="51">
        <v>0</v>
      </c>
      <c r="N184" s="51">
        <v>3296401.97</v>
      </c>
      <c r="O184" s="51">
        <v>0</v>
      </c>
      <c r="P184" s="51">
        <v>0</v>
      </c>
      <c r="Q184" s="51">
        <v>0</v>
      </c>
      <c r="R184" s="51">
        <v>0</v>
      </c>
      <c r="S184" s="51">
        <v>0</v>
      </c>
      <c r="T184" s="51">
        <v>0</v>
      </c>
    </row>
    <row r="185" spans="1:20" ht="22.5" customHeight="1" x14ac:dyDescent="0.25">
      <c r="A185" s="74">
        <v>5</v>
      </c>
      <c r="B185" s="50" t="s">
        <v>254</v>
      </c>
      <c r="C185" s="51">
        <f t="shared" si="15"/>
        <v>2406538.67</v>
      </c>
      <c r="D185" s="51">
        <f t="shared" si="16"/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2">
        <v>0</v>
      </c>
      <c r="K185" s="51">
        <v>0</v>
      </c>
      <c r="L185" s="51">
        <v>0</v>
      </c>
      <c r="M185" s="51">
        <v>0</v>
      </c>
      <c r="N185" s="51">
        <v>2406538.67</v>
      </c>
      <c r="O185" s="51">
        <v>0</v>
      </c>
      <c r="P185" s="51">
        <v>0</v>
      </c>
      <c r="Q185" s="51">
        <v>0</v>
      </c>
      <c r="R185" s="51">
        <v>0</v>
      </c>
      <c r="S185" s="51">
        <v>0</v>
      </c>
      <c r="T185" s="51">
        <v>0</v>
      </c>
    </row>
    <row r="186" spans="1:20" ht="22.5" customHeight="1" x14ac:dyDescent="0.25">
      <c r="A186" s="74">
        <v>6</v>
      </c>
      <c r="B186" s="50" t="s">
        <v>255</v>
      </c>
      <c r="C186" s="51">
        <f t="shared" si="15"/>
        <v>2765732.35</v>
      </c>
      <c r="D186" s="51">
        <f t="shared" si="16"/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2">
        <v>0</v>
      </c>
      <c r="K186" s="51">
        <v>0</v>
      </c>
      <c r="L186" s="51">
        <v>0</v>
      </c>
      <c r="M186" s="51">
        <v>0</v>
      </c>
      <c r="N186" s="51">
        <v>2765732.35</v>
      </c>
      <c r="O186" s="51">
        <v>0</v>
      </c>
      <c r="P186" s="51">
        <v>0</v>
      </c>
      <c r="Q186" s="51">
        <v>0</v>
      </c>
      <c r="R186" s="51">
        <v>0</v>
      </c>
      <c r="S186" s="51">
        <v>0</v>
      </c>
      <c r="T186" s="51">
        <v>0</v>
      </c>
    </row>
    <row r="187" spans="1:20" ht="22.5" customHeight="1" x14ac:dyDescent="0.25">
      <c r="A187" s="74">
        <v>7</v>
      </c>
      <c r="B187" s="50" t="s">
        <v>256</v>
      </c>
      <c r="C187" s="51">
        <f t="shared" si="15"/>
        <v>976992.82</v>
      </c>
      <c r="D187" s="51">
        <f t="shared" si="16"/>
        <v>0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  <c r="J187" s="52">
        <v>0</v>
      </c>
      <c r="K187" s="51">
        <v>0</v>
      </c>
      <c r="L187" s="51">
        <v>0</v>
      </c>
      <c r="M187" s="51">
        <v>0</v>
      </c>
      <c r="N187" s="51">
        <v>976992.82</v>
      </c>
      <c r="O187" s="51">
        <v>0</v>
      </c>
      <c r="P187" s="51">
        <v>0</v>
      </c>
      <c r="Q187" s="51">
        <v>0</v>
      </c>
      <c r="R187" s="51">
        <v>0</v>
      </c>
      <c r="S187" s="51">
        <v>0</v>
      </c>
      <c r="T187" s="51">
        <v>0</v>
      </c>
    </row>
    <row r="188" spans="1:20" ht="22.5" customHeight="1" x14ac:dyDescent="0.25">
      <c r="A188" s="74">
        <v>8</v>
      </c>
      <c r="B188" s="50" t="s">
        <v>257</v>
      </c>
      <c r="C188" s="51">
        <f t="shared" si="15"/>
        <v>299608.98</v>
      </c>
      <c r="D188" s="51">
        <f t="shared" si="16"/>
        <v>299608.98</v>
      </c>
      <c r="E188" s="51">
        <v>0</v>
      </c>
      <c r="F188" s="51">
        <v>299608.98</v>
      </c>
      <c r="G188" s="51">
        <v>0</v>
      </c>
      <c r="H188" s="51">
        <v>0</v>
      </c>
      <c r="I188" s="51">
        <v>0</v>
      </c>
      <c r="J188" s="52">
        <v>0</v>
      </c>
      <c r="K188" s="51">
        <v>0</v>
      </c>
      <c r="L188" s="51">
        <v>0</v>
      </c>
      <c r="M188" s="51">
        <v>0</v>
      </c>
      <c r="N188" s="51">
        <v>0</v>
      </c>
      <c r="O188" s="51">
        <v>0</v>
      </c>
      <c r="P188" s="51">
        <v>0</v>
      </c>
      <c r="Q188" s="51">
        <v>0</v>
      </c>
      <c r="R188" s="51">
        <v>0</v>
      </c>
      <c r="S188" s="51">
        <v>0</v>
      </c>
      <c r="T188" s="51">
        <v>0</v>
      </c>
    </row>
    <row r="189" spans="1:20" ht="22.5" customHeight="1" x14ac:dyDescent="0.25">
      <c r="A189" s="74">
        <v>9</v>
      </c>
      <c r="B189" s="50" t="s">
        <v>258</v>
      </c>
      <c r="C189" s="51">
        <f t="shared" si="15"/>
        <v>2799913.72</v>
      </c>
      <c r="D189" s="51">
        <f t="shared" si="16"/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2">
        <v>0</v>
      </c>
      <c r="K189" s="51">
        <v>0</v>
      </c>
      <c r="L189" s="51">
        <v>0</v>
      </c>
      <c r="M189" s="51">
        <v>0</v>
      </c>
      <c r="N189" s="51">
        <v>2799913.72</v>
      </c>
      <c r="O189" s="51">
        <v>0</v>
      </c>
      <c r="P189" s="51">
        <v>0</v>
      </c>
      <c r="Q189" s="51">
        <v>0</v>
      </c>
      <c r="R189" s="51">
        <v>0</v>
      </c>
      <c r="S189" s="51">
        <v>0</v>
      </c>
      <c r="T189" s="51">
        <v>0</v>
      </c>
    </row>
    <row r="190" spans="1:20" ht="22.5" customHeight="1" x14ac:dyDescent="0.25">
      <c r="A190" s="74">
        <v>10</v>
      </c>
      <c r="B190" s="50" t="s">
        <v>259</v>
      </c>
      <c r="C190" s="51">
        <f t="shared" si="15"/>
        <v>1580810.15</v>
      </c>
      <c r="D190" s="51">
        <f t="shared" si="16"/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2">
        <v>0</v>
      </c>
      <c r="K190" s="51">
        <v>0</v>
      </c>
      <c r="L190" s="51">
        <v>1580810.15</v>
      </c>
      <c r="M190" s="51">
        <v>0</v>
      </c>
      <c r="N190" s="51">
        <v>0</v>
      </c>
      <c r="O190" s="51">
        <v>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</row>
    <row r="191" spans="1:20" ht="22.5" customHeight="1" x14ac:dyDescent="0.25">
      <c r="A191" s="74">
        <v>11</v>
      </c>
      <c r="B191" s="50" t="s">
        <v>260</v>
      </c>
      <c r="C191" s="51">
        <f t="shared" si="15"/>
        <v>2656500.21</v>
      </c>
      <c r="D191" s="51">
        <f t="shared" si="16"/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2">
        <v>0</v>
      </c>
      <c r="K191" s="51">
        <v>0</v>
      </c>
      <c r="L191" s="51">
        <v>0</v>
      </c>
      <c r="M191" s="51">
        <v>0</v>
      </c>
      <c r="N191" s="51">
        <v>2656500.21</v>
      </c>
      <c r="O191" s="51">
        <v>0</v>
      </c>
      <c r="P191" s="51">
        <v>0</v>
      </c>
      <c r="Q191" s="51">
        <v>0</v>
      </c>
      <c r="R191" s="51">
        <v>0</v>
      </c>
      <c r="S191" s="51">
        <v>0</v>
      </c>
      <c r="T191" s="51">
        <v>0</v>
      </c>
    </row>
    <row r="192" spans="1:20" ht="22.5" customHeight="1" x14ac:dyDescent="0.25">
      <c r="A192" s="74">
        <v>12</v>
      </c>
      <c r="B192" s="50" t="s">
        <v>261</v>
      </c>
      <c r="C192" s="51">
        <f t="shared" si="15"/>
        <v>3404447.66</v>
      </c>
      <c r="D192" s="51">
        <f t="shared" si="16"/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2">
        <v>0</v>
      </c>
      <c r="K192" s="51">
        <v>0</v>
      </c>
      <c r="L192" s="51">
        <v>0</v>
      </c>
      <c r="M192" s="51">
        <v>0</v>
      </c>
      <c r="N192" s="51">
        <v>3404447.66</v>
      </c>
      <c r="O192" s="51">
        <v>0</v>
      </c>
      <c r="P192" s="51">
        <v>0</v>
      </c>
      <c r="Q192" s="51">
        <v>0</v>
      </c>
      <c r="R192" s="51">
        <v>0</v>
      </c>
      <c r="S192" s="51">
        <v>0</v>
      </c>
      <c r="T192" s="51">
        <v>0</v>
      </c>
    </row>
    <row r="193" spans="1:20" ht="22.5" customHeight="1" x14ac:dyDescent="0.25">
      <c r="A193" s="74">
        <v>13</v>
      </c>
      <c r="B193" s="50" t="s">
        <v>262</v>
      </c>
      <c r="C193" s="51">
        <f t="shared" si="15"/>
        <v>3790858.44</v>
      </c>
      <c r="D193" s="51">
        <f t="shared" si="16"/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2">
        <v>0</v>
      </c>
      <c r="K193" s="51">
        <v>0</v>
      </c>
      <c r="L193" s="51">
        <v>3790858.44</v>
      </c>
      <c r="M193" s="51">
        <v>0</v>
      </c>
      <c r="N193" s="51">
        <v>0</v>
      </c>
      <c r="O193" s="51">
        <v>0</v>
      </c>
      <c r="P193" s="51">
        <v>0</v>
      </c>
      <c r="Q193" s="51">
        <v>0</v>
      </c>
      <c r="R193" s="51">
        <v>0</v>
      </c>
      <c r="S193" s="51">
        <v>0</v>
      </c>
      <c r="T193" s="51">
        <v>0</v>
      </c>
    </row>
    <row r="194" spans="1:20" ht="24.75" customHeight="1" x14ac:dyDescent="0.25">
      <c r="A194" s="74">
        <v>14</v>
      </c>
      <c r="B194" s="50" t="s">
        <v>263</v>
      </c>
      <c r="C194" s="51">
        <f t="shared" si="15"/>
        <v>2756248.59</v>
      </c>
      <c r="D194" s="51">
        <f t="shared" si="16"/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2">
        <v>0</v>
      </c>
      <c r="K194" s="51">
        <v>0</v>
      </c>
      <c r="L194" s="51">
        <v>0</v>
      </c>
      <c r="M194" s="51">
        <v>0</v>
      </c>
      <c r="N194" s="51">
        <v>2756248.59</v>
      </c>
      <c r="O194" s="51">
        <v>0</v>
      </c>
      <c r="P194" s="51">
        <v>0</v>
      </c>
      <c r="Q194" s="51">
        <v>0</v>
      </c>
      <c r="R194" s="51">
        <v>0</v>
      </c>
      <c r="S194" s="51">
        <v>0</v>
      </c>
      <c r="T194" s="51">
        <v>0</v>
      </c>
    </row>
    <row r="195" spans="1:20" ht="24.75" customHeight="1" x14ac:dyDescent="0.25">
      <c r="A195" s="74">
        <v>15</v>
      </c>
      <c r="B195" s="50" t="s">
        <v>264</v>
      </c>
      <c r="C195" s="51">
        <f t="shared" si="15"/>
        <v>4083890.69</v>
      </c>
      <c r="D195" s="51">
        <f t="shared" si="16"/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2">
        <v>0</v>
      </c>
      <c r="K195" s="51">
        <v>0</v>
      </c>
      <c r="L195" s="51">
        <v>0</v>
      </c>
      <c r="M195" s="51">
        <v>0</v>
      </c>
      <c r="N195" s="51">
        <v>4083890.69</v>
      </c>
      <c r="O195" s="51">
        <v>0</v>
      </c>
      <c r="P195" s="51">
        <v>0</v>
      </c>
      <c r="Q195" s="51">
        <v>0</v>
      </c>
      <c r="R195" s="51">
        <v>0</v>
      </c>
      <c r="S195" s="51">
        <v>0</v>
      </c>
      <c r="T195" s="51">
        <v>0</v>
      </c>
    </row>
    <row r="196" spans="1:20" ht="24.75" customHeight="1" x14ac:dyDescent="0.25">
      <c r="A196" s="74">
        <v>16</v>
      </c>
      <c r="B196" s="50" t="s">
        <v>265</v>
      </c>
      <c r="C196" s="51">
        <f t="shared" si="15"/>
        <v>3569998.32</v>
      </c>
      <c r="D196" s="51">
        <f t="shared" si="16"/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2">
        <v>0</v>
      </c>
      <c r="K196" s="51">
        <v>0</v>
      </c>
      <c r="L196" s="51">
        <v>0</v>
      </c>
      <c r="M196" s="51">
        <v>0</v>
      </c>
      <c r="N196" s="51">
        <v>3569998.32</v>
      </c>
      <c r="O196" s="51">
        <v>0</v>
      </c>
      <c r="P196" s="51">
        <v>0</v>
      </c>
      <c r="Q196" s="51">
        <v>0</v>
      </c>
      <c r="R196" s="51">
        <v>0</v>
      </c>
      <c r="S196" s="51">
        <v>0</v>
      </c>
      <c r="T196" s="51">
        <v>0</v>
      </c>
    </row>
    <row r="197" spans="1:20" ht="22.5" customHeight="1" x14ac:dyDescent="0.25">
      <c r="A197" s="74">
        <v>17</v>
      </c>
      <c r="B197" s="50" t="s">
        <v>266</v>
      </c>
      <c r="C197" s="51">
        <f t="shared" si="15"/>
        <v>4649999.3099999996</v>
      </c>
      <c r="D197" s="51">
        <f t="shared" si="16"/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2">
        <v>0</v>
      </c>
      <c r="K197" s="51">
        <v>0</v>
      </c>
      <c r="L197" s="51">
        <v>0</v>
      </c>
      <c r="M197" s="51">
        <v>0</v>
      </c>
      <c r="N197" s="51">
        <v>4649999.3099999996</v>
      </c>
      <c r="O197" s="51">
        <v>0</v>
      </c>
      <c r="P197" s="51">
        <v>0</v>
      </c>
      <c r="Q197" s="51">
        <v>0</v>
      </c>
      <c r="R197" s="51">
        <v>0</v>
      </c>
      <c r="S197" s="51">
        <v>0</v>
      </c>
      <c r="T197" s="51">
        <v>0</v>
      </c>
    </row>
    <row r="198" spans="1:20" ht="22.5" customHeight="1" x14ac:dyDescent="0.25">
      <c r="A198" s="74">
        <v>18</v>
      </c>
      <c r="B198" s="50" t="s">
        <v>267</v>
      </c>
      <c r="C198" s="51">
        <f t="shared" si="15"/>
        <v>3142956.32</v>
      </c>
      <c r="D198" s="51">
        <f t="shared" si="16"/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2">
        <v>0</v>
      </c>
      <c r="K198" s="51">
        <v>0</v>
      </c>
      <c r="L198" s="51">
        <v>3142956.32</v>
      </c>
      <c r="M198" s="51">
        <v>0</v>
      </c>
      <c r="N198" s="51">
        <v>0</v>
      </c>
      <c r="O198" s="51">
        <v>0</v>
      </c>
      <c r="P198" s="51">
        <v>0</v>
      </c>
      <c r="Q198" s="51">
        <v>0</v>
      </c>
      <c r="R198" s="51">
        <v>0</v>
      </c>
      <c r="S198" s="51">
        <v>0</v>
      </c>
      <c r="T198" s="51">
        <v>0</v>
      </c>
    </row>
    <row r="199" spans="1:20" ht="24" customHeight="1" x14ac:dyDescent="0.25">
      <c r="A199" s="74">
        <v>19</v>
      </c>
      <c r="B199" s="50" t="s">
        <v>268</v>
      </c>
      <c r="C199" s="51">
        <f t="shared" si="15"/>
        <v>2668708.02</v>
      </c>
      <c r="D199" s="51">
        <f t="shared" si="16"/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2">
        <v>0</v>
      </c>
      <c r="K199" s="51">
        <v>0</v>
      </c>
      <c r="L199" s="51">
        <v>0</v>
      </c>
      <c r="M199" s="51">
        <v>0</v>
      </c>
      <c r="N199" s="51">
        <v>2668708.02</v>
      </c>
      <c r="O199" s="51">
        <v>0</v>
      </c>
      <c r="P199" s="51">
        <v>0</v>
      </c>
      <c r="Q199" s="51">
        <v>0</v>
      </c>
      <c r="R199" s="51">
        <v>0</v>
      </c>
      <c r="S199" s="51">
        <v>0</v>
      </c>
      <c r="T199" s="51">
        <v>0</v>
      </c>
    </row>
    <row r="200" spans="1:20" ht="24" customHeight="1" x14ac:dyDescent="0.25">
      <c r="A200" s="74">
        <v>20</v>
      </c>
      <c r="B200" s="50" t="s">
        <v>269</v>
      </c>
      <c r="C200" s="51">
        <f t="shared" si="15"/>
        <v>2117971.9700000002</v>
      </c>
      <c r="D200" s="51">
        <f t="shared" si="16"/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2">
        <v>0</v>
      </c>
      <c r="K200" s="51">
        <v>0</v>
      </c>
      <c r="L200" s="51">
        <v>0</v>
      </c>
      <c r="M200" s="51">
        <v>0</v>
      </c>
      <c r="N200" s="51">
        <v>2117971.9700000002</v>
      </c>
      <c r="O200" s="51">
        <v>0</v>
      </c>
      <c r="P200" s="51">
        <v>0</v>
      </c>
      <c r="Q200" s="51">
        <v>0</v>
      </c>
      <c r="R200" s="51">
        <v>0</v>
      </c>
      <c r="S200" s="51">
        <v>0</v>
      </c>
      <c r="T200" s="51">
        <v>0</v>
      </c>
    </row>
    <row r="201" spans="1:20" ht="24" customHeight="1" x14ac:dyDescent="0.25">
      <c r="A201" s="74">
        <v>21</v>
      </c>
      <c r="B201" s="50" t="s">
        <v>270</v>
      </c>
      <c r="C201" s="51">
        <f t="shared" si="15"/>
        <v>2296567.1800000002</v>
      </c>
      <c r="D201" s="51">
        <f t="shared" si="16"/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2">
        <v>0</v>
      </c>
      <c r="K201" s="51">
        <v>0</v>
      </c>
      <c r="L201" s="51">
        <v>0</v>
      </c>
      <c r="M201" s="51">
        <v>0</v>
      </c>
      <c r="N201" s="51">
        <v>2296567.1800000002</v>
      </c>
      <c r="O201" s="51">
        <v>0</v>
      </c>
      <c r="P201" s="51">
        <v>0</v>
      </c>
      <c r="Q201" s="51">
        <v>0</v>
      </c>
      <c r="R201" s="51">
        <v>0</v>
      </c>
      <c r="S201" s="51">
        <v>0</v>
      </c>
      <c r="T201" s="51">
        <v>0</v>
      </c>
    </row>
    <row r="202" spans="1:20" ht="24" customHeight="1" x14ac:dyDescent="0.25">
      <c r="A202" s="74">
        <v>22</v>
      </c>
      <c r="B202" s="50" t="s">
        <v>271</v>
      </c>
      <c r="C202" s="51">
        <f t="shared" si="15"/>
        <v>2824782.41</v>
      </c>
      <c r="D202" s="51">
        <f t="shared" si="16"/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2">
        <v>0</v>
      </c>
      <c r="K202" s="51">
        <v>0</v>
      </c>
      <c r="L202" s="51">
        <v>0</v>
      </c>
      <c r="M202" s="51">
        <v>0</v>
      </c>
      <c r="N202" s="51">
        <v>2824782.41</v>
      </c>
      <c r="O202" s="51">
        <v>0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</row>
    <row r="203" spans="1:20" ht="24" customHeight="1" x14ac:dyDescent="0.25">
      <c r="A203" s="74">
        <v>23</v>
      </c>
      <c r="B203" s="50" t="s">
        <v>272</v>
      </c>
      <c r="C203" s="51">
        <f t="shared" si="15"/>
        <v>4006826.68</v>
      </c>
      <c r="D203" s="51">
        <f t="shared" si="16"/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2">
        <v>0</v>
      </c>
      <c r="K203" s="51">
        <v>0</v>
      </c>
      <c r="L203" s="51">
        <v>0</v>
      </c>
      <c r="M203" s="51">
        <v>0</v>
      </c>
      <c r="N203" s="51">
        <v>4006826.68</v>
      </c>
      <c r="O203" s="51">
        <v>0</v>
      </c>
      <c r="P203" s="51">
        <v>0</v>
      </c>
      <c r="Q203" s="51">
        <v>0</v>
      </c>
      <c r="R203" s="51">
        <v>0</v>
      </c>
      <c r="S203" s="51">
        <v>0</v>
      </c>
      <c r="T203" s="51">
        <v>0</v>
      </c>
    </row>
    <row r="204" spans="1:20" ht="24" customHeight="1" x14ac:dyDescent="0.25">
      <c r="A204" s="74">
        <v>24</v>
      </c>
      <c r="B204" s="50" t="s">
        <v>273</v>
      </c>
      <c r="C204" s="51">
        <f t="shared" si="15"/>
        <v>2019427.05</v>
      </c>
      <c r="D204" s="51">
        <f t="shared" si="16"/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2">
        <v>0</v>
      </c>
      <c r="K204" s="51">
        <v>0</v>
      </c>
      <c r="L204" s="51">
        <v>1467329.83</v>
      </c>
      <c r="M204" s="51">
        <v>0</v>
      </c>
      <c r="N204" s="51">
        <v>552097.22</v>
      </c>
      <c r="O204" s="51">
        <v>0</v>
      </c>
      <c r="P204" s="51">
        <v>0</v>
      </c>
      <c r="Q204" s="51">
        <v>0</v>
      </c>
      <c r="R204" s="51">
        <v>0</v>
      </c>
      <c r="S204" s="51">
        <v>0</v>
      </c>
      <c r="T204" s="51">
        <v>0</v>
      </c>
    </row>
    <row r="205" spans="1:20" ht="24" customHeight="1" x14ac:dyDescent="0.25">
      <c r="A205" s="74">
        <v>25</v>
      </c>
      <c r="B205" s="50" t="s">
        <v>274</v>
      </c>
      <c r="C205" s="51">
        <f t="shared" si="15"/>
        <v>4263863.6100000003</v>
      </c>
      <c r="D205" s="51">
        <f t="shared" si="16"/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2">
        <v>0</v>
      </c>
      <c r="K205" s="51">
        <v>0</v>
      </c>
      <c r="L205" s="51">
        <v>0</v>
      </c>
      <c r="M205" s="51">
        <v>0</v>
      </c>
      <c r="N205" s="51">
        <v>4263863.6100000003</v>
      </c>
      <c r="O205" s="51">
        <v>0</v>
      </c>
      <c r="P205" s="51">
        <v>0</v>
      </c>
      <c r="Q205" s="51">
        <v>0</v>
      </c>
      <c r="R205" s="51">
        <v>0</v>
      </c>
      <c r="S205" s="51">
        <v>0</v>
      </c>
      <c r="T205" s="51">
        <v>0</v>
      </c>
    </row>
    <row r="206" spans="1:20" ht="24" customHeight="1" x14ac:dyDescent="0.25">
      <c r="A206" s="74">
        <v>26</v>
      </c>
      <c r="B206" s="50" t="s">
        <v>275</v>
      </c>
      <c r="C206" s="51">
        <f t="shared" si="15"/>
        <v>8149847.6200000001</v>
      </c>
      <c r="D206" s="51">
        <f t="shared" si="16"/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2">
        <v>0</v>
      </c>
      <c r="K206" s="51">
        <v>0</v>
      </c>
      <c r="L206" s="51">
        <v>0</v>
      </c>
      <c r="M206" s="51">
        <v>0</v>
      </c>
      <c r="N206" s="51">
        <v>8149847.6200000001</v>
      </c>
      <c r="O206" s="51">
        <v>0</v>
      </c>
      <c r="P206" s="51">
        <v>0</v>
      </c>
      <c r="Q206" s="51">
        <v>0</v>
      </c>
      <c r="R206" s="51">
        <v>0</v>
      </c>
      <c r="S206" s="51">
        <v>0</v>
      </c>
      <c r="T206" s="51">
        <v>0</v>
      </c>
    </row>
    <row r="207" spans="1:20" ht="22.5" customHeight="1" x14ac:dyDescent="0.25">
      <c r="A207" s="74">
        <v>27</v>
      </c>
      <c r="B207" s="50" t="s">
        <v>276</v>
      </c>
      <c r="C207" s="51">
        <f t="shared" si="15"/>
        <v>1998999.54</v>
      </c>
      <c r="D207" s="51">
        <f t="shared" si="16"/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2">
        <v>0</v>
      </c>
      <c r="K207" s="51">
        <v>0</v>
      </c>
      <c r="L207" s="51">
        <v>0</v>
      </c>
      <c r="M207" s="51">
        <v>0</v>
      </c>
      <c r="N207" s="51">
        <v>1998999.54</v>
      </c>
      <c r="O207" s="51">
        <v>0</v>
      </c>
      <c r="P207" s="51">
        <v>0</v>
      </c>
      <c r="Q207" s="51">
        <v>0</v>
      </c>
      <c r="R207" s="51">
        <v>0</v>
      </c>
      <c r="S207" s="51">
        <v>0</v>
      </c>
      <c r="T207" s="51">
        <v>0</v>
      </c>
    </row>
    <row r="208" spans="1:20" ht="22.5" customHeight="1" x14ac:dyDescent="0.25">
      <c r="A208" s="74">
        <v>28</v>
      </c>
      <c r="B208" s="50" t="s">
        <v>277</v>
      </c>
      <c r="C208" s="51">
        <f t="shared" si="15"/>
        <v>4299995.59</v>
      </c>
      <c r="D208" s="51">
        <f t="shared" si="16"/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2">
        <v>0</v>
      </c>
      <c r="K208" s="51">
        <v>0</v>
      </c>
      <c r="L208" s="51">
        <v>0</v>
      </c>
      <c r="M208" s="51">
        <v>0</v>
      </c>
      <c r="N208" s="51">
        <v>4299995.59</v>
      </c>
      <c r="O208" s="51">
        <v>0</v>
      </c>
      <c r="P208" s="51">
        <v>0</v>
      </c>
      <c r="Q208" s="51">
        <v>0</v>
      </c>
      <c r="R208" s="51">
        <v>0</v>
      </c>
      <c r="S208" s="51">
        <v>0</v>
      </c>
      <c r="T208" s="51">
        <v>0</v>
      </c>
    </row>
    <row r="209" spans="1:20" ht="24.75" customHeight="1" x14ac:dyDescent="0.25">
      <c r="A209" s="74">
        <v>29</v>
      </c>
      <c r="B209" s="50" t="s">
        <v>278</v>
      </c>
      <c r="C209" s="51">
        <f t="shared" si="15"/>
        <v>5727047.5099999998</v>
      </c>
      <c r="D209" s="51">
        <f t="shared" si="16"/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2">
        <v>0</v>
      </c>
      <c r="K209" s="51">
        <v>0</v>
      </c>
      <c r="L209" s="51">
        <v>5727047.5099999998</v>
      </c>
      <c r="M209" s="51">
        <v>0</v>
      </c>
      <c r="N209" s="51">
        <v>0</v>
      </c>
      <c r="O209" s="51">
        <v>0</v>
      </c>
      <c r="P209" s="51">
        <v>0</v>
      </c>
      <c r="Q209" s="51">
        <v>0</v>
      </c>
      <c r="R209" s="51">
        <v>0</v>
      </c>
      <c r="S209" s="51">
        <v>0</v>
      </c>
      <c r="T209" s="51">
        <v>0</v>
      </c>
    </row>
    <row r="210" spans="1:20" ht="25.5" customHeight="1" x14ac:dyDescent="0.25">
      <c r="A210" s="74">
        <v>30</v>
      </c>
      <c r="B210" s="50" t="s">
        <v>279</v>
      </c>
      <c r="C210" s="51">
        <f t="shared" si="15"/>
        <v>3056086.83</v>
      </c>
      <c r="D210" s="51">
        <f t="shared" si="16"/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2">
        <v>0</v>
      </c>
      <c r="K210" s="51">
        <v>0</v>
      </c>
      <c r="L210" s="51">
        <v>0</v>
      </c>
      <c r="M210" s="51">
        <v>0</v>
      </c>
      <c r="N210" s="51">
        <v>3056086.83</v>
      </c>
      <c r="O210" s="51">
        <v>0</v>
      </c>
      <c r="P210" s="51">
        <v>0</v>
      </c>
      <c r="Q210" s="51">
        <v>0</v>
      </c>
      <c r="R210" s="51">
        <v>0</v>
      </c>
      <c r="S210" s="51">
        <v>0</v>
      </c>
      <c r="T210" s="51">
        <v>0</v>
      </c>
    </row>
    <row r="211" spans="1:20" ht="22.5" customHeight="1" x14ac:dyDescent="0.25">
      <c r="A211" s="74">
        <v>31</v>
      </c>
      <c r="B211" s="50" t="s">
        <v>280</v>
      </c>
      <c r="C211" s="51">
        <f t="shared" si="15"/>
        <v>2649997.89</v>
      </c>
      <c r="D211" s="51">
        <f t="shared" si="16"/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2">
        <v>0</v>
      </c>
      <c r="K211" s="51">
        <v>0</v>
      </c>
      <c r="L211" s="51">
        <v>0</v>
      </c>
      <c r="M211" s="51">
        <v>0</v>
      </c>
      <c r="N211" s="51">
        <v>2649997.89</v>
      </c>
      <c r="O211" s="51">
        <v>0</v>
      </c>
      <c r="P211" s="51">
        <v>0</v>
      </c>
      <c r="Q211" s="51">
        <v>0</v>
      </c>
      <c r="R211" s="51">
        <v>0</v>
      </c>
      <c r="S211" s="51">
        <v>0</v>
      </c>
      <c r="T211" s="51">
        <v>0</v>
      </c>
    </row>
    <row r="212" spans="1:20" ht="22.5" customHeight="1" x14ac:dyDescent="0.25">
      <c r="A212" s="74">
        <v>32</v>
      </c>
      <c r="B212" s="50" t="s">
        <v>281</v>
      </c>
      <c r="C212" s="51">
        <f t="shared" si="15"/>
        <v>746129.76</v>
      </c>
      <c r="D212" s="51">
        <f t="shared" si="16"/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2">
        <v>0</v>
      </c>
      <c r="K212" s="51">
        <v>0</v>
      </c>
      <c r="L212" s="51">
        <v>0</v>
      </c>
      <c r="M212" s="51">
        <v>0</v>
      </c>
      <c r="N212" s="51">
        <v>746129.76</v>
      </c>
      <c r="O212" s="51">
        <v>0</v>
      </c>
      <c r="P212" s="51">
        <v>0</v>
      </c>
      <c r="Q212" s="51">
        <v>0</v>
      </c>
      <c r="R212" s="51">
        <v>0</v>
      </c>
      <c r="S212" s="51">
        <v>0</v>
      </c>
      <c r="T212" s="51">
        <v>0</v>
      </c>
    </row>
    <row r="213" spans="1:20" ht="22.5" customHeight="1" x14ac:dyDescent="0.25">
      <c r="A213" s="74">
        <v>33</v>
      </c>
      <c r="B213" s="50" t="s">
        <v>282</v>
      </c>
      <c r="C213" s="51">
        <f t="shared" si="15"/>
        <v>227237.94</v>
      </c>
      <c r="D213" s="51">
        <f t="shared" si="16"/>
        <v>227237.94</v>
      </c>
      <c r="E213" s="51">
        <v>0</v>
      </c>
      <c r="F213" s="51">
        <v>227237.94</v>
      </c>
      <c r="G213" s="51">
        <v>0</v>
      </c>
      <c r="H213" s="51">
        <v>0</v>
      </c>
      <c r="I213" s="51">
        <v>0</v>
      </c>
      <c r="J213" s="52">
        <v>0</v>
      </c>
      <c r="K213" s="51">
        <v>0</v>
      </c>
      <c r="L213" s="51">
        <v>0</v>
      </c>
      <c r="M213" s="51">
        <v>0</v>
      </c>
      <c r="N213" s="51">
        <v>0</v>
      </c>
      <c r="O213" s="51">
        <v>0</v>
      </c>
      <c r="P213" s="51">
        <v>0</v>
      </c>
      <c r="Q213" s="51">
        <v>0</v>
      </c>
      <c r="R213" s="51">
        <v>0</v>
      </c>
      <c r="S213" s="51">
        <v>0</v>
      </c>
      <c r="T213" s="51">
        <v>0</v>
      </c>
    </row>
    <row r="214" spans="1:20" ht="21.75" customHeight="1" x14ac:dyDescent="0.25">
      <c r="A214" s="74">
        <v>34</v>
      </c>
      <c r="B214" s="50" t="s">
        <v>284</v>
      </c>
      <c r="C214" s="51">
        <f t="shared" si="15"/>
        <v>924822.82</v>
      </c>
      <c r="D214" s="51">
        <f t="shared" si="16"/>
        <v>924822.82</v>
      </c>
      <c r="E214" s="51">
        <v>0</v>
      </c>
      <c r="F214" s="51">
        <v>924822.82</v>
      </c>
      <c r="G214" s="51">
        <v>0</v>
      </c>
      <c r="H214" s="51">
        <v>0</v>
      </c>
      <c r="I214" s="51">
        <v>0</v>
      </c>
      <c r="J214" s="52">
        <v>0</v>
      </c>
      <c r="K214" s="51">
        <v>0</v>
      </c>
      <c r="L214" s="51">
        <v>0</v>
      </c>
      <c r="M214" s="51">
        <v>0</v>
      </c>
      <c r="N214" s="51">
        <v>0</v>
      </c>
      <c r="O214" s="51">
        <v>0</v>
      </c>
      <c r="P214" s="51">
        <v>0</v>
      </c>
      <c r="Q214" s="51">
        <v>0</v>
      </c>
      <c r="R214" s="51">
        <v>0</v>
      </c>
      <c r="S214" s="51">
        <v>0</v>
      </c>
      <c r="T214" s="51">
        <v>0</v>
      </c>
    </row>
    <row r="215" spans="1:20" ht="24.75" customHeight="1" x14ac:dyDescent="0.25">
      <c r="A215" s="74">
        <v>35</v>
      </c>
      <c r="B215" s="50" t="s">
        <v>285</v>
      </c>
      <c r="C215" s="51">
        <f t="shared" si="15"/>
        <v>7449986.9100000001</v>
      </c>
      <c r="D215" s="51">
        <f t="shared" si="16"/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2">
        <v>0</v>
      </c>
      <c r="K215" s="51">
        <v>0</v>
      </c>
      <c r="L215" s="51">
        <v>0</v>
      </c>
      <c r="M215" s="51">
        <v>0</v>
      </c>
      <c r="N215" s="51">
        <v>7449986.9100000001</v>
      </c>
      <c r="O215" s="51">
        <v>0</v>
      </c>
      <c r="P215" s="51">
        <v>0</v>
      </c>
      <c r="Q215" s="51">
        <v>0</v>
      </c>
      <c r="R215" s="51">
        <v>0</v>
      </c>
      <c r="S215" s="51">
        <v>0</v>
      </c>
      <c r="T215" s="51">
        <v>0</v>
      </c>
    </row>
    <row r="216" spans="1:20" ht="21.75" customHeight="1" x14ac:dyDescent="0.25">
      <c r="A216" s="74">
        <v>36</v>
      </c>
      <c r="B216" s="50" t="s">
        <v>286</v>
      </c>
      <c r="C216" s="51">
        <f t="shared" si="15"/>
        <v>6933577.3899999997</v>
      </c>
      <c r="D216" s="51">
        <f t="shared" si="16"/>
        <v>762003.96</v>
      </c>
      <c r="E216" s="51">
        <v>0</v>
      </c>
      <c r="F216" s="51">
        <v>762003.96</v>
      </c>
      <c r="G216" s="51">
        <v>0</v>
      </c>
      <c r="H216" s="51">
        <v>0</v>
      </c>
      <c r="I216" s="51">
        <v>0</v>
      </c>
      <c r="J216" s="52">
        <v>0</v>
      </c>
      <c r="K216" s="51">
        <v>0</v>
      </c>
      <c r="L216" s="51">
        <v>0</v>
      </c>
      <c r="M216" s="51">
        <v>0</v>
      </c>
      <c r="N216" s="51">
        <v>6171573.4299999997</v>
      </c>
      <c r="O216" s="51">
        <v>0</v>
      </c>
      <c r="P216" s="51">
        <v>0</v>
      </c>
      <c r="Q216" s="51">
        <v>0</v>
      </c>
      <c r="R216" s="51">
        <v>0</v>
      </c>
      <c r="S216" s="51">
        <v>0</v>
      </c>
      <c r="T216" s="51">
        <v>0</v>
      </c>
    </row>
    <row r="217" spans="1:20" ht="21.75" customHeight="1" x14ac:dyDescent="0.25">
      <c r="A217" s="74">
        <v>37</v>
      </c>
      <c r="B217" s="50" t="s">
        <v>287</v>
      </c>
      <c r="C217" s="51">
        <f t="shared" si="15"/>
        <v>6036299.96</v>
      </c>
      <c r="D217" s="51">
        <f t="shared" si="16"/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2">
        <v>0</v>
      </c>
      <c r="K217" s="51">
        <v>0</v>
      </c>
      <c r="L217" s="51">
        <v>4464189.21</v>
      </c>
      <c r="M217" s="51">
        <v>0</v>
      </c>
      <c r="N217" s="51">
        <v>1572110.75</v>
      </c>
      <c r="O217" s="51">
        <v>0</v>
      </c>
      <c r="P217" s="51">
        <v>0</v>
      </c>
      <c r="Q217" s="51">
        <v>0</v>
      </c>
      <c r="R217" s="51">
        <v>0</v>
      </c>
      <c r="S217" s="51">
        <v>0</v>
      </c>
      <c r="T217" s="51">
        <v>0</v>
      </c>
    </row>
    <row r="218" spans="1:20" ht="21.75" customHeight="1" x14ac:dyDescent="0.25">
      <c r="A218" s="74">
        <v>38</v>
      </c>
      <c r="B218" s="50" t="s">
        <v>288</v>
      </c>
      <c r="C218" s="51">
        <f t="shared" si="15"/>
        <v>5813337.1999999993</v>
      </c>
      <c r="D218" s="51">
        <f t="shared" si="16"/>
        <v>826149.1</v>
      </c>
      <c r="E218" s="51">
        <v>0</v>
      </c>
      <c r="F218" s="51">
        <v>826149.1</v>
      </c>
      <c r="G218" s="51">
        <v>0</v>
      </c>
      <c r="H218" s="51">
        <v>0</v>
      </c>
      <c r="I218" s="51">
        <v>0</v>
      </c>
      <c r="J218" s="52">
        <v>0</v>
      </c>
      <c r="K218" s="51">
        <v>0</v>
      </c>
      <c r="L218" s="51">
        <v>0</v>
      </c>
      <c r="M218" s="51">
        <v>0</v>
      </c>
      <c r="N218" s="51">
        <v>4987188.0999999996</v>
      </c>
      <c r="O218" s="51">
        <v>0</v>
      </c>
      <c r="P218" s="51">
        <v>0</v>
      </c>
      <c r="Q218" s="51">
        <v>0</v>
      </c>
      <c r="R218" s="51">
        <v>0</v>
      </c>
      <c r="S218" s="51">
        <v>0</v>
      </c>
      <c r="T218" s="51">
        <v>0</v>
      </c>
    </row>
    <row r="219" spans="1:20" ht="21.75" customHeight="1" x14ac:dyDescent="0.25">
      <c r="A219" s="74">
        <v>39</v>
      </c>
      <c r="B219" s="50" t="s">
        <v>289</v>
      </c>
      <c r="C219" s="51">
        <f t="shared" si="15"/>
        <v>7548078.4299999997</v>
      </c>
      <c r="D219" s="51">
        <f t="shared" si="16"/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2">
        <v>0</v>
      </c>
      <c r="K219" s="51">
        <v>0</v>
      </c>
      <c r="L219" s="51">
        <v>1793610.62</v>
      </c>
      <c r="M219" s="51">
        <v>0</v>
      </c>
      <c r="N219" s="51">
        <v>5754467.8099999996</v>
      </c>
      <c r="O219" s="51">
        <v>0</v>
      </c>
      <c r="P219" s="51">
        <v>0</v>
      </c>
      <c r="Q219" s="51">
        <v>0</v>
      </c>
      <c r="R219" s="51">
        <v>0</v>
      </c>
      <c r="S219" s="51">
        <v>0</v>
      </c>
      <c r="T219" s="51">
        <v>0</v>
      </c>
    </row>
    <row r="220" spans="1:20" ht="21.75" customHeight="1" x14ac:dyDescent="0.25">
      <c r="A220" s="74">
        <v>40</v>
      </c>
      <c r="B220" s="50" t="s">
        <v>290</v>
      </c>
      <c r="C220" s="51">
        <f t="shared" si="15"/>
        <v>7672592.2000000002</v>
      </c>
      <c r="D220" s="51">
        <f t="shared" si="16"/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2">
        <v>0</v>
      </c>
      <c r="K220" s="51">
        <v>0</v>
      </c>
      <c r="L220" s="51">
        <v>0</v>
      </c>
      <c r="M220" s="51">
        <v>0</v>
      </c>
      <c r="N220" s="51">
        <v>7672592.2000000002</v>
      </c>
      <c r="O220" s="51">
        <v>0</v>
      </c>
      <c r="P220" s="51">
        <v>0</v>
      </c>
      <c r="Q220" s="51">
        <v>0</v>
      </c>
      <c r="R220" s="51">
        <v>0</v>
      </c>
      <c r="S220" s="51">
        <v>0</v>
      </c>
      <c r="T220" s="51">
        <v>0</v>
      </c>
    </row>
    <row r="221" spans="1:20" ht="22.5" customHeight="1" x14ac:dyDescent="0.25">
      <c r="A221" s="74">
        <v>41</v>
      </c>
      <c r="B221" s="50" t="s">
        <v>291</v>
      </c>
      <c r="C221" s="51">
        <f t="shared" si="15"/>
        <v>9071341.75</v>
      </c>
      <c r="D221" s="51">
        <f t="shared" si="16"/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2">
        <v>0</v>
      </c>
      <c r="K221" s="51">
        <v>0</v>
      </c>
      <c r="L221" s="51">
        <v>7203641.8099999996</v>
      </c>
      <c r="M221" s="51">
        <v>0</v>
      </c>
      <c r="N221" s="51">
        <v>1867699.94</v>
      </c>
      <c r="O221" s="51">
        <v>0</v>
      </c>
      <c r="P221" s="51">
        <v>0</v>
      </c>
      <c r="Q221" s="51">
        <v>0</v>
      </c>
      <c r="R221" s="51">
        <v>0</v>
      </c>
      <c r="S221" s="51">
        <v>0</v>
      </c>
      <c r="T221" s="51">
        <v>0</v>
      </c>
    </row>
    <row r="222" spans="1:20" ht="22.5" customHeight="1" x14ac:dyDescent="0.25">
      <c r="A222" s="74">
        <v>42</v>
      </c>
      <c r="B222" s="50" t="s">
        <v>292</v>
      </c>
      <c r="C222" s="51">
        <f t="shared" si="15"/>
        <v>2269946.06</v>
      </c>
      <c r="D222" s="51">
        <f t="shared" si="16"/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2">
        <v>0</v>
      </c>
      <c r="K222" s="51">
        <v>0</v>
      </c>
      <c r="L222" s="51">
        <v>0</v>
      </c>
      <c r="M222" s="51">
        <v>0</v>
      </c>
      <c r="N222" s="51">
        <v>2269946.06</v>
      </c>
      <c r="O222" s="51">
        <v>0</v>
      </c>
      <c r="P222" s="51">
        <v>0</v>
      </c>
      <c r="Q222" s="51">
        <v>0</v>
      </c>
      <c r="R222" s="51">
        <v>0</v>
      </c>
      <c r="S222" s="51">
        <v>0</v>
      </c>
      <c r="T222" s="51">
        <v>0</v>
      </c>
    </row>
    <row r="223" spans="1:20" ht="22.5" customHeight="1" x14ac:dyDescent="0.25">
      <c r="A223" s="74">
        <v>43</v>
      </c>
      <c r="B223" s="50" t="s">
        <v>293</v>
      </c>
      <c r="C223" s="51">
        <f t="shared" si="15"/>
        <v>1978619.02</v>
      </c>
      <c r="D223" s="51">
        <f t="shared" si="16"/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2">
        <v>0</v>
      </c>
      <c r="K223" s="51">
        <v>0</v>
      </c>
      <c r="L223" s="51">
        <v>1978619.02</v>
      </c>
      <c r="M223" s="51">
        <v>0</v>
      </c>
      <c r="N223" s="51">
        <v>0</v>
      </c>
      <c r="O223" s="51">
        <v>0</v>
      </c>
      <c r="P223" s="51">
        <v>0</v>
      </c>
      <c r="Q223" s="51">
        <v>0</v>
      </c>
      <c r="R223" s="51">
        <v>0</v>
      </c>
      <c r="S223" s="51">
        <v>0</v>
      </c>
      <c r="T223" s="51">
        <v>0</v>
      </c>
    </row>
    <row r="224" spans="1:20" ht="22.5" customHeight="1" x14ac:dyDescent="0.25">
      <c r="A224" s="74">
        <v>44</v>
      </c>
      <c r="B224" s="50" t="s">
        <v>294</v>
      </c>
      <c r="C224" s="51">
        <f t="shared" si="15"/>
        <v>9659317.4299999997</v>
      </c>
      <c r="D224" s="51">
        <f t="shared" si="16"/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2">
        <v>0</v>
      </c>
      <c r="K224" s="51">
        <v>0</v>
      </c>
      <c r="L224" s="51">
        <v>9659317.4299999997</v>
      </c>
      <c r="M224" s="51">
        <v>0</v>
      </c>
      <c r="N224" s="51">
        <v>0</v>
      </c>
      <c r="O224" s="51">
        <v>0</v>
      </c>
      <c r="P224" s="51">
        <v>0</v>
      </c>
      <c r="Q224" s="51">
        <v>0</v>
      </c>
      <c r="R224" s="51">
        <v>0</v>
      </c>
      <c r="S224" s="51">
        <v>0</v>
      </c>
      <c r="T224" s="51">
        <v>0</v>
      </c>
    </row>
    <row r="225" spans="1:20" ht="22.5" customHeight="1" x14ac:dyDescent="0.25">
      <c r="A225" s="74">
        <v>45</v>
      </c>
      <c r="B225" s="50" t="s">
        <v>295</v>
      </c>
      <c r="C225" s="51">
        <f t="shared" si="15"/>
        <v>923986.84</v>
      </c>
      <c r="D225" s="51">
        <f t="shared" si="16"/>
        <v>923986.84</v>
      </c>
      <c r="E225" s="51">
        <v>0</v>
      </c>
      <c r="F225" s="51">
        <v>923986.84</v>
      </c>
      <c r="G225" s="51">
        <v>0</v>
      </c>
      <c r="H225" s="51">
        <v>0</v>
      </c>
      <c r="I225" s="51">
        <v>0</v>
      </c>
      <c r="J225" s="52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0</v>
      </c>
      <c r="P225" s="51">
        <v>0</v>
      </c>
      <c r="Q225" s="51">
        <v>0</v>
      </c>
      <c r="R225" s="51">
        <v>0</v>
      </c>
      <c r="S225" s="51">
        <v>0</v>
      </c>
      <c r="T225" s="51">
        <v>0</v>
      </c>
    </row>
    <row r="226" spans="1:20" s="2" customFormat="1" ht="23.45" customHeight="1" x14ac:dyDescent="0.25">
      <c r="A226" s="73" t="s">
        <v>296</v>
      </c>
      <c r="B226" s="73"/>
      <c r="C226" s="47">
        <f>SUM(C227:C230)</f>
        <v>9077183.9500000011</v>
      </c>
      <c r="D226" s="47">
        <f t="shared" ref="D226:T226" si="17">SUM(D227:D230)</f>
        <v>533125.19999999995</v>
      </c>
      <c r="E226" s="47">
        <f t="shared" si="17"/>
        <v>533125.19999999995</v>
      </c>
      <c r="F226" s="47">
        <f t="shared" si="17"/>
        <v>0</v>
      </c>
      <c r="G226" s="47">
        <f t="shared" si="17"/>
        <v>0</v>
      </c>
      <c r="H226" s="47">
        <f t="shared" si="17"/>
        <v>0</v>
      </c>
      <c r="I226" s="47">
        <f t="shared" si="17"/>
        <v>0</v>
      </c>
      <c r="J226" s="48">
        <f t="shared" si="17"/>
        <v>0</v>
      </c>
      <c r="K226" s="47">
        <f t="shared" si="17"/>
        <v>0</v>
      </c>
      <c r="L226" s="47">
        <f t="shared" si="17"/>
        <v>8433545.9800000004</v>
      </c>
      <c r="M226" s="47">
        <f t="shared" si="17"/>
        <v>0</v>
      </c>
      <c r="N226" s="47">
        <f t="shared" si="17"/>
        <v>0</v>
      </c>
      <c r="O226" s="47">
        <f t="shared" si="17"/>
        <v>0</v>
      </c>
      <c r="P226" s="47">
        <f t="shared" si="17"/>
        <v>110512.77</v>
      </c>
      <c r="Q226" s="47">
        <f t="shared" si="17"/>
        <v>0</v>
      </c>
      <c r="R226" s="47">
        <f t="shared" si="17"/>
        <v>0</v>
      </c>
      <c r="S226" s="47">
        <f t="shared" si="17"/>
        <v>0</v>
      </c>
      <c r="T226" s="47">
        <f t="shared" si="17"/>
        <v>0</v>
      </c>
    </row>
    <row r="227" spans="1:20" ht="22.5" customHeight="1" x14ac:dyDescent="0.25">
      <c r="A227" s="74">
        <v>1</v>
      </c>
      <c r="B227" s="50" t="s">
        <v>1242</v>
      </c>
      <c r="C227" s="51">
        <f t="shared" ref="C227:C230" si="18">D227+K227+L227+M227+N227+O227+P227+Q227+R227+S227+T227</f>
        <v>1276402.5</v>
      </c>
      <c r="D227" s="51">
        <f t="shared" ref="D227:D230" si="19">SUM(E227:I227)</f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2">
        <v>0</v>
      </c>
      <c r="K227" s="51">
        <v>0</v>
      </c>
      <c r="L227" s="51">
        <v>1276402.5</v>
      </c>
      <c r="M227" s="51">
        <v>0</v>
      </c>
      <c r="N227" s="51">
        <v>0</v>
      </c>
      <c r="O227" s="51">
        <v>0</v>
      </c>
      <c r="P227" s="51">
        <v>0</v>
      </c>
      <c r="Q227" s="51">
        <v>0</v>
      </c>
      <c r="R227" s="51">
        <v>0</v>
      </c>
      <c r="S227" s="51">
        <v>0</v>
      </c>
      <c r="T227" s="51">
        <v>0</v>
      </c>
    </row>
    <row r="228" spans="1:20" ht="22.5" customHeight="1" x14ac:dyDescent="0.25">
      <c r="A228" s="74">
        <v>2</v>
      </c>
      <c r="B228" s="50" t="s">
        <v>297</v>
      </c>
      <c r="C228" s="51">
        <f t="shared" si="18"/>
        <v>3696189</v>
      </c>
      <c r="D228" s="51">
        <f t="shared" si="19"/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2">
        <v>0</v>
      </c>
      <c r="K228" s="51">
        <v>0</v>
      </c>
      <c r="L228" s="51">
        <v>3696189</v>
      </c>
      <c r="M228" s="51">
        <v>0</v>
      </c>
      <c r="N228" s="51">
        <v>0</v>
      </c>
      <c r="O228" s="51">
        <v>0</v>
      </c>
      <c r="P228" s="51">
        <v>0</v>
      </c>
      <c r="Q228" s="51">
        <v>0</v>
      </c>
      <c r="R228" s="51">
        <v>0</v>
      </c>
      <c r="S228" s="51">
        <v>0</v>
      </c>
      <c r="T228" s="51">
        <v>0</v>
      </c>
    </row>
    <row r="229" spans="1:20" ht="22.5" customHeight="1" x14ac:dyDescent="0.25">
      <c r="A229" s="74">
        <v>3</v>
      </c>
      <c r="B229" s="50" t="s">
        <v>298</v>
      </c>
      <c r="C229" s="51">
        <f t="shared" si="18"/>
        <v>3460954.48</v>
      </c>
      <c r="D229" s="51">
        <f t="shared" si="19"/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2">
        <v>0</v>
      </c>
      <c r="K229" s="51">
        <v>0</v>
      </c>
      <c r="L229" s="51">
        <v>3460954.48</v>
      </c>
      <c r="M229" s="51">
        <v>0</v>
      </c>
      <c r="N229" s="51">
        <v>0</v>
      </c>
      <c r="O229" s="51">
        <v>0</v>
      </c>
      <c r="P229" s="51">
        <v>0</v>
      </c>
      <c r="Q229" s="51">
        <v>0</v>
      </c>
      <c r="R229" s="51">
        <v>0</v>
      </c>
      <c r="S229" s="51">
        <v>0</v>
      </c>
      <c r="T229" s="51">
        <v>0</v>
      </c>
    </row>
    <row r="230" spans="1:20" ht="21.75" customHeight="1" x14ac:dyDescent="0.25">
      <c r="A230" s="74">
        <v>4</v>
      </c>
      <c r="B230" s="50" t="s">
        <v>1243</v>
      </c>
      <c r="C230" s="51">
        <f t="shared" si="18"/>
        <v>643637.97</v>
      </c>
      <c r="D230" s="51">
        <f t="shared" si="19"/>
        <v>533125.19999999995</v>
      </c>
      <c r="E230" s="51">
        <v>533125.19999999995</v>
      </c>
      <c r="F230" s="51">
        <v>0</v>
      </c>
      <c r="G230" s="51">
        <v>0</v>
      </c>
      <c r="H230" s="51">
        <v>0</v>
      </c>
      <c r="I230" s="51">
        <v>0</v>
      </c>
      <c r="J230" s="52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1">
        <v>110512.77</v>
      </c>
      <c r="Q230" s="51">
        <v>0</v>
      </c>
      <c r="R230" s="51">
        <v>0</v>
      </c>
      <c r="S230" s="51">
        <v>0</v>
      </c>
      <c r="T230" s="51">
        <v>0</v>
      </c>
    </row>
    <row r="231" spans="1:20" s="2" customFormat="1" ht="25.5" customHeight="1" x14ac:dyDescent="0.25">
      <c r="A231" s="73" t="s">
        <v>300</v>
      </c>
      <c r="B231" s="73"/>
      <c r="C231" s="47">
        <f>SUM(C232:C239)</f>
        <v>24034718.23</v>
      </c>
      <c r="D231" s="47">
        <f t="shared" ref="D231:T231" si="20">SUM(D232:D239)</f>
        <v>628432.80000000005</v>
      </c>
      <c r="E231" s="47">
        <f t="shared" si="20"/>
        <v>197716.8</v>
      </c>
      <c r="F231" s="47">
        <f t="shared" si="20"/>
        <v>0</v>
      </c>
      <c r="G231" s="47">
        <f t="shared" si="20"/>
        <v>244743.6</v>
      </c>
      <c r="H231" s="47">
        <f t="shared" si="20"/>
        <v>185972.4</v>
      </c>
      <c r="I231" s="47">
        <f t="shared" si="20"/>
        <v>0</v>
      </c>
      <c r="J231" s="48">
        <f t="shared" si="20"/>
        <v>0</v>
      </c>
      <c r="K231" s="47">
        <f t="shared" si="20"/>
        <v>0</v>
      </c>
      <c r="L231" s="47">
        <f t="shared" si="20"/>
        <v>10618362.779999999</v>
      </c>
      <c r="M231" s="47">
        <f t="shared" si="20"/>
        <v>0</v>
      </c>
      <c r="N231" s="47">
        <f t="shared" si="20"/>
        <v>3520179.6</v>
      </c>
      <c r="O231" s="47">
        <f t="shared" si="20"/>
        <v>0</v>
      </c>
      <c r="P231" s="47">
        <f t="shared" si="20"/>
        <v>746672.51</v>
      </c>
      <c r="Q231" s="47">
        <f t="shared" si="20"/>
        <v>0</v>
      </c>
      <c r="R231" s="47">
        <f t="shared" si="20"/>
        <v>0</v>
      </c>
      <c r="S231" s="47">
        <f t="shared" si="20"/>
        <v>8521070.5399999991</v>
      </c>
      <c r="T231" s="47">
        <f t="shared" si="20"/>
        <v>0</v>
      </c>
    </row>
    <row r="232" spans="1:20" ht="22.5" customHeight="1" x14ac:dyDescent="0.25">
      <c r="A232" s="74">
        <v>1</v>
      </c>
      <c r="B232" s="50" t="s">
        <v>1244</v>
      </c>
      <c r="C232" s="51">
        <f t="shared" ref="C232:C239" si="21">D232+K232+L232+M232+N232+O232+P232+Q232+R232+S232+T232</f>
        <v>3602684.19</v>
      </c>
      <c r="D232" s="51">
        <f t="shared" ref="D232:D239" si="22">SUM(E232:I232)</f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2">
        <v>0</v>
      </c>
      <c r="K232" s="51">
        <v>0</v>
      </c>
      <c r="L232" s="51">
        <v>3446796.82</v>
      </c>
      <c r="M232" s="51">
        <v>0</v>
      </c>
      <c r="N232" s="51">
        <v>0</v>
      </c>
      <c r="O232" s="51">
        <v>0</v>
      </c>
      <c r="P232" s="51">
        <v>155887.37</v>
      </c>
      <c r="Q232" s="51">
        <v>0</v>
      </c>
      <c r="R232" s="51">
        <v>0</v>
      </c>
      <c r="S232" s="51">
        <v>0</v>
      </c>
      <c r="T232" s="51">
        <v>0</v>
      </c>
    </row>
    <row r="233" spans="1:20" ht="24" customHeight="1" x14ac:dyDescent="0.25">
      <c r="A233" s="74">
        <v>2</v>
      </c>
      <c r="B233" s="50" t="s">
        <v>1245</v>
      </c>
      <c r="C233" s="51">
        <f t="shared" si="21"/>
        <v>4446995.8499999996</v>
      </c>
      <c r="D233" s="51">
        <f t="shared" si="22"/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2">
        <v>0</v>
      </c>
      <c r="K233" s="51">
        <v>0</v>
      </c>
      <c r="L233" s="51">
        <v>4290914.0199999996</v>
      </c>
      <c r="M233" s="51">
        <v>0</v>
      </c>
      <c r="N233" s="51">
        <v>0</v>
      </c>
      <c r="O233" s="51">
        <v>0</v>
      </c>
      <c r="P233" s="51">
        <v>156081.82999999999</v>
      </c>
      <c r="Q233" s="51">
        <v>0</v>
      </c>
      <c r="R233" s="51">
        <v>0</v>
      </c>
      <c r="S233" s="51">
        <v>0</v>
      </c>
      <c r="T233" s="51">
        <v>0</v>
      </c>
    </row>
    <row r="234" spans="1:20" ht="21" customHeight="1" x14ac:dyDescent="0.25">
      <c r="A234" s="74">
        <v>3</v>
      </c>
      <c r="B234" s="50" t="s">
        <v>1246</v>
      </c>
      <c r="C234" s="51">
        <f t="shared" si="21"/>
        <v>8792728.3699999992</v>
      </c>
      <c r="D234" s="51">
        <f t="shared" si="22"/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2">
        <v>0</v>
      </c>
      <c r="K234" s="51">
        <v>0</v>
      </c>
      <c r="L234" s="51">
        <v>0</v>
      </c>
      <c r="M234" s="51">
        <v>0</v>
      </c>
      <c r="N234" s="51">
        <v>0</v>
      </c>
      <c r="O234" s="51">
        <v>0</v>
      </c>
      <c r="P234" s="51">
        <v>271657.83</v>
      </c>
      <c r="Q234" s="51">
        <v>0</v>
      </c>
      <c r="R234" s="51">
        <v>0</v>
      </c>
      <c r="S234" s="51">
        <v>8521070.5399999991</v>
      </c>
      <c r="T234" s="51">
        <v>0</v>
      </c>
    </row>
    <row r="235" spans="1:20" ht="21" customHeight="1" x14ac:dyDescent="0.25">
      <c r="A235" s="74">
        <v>4</v>
      </c>
      <c r="B235" s="50" t="s">
        <v>304</v>
      </c>
      <c r="C235" s="51">
        <f t="shared" si="21"/>
        <v>197716.8</v>
      </c>
      <c r="D235" s="51">
        <f t="shared" si="22"/>
        <v>197716.8</v>
      </c>
      <c r="E235" s="51">
        <v>197716.8</v>
      </c>
      <c r="F235" s="51">
        <v>0</v>
      </c>
      <c r="G235" s="51">
        <v>0</v>
      </c>
      <c r="H235" s="51">
        <v>0</v>
      </c>
      <c r="I235" s="51">
        <v>0</v>
      </c>
      <c r="J235" s="52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0</v>
      </c>
      <c r="R235" s="51">
        <v>0</v>
      </c>
      <c r="S235" s="51">
        <v>0</v>
      </c>
      <c r="T235" s="51">
        <v>0</v>
      </c>
    </row>
    <row r="236" spans="1:20" ht="24" customHeight="1" x14ac:dyDescent="0.25">
      <c r="A236" s="74">
        <v>5</v>
      </c>
      <c r="B236" s="50" t="s">
        <v>1247</v>
      </c>
      <c r="C236" s="51">
        <f t="shared" si="21"/>
        <v>163045.48000000001</v>
      </c>
      <c r="D236" s="51">
        <f t="shared" si="22"/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2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1">
        <v>163045.48000000001</v>
      </c>
      <c r="Q236" s="51">
        <v>0</v>
      </c>
      <c r="R236" s="51">
        <v>0</v>
      </c>
      <c r="S236" s="51">
        <v>0</v>
      </c>
      <c r="T236" s="51">
        <v>0</v>
      </c>
    </row>
    <row r="237" spans="1:20" ht="20.25" customHeight="1" x14ac:dyDescent="0.25">
      <c r="A237" s="74">
        <v>6</v>
      </c>
      <c r="B237" s="50" t="s">
        <v>309</v>
      </c>
      <c r="C237" s="51">
        <f t="shared" si="21"/>
        <v>3520179.6</v>
      </c>
      <c r="D237" s="51">
        <f t="shared" si="22"/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2">
        <v>0</v>
      </c>
      <c r="K237" s="51">
        <v>0</v>
      </c>
      <c r="L237" s="51">
        <v>0</v>
      </c>
      <c r="M237" s="51">
        <v>0</v>
      </c>
      <c r="N237" s="51">
        <v>3520179.6</v>
      </c>
      <c r="O237" s="51">
        <v>0</v>
      </c>
      <c r="P237" s="51">
        <v>0</v>
      </c>
      <c r="Q237" s="51">
        <v>0</v>
      </c>
      <c r="R237" s="51">
        <v>0</v>
      </c>
      <c r="S237" s="51">
        <v>0</v>
      </c>
      <c r="T237" s="51">
        <v>0</v>
      </c>
    </row>
    <row r="238" spans="1:20" ht="22.5" customHeight="1" x14ac:dyDescent="0.25">
      <c r="A238" s="74">
        <v>7</v>
      </c>
      <c r="B238" s="50" t="s">
        <v>1009</v>
      </c>
      <c r="C238" s="51">
        <f t="shared" si="21"/>
        <v>430716</v>
      </c>
      <c r="D238" s="51">
        <f t="shared" si="22"/>
        <v>430716</v>
      </c>
      <c r="E238" s="51">
        <v>0</v>
      </c>
      <c r="F238" s="51">
        <v>0</v>
      </c>
      <c r="G238" s="51">
        <v>244743.6</v>
      </c>
      <c r="H238" s="51">
        <v>185972.4</v>
      </c>
      <c r="I238" s="51">
        <v>0</v>
      </c>
      <c r="J238" s="52"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v>0</v>
      </c>
      <c r="P238" s="51">
        <v>0</v>
      </c>
      <c r="Q238" s="51">
        <v>0</v>
      </c>
      <c r="R238" s="51">
        <v>0</v>
      </c>
      <c r="S238" s="51">
        <v>0</v>
      </c>
      <c r="T238" s="51">
        <v>0</v>
      </c>
    </row>
    <row r="239" spans="1:20" ht="22.5" customHeight="1" x14ac:dyDescent="0.25">
      <c r="A239" s="74">
        <v>8</v>
      </c>
      <c r="B239" s="50" t="s">
        <v>312</v>
      </c>
      <c r="C239" s="51">
        <f t="shared" si="21"/>
        <v>2880651.94</v>
      </c>
      <c r="D239" s="51">
        <f t="shared" si="22"/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2">
        <v>0</v>
      </c>
      <c r="K239" s="51">
        <v>0</v>
      </c>
      <c r="L239" s="51">
        <v>2880651.94</v>
      </c>
      <c r="M239" s="51">
        <v>0</v>
      </c>
      <c r="N239" s="51">
        <v>0</v>
      </c>
      <c r="O239" s="51">
        <v>0</v>
      </c>
      <c r="P239" s="51">
        <v>0</v>
      </c>
      <c r="Q239" s="51">
        <v>0</v>
      </c>
      <c r="R239" s="51">
        <v>0</v>
      </c>
      <c r="S239" s="51">
        <v>0</v>
      </c>
      <c r="T239" s="51">
        <v>0</v>
      </c>
    </row>
    <row r="240" spans="1:20" s="2" customFormat="1" ht="22.5" customHeight="1" x14ac:dyDescent="0.25">
      <c r="A240" s="73" t="s">
        <v>313</v>
      </c>
      <c r="B240" s="73"/>
      <c r="C240" s="47">
        <f>SUM(C241:C241)</f>
        <v>2002130.01</v>
      </c>
      <c r="D240" s="47">
        <f t="shared" ref="D240:T240" si="23">SUM(D241:D241)</f>
        <v>1990510.68</v>
      </c>
      <c r="E240" s="47">
        <f t="shared" si="23"/>
        <v>0</v>
      </c>
      <c r="F240" s="47">
        <f t="shared" si="23"/>
        <v>0</v>
      </c>
      <c r="G240" s="47">
        <f t="shared" si="23"/>
        <v>0</v>
      </c>
      <c r="H240" s="47">
        <f t="shared" si="23"/>
        <v>527646</v>
      </c>
      <c r="I240" s="47">
        <f t="shared" si="23"/>
        <v>1462864.68</v>
      </c>
      <c r="J240" s="48">
        <f t="shared" si="23"/>
        <v>0</v>
      </c>
      <c r="K240" s="47">
        <f t="shared" si="23"/>
        <v>0</v>
      </c>
      <c r="L240" s="47">
        <f t="shared" si="23"/>
        <v>0</v>
      </c>
      <c r="M240" s="47">
        <f t="shared" si="23"/>
        <v>0</v>
      </c>
      <c r="N240" s="47">
        <f t="shared" si="23"/>
        <v>0</v>
      </c>
      <c r="O240" s="47">
        <f t="shared" si="23"/>
        <v>0</v>
      </c>
      <c r="P240" s="47">
        <f t="shared" si="23"/>
        <v>11619.33</v>
      </c>
      <c r="Q240" s="47">
        <f t="shared" si="23"/>
        <v>0</v>
      </c>
      <c r="R240" s="47">
        <f t="shared" si="23"/>
        <v>0</v>
      </c>
      <c r="S240" s="47">
        <f t="shared" si="23"/>
        <v>0</v>
      </c>
      <c r="T240" s="47">
        <f t="shared" si="23"/>
        <v>0</v>
      </c>
    </row>
    <row r="241" spans="1:20" ht="22.5" customHeight="1" x14ac:dyDescent="0.25">
      <c r="A241" s="74">
        <v>1</v>
      </c>
      <c r="B241" s="50" t="s">
        <v>1248</v>
      </c>
      <c r="C241" s="51">
        <f>D241+K241+L241+M241+N241+O241+P241+Q241+R241+S241+T241</f>
        <v>2002130.01</v>
      </c>
      <c r="D241" s="51">
        <f>SUM(E241:I241)</f>
        <v>1990510.68</v>
      </c>
      <c r="E241" s="51">
        <v>0</v>
      </c>
      <c r="F241" s="51">
        <v>0</v>
      </c>
      <c r="G241" s="51">
        <v>0</v>
      </c>
      <c r="H241" s="51">
        <v>527646</v>
      </c>
      <c r="I241" s="51">
        <v>1462864.68</v>
      </c>
      <c r="J241" s="52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11619.33</v>
      </c>
      <c r="Q241" s="51">
        <v>0</v>
      </c>
      <c r="R241" s="51">
        <v>0</v>
      </c>
      <c r="S241" s="51">
        <v>0</v>
      </c>
      <c r="T241" s="51">
        <v>0</v>
      </c>
    </row>
    <row r="242" spans="1:20" s="2" customFormat="1" ht="22.5" customHeight="1" x14ac:dyDescent="0.25">
      <c r="A242" s="73" t="s">
        <v>315</v>
      </c>
      <c r="B242" s="73"/>
      <c r="C242" s="47">
        <f>SUM(C243:C244)</f>
        <v>1305958.24</v>
      </c>
      <c r="D242" s="47">
        <f t="shared" ref="D242:T242" si="24">SUM(D243:D244)</f>
        <v>1226937.6000000001</v>
      </c>
      <c r="E242" s="47">
        <f t="shared" si="24"/>
        <v>0</v>
      </c>
      <c r="F242" s="47">
        <f t="shared" si="24"/>
        <v>1226937.6000000001</v>
      </c>
      <c r="G242" s="47">
        <f t="shared" si="24"/>
        <v>0</v>
      </c>
      <c r="H242" s="47">
        <f t="shared" si="24"/>
        <v>0</v>
      </c>
      <c r="I242" s="47">
        <f t="shared" si="24"/>
        <v>0</v>
      </c>
      <c r="J242" s="48">
        <f t="shared" si="24"/>
        <v>0</v>
      </c>
      <c r="K242" s="47">
        <f t="shared" si="24"/>
        <v>0</v>
      </c>
      <c r="L242" s="47">
        <f t="shared" si="24"/>
        <v>0</v>
      </c>
      <c r="M242" s="47">
        <f t="shared" si="24"/>
        <v>0</v>
      </c>
      <c r="N242" s="47">
        <f t="shared" si="24"/>
        <v>0</v>
      </c>
      <c r="O242" s="47">
        <f t="shared" si="24"/>
        <v>0</v>
      </c>
      <c r="P242" s="47">
        <f t="shared" si="24"/>
        <v>79020.639999999999</v>
      </c>
      <c r="Q242" s="47">
        <f t="shared" si="24"/>
        <v>0</v>
      </c>
      <c r="R242" s="47">
        <f t="shared" si="24"/>
        <v>0</v>
      </c>
      <c r="S242" s="47">
        <f t="shared" si="24"/>
        <v>0</v>
      </c>
      <c r="T242" s="47">
        <f t="shared" si="24"/>
        <v>0</v>
      </c>
    </row>
    <row r="243" spans="1:20" ht="22.5" customHeight="1" x14ac:dyDescent="0.25">
      <c r="A243" s="74">
        <v>1</v>
      </c>
      <c r="B243" s="50" t="s">
        <v>1249</v>
      </c>
      <c r="C243" s="51">
        <f t="shared" ref="C243:C244" si="25">D243+K243+L243+M243+N243+O243+P243+Q243+R243+S243+T243</f>
        <v>79020.639999999999</v>
      </c>
      <c r="D243" s="51">
        <f t="shared" ref="D243:D244" si="26">SUM(E243:I243)</f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2">
        <v>0</v>
      </c>
      <c r="K243" s="51">
        <v>0</v>
      </c>
      <c r="L243" s="51">
        <v>0</v>
      </c>
      <c r="M243" s="51">
        <v>0</v>
      </c>
      <c r="N243" s="51">
        <v>0</v>
      </c>
      <c r="O243" s="51">
        <v>0</v>
      </c>
      <c r="P243" s="51">
        <v>79020.639999999999</v>
      </c>
      <c r="Q243" s="51">
        <v>0</v>
      </c>
      <c r="R243" s="51">
        <v>0</v>
      </c>
      <c r="S243" s="51">
        <v>0</v>
      </c>
      <c r="T243" s="51">
        <v>0</v>
      </c>
    </row>
    <row r="244" spans="1:20" ht="22.5" customHeight="1" x14ac:dyDescent="0.25">
      <c r="A244" s="74">
        <v>2</v>
      </c>
      <c r="B244" s="50" t="s">
        <v>1010</v>
      </c>
      <c r="C244" s="51">
        <f t="shared" si="25"/>
        <v>1226937.6000000001</v>
      </c>
      <c r="D244" s="51">
        <f t="shared" si="26"/>
        <v>1226937.6000000001</v>
      </c>
      <c r="E244" s="51">
        <v>0</v>
      </c>
      <c r="F244" s="51">
        <v>1226937.6000000001</v>
      </c>
      <c r="G244" s="51">
        <v>0</v>
      </c>
      <c r="H244" s="51">
        <v>0</v>
      </c>
      <c r="I244" s="51">
        <v>0</v>
      </c>
      <c r="J244" s="52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0</v>
      </c>
      <c r="S244" s="51">
        <v>0</v>
      </c>
      <c r="T244" s="51">
        <v>0</v>
      </c>
    </row>
    <row r="245" spans="1:20" s="2" customFormat="1" ht="22.5" customHeight="1" x14ac:dyDescent="0.25">
      <c r="A245" s="73" t="s">
        <v>318</v>
      </c>
      <c r="B245" s="73"/>
      <c r="C245" s="47">
        <f>C246</f>
        <v>308421.59999999998</v>
      </c>
      <c r="D245" s="47">
        <f t="shared" ref="D245:T245" si="27">D246</f>
        <v>308421.59999999998</v>
      </c>
      <c r="E245" s="47">
        <f t="shared" si="27"/>
        <v>0</v>
      </c>
      <c r="F245" s="47">
        <f t="shared" si="27"/>
        <v>0</v>
      </c>
      <c r="G245" s="47">
        <f t="shared" si="27"/>
        <v>0</v>
      </c>
      <c r="H245" s="47">
        <f t="shared" si="27"/>
        <v>308421.59999999998</v>
      </c>
      <c r="I245" s="47">
        <f t="shared" si="27"/>
        <v>0</v>
      </c>
      <c r="J245" s="48">
        <f t="shared" si="27"/>
        <v>0</v>
      </c>
      <c r="K245" s="47">
        <f t="shared" si="27"/>
        <v>0</v>
      </c>
      <c r="L245" s="47">
        <f t="shared" si="27"/>
        <v>0</v>
      </c>
      <c r="M245" s="47">
        <f t="shared" si="27"/>
        <v>0</v>
      </c>
      <c r="N245" s="47">
        <f t="shared" si="27"/>
        <v>0</v>
      </c>
      <c r="O245" s="47">
        <f t="shared" si="27"/>
        <v>0</v>
      </c>
      <c r="P245" s="47">
        <f t="shared" si="27"/>
        <v>0</v>
      </c>
      <c r="Q245" s="47">
        <f t="shared" si="27"/>
        <v>0</v>
      </c>
      <c r="R245" s="47">
        <f t="shared" si="27"/>
        <v>0</v>
      </c>
      <c r="S245" s="47">
        <f t="shared" si="27"/>
        <v>0</v>
      </c>
      <c r="T245" s="47">
        <f t="shared" si="27"/>
        <v>0</v>
      </c>
    </row>
    <row r="246" spans="1:20" ht="22.5" customHeight="1" x14ac:dyDescent="0.25">
      <c r="A246" s="74">
        <v>1</v>
      </c>
      <c r="B246" s="50" t="s">
        <v>319</v>
      </c>
      <c r="C246" s="51">
        <f>D246+K246+L246+M246+N246+O246+P246+Q246+R246+S246+T246</f>
        <v>308421.59999999998</v>
      </c>
      <c r="D246" s="51">
        <f>SUM(E246:I246)</f>
        <v>308421.59999999998</v>
      </c>
      <c r="E246" s="51">
        <v>0</v>
      </c>
      <c r="F246" s="51">
        <v>0</v>
      </c>
      <c r="G246" s="51">
        <v>0</v>
      </c>
      <c r="H246" s="51">
        <v>308421.59999999998</v>
      </c>
      <c r="I246" s="51">
        <v>0</v>
      </c>
      <c r="J246" s="52">
        <v>0</v>
      </c>
      <c r="K246" s="51">
        <v>0</v>
      </c>
      <c r="L246" s="51">
        <v>0</v>
      </c>
      <c r="M246" s="51">
        <v>0</v>
      </c>
      <c r="N246" s="51">
        <v>0</v>
      </c>
      <c r="O246" s="51">
        <v>0</v>
      </c>
      <c r="P246" s="51">
        <v>0</v>
      </c>
      <c r="Q246" s="51">
        <v>0</v>
      </c>
      <c r="R246" s="51">
        <v>0</v>
      </c>
      <c r="S246" s="51">
        <v>0</v>
      </c>
      <c r="T246" s="51">
        <v>0</v>
      </c>
    </row>
    <row r="247" spans="1:20" s="2" customFormat="1" ht="22.5" customHeight="1" x14ac:dyDescent="0.25">
      <c r="A247" s="73" t="s">
        <v>321</v>
      </c>
      <c r="B247" s="73"/>
      <c r="C247" s="47">
        <f>C248</f>
        <v>6173371.2899999991</v>
      </c>
      <c r="D247" s="47">
        <f t="shared" ref="D247:T247" si="28">D248</f>
        <v>6173371.2899999991</v>
      </c>
      <c r="E247" s="47">
        <f t="shared" si="28"/>
        <v>3038070</v>
      </c>
      <c r="F247" s="47">
        <f t="shared" si="28"/>
        <v>0</v>
      </c>
      <c r="G247" s="47">
        <f t="shared" si="28"/>
        <v>0</v>
      </c>
      <c r="H247" s="47">
        <f t="shared" si="28"/>
        <v>1550097.4100000001</v>
      </c>
      <c r="I247" s="47">
        <f t="shared" si="28"/>
        <v>1585203.88</v>
      </c>
      <c r="J247" s="48">
        <f t="shared" si="28"/>
        <v>0</v>
      </c>
      <c r="K247" s="47">
        <f t="shared" si="28"/>
        <v>0</v>
      </c>
      <c r="L247" s="47">
        <f t="shared" si="28"/>
        <v>0</v>
      </c>
      <c r="M247" s="47">
        <f t="shared" si="28"/>
        <v>0</v>
      </c>
      <c r="N247" s="47">
        <f t="shared" si="28"/>
        <v>0</v>
      </c>
      <c r="O247" s="47">
        <f t="shared" si="28"/>
        <v>0</v>
      </c>
      <c r="P247" s="47">
        <f t="shared" si="28"/>
        <v>0</v>
      </c>
      <c r="Q247" s="47">
        <f t="shared" si="28"/>
        <v>0</v>
      </c>
      <c r="R247" s="47">
        <f t="shared" si="28"/>
        <v>0</v>
      </c>
      <c r="S247" s="47">
        <f t="shared" si="28"/>
        <v>0</v>
      </c>
      <c r="T247" s="47">
        <f t="shared" si="28"/>
        <v>0</v>
      </c>
    </row>
    <row r="248" spans="1:20" s="2" customFormat="1" ht="22.5" customHeight="1" x14ac:dyDescent="0.25">
      <c r="A248" s="73" t="s">
        <v>1011</v>
      </c>
      <c r="B248" s="73"/>
      <c r="C248" s="47">
        <f>SUM(C249:C250)</f>
        <v>6173371.2899999991</v>
      </c>
      <c r="D248" s="47">
        <f t="shared" ref="D248:T248" si="29">SUM(D249:D250)</f>
        <v>6173371.2899999991</v>
      </c>
      <c r="E248" s="47">
        <f t="shared" si="29"/>
        <v>3038070</v>
      </c>
      <c r="F248" s="47">
        <f t="shared" si="29"/>
        <v>0</v>
      </c>
      <c r="G248" s="47">
        <f t="shared" si="29"/>
        <v>0</v>
      </c>
      <c r="H248" s="47">
        <f t="shared" si="29"/>
        <v>1550097.4100000001</v>
      </c>
      <c r="I248" s="47">
        <f t="shared" si="29"/>
        <v>1585203.88</v>
      </c>
      <c r="J248" s="48">
        <f t="shared" si="29"/>
        <v>0</v>
      </c>
      <c r="K248" s="47">
        <f t="shared" si="29"/>
        <v>0</v>
      </c>
      <c r="L248" s="47">
        <f t="shared" si="29"/>
        <v>0</v>
      </c>
      <c r="M248" s="47">
        <f t="shared" si="29"/>
        <v>0</v>
      </c>
      <c r="N248" s="47">
        <f t="shared" si="29"/>
        <v>0</v>
      </c>
      <c r="O248" s="47">
        <f t="shared" si="29"/>
        <v>0</v>
      </c>
      <c r="P248" s="47">
        <f t="shared" si="29"/>
        <v>0</v>
      </c>
      <c r="Q248" s="47">
        <f t="shared" si="29"/>
        <v>0</v>
      </c>
      <c r="R248" s="47">
        <f t="shared" si="29"/>
        <v>0</v>
      </c>
      <c r="S248" s="47">
        <f t="shared" si="29"/>
        <v>0</v>
      </c>
      <c r="T248" s="47">
        <f t="shared" si="29"/>
        <v>0</v>
      </c>
    </row>
    <row r="249" spans="1:20" ht="22.5" customHeight="1" x14ac:dyDescent="0.25">
      <c r="A249" s="50">
        <v>1</v>
      </c>
      <c r="B249" s="50" t="s">
        <v>323</v>
      </c>
      <c r="C249" s="51">
        <f t="shared" ref="C249:C250" si="30">D249+K249+L249+M249+N249+O249+P249+Q249+R249+S249+T249</f>
        <v>5540541.6899999995</v>
      </c>
      <c r="D249" s="51">
        <f t="shared" ref="D249:D250" si="31">SUM(E249:I249)</f>
        <v>5540541.6899999995</v>
      </c>
      <c r="E249" s="51">
        <v>3038070</v>
      </c>
      <c r="F249" s="51">
        <v>0</v>
      </c>
      <c r="G249" s="51">
        <v>0</v>
      </c>
      <c r="H249" s="51">
        <v>917267.81</v>
      </c>
      <c r="I249" s="51">
        <v>1585203.88</v>
      </c>
      <c r="J249" s="52">
        <v>0</v>
      </c>
      <c r="K249" s="51">
        <v>0</v>
      </c>
      <c r="L249" s="51">
        <v>0</v>
      </c>
      <c r="M249" s="51">
        <v>0</v>
      </c>
      <c r="N249" s="51">
        <v>0</v>
      </c>
      <c r="O249" s="51">
        <v>0</v>
      </c>
      <c r="P249" s="51">
        <v>0</v>
      </c>
      <c r="Q249" s="51">
        <v>0</v>
      </c>
      <c r="R249" s="51">
        <v>0</v>
      </c>
      <c r="S249" s="51">
        <v>0</v>
      </c>
      <c r="T249" s="51">
        <v>0</v>
      </c>
    </row>
    <row r="250" spans="1:20" ht="22.5" customHeight="1" x14ac:dyDescent="0.25">
      <c r="A250" s="50">
        <v>2</v>
      </c>
      <c r="B250" s="50" t="s">
        <v>325</v>
      </c>
      <c r="C250" s="51">
        <f t="shared" si="30"/>
        <v>632829.6</v>
      </c>
      <c r="D250" s="51">
        <f t="shared" si="31"/>
        <v>632829.6</v>
      </c>
      <c r="E250" s="51">
        <v>0</v>
      </c>
      <c r="F250" s="51">
        <v>0</v>
      </c>
      <c r="G250" s="51">
        <v>0</v>
      </c>
      <c r="H250" s="51">
        <v>632829.6</v>
      </c>
      <c r="I250" s="51">
        <v>0</v>
      </c>
      <c r="J250" s="52">
        <v>0</v>
      </c>
      <c r="K250" s="51">
        <v>0</v>
      </c>
      <c r="L250" s="51">
        <v>0</v>
      </c>
      <c r="M250" s="51">
        <v>0</v>
      </c>
      <c r="N250" s="51">
        <v>0</v>
      </c>
      <c r="O250" s="51">
        <v>0</v>
      </c>
      <c r="P250" s="51">
        <v>0</v>
      </c>
      <c r="Q250" s="51">
        <v>0</v>
      </c>
      <c r="R250" s="51">
        <v>0</v>
      </c>
      <c r="S250" s="51">
        <v>0</v>
      </c>
      <c r="T250" s="51">
        <v>0</v>
      </c>
    </row>
    <row r="251" spans="1:20" s="2" customFormat="1" ht="23.25" customHeight="1" x14ac:dyDescent="0.25">
      <c r="A251" s="73" t="s">
        <v>327</v>
      </c>
      <c r="B251" s="73"/>
      <c r="C251" s="47">
        <f>C252+C274</f>
        <v>41446964.829999998</v>
      </c>
      <c r="D251" s="47">
        <f t="shared" ref="D251:T251" si="32">D252+D274</f>
        <v>7380030.1100000003</v>
      </c>
      <c r="E251" s="47">
        <f t="shared" si="32"/>
        <v>2359744.7999999998</v>
      </c>
      <c r="F251" s="47">
        <f t="shared" si="32"/>
        <v>3128404.9099999997</v>
      </c>
      <c r="G251" s="47">
        <f t="shared" si="32"/>
        <v>0</v>
      </c>
      <c r="H251" s="47">
        <f t="shared" si="32"/>
        <v>1107966</v>
      </c>
      <c r="I251" s="47">
        <f t="shared" si="32"/>
        <v>783914.39999999991</v>
      </c>
      <c r="J251" s="48">
        <f t="shared" si="32"/>
        <v>0</v>
      </c>
      <c r="K251" s="47">
        <f t="shared" si="32"/>
        <v>0</v>
      </c>
      <c r="L251" s="47">
        <f t="shared" si="32"/>
        <v>23257377.960000001</v>
      </c>
      <c r="M251" s="47">
        <f t="shared" si="32"/>
        <v>0</v>
      </c>
      <c r="N251" s="47">
        <f t="shared" si="32"/>
        <v>4489266.9000000004</v>
      </c>
      <c r="O251" s="47">
        <f t="shared" si="32"/>
        <v>3431245.1999999997</v>
      </c>
      <c r="P251" s="47">
        <f t="shared" si="32"/>
        <v>2889044.66</v>
      </c>
      <c r="Q251" s="47">
        <f t="shared" si="32"/>
        <v>0</v>
      </c>
      <c r="R251" s="47">
        <f t="shared" si="32"/>
        <v>0</v>
      </c>
      <c r="S251" s="47">
        <f t="shared" si="32"/>
        <v>0</v>
      </c>
      <c r="T251" s="47">
        <f t="shared" si="32"/>
        <v>0</v>
      </c>
    </row>
    <row r="252" spans="1:20" s="2" customFormat="1" ht="22.5" customHeight="1" x14ac:dyDescent="0.25">
      <c r="A252" s="73" t="s">
        <v>328</v>
      </c>
      <c r="B252" s="73"/>
      <c r="C252" s="47">
        <f>SUM(C253:C273)</f>
        <v>31271659.27</v>
      </c>
      <c r="D252" s="47">
        <f t="shared" ref="D252:T252" si="33">SUM(D253:D273)</f>
        <v>5433574.9100000001</v>
      </c>
      <c r="E252" s="47">
        <f t="shared" si="33"/>
        <v>413289.6</v>
      </c>
      <c r="F252" s="47">
        <f t="shared" si="33"/>
        <v>3128404.9099999997</v>
      </c>
      <c r="G252" s="47">
        <f t="shared" si="33"/>
        <v>0</v>
      </c>
      <c r="H252" s="47">
        <f t="shared" si="33"/>
        <v>1107966</v>
      </c>
      <c r="I252" s="47">
        <f t="shared" si="33"/>
        <v>783914.39999999991</v>
      </c>
      <c r="J252" s="48">
        <f t="shared" si="33"/>
        <v>0</v>
      </c>
      <c r="K252" s="47">
        <f t="shared" si="33"/>
        <v>0</v>
      </c>
      <c r="L252" s="47">
        <f t="shared" si="33"/>
        <v>19939245.140000001</v>
      </c>
      <c r="M252" s="47">
        <f t="shared" si="33"/>
        <v>0</v>
      </c>
      <c r="N252" s="47">
        <f t="shared" si="33"/>
        <v>1882659.4</v>
      </c>
      <c r="O252" s="47">
        <f t="shared" si="33"/>
        <v>2174986.7999999998</v>
      </c>
      <c r="P252" s="47">
        <f t="shared" si="33"/>
        <v>1841193.02</v>
      </c>
      <c r="Q252" s="47">
        <f t="shared" si="33"/>
        <v>0</v>
      </c>
      <c r="R252" s="47">
        <f t="shared" si="33"/>
        <v>0</v>
      </c>
      <c r="S252" s="47">
        <f t="shared" si="33"/>
        <v>0</v>
      </c>
      <c r="T252" s="47">
        <f t="shared" si="33"/>
        <v>0</v>
      </c>
    </row>
    <row r="253" spans="1:20" ht="22.5" customHeight="1" x14ac:dyDescent="0.25">
      <c r="A253" s="74">
        <v>1</v>
      </c>
      <c r="B253" s="50" t="s">
        <v>1250</v>
      </c>
      <c r="C253" s="51">
        <f t="shared" ref="C253:C273" si="34">D253+K253+L253+M253+N253+O253+P253+Q253+R253+S253+T253</f>
        <v>5535849.2699999996</v>
      </c>
      <c r="D253" s="51">
        <f t="shared" ref="D253:D273" si="35">SUM(E253:I253)</f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2">
        <v>0</v>
      </c>
      <c r="K253" s="51">
        <v>0</v>
      </c>
      <c r="L253" s="51">
        <v>5403022.7999999998</v>
      </c>
      <c r="M253" s="51">
        <v>0</v>
      </c>
      <c r="N253" s="51">
        <v>0</v>
      </c>
      <c r="O253" s="51">
        <v>0</v>
      </c>
      <c r="P253" s="51">
        <v>132826.47</v>
      </c>
      <c r="Q253" s="51">
        <v>0</v>
      </c>
      <c r="R253" s="51">
        <v>0</v>
      </c>
      <c r="S253" s="51">
        <v>0</v>
      </c>
      <c r="T253" s="51">
        <v>0</v>
      </c>
    </row>
    <row r="254" spans="1:20" ht="20.25" customHeight="1" x14ac:dyDescent="0.25">
      <c r="A254" s="74">
        <v>2</v>
      </c>
      <c r="B254" s="50" t="s">
        <v>330</v>
      </c>
      <c r="C254" s="51">
        <f t="shared" si="34"/>
        <v>6154071.4500000002</v>
      </c>
      <c r="D254" s="51">
        <f t="shared" si="35"/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2">
        <v>0</v>
      </c>
      <c r="K254" s="51">
        <v>0</v>
      </c>
      <c r="L254" s="51">
        <v>6008588.1900000004</v>
      </c>
      <c r="M254" s="51">
        <v>0</v>
      </c>
      <c r="N254" s="51">
        <v>0</v>
      </c>
      <c r="O254" s="51">
        <v>0</v>
      </c>
      <c r="P254" s="51">
        <v>145483.26</v>
      </c>
      <c r="Q254" s="51">
        <v>0</v>
      </c>
      <c r="R254" s="51">
        <v>0</v>
      </c>
      <c r="S254" s="51">
        <v>0</v>
      </c>
      <c r="T254" s="51">
        <v>0</v>
      </c>
    </row>
    <row r="255" spans="1:20" ht="24.6" customHeight="1" x14ac:dyDescent="0.25">
      <c r="A255" s="74">
        <v>3</v>
      </c>
      <c r="B255" s="50" t="s">
        <v>331</v>
      </c>
      <c r="C255" s="51">
        <f t="shared" si="34"/>
        <v>1889478.56</v>
      </c>
      <c r="D255" s="51">
        <f t="shared" si="35"/>
        <v>900045.55</v>
      </c>
      <c r="E255" s="51">
        <v>0</v>
      </c>
      <c r="F255" s="51">
        <v>900045.55</v>
      </c>
      <c r="G255" s="51">
        <v>0</v>
      </c>
      <c r="H255" s="51">
        <v>0</v>
      </c>
      <c r="I255" s="51">
        <v>0</v>
      </c>
      <c r="J255" s="52">
        <v>0</v>
      </c>
      <c r="K255" s="51">
        <v>0</v>
      </c>
      <c r="L255" s="51">
        <v>989433.01</v>
      </c>
      <c r="M255" s="51">
        <v>0</v>
      </c>
      <c r="N255" s="51">
        <v>0</v>
      </c>
      <c r="O255" s="51">
        <v>0</v>
      </c>
      <c r="P255" s="51">
        <v>0</v>
      </c>
      <c r="Q255" s="51">
        <v>0</v>
      </c>
      <c r="R255" s="51">
        <v>0</v>
      </c>
      <c r="S255" s="51">
        <v>0</v>
      </c>
      <c r="T255" s="51">
        <v>0</v>
      </c>
    </row>
    <row r="256" spans="1:20" ht="19.5" customHeight="1" x14ac:dyDescent="0.25">
      <c r="A256" s="74">
        <v>4</v>
      </c>
      <c r="B256" s="50" t="s">
        <v>1251</v>
      </c>
      <c r="C256" s="51">
        <f t="shared" si="34"/>
        <v>255152.11</v>
      </c>
      <c r="D256" s="51">
        <f t="shared" si="35"/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2">
        <v>0</v>
      </c>
      <c r="K256" s="51">
        <v>0</v>
      </c>
      <c r="L256" s="51">
        <v>0</v>
      </c>
      <c r="M256" s="51">
        <v>0</v>
      </c>
      <c r="N256" s="51">
        <v>0</v>
      </c>
      <c r="O256" s="51">
        <v>0</v>
      </c>
      <c r="P256" s="51">
        <v>255152.11</v>
      </c>
      <c r="Q256" s="51">
        <v>0</v>
      </c>
      <c r="R256" s="51">
        <v>0</v>
      </c>
      <c r="S256" s="51">
        <v>0</v>
      </c>
      <c r="T256" s="51">
        <v>0</v>
      </c>
    </row>
    <row r="257" spans="1:20" ht="22.5" customHeight="1" x14ac:dyDescent="0.25">
      <c r="A257" s="74">
        <v>5</v>
      </c>
      <c r="B257" s="50" t="s">
        <v>333</v>
      </c>
      <c r="C257" s="51">
        <f t="shared" si="34"/>
        <v>101278.8</v>
      </c>
      <c r="D257" s="51">
        <f t="shared" si="35"/>
        <v>101278.8</v>
      </c>
      <c r="E257" s="51">
        <v>0</v>
      </c>
      <c r="F257" s="51">
        <v>0</v>
      </c>
      <c r="G257" s="51">
        <v>0</v>
      </c>
      <c r="H257" s="51">
        <v>101278.8</v>
      </c>
      <c r="I257" s="51">
        <v>0</v>
      </c>
      <c r="J257" s="52">
        <v>0</v>
      </c>
      <c r="K257" s="51">
        <v>0</v>
      </c>
      <c r="L257" s="51">
        <v>0</v>
      </c>
      <c r="M257" s="51">
        <v>0</v>
      </c>
      <c r="N257" s="51">
        <v>0</v>
      </c>
      <c r="O257" s="51">
        <v>0</v>
      </c>
      <c r="P257" s="51">
        <v>0</v>
      </c>
      <c r="Q257" s="51">
        <v>0</v>
      </c>
      <c r="R257" s="51">
        <v>0</v>
      </c>
      <c r="S257" s="51">
        <v>0</v>
      </c>
      <c r="T257" s="51">
        <v>0</v>
      </c>
    </row>
    <row r="258" spans="1:20" ht="22.5" customHeight="1" x14ac:dyDescent="0.25">
      <c r="A258" s="74">
        <v>6</v>
      </c>
      <c r="B258" s="50" t="s">
        <v>334</v>
      </c>
      <c r="C258" s="51">
        <f t="shared" si="34"/>
        <v>188220</v>
      </c>
      <c r="D258" s="51">
        <f t="shared" si="35"/>
        <v>188220</v>
      </c>
      <c r="E258" s="51">
        <v>0</v>
      </c>
      <c r="F258" s="51">
        <v>0</v>
      </c>
      <c r="G258" s="51">
        <v>0</v>
      </c>
      <c r="H258" s="51">
        <v>188220</v>
      </c>
      <c r="I258" s="51">
        <v>0</v>
      </c>
      <c r="J258" s="52">
        <v>0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1">
        <v>0</v>
      </c>
      <c r="Q258" s="51">
        <v>0</v>
      </c>
      <c r="R258" s="51">
        <v>0</v>
      </c>
      <c r="S258" s="51">
        <v>0</v>
      </c>
      <c r="T258" s="51">
        <v>0</v>
      </c>
    </row>
    <row r="259" spans="1:20" ht="22.5" customHeight="1" x14ac:dyDescent="0.25">
      <c r="A259" s="74">
        <v>7</v>
      </c>
      <c r="B259" s="50" t="s">
        <v>1252</v>
      </c>
      <c r="C259" s="51">
        <f t="shared" si="34"/>
        <v>1488209.4100000001</v>
      </c>
      <c r="D259" s="51">
        <f t="shared" si="35"/>
        <v>1481270.56</v>
      </c>
      <c r="E259" s="51">
        <v>0</v>
      </c>
      <c r="F259" s="51">
        <v>1249852.96</v>
      </c>
      <c r="G259" s="51">
        <v>0</v>
      </c>
      <c r="H259" s="51">
        <v>231417.60000000001</v>
      </c>
      <c r="I259" s="51">
        <v>0</v>
      </c>
      <c r="J259" s="52">
        <v>0</v>
      </c>
      <c r="K259" s="51">
        <v>0</v>
      </c>
      <c r="L259" s="51">
        <v>0</v>
      </c>
      <c r="M259" s="51">
        <v>0</v>
      </c>
      <c r="N259" s="51">
        <v>0</v>
      </c>
      <c r="O259" s="51">
        <v>0</v>
      </c>
      <c r="P259" s="51">
        <v>6938.85</v>
      </c>
      <c r="Q259" s="51">
        <v>0</v>
      </c>
      <c r="R259" s="51">
        <v>0</v>
      </c>
      <c r="S259" s="51">
        <v>0</v>
      </c>
      <c r="T259" s="51">
        <v>0</v>
      </c>
    </row>
    <row r="260" spans="1:20" ht="22.5" customHeight="1" x14ac:dyDescent="0.25">
      <c r="A260" s="74">
        <v>8</v>
      </c>
      <c r="B260" s="50" t="s">
        <v>336</v>
      </c>
      <c r="C260" s="51">
        <f t="shared" si="34"/>
        <v>2660311.15</v>
      </c>
      <c r="D260" s="51">
        <f t="shared" si="35"/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2">
        <v>0</v>
      </c>
      <c r="K260" s="51">
        <v>0</v>
      </c>
      <c r="L260" s="51">
        <v>2660311.15</v>
      </c>
      <c r="M260" s="51">
        <v>0</v>
      </c>
      <c r="N260" s="51">
        <v>0</v>
      </c>
      <c r="O260" s="51">
        <v>0</v>
      </c>
      <c r="P260" s="51">
        <v>0</v>
      </c>
      <c r="Q260" s="51">
        <v>0</v>
      </c>
      <c r="R260" s="51">
        <v>0</v>
      </c>
      <c r="S260" s="51">
        <v>0</v>
      </c>
      <c r="T260" s="51">
        <v>0</v>
      </c>
    </row>
    <row r="261" spans="1:20" ht="22.5" customHeight="1" x14ac:dyDescent="0.25">
      <c r="A261" s="74">
        <v>9</v>
      </c>
      <c r="B261" s="50" t="s">
        <v>337</v>
      </c>
      <c r="C261" s="51">
        <f t="shared" si="34"/>
        <v>1099665.6000000001</v>
      </c>
      <c r="D261" s="51">
        <f t="shared" si="35"/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2">
        <v>0</v>
      </c>
      <c r="K261" s="51">
        <v>0</v>
      </c>
      <c r="L261" s="51">
        <v>0</v>
      </c>
      <c r="M261" s="51">
        <v>0</v>
      </c>
      <c r="N261" s="51">
        <v>797335.2</v>
      </c>
      <c r="O261" s="51">
        <v>302330.40000000002</v>
      </c>
      <c r="P261" s="51">
        <v>0</v>
      </c>
      <c r="Q261" s="51">
        <v>0</v>
      </c>
      <c r="R261" s="51">
        <v>0</v>
      </c>
      <c r="S261" s="51">
        <v>0</v>
      </c>
      <c r="T261" s="51">
        <v>0</v>
      </c>
    </row>
    <row r="262" spans="1:20" ht="24" customHeight="1" x14ac:dyDescent="0.25">
      <c r="A262" s="74">
        <v>10</v>
      </c>
      <c r="B262" s="50" t="s">
        <v>338</v>
      </c>
      <c r="C262" s="51">
        <f t="shared" si="34"/>
        <v>201906</v>
      </c>
      <c r="D262" s="51">
        <f t="shared" si="35"/>
        <v>201906</v>
      </c>
      <c r="E262" s="51">
        <v>0</v>
      </c>
      <c r="F262" s="51">
        <v>0</v>
      </c>
      <c r="G262" s="51">
        <v>0</v>
      </c>
      <c r="H262" s="51">
        <v>201906</v>
      </c>
      <c r="I262" s="51">
        <v>0</v>
      </c>
      <c r="J262" s="52">
        <v>0</v>
      </c>
      <c r="K262" s="51">
        <v>0</v>
      </c>
      <c r="L262" s="51">
        <v>0</v>
      </c>
      <c r="M262" s="51">
        <v>0</v>
      </c>
      <c r="N262" s="51">
        <v>0</v>
      </c>
      <c r="O262" s="51">
        <v>0</v>
      </c>
      <c r="P262" s="51">
        <v>0</v>
      </c>
      <c r="Q262" s="51">
        <v>0</v>
      </c>
      <c r="R262" s="51">
        <v>0</v>
      </c>
      <c r="S262" s="51">
        <v>0</v>
      </c>
      <c r="T262" s="51">
        <v>0</v>
      </c>
    </row>
    <row r="263" spans="1:20" ht="22.5" customHeight="1" x14ac:dyDescent="0.25">
      <c r="A263" s="74">
        <v>11</v>
      </c>
      <c r="B263" s="50" t="s">
        <v>1253</v>
      </c>
      <c r="C263" s="51">
        <f t="shared" si="34"/>
        <v>123531.05</v>
      </c>
      <c r="D263" s="51">
        <f t="shared" si="35"/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2">
        <v>0</v>
      </c>
      <c r="K263" s="51">
        <v>0</v>
      </c>
      <c r="L263" s="51">
        <v>0</v>
      </c>
      <c r="M263" s="51">
        <v>0</v>
      </c>
      <c r="N263" s="51">
        <v>0</v>
      </c>
      <c r="O263" s="51">
        <v>0</v>
      </c>
      <c r="P263" s="51">
        <v>123531.05</v>
      </c>
      <c r="Q263" s="51">
        <v>0</v>
      </c>
      <c r="R263" s="51">
        <v>0</v>
      </c>
      <c r="S263" s="51">
        <v>0</v>
      </c>
      <c r="T263" s="51">
        <v>0</v>
      </c>
    </row>
    <row r="264" spans="1:20" ht="22.5" customHeight="1" x14ac:dyDescent="0.25">
      <c r="A264" s="74">
        <v>12</v>
      </c>
      <c r="B264" s="50" t="s">
        <v>1254</v>
      </c>
      <c r="C264" s="51">
        <f t="shared" si="34"/>
        <v>9150.48</v>
      </c>
      <c r="D264" s="51">
        <f t="shared" si="35"/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2">
        <v>0</v>
      </c>
      <c r="K264" s="51">
        <v>0</v>
      </c>
      <c r="L264" s="51">
        <v>0</v>
      </c>
      <c r="M264" s="51">
        <v>0</v>
      </c>
      <c r="N264" s="51">
        <v>0</v>
      </c>
      <c r="O264" s="51">
        <v>0</v>
      </c>
      <c r="P264" s="51">
        <v>9150.48</v>
      </c>
      <c r="Q264" s="51">
        <v>0</v>
      </c>
      <c r="R264" s="51">
        <v>0</v>
      </c>
      <c r="S264" s="51">
        <v>0</v>
      </c>
      <c r="T264" s="51">
        <v>0</v>
      </c>
    </row>
    <row r="265" spans="1:20" ht="22.5" customHeight="1" x14ac:dyDescent="0.25">
      <c r="A265" s="74">
        <v>13</v>
      </c>
      <c r="B265" s="50" t="s">
        <v>1255</v>
      </c>
      <c r="C265" s="51">
        <f t="shared" si="34"/>
        <v>1666406.99</v>
      </c>
      <c r="D265" s="51">
        <f t="shared" si="35"/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2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1567203.6</v>
      </c>
      <c r="P265" s="51">
        <v>99203.39</v>
      </c>
      <c r="Q265" s="51">
        <v>0</v>
      </c>
      <c r="R265" s="51">
        <v>0</v>
      </c>
      <c r="S265" s="51">
        <v>0</v>
      </c>
      <c r="T265" s="51">
        <v>0</v>
      </c>
    </row>
    <row r="266" spans="1:20" ht="22.5" customHeight="1" x14ac:dyDescent="0.25">
      <c r="A266" s="74">
        <v>14</v>
      </c>
      <c r="B266" s="50" t="s">
        <v>342</v>
      </c>
      <c r="C266" s="51">
        <f t="shared" si="34"/>
        <v>562305.6</v>
      </c>
      <c r="D266" s="51">
        <f t="shared" si="35"/>
        <v>256852.8</v>
      </c>
      <c r="E266" s="51">
        <v>0</v>
      </c>
      <c r="F266" s="51">
        <v>0</v>
      </c>
      <c r="G266" s="51">
        <v>0</v>
      </c>
      <c r="H266" s="51">
        <v>0</v>
      </c>
      <c r="I266" s="51">
        <v>256852.8</v>
      </c>
      <c r="J266" s="52">
        <v>0</v>
      </c>
      <c r="K266" s="51">
        <v>0</v>
      </c>
      <c r="L266" s="51">
        <v>0</v>
      </c>
      <c r="M266" s="51">
        <v>0</v>
      </c>
      <c r="N266" s="51">
        <v>0</v>
      </c>
      <c r="O266" s="51">
        <v>305452.79999999999</v>
      </c>
      <c r="P266" s="51">
        <v>0</v>
      </c>
      <c r="Q266" s="51">
        <v>0</v>
      </c>
      <c r="R266" s="51">
        <v>0</v>
      </c>
      <c r="S266" s="51">
        <v>0</v>
      </c>
      <c r="T266" s="51">
        <v>0</v>
      </c>
    </row>
    <row r="267" spans="1:20" ht="22.5" customHeight="1" x14ac:dyDescent="0.25">
      <c r="A267" s="74">
        <v>15</v>
      </c>
      <c r="B267" s="50" t="s">
        <v>1256</v>
      </c>
      <c r="C267" s="51">
        <f t="shared" si="34"/>
        <v>7786.22</v>
      </c>
      <c r="D267" s="51">
        <f t="shared" si="35"/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2">
        <v>0</v>
      </c>
      <c r="K267" s="51">
        <v>0</v>
      </c>
      <c r="L267" s="51">
        <v>0</v>
      </c>
      <c r="M267" s="51">
        <v>0</v>
      </c>
      <c r="N267" s="51">
        <v>0</v>
      </c>
      <c r="O267" s="51">
        <v>0</v>
      </c>
      <c r="P267" s="51">
        <v>7786.22</v>
      </c>
      <c r="Q267" s="51">
        <v>0</v>
      </c>
      <c r="R267" s="51">
        <v>0</v>
      </c>
      <c r="S267" s="51">
        <v>0</v>
      </c>
      <c r="T267" s="51">
        <v>0</v>
      </c>
    </row>
    <row r="268" spans="1:20" ht="22.5" customHeight="1" x14ac:dyDescent="0.25">
      <c r="A268" s="74">
        <v>16</v>
      </c>
      <c r="B268" s="50" t="s">
        <v>1257</v>
      </c>
      <c r="C268" s="51">
        <f t="shared" si="34"/>
        <v>126419.04</v>
      </c>
      <c r="D268" s="51">
        <f t="shared" si="35"/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2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1">
        <v>126419.04</v>
      </c>
      <c r="Q268" s="51">
        <v>0</v>
      </c>
      <c r="R268" s="51">
        <v>0</v>
      </c>
      <c r="S268" s="51">
        <v>0</v>
      </c>
      <c r="T268" s="51">
        <v>0</v>
      </c>
    </row>
    <row r="269" spans="1:20" ht="22.5" customHeight="1" x14ac:dyDescent="0.25">
      <c r="A269" s="74">
        <v>17</v>
      </c>
      <c r="B269" s="50" t="s">
        <v>1258</v>
      </c>
      <c r="C269" s="51">
        <f t="shared" si="34"/>
        <v>245087.65</v>
      </c>
      <c r="D269" s="51">
        <f t="shared" si="35"/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2">
        <v>0</v>
      </c>
      <c r="K269" s="51">
        <v>0</v>
      </c>
      <c r="L269" s="51">
        <v>0</v>
      </c>
      <c r="M269" s="51">
        <v>0</v>
      </c>
      <c r="N269" s="51">
        <v>0</v>
      </c>
      <c r="O269" s="51">
        <v>0</v>
      </c>
      <c r="P269" s="51">
        <v>245087.65</v>
      </c>
      <c r="Q269" s="51">
        <v>0</v>
      </c>
      <c r="R269" s="51">
        <v>0</v>
      </c>
      <c r="S269" s="51">
        <v>0</v>
      </c>
      <c r="T269" s="51">
        <v>0</v>
      </c>
    </row>
    <row r="270" spans="1:20" ht="22.5" customHeight="1" x14ac:dyDescent="0.25">
      <c r="A270" s="74">
        <v>18</v>
      </c>
      <c r="B270" s="50" t="s">
        <v>1259</v>
      </c>
      <c r="C270" s="51">
        <f t="shared" si="34"/>
        <v>7291497.8400000008</v>
      </c>
      <c r="D270" s="51">
        <f t="shared" si="35"/>
        <v>1913155.2000000002</v>
      </c>
      <c r="E270" s="51">
        <v>413289.6</v>
      </c>
      <c r="F270" s="51">
        <v>978506.4</v>
      </c>
      <c r="G270" s="51">
        <v>0</v>
      </c>
      <c r="H270" s="51">
        <v>216454.8</v>
      </c>
      <c r="I270" s="51">
        <v>304904.40000000002</v>
      </c>
      <c r="J270" s="52">
        <v>0</v>
      </c>
      <c r="K270" s="51">
        <v>0</v>
      </c>
      <c r="L270" s="51">
        <v>4877889.99</v>
      </c>
      <c r="M270" s="51">
        <v>0</v>
      </c>
      <c r="N270" s="51">
        <v>0</v>
      </c>
      <c r="O270" s="51">
        <v>0</v>
      </c>
      <c r="P270" s="51">
        <f>150214.25+118338.57+88875.35+143024.48</f>
        <v>500452.65</v>
      </c>
      <c r="Q270" s="51">
        <v>0</v>
      </c>
      <c r="R270" s="51">
        <v>0</v>
      </c>
      <c r="S270" s="51">
        <v>0</v>
      </c>
      <c r="T270" s="51">
        <v>0</v>
      </c>
    </row>
    <row r="271" spans="1:20" ht="22.5" customHeight="1" x14ac:dyDescent="0.25">
      <c r="A271" s="74">
        <v>19</v>
      </c>
      <c r="B271" s="50" t="s">
        <v>1012</v>
      </c>
      <c r="C271" s="51">
        <f t="shared" si="34"/>
        <v>1143064.5999999999</v>
      </c>
      <c r="D271" s="51">
        <f t="shared" si="35"/>
        <v>57740.4</v>
      </c>
      <c r="E271" s="51">
        <v>0</v>
      </c>
      <c r="F271" s="51">
        <v>0</v>
      </c>
      <c r="G271" s="51">
        <v>0</v>
      </c>
      <c r="H271" s="51">
        <v>57740.4</v>
      </c>
      <c r="I271" s="51">
        <v>0</v>
      </c>
      <c r="J271" s="52">
        <v>0</v>
      </c>
      <c r="K271" s="51">
        <v>0</v>
      </c>
      <c r="L271" s="51">
        <v>0</v>
      </c>
      <c r="M271" s="51">
        <v>0</v>
      </c>
      <c r="N271" s="51">
        <v>1085324.2</v>
      </c>
      <c r="O271" s="51">
        <v>0</v>
      </c>
      <c r="P271" s="51">
        <v>0</v>
      </c>
      <c r="Q271" s="51">
        <v>0</v>
      </c>
      <c r="R271" s="51">
        <v>0</v>
      </c>
      <c r="S271" s="51">
        <v>0</v>
      </c>
      <c r="T271" s="51">
        <v>0</v>
      </c>
    </row>
    <row r="272" spans="1:20" ht="22.5" customHeight="1" x14ac:dyDescent="0.25">
      <c r="A272" s="74">
        <v>20</v>
      </c>
      <c r="B272" s="50" t="s">
        <v>1260</v>
      </c>
      <c r="C272" s="51">
        <f t="shared" si="34"/>
        <v>427884.83999999997</v>
      </c>
      <c r="D272" s="51">
        <f t="shared" si="35"/>
        <v>333105.59999999998</v>
      </c>
      <c r="E272" s="51">
        <v>0</v>
      </c>
      <c r="F272" s="51">
        <v>0</v>
      </c>
      <c r="G272" s="51">
        <v>0</v>
      </c>
      <c r="H272" s="51">
        <v>110948.4</v>
      </c>
      <c r="I272" s="51">
        <v>222157.2</v>
      </c>
      <c r="J272" s="52">
        <v>0</v>
      </c>
      <c r="K272" s="51">
        <v>0</v>
      </c>
      <c r="L272" s="51">
        <v>0</v>
      </c>
      <c r="M272" s="51">
        <v>0</v>
      </c>
      <c r="N272" s="51">
        <v>0</v>
      </c>
      <c r="O272" s="51">
        <v>0</v>
      </c>
      <c r="P272" s="51">
        <v>94779.24</v>
      </c>
      <c r="Q272" s="51">
        <v>0</v>
      </c>
      <c r="R272" s="51">
        <v>0</v>
      </c>
      <c r="S272" s="51">
        <v>0</v>
      </c>
      <c r="T272" s="51">
        <v>0</v>
      </c>
    </row>
    <row r="273" spans="1:20" ht="22.5" customHeight="1" x14ac:dyDescent="0.25">
      <c r="A273" s="74">
        <v>21</v>
      </c>
      <c r="B273" s="50" t="s">
        <v>1261</v>
      </c>
      <c r="C273" s="51">
        <f t="shared" si="34"/>
        <v>94382.61</v>
      </c>
      <c r="D273" s="51">
        <f t="shared" si="35"/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2">
        <v>0</v>
      </c>
      <c r="K273" s="51">
        <v>0</v>
      </c>
      <c r="L273" s="51">
        <v>0</v>
      </c>
      <c r="M273" s="51">
        <v>0</v>
      </c>
      <c r="N273" s="51">
        <v>0</v>
      </c>
      <c r="O273" s="51">
        <v>0</v>
      </c>
      <c r="P273" s="51">
        <v>94382.61</v>
      </c>
      <c r="Q273" s="51">
        <v>0</v>
      </c>
      <c r="R273" s="51">
        <v>0</v>
      </c>
      <c r="S273" s="51">
        <v>0</v>
      </c>
      <c r="T273" s="51">
        <v>0</v>
      </c>
    </row>
    <row r="274" spans="1:20" s="2" customFormat="1" ht="22.5" customHeight="1" x14ac:dyDescent="0.25">
      <c r="A274" s="73" t="s">
        <v>350</v>
      </c>
      <c r="B274" s="73"/>
      <c r="C274" s="47">
        <f>SUM(C275:C279)</f>
        <v>10175305.560000002</v>
      </c>
      <c r="D274" s="47">
        <f t="shared" ref="D274:T274" si="36">SUM(D275:D279)</f>
        <v>1946455.2</v>
      </c>
      <c r="E274" s="47">
        <f t="shared" si="36"/>
        <v>1946455.2</v>
      </c>
      <c r="F274" s="47">
        <f t="shared" si="36"/>
        <v>0</v>
      </c>
      <c r="G274" s="47">
        <f t="shared" si="36"/>
        <v>0</v>
      </c>
      <c r="H274" s="47">
        <f t="shared" si="36"/>
        <v>0</v>
      </c>
      <c r="I274" s="47">
        <f t="shared" si="36"/>
        <v>0</v>
      </c>
      <c r="J274" s="48">
        <f t="shared" si="36"/>
        <v>0</v>
      </c>
      <c r="K274" s="47">
        <f t="shared" si="36"/>
        <v>0</v>
      </c>
      <c r="L274" s="47">
        <f t="shared" si="36"/>
        <v>3318132.82</v>
      </c>
      <c r="M274" s="47">
        <f t="shared" si="36"/>
        <v>0</v>
      </c>
      <c r="N274" s="47">
        <f t="shared" si="36"/>
        <v>2606607.5</v>
      </c>
      <c r="O274" s="47">
        <f t="shared" si="36"/>
        <v>1256258.3999999999</v>
      </c>
      <c r="P274" s="47">
        <f t="shared" si="36"/>
        <v>1047851.64</v>
      </c>
      <c r="Q274" s="47">
        <f t="shared" si="36"/>
        <v>0</v>
      </c>
      <c r="R274" s="47">
        <f t="shared" si="36"/>
        <v>0</v>
      </c>
      <c r="S274" s="47">
        <f t="shared" si="36"/>
        <v>0</v>
      </c>
      <c r="T274" s="47">
        <f t="shared" si="36"/>
        <v>0</v>
      </c>
    </row>
    <row r="275" spans="1:20" ht="22.5" customHeight="1" x14ac:dyDescent="0.25">
      <c r="A275" s="74">
        <v>1</v>
      </c>
      <c r="B275" s="50" t="s">
        <v>1262</v>
      </c>
      <c r="C275" s="51">
        <f t="shared" ref="C275:C279" si="37">D275+K275+L275+M275+N275+O275+P275+Q275+R275+S275+T275</f>
        <v>1084779.8500000001</v>
      </c>
      <c r="D275" s="51">
        <f t="shared" ref="D275:D279" si="38">SUM(E275:I275)</f>
        <v>710875.2</v>
      </c>
      <c r="E275" s="51">
        <v>710875.2</v>
      </c>
      <c r="F275" s="51">
        <v>0</v>
      </c>
      <c r="G275" s="51">
        <v>0</v>
      </c>
      <c r="H275" s="51">
        <v>0</v>
      </c>
      <c r="I275" s="51">
        <v>0</v>
      </c>
      <c r="J275" s="52">
        <v>0</v>
      </c>
      <c r="K275" s="51">
        <v>0</v>
      </c>
      <c r="L275" s="51">
        <v>0</v>
      </c>
      <c r="M275" s="51">
        <v>0</v>
      </c>
      <c r="N275" s="51">
        <v>0</v>
      </c>
      <c r="O275" s="51">
        <v>0</v>
      </c>
      <c r="P275" s="51">
        <v>373904.65</v>
      </c>
      <c r="Q275" s="51">
        <v>0</v>
      </c>
      <c r="R275" s="51">
        <v>0</v>
      </c>
      <c r="S275" s="51">
        <v>0</v>
      </c>
      <c r="T275" s="51">
        <v>0</v>
      </c>
    </row>
    <row r="276" spans="1:20" ht="22.5" customHeight="1" x14ac:dyDescent="0.25">
      <c r="A276" s="74">
        <v>2</v>
      </c>
      <c r="B276" s="50" t="s">
        <v>1263</v>
      </c>
      <c r="C276" s="51">
        <f t="shared" si="37"/>
        <v>2700564.99</v>
      </c>
      <c r="D276" s="51">
        <f t="shared" si="38"/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2">
        <v>0</v>
      </c>
      <c r="K276" s="51">
        <v>0</v>
      </c>
      <c r="L276" s="51">
        <v>0</v>
      </c>
      <c r="M276" s="51">
        <v>0</v>
      </c>
      <c r="N276" s="51">
        <v>2606607.5</v>
      </c>
      <c r="O276" s="51">
        <v>0</v>
      </c>
      <c r="P276" s="51">
        <v>93957.49</v>
      </c>
      <c r="Q276" s="51">
        <v>0</v>
      </c>
      <c r="R276" s="51">
        <v>0</v>
      </c>
      <c r="S276" s="51">
        <v>0</v>
      </c>
      <c r="T276" s="51">
        <v>0</v>
      </c>
    </row>
    <row r="277" spans="1:20" ht="22.5" customHeight="1" x14ac:dyDescent="0.25">
      <c r="A277" s="74">
        <v>3</v>
      </c>
      <c r="B277" s="50" t="s">
        <v>1264</v>
      </c>
      <c r="C277" s="51">
        <f t="shared" si="37"/>
        <v>4341781.5200000005</v>
      </c>
      <c r="D277" s="51">
        <f t="shared" si="38"/>
        <v>668548.80000000005</v>
      </c>
      <c r="E277" s="51">
        <v>668548.80000000005</v>
      </c>
      <c r="F277" s="51">
        <v>0</v>
      </c>
      <c r="G277" s="51">
        <v>0</v>
      </c>
      <c r="H277" s="51">
        <v>0</v>
      </c>
      <c r="I277" s="51">
        <v>0</v>
      </c>
      <c r="J277" s="52">
        <v>0</v>
      </c>
      <c r="K277" s="51">
        <v>0</v>
      </c>
      <c r="L277" s="51">
        <v>3318132.82</v>
      </c>
      <c r="M277" s="51">
        <v>0</v>
      </c>
      <c r="N277" s="51">
        <v>0</v>
      </c>
      <c r="O277" s="51">
        <v>0</v>
      </c>
      <c r="P277" s="51">
        <v>355099.9</v>
      </c>
      <c r="Q277" s="51">
        <v>0</v>
      </c>
      <c r="R277" s="51">
        <v>0</v>
      </c>
      <c r="S277" s="51">
        <v>0</v>
      </c>
      <c r="T277" s="51">
        <v>0</v>
      </c>
    </row>
    <row r="278" spans="1:20" ht="22.5" customHeight="1" x14ac:dyDescent="0.25">
      <c r="A278" s="74">
        <v>4</v>
      </c>
      <c r="B278" s="50" t="s">
        <v>1265</v>
      </c>
      <c r="C278" s="51">
        <f t="shared" si="37"/>
        <v>791920.79999999993</v>
      </c>
      <c r="D278" s="51">
        <f t="shared" si="38"/>
        <v>567031.19999999995</v>
      </c>
      <c r="E278" s="51">
        <v>567031.19999999995</v>
      </c>
      <c r="F278" s="51">
        <v>0</v>
      </c>
      <c r="G278" s="51">
        <v>0</v>
      </c>
      <c r="H278" s="51">
        <v>0</v>
      </c>
      <c r="I278" s="51">
        <v>0</v>
      </c>
      <c r="J278" s="52">
        <v>0</v>
      </c>
      <c r="K278" s="51">
        <v>0</v>
      </c>
      <c r="L278" s="51">
        <v>0</v>
      </c>
      <c r="M278" s="51">
        <v>0</v>
      </c>
      <c r="N278" s="51">
        <v>0</v>
      </c>
      <c r="O278" s="51">
        <v>0</v>
      </c>
      <c r="P278" s="51">
        <v>224889.60000000001</v>
      </c>
      <c r="Q278" s="51">
        <v>0</v>
      </c>
      <c r="R278" s="51">
        <v>0</v>
      </c>
      <c r="S278" s="51">
        <v>0</v>
      </c>
      <c r="T278" s="51">
        <v>0</v>
      </c>
    </row>
    <row r="279" spans="1:20" ht="22.5" customHeight="1" x14ac:dyDescent="0.25">
      <c r="A279" s="74">
        <v>5</v>
      </c>
      <c r="B279" s="50" t="s">
        <v>355</v>
      </c>
      <c r="C279" s="51">
        <f t="shared" si="37"/>
        <v>1256258.3999999999</v>
      </c>
      <c r="D279" s="51">
        <f t="shared" si="38"/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2">
        <v>0</v>
      </c>
      <c r="K279" s="51">
        <v>0</v>
      </c>
      <c r="L279" s="51">
        <v>0</v>
      </c>
      <c r="M279" s="51">
        <v>0</v>
      </c>
      <c r="N279" s="51">
        <v>0</v>
      </c>
      <c r="O279" s="51">
        <v>1256258.3999999999</v>
      </c>
      <c r="P279" s="51">
        <v>0</v>
      </c>
      <c r="Q279" s="51">
        <v>0</v>
      </c>
      <c r="R279" s="51">
        <v>0</v>
      </c>
      <c r="S279" s="51">
        <v>0</v>
      </c>
      <c r="T279" s="51">
        <v>0</v>
      </c>
    </row>
    <row r="280" spans="1:20" s="2" customFormat="1" ht="23.25" customHeight="1" x14ac:dyDescent="0.25">
      <c r="A280" s="73" t="s">
        <v>1013</v>
      </c>
      <c r="B280" s="73"/>
      <c r="C280" s="47">
        <f t="shared" ref="C280:C281" si="39">C281</f>
        <v>561807.92999999993</v>
      </c>
      <c r="D280" s="47">
        <f t="shared" ref="D280:T281" si="40">D281</f>
        <v>0</v>
      </c>
      <c r="E280" s="47">
        <f t="shared" si="40"/>
        <v>0</v>
      </c>
      <c r="F280" s="47">
        <f t="shared" si="40"/>
        <v>0</v>
      </c>
      <c r="G280" s="47">
        <f t="shared" si="40"/>
        <v>0</v>
      </c>
      <c r="H280" s="47">
        <f t="shared" si="40"/>
        <v>0</v>
      </c>
      <c r="I280" s="47">
        <f t="shared" si="40"/>
        <v>0</v>
      </c>
      <c r="J280" s="48">
        <f t="shared" si="40"/>
        <v>0</v>
      </c>
      <c r="K280" s="47">
        <f t="shared" si="40"/>
        <v>0</v>
      </c>
      <c r="L280" s="47">
        <f t="shared" si="40"/>
        <v>0</v>
      </c>
      <c r="M280" s="47">
        <f t="shared" si="40"/>
        <v>0</v>
      </c>
      <c r="N280" s="47">
        <f t="shared" si="40"/>
        <v>0</v>
      </c>
      <c r="O280" s="47">
        <f t="shared" si="40"/>
        <v>463467.6</v>
      </c>
      <c r="P280" s="47">
        <f t="shared" si="40"/>
        <v>98340.33</v>
      </c>
      <c r="Q280" s="47">
        <f t="shared" si="40"/>
        <v>0</v>
      </c>
      <c r="R280" s="47">
        <f t="shared" si="40"/>
        <v>0</v>
      </c>
      <c r="S280" s="47">
        <f t="shared" si="40"/>
        <v>0</v>
      </c>
      <c r="T280" s="47">
        <f t="shared" si="40"/>
        <v>0</v>
      </c>
    </row>
    <row r="281" spans="1:20" s="2" customFormat="1" ht="22.5" customHeight="1" x14ac:dyDescent="0.25">
      <c r="A281" s="73" t="s">
        <v>357</v>
      </c>
      <c r="B281" s="73"/>
      <c r="C281" s="47">
        <f t="shared" si="39"/>
        <v>561807.92999999993</v>
      </c>
      <c r="D281" s="47">
        <f t="shared" si="40"/>
        <v>0</v>
      </c>
      <c r="E281" s="47">
        <f t="shared" si="40"/>
        <v>0</v>
      </c>
      <c r="F281" s="47">
        <f t="shared" si="40"/>
        <v>0</v>
      </c>
      <c r="G281" s="47">
        <f t="shared" si="40"/>
        <v>0</v>
      </c>
      <c r="H281" s="47">
        <f t="shared" si="40"/>
        <v>0</v>
      </c>
      <c r="I281" s="47">
        <f t="shared" si="40"/>
        <v>0</v>
      </c>
      <c r="J281" s="48">
        <f t="shared" si="40"/>
        <v>0</v>
      </c>
      <c r="K281" s="47">
        <f t="shared" si="40"/>
        <v>0</v>
      </c>
      <c r="L281" s="47">
        <f t="shared" si="40"/>
        <v>0</v>
      </c>
      <c r="M281" s="47">
        <f t="shared" si="40"/>
        <v>0</v>
      </c>
      <c r="N281" s="47">
        <f t="shared" si="40"/>
        <v>0</v>
      </c>
      <c r="O281" s="47">
        <f t="shared" si="40"/>
        <v>463467.6</v>
      </c>
      <c r="P281" s="47">
        <f t="shared" si="40"/>
        <v>98340.33</v>
      </c>
      <c r="Q281" s="47">
        <f t="shared" si="40"/>
        <v>0</v>
      </c>
      <c r="R281" s="47">
        <f t="shared" si="40"/>
        <v>0</v>
      </c>
      <c r="S281" s="47">
        <f t="shared" si="40"/>
        <v>0</v>
      </c>
      <c r="T281" s="47">
        <f t="shared" si="40"/>
        <v>0</v>
      </c>
    </row>
    <row r="282" spans="1:20" ht="22.5" customHeight="1" x14ac:dyDescent="0.25">
      <c r="A282" s="74">
        <v>1</v>
      </c>
      <c r="B282" s="50" t="s">
        <v>1266</v>
      </c>
      <c r="C282" s="51">
        <f>D282+K282+L282+M282+N282+O282+P282+Q282+R282+S282+T282</f>
        <v>561807.92999999993</v>
      </c>
      <c r="D282" s="51">
        <f>SUM(E282:I282)</f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2">
        <v>0</v>
      </c>
      <c r="K282" s="51">
        <v>0</v>
      </c>
      <c r="L282" s="51">
        <v>0</v>
      </c>
      <c r="M282" s="51">
        <v>0</v>
      </c>
      <c r="N282" s="51">
        <v>0</v>
      </c>
      <c r="O282" s="51">
        <v>463467.6</v>
      </c>
      <c r="P282" s="51">
        <v>98340.33</v>
      </c>
      <c r="Q282" s="51">
        <v>0</v>
      </c>
      <c r="R282" s="51">
        <v>0</v>
      </c>
      <c r="S282" s="51">
        <v>0</v>
      </c>
      <c r="T282" s="51">
        <v>0</v>
      </c>
    </row>
    <row r="283" spans="1:20" s="2" customFormat="1" ht="22.5" customHeight="1" x14ac:dyDescent="0.25">
      <c r="A283" s="73" t="s">
        <v>359</v>
      </c>
      <c r="B283" s="73"/>
      <c r="C283" s="47">
        <f>C287+C284+C292+C294</f>
        <v>25033781.339999996</v>
      </c>
      <c r="D283" s="47">
        <f t="shared" ref="D283:T283" si="41">D287+D284+D292+D294</f>
        <v>12303784</v>
      </c>
      <c r="E283" s="47">
        <f t="shared" si="41"/>
        <v>850150.8</v>
      </c>
      <c r="F283" s="47">
        <f t="shared" si="41"/>
        <v>6549176.4000000004</v>
      </c>
      <c r="G283" s="47">
        <f t="shared" si="41"/>
        <v>2268582</v>
      </c>
      <c r="H283" s="47">
        <f t="shared" si="41"/>
        <v>712484.8</v>
      </c>
      <c r="I283" s="47">
        <f t="shared" si="41"/>
        <v>1923390</v>
      </c>
      <c r="J283" s="48">
        <f t="shared" si="41"/>
        <v>0</v>
      </c>
      <c r="K283" s="47">
        <f t="shared" si="41"/>
        <v>0</v>
      </c>
      <c r="L283" s="47">
        <f t="shared" si="41"/>
        <v>10571880</v>
      </c>
      <c r="M283" s="47">
        <f t="shared" si="41"/>
        <v>0</v>
      </c>
      <c r="N283" s="47">
        <f t="shared" si="41"/>
        <v>531806.77</v>
      </c>
      <c r="O283" s="47">
        <f t="shared" si="41"/>
        <v>0</v>
      </c>
      <c r="P283" s="47">
        <f t="shared" si="41"/>
        <v>1626310.5699999998</v>
      </c>
      <c r="Q283" s="47">
        <f t="shared" si="41"/>
        <v>0</v>
      </c>
      <c r="R283" s="47">
        <f t="shared" si="41"/>
        <v>0</v>
      </c>
      <c r="S283" s="47">
        <f t="shared" si="41"/>
        <v>0</v>
      </c>
      <c r="T283" s="47">
        <f t="shared" si="41"/>
        <v>0</v>
      </c>
    </row>
    <row r="284" spans="1:20" s="2" customFormat="1" ht="22.5" customHeight="1" x14ac:dyDescent="0.25">
      <c r="A284" s="73" t="s">
        <v>360</v>
      </c>
      <c r="B284" s="73"/>
      <c r="C284" s="47">
        <f>SUM(C285:C286)</f>
        <v>614358.62</v>
      </c>
      <c r="D284" s="47">
        <f t="shared" ref="D284:T284" si="42">SUM(D285:D286)</f>
        <v>0</v>
      </c>
      <c r="E284" s="47">
        <f t="shared" si="42"/>
        <v>0</v>
      </c>
      <c r="F284" s="47">
        <f t="shared" si="42"/>
        <v>0</v>
      </c>
      <c r="G284" s="47">
        <f t="shared" si="42"/>
        <v>0</v>
      </c>
      <c r="H284" s="47">
        <f t="shared" si="42"/>
        <v>0</v>
      </c>
      <c r="I284" s="47">
        <f t="shared" si="42"/>
        <v>0</v>
      </c>
      <c r="J284" s="48">
        <f t="shared" si="42"/>
        <v>0</v>
      </c>
      <c r="K284" s="47">
        <f t="shared" si="42"/>
        <v>0</v>
      </c>
      <c r="L284" s="47">
        <f t="shared" si="42"/>
        <v>0</v>
      </c>
      <c r="M284" s="47">
        <f t="shared" si="42"/>
        <v>0</v>
      </c>
      <c r="N284" s="47">
        <f t="shared" si="42"/>
        <v>0</v>
      </c>
      <c r="O284" s="47">
        <f t="shared" si="42"/>
        <v>0</v>
      </c>
      <c r="P284" s="47">
        <f t="shared" si="42"/>
        <v>614358.62</v>
      </c>
      <c r="Q284" s="47">
        <f t="shared" si="42"/>
        <v>0</v>
      </c>
      <c r="R284" s="47">
        <f t="shared" si="42"/>
        <v>0</v>
      </c>
      <c r="S284" s="47">
        <f t="shared" si="42"/>
        <v>0</v>
      </c>
      <c r="T284" s="47">
        <f t="shared" si="42"/>
        <v>0</v>
      </c>
    </row>
    <row r="285" spans="1:20" ht="22.5" customHeight="1" x14ac:dyDescent="0.25">
      <c r="A285" s="74">
        <v>1</v>
      </c>
      <c r="B285" s="50" t="s">
        <v>1267</v>
      </c>
      <c r="C285" s="51">
        <f t="shared" ref="C285:C286" si="43">D285+K285+L285+M285+N285+O285+P285+Q285+R285+S285+T285</f>
        <v>339544.12</v>
      </c>
      <c r="D285" s="51">
        <f t="shared" ref="D285:D286" si="44">SUM(E285:I285)</f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2">
        <v>0</v>
      </c>
      <c r="K285" s="51">
        <v>0</v>
      </c>
      <c r="L285" s="51">
        <v>0</v>
      </c>
      <c r="M285" s="51">
        <v>0</v>
      </c>
      <c r="N285" s="51">
        <v>0</v>
      </c>
      <c r="O285" s="51">
        <v>0</v>
      </c>
      <c r="P285" s="51">
        <v>339544.12</v>
      </c>
      <c r="Q285" s="51">
        <v>0</v>
      </c>
      <c r="R285" s="51">
        <v>0</v>
      </c>
      <c r="S285" s="51">
        <v>0</v>
      </c>
      <c r="T285" s="51">
        <v>0</v>
      </c>
    </row>
    <row r="286" spans="1:20" ht="22.5" customHeight="1" x14ac:dyDescent="0.25">
      <c r="A286" s="74">
        <v>2</v>
      </c>
      <c r="B286" s="50" t="s">
        <v>1268</v>
      </c>
      <c r="C286" s="51">
        <f t="shared" si="43"/>
        <v>274814.5</v>
      </c>
      <c r="D286" s="51">
        <f t="shared" si="44"/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2">
        <v>0</v>
      </c>
      <c r="K286" s="51">
        <v>0</v>
      </c>
      <c r="L286" s="51">
        <v>0</v>
      </c>
      <c r="M286" s="51">
        <v>0</v>
      </c>
      <c r="N286" s="51">
        <v>0</v>
      </c>
      <c r="O286" s="51">
        <v>0</v>
      </c>
      <c r="P286" s="51">
        <v>274814.5</v>
      </c>
      <c r="Q286" s="51">
        <v>0</v>
      </c>
      <c r="R286" s="51">
        <v>0</v>
      </c>
      <c r="S286" s="51">
        <v>0</v>
      </c>
      <c r="T286" s="51">
        <v>0</v>
      </c>
    </row>
    <row r="287" spans="1:20" s="2" customFormat="1" ht="22.5" customHeight="1" x14ac:dyDescent="0.25">
      <c r="A287" s="73" t="s">
        <v>364</v>
      </c>
      <c r="B287" s="73"/>
      <c r="C287" s="47">
        <f>SUM(C288:C291)</f>
        <v>12660962.560000001</v>
      </c>
      <c r="D287" s="47">
        <f t="shared" ref="D287:T287" si="45">SUM(D288:D291)</f>
        <v>1098524.8</v>
      </c>
      <c r="E287" s="47">
        <f t="shared" si="45"/>
        <v>460299.6</v>
      </c>
      <c r="F287" s="47">
        <f t="shared" si="45"/>
        <v>0</v>
      </c>
      <c r="G287" s="47">
        <f t="shared" si="45"/>
        <v>0</v>
      </c>
      <c r="H287" s="47">
        <f t="shared" si="45"/>
        <v>191802.4</v>
      </c>
      <c r="I287" s="47">
        <f t="shared" si="45"/>
        <v>446422.8</v>
      </c>
      <c r="J287" s="48">
        <f t="shared" si="45"/>
        <v>0</v>
      </c>
      <c r="K287" s="47">
        <f t="shared" si="45"/>
        <v>0</v>
      </c>
      <c r="L287" s="47">
        <f t="shared" si="45"/>
        <v>10571880</v>
      </c>
      <c r="M287" s="47">
        <f t="shared" si="45"/>
        <v>0</v>
      </c>
      <c r="N287" s="47">
        <f t="shared" si="45"/>
        <v>531806.77</v>
      </c>
      <c r="O287" s="47">
        <f t="shared" si="45"/>
        <v>0</v>
      </c>
      <c r="P287" s="47">
        <f t="shared" si="45"/>
        <v>458750.99</v>
      </c>
      <c r="Q287" s="47">
        <f t="shared" si="45"/>
        <v>0</v>
      </c>
      <c r="R287" s="47">
        <f t="shared" si="45"/>
        <v>0</v>
      </c>
      <c r="S287" s="47">
        <f t="shared" si="45"/>
        <v>0</v>
      </c>
      <c r="T287" s="47">
        <f t="shared" si="45"/>
        <v>0</v>
      </c>
    </row>
    <row r="288" spans="1:20" ht="24.75" customHeight="1" x14ac:dyDescent="0.25">
      <c r="A288" s="74">
        <v>1</v>
      </c>
      <c r="B288" s="50" t="s">
        <v>1269</v>
      </c>
      <c r="C288" s="51">
        <f t="shared" ref="C288:C291" si="46">D288+K288+L288+M288+N288+O288+P288+Q288+R288+S288+T288</f>
        <v>229449.52</v>
      </c>
      <c r="D288" s="51">
        <f t="shared" ref="D288:D291" si="47">SUM(E288:I288)</f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2">
        <v>0</v>
      </c>
      <c r="K288" s="51">
        <v>0</v>
      </c>
      <c r="L288" s="51">
        <v>0</v>
      </c>
      <c r="M288" s="51">
        <v>0</v>
      </c>
      <c r="N288" s="51">
        <v>0</v>
      </c>
      <c r="O288" s="51">
        <v>0</v>
      </c>
      <c r="P288" s="51">
        <v>229449.52</v>
      </c>
      <c r="Q288" s="51">
        <v>0</v>
      </c>
      <c r="R288" s="51">
        <v>0</v>
      </c>
      <c r="S288" s="51">
        <v>0</v>
      </c>
      <c r="T288" s="51">
        <v>0</v>
      </c>
    </row>
    <row r="289" spans="1:20" ht="24.75" customHeight="1" x14ac:dyDescent="0.25">
      <c r="A289" s="74">
        <v>2</v>
      </c>
      <c r="B289" s="50" t="s">
        <v>366</v>
      </c>
      <c r="C289" s="51">
        <f t="shared" si="46"/>
        <v>1058350.8</v>
      </c>
      <c r="D289" s="51">
        <f t="shared" si="47"/>
        <v>1058350.8</v>
      </c>
      <c r="E289" s="51">
        <v>460299.6</v>
      </c>
      <c r="F289" s="51">
        <v>0</v>
      </c>
      <c r="G289" s="51">
        <v>0</v>
      </c>
      <c r="H289" s="51">
        <v>151628.4</v>
      </c>
      <c r="I289" s="51">
        <v>446422.8</v>
      </c>
      <c r="J289" s="52">
        <v>0</v>
      </c>
      <c r="K289" s="51">
        <v>0</v>
      </c>
      <c r="L289" s="51">
        <v>0</v>
      </c>
      <c r="M289" s="51">
        <v>0</v>
      </c>
      <c r="N289" s="51">
        <v>0</v>
      </c>
      <c r="O289" s="51">
        <v>0</v>
      </c>
      <c r="P289" s="51">
        <v>0</v>
      </c>
      <c r="Q289" s="51">
        <v>0</v>
      </c>
      <c r="R289" s="51">
        <v>0</v>
      </c>
      <c r="S289" s="51">
        <v>0</v>
      </c>
      <c r="T289" s="51">
        <v>0</v>
      </c>
    </row>
    <row r="290" spans="1:20" ht="24.75" customHeight="1" x14ac:dyDescent="0.25">
      <c r="A290" s="74">
        <v>3</v>
      </c>
      <c r="B290" s="50" t="s">
        <v>368</v>
      </c>
      <c r="C290" s="51">
        <f t="shared" si="46"/>
        <v>571980.77</v>
      </c>
      <c r="D290" s="51">
        <f t="shared" si="47"/>
        <v>40174</v>
      </c>
      <c r="E290" s="51">
        <v>0</v>
      </c>
      <c r="F290" s="51">
        <v>0</v>
      </c>
      <c r="G290" s="51">
        <v>0</v>
      </c>
      <c r="H290" s="51">
        <v>40174</v>
      </c>
      <c r="I290" s="51">
        <v>0</v>
      </c>
      <c r="J290" s="52">
        <v>0</v>
      </c>
      <c r="K290" s="51">
        <v>0</v>
      </c>
      <c r="L290" s="51">
        <v>0</v>
      </c>
      <c r="M290" s="51">
        <v>0</v>
      </c>
      <c r="N290" s="51">
        <v>531806.77</v>
      </c>
      <c r="O290" s="51">
        <v>0</v>
      </c>
      <c r="P290" s="51">
        <v>0</v>
      </c>
      <c r="Q290" s="51">
        <v>0</v>
      </c>
      <c r="R290" s="51">
        <v>0</v>
      </c>
      <c r="S290" s="51">
        <v>0</v>
      </c>
      <c r="T290" s="51">
        <v>0</v>
      </c>
    </row>
    <row r="291" spans="1:20" ht="24.75" customHeight="1" x14ac:dyDescent="0.25">
      <c r="A291" s="74">
        <v>4</v>
      </c>
      <c r="B291" s="50" t="s">
        <v>1270</v>
      </c>
      <c r="C291" s="51">
        <f t="shared" si="46"/>
        <v>10801181.470000001</v>
      </c>
      <c r="D291" s="51">
        <f t="shared" si="47"/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2">
        <v>0</v>
      </c>
      <c r="K291" s="51">
        <v>0</v>
      </c>
      <c r="L291" s="51">
        <v>10571880</v>
      </c>
      <c r="M291" s="51">
        <v>0</v>
      </c>
      <c r="N291" s="51">
        <v>0</v>
      </c>
      <c r="O291" s="51">
        <v>0</v>
      </c>
      <c r="P291" s="51">
        <v>229301.47</v>
      </c>
      <c r="Q291" s="51">
        <v>0</v>
      </c>
      <c r="R291" s="51">
        <v>0</v>
      </c>
      <c r="S291" s="51">
        <v>0</v>
      </c>
      <c r="T291" s="51">
        <v>0</v>
      </c>
    </row>
    <row r="292" spans="1:20" s="2" customFormat="1" ht="25.5" customHeight="1" x14ac:dyDescent="0.25">
      <c r="A292" s="73" t="s">
        <v>370</v>
      </c>
      <c r="B292" s="73"/>
      <c r="C292" s="47">
        <f>C293</f>
        <v>11252294.439999999</v>
      </c>
      <c r="D292" s="47">
        <f t="shared" ref="D292:T292" si="48">D293</f>
        <v>10815408</v>
      </c>
      <c r="E292" s="47">
        <f t="shared" si="48"/>
        <v>0</v>
      </c>
      <c r="F292" s="47">
        <f t="shared" si="48"/>
        <v>6549176.4000000004</v>
      </c>
      <c r="G292" s="47">
        <f t="shared" si="48"/>
        <v>2268582</v>
      </c>
      <c r="H292" s="47">
        <f t="shared" si="48"/>
        <v>520682.4</v>
      </c>
      <c r="I292" s="47">
        <f t="shared" si="48"/>
        <v>1476967.2</v>
      </c>
      <c r="J292" s="48">
        <f t="shared" si="48"/>
        <v>0</v>
      </c>
      <c r="K292" s="47">
        <f t="shared" si="48"/>
        <v>0</v>
      </c>
      <c r="L292" s="47">
        <f t="shared" si="48"/>
        <v>0</v>
      </c>
      <c r="M292" s="47">
        <f t="shared" si="48"/>
        <v>0</v>
      </c>
      <c r="N292" s="47">
        <f t="shared" si="48"/>
        <v>0</v>
      </c>
      <c r="O292" s="47">
        <f t="shared" si="48"/>
        <v>0</v>
      </c>
      <c r="P292" s="47">
        <f t="shared" si="48"/>
        <v>436886.44</v>
      </c>
      <c r="Q292" s="47">
        <f t="shared" si="48"/>
        <v>0</v>
      </c>
      <c r="R292" s="47">
        <f t="shared" si="48"/>
        <v>0</v>
      </c>
      <c r="S292" s="47">
        <f t="shared" si="48"/>
        <v>0</v>
      </c>
      <c r="T292" s="47">
        <f t="shared" si="48"/>
        <v>0</v>
      </c>
    </row>
    <row r="293" spans="1:20" ht="22.5" customHeight="1" x14ac:dyDescent="0.25">
      <c r="A293" s="74">
        <v>1</v>
      </c>
      <c r="B293" s="50" t="s">
        <v>1271</v>
      </c>
      <c r="C293" s="51">
        <f>D293+K293+L293+M293+N293+O293+P293+Q293+R293+S293+T293</f>
        <v>11252294.439999999</v>
      </c>
      <c r="D293" s="51">
        <f>SUM(E293:I293)</f>
        <v>10815408</v>
      </c>
      <c r="E293" s="51">
        <v>0</v>
      </c>
      <c r="F293" s="51">
        <v>6549176.4000000004</v>
      </c>
      <c r="G293" s="51">
        <v>2268582</v>
      </c>
      <c r="H293" s="51">
        <v>520682.4</v>
      </c>
      <c r="I293" s="51">
        <v>1476967.2</v>
      </c>
      <c r="J293" s="52">
        <v>0</v>
      </c>
      <c r="K293" s="51">
        <v>0</v>
      </c>
      <c r="L293" s="51">
        <v>0</v>
      </c>
      <c r="M293" s="51">
        <v>0</v>
      </c>
      <c r="N293" s="51">
        <v>0</v>
      </c>
      <c r="O293" s="51">
        <v>0</v>
      </c>
      <c r="P293" s="51">
        <v>436886.44</v>
      </c>
      <c r="Q293" s="51">
        <v>0</v>
      </c>
      <c r="R293" s="51">
        <v>0</v>
      </c>
      <c r="S293" s="51">
        <v>0</v>
      </c>
      <c r="T293" s="51">
        <v>0</v>
      </c>
    </row>
    <row r="294" spans="1:20" s="2" customFormat="1" ht="22.5" customHeight="1" x14ac:dyDescent="0.25">
      <c r="A294" s="73" t="s">
        <v>372</v>
      </c>
      <c r="B294" s="73"/>
      <c r="C294" s="47">
        <f>C295</f>
        <v>506165.72000000003</v>
      </c>
      <c r="D294" s="47">
        <f t="shared" ref="D294:T294" si="49">D295</f>
        <v>389851.2</v>
      </c>
      <c r="E294" s="47">
        <f t="shared" si="49"/>
        <v>389851.2</v>
      </c>
      <c r="F294" s="47">
        <f t="shared" si="49"/>
        <v>0</v>
      </c>
      <c r="G294" s="47">
        <f t="shared" si="49"/>
        <v>0</v>
      </c>
      <c r="H294" s="47">
        <f t="shared" si="49"/>
        <v>0</v>
      </c>
      <c r="I294" s="47">
        <f t="shared" si="49"/>
        <v>0</v>
      </c>
      <c r="J294" s="48">
        <f t="shared" si="49"/>
        <v>0</v>
      </c>
      <c r="K294" s="47">
        <f t="shared" si="49"/>
        <v>0</v>
      </c>
      <c r="L294" s="47">
        <f t="shared" si="49"/>
        <v>0</v>
      </c>
      <c r="M294" s="47">
        <f t="shared" si="49"/>
        <v>0</v>
      </c>
      <c r="N294" s="47">
        <f t="shared" si="49"/>
        <v>0</v>
      </c>
      <c r="O294" s="47">
        <f t="shared" si="49"/>
        <v>0</v>
      </c>
      <c r="P294" s="47">
        <f t="shared" si="49"/>
        <v>116314.52</v>
      </c>
      <c r="Q294" s="47">
        <f t="shared" si="49"/>
        <v>0</v>
      </c>
      <c r="R294" s="47">
        <f t="shared" si="49"/>
        <v>0</v>
      </c>
      <c r="S294" s="47">
        <f t="shared" si="49"/>
        <v>0</v>
      </c>
      <c r="T294" s="47">
        <f t="shared" si="49"/>
        <v>0</v>
      </c>
    </row>
    <row r="295" spans="1:20" ht="22.5" customHeight="1" x14ac:dyDescent="0.25">
      <c r="A295" s="74">
        <v>1</v>
      </c>
      <c r="B295" s="50" t="s">
        <v>1272</v>
      </c>
      <c r="C295" s="51">
        <f>D295+K295+L295+M295+N295+O295+P295+Q295+R295+S295+T295</f>
        <v>506165.72000000003</v>
      </c>
      <c r="D295" s="51">
        <f>SUM(E295:I295)</f>
        <v>389851.2</v>
      </c>
      <c r="E295" s="51">
        <v>389851.2</v>
      </c>
      <c r="F295" s="51">
        <v>0</v>
      </c>
      <c r="G295" s="51">
        <v>0</v>
      </c>
      <c r="H295" s="51">
        <v>0</v>
      </c>
      <c r="I295" s="51">
        <v>0</v>
      </c>
      <c r="J295" s="52">
        <v>0</v>
      </c>
      <c r="K295" s="51">
        <v>0</v>
      </c>
      <c r="L295" s="51">
        <v>0</v>
      </c>
      <c r="M295" s="51">
        <v>0</v>
      </c>
      <c r="N295" s="51">
        <v>0</v>
      </c>
      <c r="O295" s="51">
        <v>0</v>
      </c>
      <c r="P295" s="51">
        <v>116314.52</v>
      </c>
      <c r="Q295" s="51">
        <v>0</v>
      </c>
      <c r="R295" s="51">
        <v>0</v>
      </c>
      <c r="S295" s="51">
        <v>0</v>
      </c>
      <c r="T295" s="51">
        <v>0</v>
      </c>
    </row>
    <row r="296" spans="1:20" s="2" customFormat="1" ht="27.75" customHeight="1" x14ac:dyDescent="0.25">
      <c r="A296" s="73" t="s">
        <v>374</v>
      </c>
      <c r="B296" s="73"/>
      <c r="C296" s="47">
        <f t="shared" ref="C296:C297" si="50">C297</f>
        <v>469287.6</v>
      </c>
      <c r="D296" s="47">
        <f t="shared" ref="D296:T297" si="51">D297</f>
        <v>469287.6</v>
      </c>
      <c r="E296" s="47">
        <f t="shared" si="51"/>
        <v>0</v>
      </c>
      <c r="F296" s="47">
        <f t="shared" si="51"/>
        <v>0</v>
      </c>
      <c r="G296" s="47">
        <f t="shared" si="51"/>
        <v>0</v>
      </c>
      <c r="H296" s="47">
        <f t="shared" si="51"/>
        <v>0</v>
      </c>
      <c r="I296" s="47">
        <f t="shared" si="51"/>
        <v>469287.6</v>
      </c>
      <c r="J296" s="48">
        <f t="shared" si="51"/>
        <v>0</v>
      </c>
      <c r="K296" s="47">
        <f t="shared" si="51"/>
        <v>0</v>
      </c>
      <c r="L296" s="47">
        <f t="shared" si="51"/>
        <v>0</v>
      </c>
      <c r="M296" s="47">
        <f t="shared" si="51"/>
        <v>0</v>
      </c>
      <c r="N296" s="47">
        <f t="shared" si="51"/>
        <v>0</v>
      </c>
      <c r="O296" s="47">
        <f t="shared" si="51"/>
        <v>0</v>
      </c>
      <c r="P296" s="47">
        <f t="shared" si="51"/>
        <v>0</v>
      </c>
      <c r="Q296" s="47">
        <f t="shared" si="51"/>
        <v>0</v>
      </c>
      <c r="R296" s="47">
        <f t="shared" si="51"/>
        <v>0</v>
      </c>
      <c r="S296" s="47">
        <f t="shared" si="51"/>
        <v>0</v>
      </c>
      <c r="T296" s="47">
        <f t="shared" si="51"/>
        <v>0</v>
      </c>
    </row>
    <row r="297" spans="1:20" s="2" customFormat="1" ht="22.5" customHeight="1" x14ac:dyDescent="0.25">
      <c r="A297" s="73" t="s">
        <v>375</v>
      </c>
      <c r="B297" s="73"/>
      <c r="C297" s="47">
        <f t="shared" si="50"/>
        <v>469287.6</v>
      </c>
      <c r="D297" s="47">
        <f t="shared" si="51"/>
        <v>469287.6</v>
      </c>
      <c r="E297" s="47">
        <f t="shared" si="51"/>
        <v>0</v>
      </c>
      <c r="F297" s="47">
        <f t="shared" si="51"/>
        <v>0</v>
      </c>
      <c r="G297" s="47">
        <f t="shared" si="51"/>
        <v>0</v>
      </c>
      <c r="H297" s="47">
        <f t="shared" si="51"/>
        <v>0</v>
      </c>
      <c r="I297" s="47">
        <f t="shared" si="51"/>
        <v>469287.6</v>
      </c>
      <c r="J297" s="48">
        <f t="shared" si="51"/>
        <v>0</v>
      </c>
      <c r="K297" s="47">
        <f t="shared" si="51"/>
        <v>0</v>
      </c>
      <c r="L297" s="47">
        <f t="shared" si="51"/>
        <v>0</v>
      </c>
      <c r="M297" s="47">
        <f t="shared" si="51"/>
        <v>0</v>
      </c>
      <c r="N297" s="47">
        <f t="shared" si="51"/>
        <v>0</v>
      </c>
      <c r="O297" s="47">
        <f t="shared" si="51"/>
        <v>0</v>
      </c>
      <c r="P297" s="47">
        <f t="shared" si="51"/>
        <v>0</v>
      </c>
      <c r="Q297" s="47">
        <f t="shared" si="51"/>
        <v>0</v>
      </c>
      <c r="R297" s="47">
        <f t="shared" si="51"/>
        <v>0</v>
      </c>
      <c r="S297" s="47">
        <f t="shared" si="51"/>
        <v>0</v>
      </c>
      <c r="T297" s="47">
        <f t="shared" si="51"/>
        <v>0</v>
      </c>
    </row>
    <row r="298" spans="1:20" ht="22.5" customHeight="1" x14ac:dyDescent="0.25">
      <c r="A298" s="74">
        <v>1</v>
      </c>
      <c r="B298" s="50" t="s">
        <v>376</v>
      </c>
      <c r="C298" s="51">
        <f>D298+K298+L298+M298+N298+O298+P298+Q298+R298+S298+T298</f>
        <v>469287.6</v>
      </c>
      <c r="D298" s="51">
        <f>SUM(E298:I298)</f>
        <v>469287.6</v>
      </c>
      <c r="E298" s="51">
        <v>0</v>
      </c>
      <c r="F298" s="51">
        <v>0</v>
      </c>
      <c r="G298" s="51">
        <v>0</v>
      </c>
      <c r="H298" s="51">
        <v>0</v>
      </c>
      <c r="I298" s="51">
        <v>469287.6</v>
      </c>
      <c r="J298" s="52">
        <v>0</v>
      </c>
      <c r="K298" s="51">
        <v>0</v>
      </c>
      <c r="L298" s="51">
        <v>0</v>
      </c>
      <c r="M298" s="51">
        <v>0</v>
      </c>
      <c r="N298" s="51">
        <v>0</v>
      </c>
      <c r="O298" s="51">
        <v>0</v>
      </c>
      <c r="P298" s="51">
        <v>0</v>
      </c>
      <c r="Q298" s="51">
        <v>0</v>
      </c>
      <c r="R298" s="51">
        <v>0</v>
      </c>
      <c r="S298" s="51">
        <v>0</v>
      </c>
      <c r="T298" s="51">
        <v>0</v>
      </c>
    </row>
    <row r="299" spans="1:20" s="2" customFormat="1" ht="22.5" customHeight="1" x14ac:dyDescent="0.25">
      <c r="A299" s="73" t="s">
        <v>377</v>
      </c>
      <c r="B299" s="73"/>
      <c r="C299" s="47">
        <f>C300</f>
        <v>5450833.2000000002</v>
      </c>
      <c r="D299" s="47">
        <f t="shared" ref="D299:T299" si="52">D300</f>
        <v>481753.2</v>
      </c>
      <c r="E299" s="47">
        <f t="shared" si="52"/>
        <v>0</v>
      </c>
      <c r="F299" s="47">
        <f t="shared" si="52"/>
        <v>0</v>
      </c>
      <c r="G299" s="47">
        <f t="shared" si="52"/>
        <v>0</v>
      </c>
      <c r="H299" s="47">
        <f t="shared" si="52"/>
        <v>0</v>
      </c>
      <c r="I299" s="47">
        <f t="shared" si="52"/>
        <v>481753.2</v>
      </c>
      <c r="J299" s="48">
        <f t="shared" si="52"/>
        <v>0</v>
      </c>
      <c r="K299" s="47">
        <f t="shared" si="52"/>
        <v>0</v>
      </c>
      <c r="L299" s="47">
        <f t="shared" si="52"/>
        <v>4969080</v>
      </c>
      <c r="M299" s="47">
        <f t="shared" si="52"/>
        <v>0</v>
      </c>
      <c r="N299" s="47">
        <f t="shared" si="52"/>
        <v>0</v>
      </c>
      <c r="O299" s="47">
        <f t="shared" si="52"/>
        <v>0</v>
      </c>
      <c r="P299" s="47">
        <f t="shared" si="52"/>
        <v>0</v>
      </c>
      <c r="Q299" s="47">
        <f t="shared" si="52"/>
        <v>0</v>
      </c>
      <c r="R299" s="47">
        <f t="shared" si="52"/>
        <v>0</v>
      </c>
      <c r="S299" s="47">
        <f t="shared" si="52"/>
        <v>0</v>
      </c>
      <c r="T299" s="47">
        <f t="shared" si="52"/>
        <v>0</v>
      </c>
    </row>
    <row r="300" spans="1:20" s="2" customFormat="1" ht="22.5" customHeight="1" x14ac:dyDescent="0.25">
      <c r="A300" s="73" t="s">
        <v>378</v>
      </c>
      <c r="B300" s="73"/>
      <c r="C300" s="47">
        <f>SUM(C301:C302)</f>
        <v>5450833.2000000002</v>
      </c>
      <c r="D300" s="47">
        <f t="shared" ref="D300:T300" si="53">SUM(D301:D302)</f>
        <v>481753.2</v>
      </c>
      <c r="E300" s="47">
        <f t="shared" si="53"/>
        <v>0</v>
      </c>
      <c r="F300" s="47">
        <f t="shared" si="53"/>
        <v>0</v>
      </c>
      <c r="G300" s="47">
        <f t="shared" si="53"/>
        <v>0</v>
      </c>
      <c r="H300" s="47">
        <f t="shared" si="53"/>
        <v>0</v>
      </c>
      <c r="I300" s="47">
        <f t="shared" si="53"/>
        <v>481753.2</v>
      </c>
      <c r="J300" s="48">
        <f t="shared" si="53"/>
        <v>0</v>
      </c>
      <c r="K300" s="47">
        <f t="shared" si="53"/>
        <v>0</v>
      </c>
      <c r="L300" s="47">
        <f t="shared" si="53"/>
        <v>4969080</v>
      </c>
      <c r="M300" s="47">
        <f t="shared" si="53"/>
        <v>0</v>
      </c>
      <c r="N300" s="47">
        <f t="shared" si="53"/>
        <v>0</v>
      </c>
      <c r="O300" s="47">
        <f t="shared" si="53"/>
        <v>0</v>
      </c>
      <c r="P300" s="47">
        <f t="shared" si="53"/>
        <v>0</v>
      </c>
      <c r="Q300" s="47">
        <f t="shared" si="53"/>
        <v>0</v>
      </c>
      <c r="R300" s="47">
        <f t="shared" si="53"/>
        <v>0</v>
      </c>
      <c r="S300" s="47">
        <f t="shared" si="53"/>
        <v>0</v>
      </c>
      <c r="T300" s="47">
        <f t="shared" si="53"/>
        <v>0</v>
      </c>
    </row>
    <row r="301" spans="1:20" ht="22.5" customHeight="1" x14ac:dyDescent="0.25">
      <c r="A301" s="74">
        <v>1</v>
      </c>
      <c r="B301" s="50" t="s">
        <v>379</v>
      </c>
      <c r="C301" s="51">
        <f t="shared" ref="C301:C302" si="54">D301+K301+L301+M301+N301+O301+P301+Q301+R301+S301+T301</f>
        <v>4969080</v>
      </c>
      <c r="D301" s="51">
        <f t="shared" ref="D301:D302" si="55">SUM(E301:I301)</f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2">
        <v>0</v>
      </c>
      <c r="K301" s="51">
        <v>0</v>
      </c>
      <c r="L301" s="51">
        <v>4969080</v>
      </c>
      <c r="M301" s="51">
        <v>0</v>
      </c>
      <c r="N301" s="51">
        <v>0</v>
      </c>
      <c r="O301" s="51">
        <v>0</v>
      </c>
      <c r="P301" s="51">
        <v>0</v>
      </c>
      <c r="Q301" s="51">
        <v>0</v>
      </c>
      <c r="R301" s="51">
        <v>0</v>
      </c>
      <c r="S301" s="51">
        <v>0</v>
      </c>
      <c r="T301" s="51">
        <v>0</v>
      </c>
    </row>
    <row r="302" spans="1:20" ht="22.5" customHeight="1" x14ac:dyDescent="0.25">
      <c r="A302" s="74">
        <v>2</v>
      </c>
      <c r="B302" s="50" t="s">
        <v>380</v>
      </c>
      <c r="C302" s="51">
        <f t="shared" si="54"/>
        <v>481753.2</v>
      </c>
      <c r="D302" s="51">
        <f t="shared" si="55"/>
        <v>481753.2</v>
      </c>
      <c r="E302" s="51">
        <v>0</v>
      </c>
      <c r="F302" s="51">
        <v>0</v>
      </c>
      <c r="G302" s="51">
        <v>0</v>
      </c>
      <c r="H302" s="51">
        <v>0</v>
      </c>
      <c r="I302" s="51">
        <v>481753.2</v>
      </c>
      <c r="J302" s="52">
        <v>0</v>
      </c>
      <c r="K302" s="51">
        <v>0</v>
      </c>
      <c r="L302" s="51">
        <v>0</v>
      </c>
      <c r="M302" s="51">
        <v>0</v>
      </c>
      <c r="N302" s="51">
        <v>0</v>
      </c>
      <c r="O302" s="51">
        <v>0</v>
      </c>
      <c r="P302" s="51">
        <v>0</v>
      </c>
      <c r="Q302" s="51">
        <v>0</v>
      </c>
      <c r="R302" s="51">
        <v>0</v>
      </c>
      <c r="S302" s="51">
        <v>0</v>
      </c>
      <c r="T302" s="51">
        <v>0</v>
      </c>
    </row>
    <row r="303" spans="1:20" s="2" customFormat="1" ht="22.5" customHeight="1" x14ac:dyDescent="0.25">
      <c r="A303" s="73" t="s">
        <v>382</v>
      </c>
      <c r="B303" s="73"/>
      <c r="C303" s="47">
        <f t="shared" ref="C303:C304" si="56">C304</f>
        <v>2018971.2</v>
      </c>
      <c r="D303" s="47">
        <f t="shared" ref="D303:T304" si="57">D304</f>
        <v>0</v>
      </c>
      <c r="E303" s="47">
        <f t="shared" si="57"/>
        <v>0</v>
      </c>
      <c r="F303" s="47">
        <f t="shared" si="57"/>
        <v>0</v>
      </c>
      <c r="G303" s="47">
        <f t="shared" si="57"/>
        <v>0</v>
      </c>
      <c r="H303" s="47">
        <f t="shared" si="57"/>
        <v>0</v>
      </c>
      <c r="I303" s="47">
        <f t="shared" si="57"/>
        <v>0</v>
      </c>
      <c r="J303" s="48">
        <f t="shared" si="57"/>
        <v>0</v>
      </c>
      <c r="K303" s="47">
        <f t="shared" si="57"/>
        <v>0</v>
      </c>
      <c r="L303" s="47">
        <f t="shared" si="57"/>
        <v>0</v>
      </c>
      <c r="M303" s="47">
        <f t="shared" si="57"/>
        <v>0</v>
      </c>
      <c r="N303" s="47">
        <f t="shared" si="57"/>
        <v>2018971.2</v>
      </c>
      <c r="O303" s="47">
        <f t="shared" si="57"/>
        <v>0</v>
      </c>
      <c r="P303" s="47">
        <f t="shared" si="57"/>
        <v>0</v>
      </c>
      <c r="Q303" s="47">
        <f t="shared" si="57"/>
        <v>0</v>
      </c>
      <c r="R303" s="47">
        <f t="shared" si="57"/>
        <v>0</v>
      </c>
      <c r="S303" s="47">
        <f t="shared" si="57"/>
        <v>0</v>
      </c>
      <c r="T303" s="47">
        <f t="shared" si="57"/>
        <v>0</v>
      </c>
    </row>
    <row r="304" spans="1:20" s="2" customFormat="1" ht="22.5" customHeight="1" x14ac:dyDescent="0.25">
      <c r="A304" s="73" t="s">
        <v>383</v>
      </c>
      <c r="B304" s="73"/>
      <c r="C304" s="47">
        <f t="shared" si="56"/>
        <v>2018971.2</v>
      </c>
      <c r="D304" s="47">
        <f t="shared" si="57"/>
        <v>0</v>
      </c>
      <c r="E304" s="47">
        <f t="shared" si="57"/>
        <v>0</v>
      </c>
      <c r="F304" s="47">
        <f t="shared" si="57"/>
        <v>0</v>
      </c>
      <c r="G304" s="47">
        <f t="shared" si="57"/>
        <v>0</v>
      </c>
      <c r="H304" s="47">
        <f t="shared" si="57"/>
        <v>0</v>
      </c>
      <c r="I304" s="47">
        <f t="shared" si="57"/>
        <v>0</v>
      </c>
      <c r="J304" s="48">
        <f t="shared" si="57"/>
        <v>0</v>
      </c>
      <c r="K304" s="47">
        <f t="shared" si="57"/>
        <v>0</v>
      </c>
      <c r="L304" s="47">
        <f t="shared" si="57"/>
        <v>0</v>
      </c>
      <c r="M304" s="47">
        <f t="shared" si="57"/>
        <v>0</v>
      </c>
      <c r="N304" s="47">
        <f t="shared" si="57"/>
        <v>2018971.2</v>
      </c>
      <c r="O304" s="47">
        <f t="shared" si="57"/>
        <v>0</v>
      </c>
      <c r="P304" s="47">
        <f t="shared" si="57"/>
        <v>0</v>
      </c>
      <c r="Q304" s="47">
        <f t="shared" si="57"/>
        <v>0</v>
      </c>
      <c r="R304" s="47">
        <f t="shared" si="57"/>
        <v>0</v>
      </c>
      <c r="S304" s="47">
        <f t="shared" si="57"/>
        <v>0</v>
      </c>
      <c r="T304" s="47">
        <f t="shared" si="57"/>
        <v>0</v>
      </c>
    </row>
    <row r="305" spans="1:20" ht="22.5" customHeight="1" x14ac:dyDescent="0.25">
      <c r="A305" s="74">
        <v>1</v>
      </c>
      <c r="B305" s="50" t="s">
        <v>384</v>
      </c>
      <c r="C305" s="51">
        <f>D305+K305+L305+M305+N305+O305+P305+Q305+R305+S305+T305</f>
        <v>2018971.2</v>
      </c>
      <c r="D305" s="51">
        <f>SUM(E305:I305)</f>
        <v>0</v>
      </c>
      <c r="E305" s="51">
        <v>0</v>
      </c>
      <c r="F305" s="51">
        <v>0</v>
      </c>
      <c r="G305" s="51">
        <v>0</v>
      </c>
      <c r="H305" s="51">
        <v>0</v>
      </c>
      <c r="I305" s="51">
        <v>0</v>
      </c>
      <c r="J305" s="52">
        <v>0</v>
      </c>
      <c r="K305" s="51">
        <v>0</v>
      </c>
      <c r="L305" s="51">
        <v>0</v>
      </c>
      <c r="M305" s="51">
        <v>0</v>
      </c>
      <c r="N305" s="51">
        <v>2018971.2</v>
      </c>
      <c r="O305" s="51">
        <v>0</v>
      </c>
      <c r="P305" s="51">
        <v>0</v>
      </c>
      <c r="Q305" s="51">
        <v>0</v>
      </c>
      <c r="R305" s="51">
        <v>0</v>
      </c>
      <c r="S305" s="51">
        <v>0</v>
      </c>
      <c r="T305" s="51">
        <v>0</v>
      </c>
    </row>
    <row r="306" spans="1:20" s="2" customFormat="1" ht="24" customHeight="1" x14ac:dyDescent="0.25">
      <c r="A306" s="73" t="s">
        <v>385</v>
      </c>
      <c r="B306" s="73"/>
      <c r="C306" s="47">
        <f>C307</f>
        <v>5824644.5099999998</v>
      </c>
      <c r="D306" s="47">
        <f t="shared" ref="D306:T306" si="58">D307</f>
        <v>2444244</v>
      </c>
      <c r="E306" s="47">
        <f t="shared" si="58"/>
        <v>0</v>
      </c>
      <c r="F306" s="47">
        <f t="shared" si="58"/>
        <v>1917474</v>
      </c>
      <c r="G306" s="47">
        <f t="shared" si="58"/>
        <v>0</v>
      </c>
      <c r="H306" s="47">
        <f t="shared" si="58"/>
        <v>186738</v>
      </c>
      <c r="I306" s="47">
        <f t="shared" si="58"/>
        <v>340032</v>
      </c>
      <c r="J306" s="48">
        <f t="shared" si="58"/>
        <v>0</v>
      </c>
      <c r="K306" s="47">
        <f t="shared" si="58"/>
        <v>0</v>
      </c>
      <c r="L306" s="47">
        <f t="shared" si="58"/>
        <v>3144855.6</v>
      </c>
      <c r="M306" s="47">
        <f t="shared" si="58"/>
        <v>0</v>
      </c>
      <c r="N306" s="47">
        <f t="shared" si="58"/>
        <v>0</v>
      </c>
      <c r="O306" s="47">
        <f t="shared" si="58"/>
        <v>0</v>
      </c>
      <c r="P306" s="47">
        <f t="shared" si="58"/>
        <v>235544.91</v>
      </c>
      <c r="Q306" s="47">
        <f t="shared" si="58"/>
        <v>0</v>
      </c>
      <c r="R306" s="47">
        <f t="shared" si="58"/>
        <v>0</v>
      </c>
      <c r="S306" s="47">
        <f t="shared" si="58"/>
        <v>0</v>
      </c>
      <c r="T306" s="47">
        <f t="shared" si="58"/>
        <v>0</v>
      </c>
    </row>
    <row r="307" spans="1:20" s="2" customFormat="1" ht="22.5" customHeight="1" x14ac:dyDescent="0.25">
      <c r="A307" s="73" t="s">
        <v>386</v>
      </c>
      <c r="B307" s="73"/>
      <c r="C307" s="47">
        <f>SUM(C308:C311)</f>
        <v>5824644.5099999998</v>
      </c>
      <c r="D307" s="47">
        <f t="shared" ref="D307:T307" si="59">SUM(D308:D311)</f>
        <v>2444244</v>
      </c>
      <c r="E307" s="47">
        <f t="shared" si="59"/>
        <v>0</v>
      </c>
      <c r="F307" s="47">
        <f t="shared" si="59"/>
        <v>1917474</v>
      </c>
      <c r="G307" s="47">
        <f t="shared" si="59"/>
        <v>0</v>
      </c>
      <c r="H307" s="47">
        <f t="shared" si="59"/>
        <v>186738</v>
      </c>
      <c r="I307" s="47">
        <f t="shared" si="59"/>
        <v>340032</v>
      </c>
      <c r="J307" s="48">
        <f t="shared" si="59"/>
        <v>0</v>
      </c>
      <c r="K307" s="47">
        <f t="shared" si="59"/>
        <v>0</v>
      </c>
      <c r="L307" s="47">
        <f t="shared" si="59"/>
        <v>3144855.6</v>
      </c>
      <c r="M307" s="47">
        <f t="shared" si="59"/>
        <v>0</v>
      </c>
      <c r="N307" s="47">
        <f t="shared" si="59"/>
        <v>0</v>
      </c>
      <c r="O307" s="47">
        <f t="shared" si="59"/>
        <v>0</v>
      </c>
      <c r="P307" s="47">
        <f t="shared" si="59"/>
        <v>235544.91</v>
      </c>
      <c r="Q307" s="47">
        <f t="shared" si="59"/>
        <v>0</v>
      </c>
      <c r="R307" s="47">
        <f t="shared" si="59"/>
        <v>0</v>
      </c>
      <c r="S307" s="47">
        <f t="shared" si="59"/>
        <v>0</v>
      </c>
      <c r="T307" s="47">
        <f t="shared" si="59"/>
        <v>0</v>
      </c>
    </row>
    <row r="308" spans="1:20" ht="22.5" customHeight="1" x14ac:dyDescent="0.25">
      <c r="A308" s="74">
        <v>1</v>
      </c>
      <c r="B308" s="50" t="s">
        <v>1273</v>
      </c>
      <c r="C308" s="51">
        <f t="shared" ref="C308:C311" si="60">D308+K308+L308+M308+N308+O308+P308+Q308+R308+S308+T308</f>
        <v>235544.91</v>
      </c>
      <c r="D308" s="51">
        <f t="shared" ref="D308:D311" si="61">SUM(E308:I308)</f>
        <v>0</v>
      </c>
      <c r="E308" s="51">
        <v>0</v>
      </c>
      <c r="F308" s="51">
        <v>0</v>
      </c>
      <c r="G308" s="51">
        <v>0</v>
      </c>
      <c r="H308" s="51">
        <v>0</v>
      </c>
      <c r="I308" s="51">
        <v>0</v>
      </c>
      <c r="J308" s="52">
        <v>0</v>
      </c>
      <c r="K308" s="51">
        <v>0</v>
      </c>
      <c r="L308" s="51">
        <v>0</v>
      </c>
      <c r="M308" s="51">
        <v>0</v>
      </c>
      <c r="N308" s="51">
        <v>0</v>
      </c>
      <c r="O308" s="51">
        <v>0</v>
      </c>
      <c r="P308" s="51">
        <v>235544.91</v>
      </c>
      <c r="Q308" s="51">
        <v>0</v>
      </c>
      <c r="R308" s="51">
        <v>0</v>
      </c>
      <c r="S308" s="51">
        <v>0</v>
      </c>
      <c r="T308" s="51">
        <v>0</v>
      </c>
    </row>
    <row r="309" spans="1:20" ht="22.5" customHeight="1" x14ac:dyDescent="0.25">
      <c r="A309" s="74">
        <v>2</v>
      </c>
      <c r="B309" s="50" t="s">
        <v>388</v>
      </c>
      <c r="C309" s="51">
        <f t="shared" si="60"/>
        <v>116505</v>
      </c>
      <c r="D309" s="51">
        <f t="shared" si="61"/>
        <v>116505</v>
      </c>
      <c r="E309" s="51">
        <v>0</v>
      </c>
      <c r="F309" s="51">
        <v>116505</v>
      </c>
      <c r="G309" s="51">
        <v>0</v>
      </c>
      <c r="H309" s="51">
        <v>0</v>
      </c>
      <c r="I309" s="51">
        <v>0</v>
      </c>
      <c r="J309" s="52">
        <v>0</v>
      </c>
      <c r="K309" s="51">
        <v>0</v>
      </c>
      <c r="L309" s="51">
        <v>0</v>
      </c>
      <c r="M309" s="51">
        <v>0</v>
      </c>
      <c r="N309" s="51">
        <v>0</v>
      </c>
      <c r="O309" s="51">
        <v>0</v>
      </c>
      <c r="P309" s="51">
        <v>0</v>
      </c>
      <c r="Q309" s="51">
        <v>0</v>
      </c>
      <c r="R309" s="51">
        <v>0</v>
      </c>
      <c r="S309" s="51">
        <v>0</v>
      </c>
      <c r="T309" s="51">
        <v>0</v>
      </c>
    </row>
    <row r="310" spans="1:20" ht="22.5" customHeight="1" x14ac:dyDescent="0.25">
      <c r="A310" s="74">
        <v>3</v>
      </c>
      <c r="B310" s="50" t="s">
        <v>389</v>
      </c>
      <c r="C310" s="51">
        <f t="shared" si="60"/>
        <v>3144855.6</v>
      </c>
      <c r="D310" s="51">
        <f t="shared" si="61"/>
        <v>0</v>
      </c>
      <c r="E310" s="51">
        <v>0</v>
      </c>
      <c r="F310" s="51">
        <v>0</v>
      </c>
      <c r="G310" s="51">
        <v>0</v>
      </c>
      <c r="H310" s="51">
        <v>0</v>
      </c>
      <c r="I310" s="51">
        <v>0</v>
      </c>
      <c r="J310" s="52">
        <v>0</v>
      </c>
      <c r="K310" s="51">
        <v>0</v>
      </c>
      <c r="L310" s="51">
        <v>3144855.6</v>
      </c>
      <c r="M310" s="51">
        <v>0</v>
      </c>
      <c r="N310" s="51">
        <v>0</v>
      </c>
      <c r="O310" s="51">
        <v>0</v>
      </c>
      <c r="P310" s="51">
        <v>0</v>
      </c>
      <c r="Q310" s="51">
        <v>0</v>
      </c>
      <c r="R310" s="51">
        <v>0</v>
      </c>
      <c r="S310" s="51">
        <v>0</v>
      </c>
      <c r="T310" s="51">
        <v>0</v>
      </c>
    </row>
    <row r="311" spans="1:20" ht="22.5" customHeight="1" x14ac:dyDescent="0.25">
      <c r="A311" s="74">
        <v>4</v>
      </c>
      <c r="B311" s="50" t="s">
        <v>390</v>
      </c>
      <c r="C311" s="51">
        <f t="shared" si="60"/>
        <v>2327739</v>
      </c>
      <c r="D311" s="51">
        <f t="shared" si="61"/>
        <v>2327739</v>
      </c>
      <c r="E311" s="51">
        <v>0</v>
      </c>
      <c r="F311" s="51">
        <v>1800969</v>
      </c>
      <c r="G311" s="51">
        <v>0</v>
      </c>
      <c r="H311" s="51">
        <v>186738</v>
      </c>
      <c r="I311" s="51">
        <v>340032</v>
      </c>
      <c r="J311" s="52">
        <v>0</v>
      </c>
      <c r="K311" s="51">
        <v>0</v>
      </c>
      <c r="L311" s="51">
        <v>0</v>
      </c>
      <c r="M311" s="51">
        <v>0</v>
      </c>
      <c r="N311" s="51">
        <v>0</v>
      </c>
      <c r="O311" s="51">
        <v>0</v>
      </c>
      <c r="P311" s="51">
        <v>0</v>
      </c>
      <c r="Q311" s="51">
        <v>0</v>
      </c>
      <c r="R311" s="51">
        <v>0</v>
      </c>
      <c r="S311" s="51">
        <v>0</v>
      </c>
      <c r="T311" s="51">
        <v>0</v>
      </c>
    </row>
    <row r="312" spans="1:20" s="2" customFormat="1" ht="22.5" customHeight="1" x14ac:dyDescent="0.25">
      <c r="A312" s="73" t="s">
        <v>391</v>
      </c>
      <c r="B312" s="73"/>
      <c r="C312" s="47">
        <f>C313+C318</f>
        <v>22521479.370000001</v>
      </c>
      <c r="D312" s="47">
        <f t="shared" ref="D312:T312" si="62">D313+D318</f>
        <v>7113351.4399999995</v>
      </c>
      <c r="E312" s="47">
        <f t="shared" si="62"/>
        <v>4068859.1999999997</v>
      </c>
      <c r="F312" s="47">
        <f t="shared" si="62"/>
        <v>0</v>
      </c>
      <c r="G312" s="47">
        <f t="shared" si="62"/>
        <v>3044492.24</v>
      </c>
      <c r="H312" s="47">
        <f t="shared" si="62"/>
        <v>0</v>
      </c>
      <c r="I312" s="47">
        <f t="shared" si="62"/>
        <v>0</v>
      </c>
      <c r="J312" s="48">
        <f t="shared" si="62"/>
        <v>0</v>
      </c>
      <c r="K312" s="47">
        <f t="shared" si="62"/>
        <v>0</v>
      </c>
      <c r="L312" s="47">
        <f t="shared" si="62"/>
        <v>7153806.4699999997</v>
      </c>
      <c r="M312" s="47">
        <f t="shared" si="62"/>
        <v>0</v>
      </c>
      <c r="N312" s="47">
        <f t="shared" si="62"/>
        <v>0</v>
      </c>
      <c r="O312" s="47">
        <f t="shared" si="62"/>
        <v>0</v>
      </c>
      <c r="P312" s="47">
        <f t="shared" si="62"/>
        <v>1293054.26</v>
      </c>
      <c r="Q312" s="47">
        <f t="shared" si="62"/>
        <v>0</v>
      </c>
      <c r="R312" s="47">
        <f t="shared" si="62"/>
        <v>0</v>
      </c>
      <c r="S312" s="47">
        <f t="shared" si="62"/>
        <v>6961267.2000000002</v>
      </c>
      <c r="T312" s="47">
        <f t="shared" si="62"/>
        <v>0</v>
      </c>
    </row>
    <row r="313" spans="1:20" s="2" customFormat="1" ht="22.5" customHeight="1" x14ac:dyDescent="0.25">
      <c r="A313" s="73" t="s">
        <v>392</v>
      </c>
      <c r="B313" s="73"/>
      <c r="C313" s="47">
        <f>SUM(C314:C317)</f>
        <v>11557540.810000001</v>
      </c>
      <c r="D313" s="47">
        <f t="shared" ref="D313:T313" si="63">SUM(D314:D317)</f>
        <v>4068859.1999999997</v>
      </c>
      <c r="E313" s="47">
        <f t="shared" si="63"/>
        <v>4068859.1999999997</v>
      </c>
      <c r="F313" s="47">
        <f t="shared" si="63"/>
        <v>0</v>
      </c>
      <c r="G313" s="47">
        <f t="shared" si="63"/>
        <v>0</v>
      </c>
      <c r="H313" s="47">
        <f t="shared" si="63"/>
        <v>0</v>
      </c>
      <c r="I313" s="47">
        <f t="shared" si="63"/>
        <v>0</v>
      </c>
      <c r="J313" s="48">
        <f t="shared" si="63"/>
        <v>0</v>
      </c>
      <c r="K313" s="47">
        <f t="shared" si="63"/>
        <v>0</v>
      </c>
      <c r="L313" s="47">
        <f t="shared" si="63"/>
        <v>6734628.4699999997</v>
      </c>
      <c r="M313" s="47">
        <f t="shared" si="63"/>
        <v>0</v>
      </c>
      <c r="N313" s="47">
        <f t="shared" si="63"/>
        <v>0</v>
      </c>
      <c r="O313" s="47">
        <f t="shared" si="63"/>
        <v>0</v>
      </c>
      <c r="P313" s="47">
        <f t="shared" si="63"/>
        <v>754053.14</v>
      </c>
      <c r="Q313" s="47">
        <f t="shared" si="63"/>
        <v>0</v>
      </c>
      <c r="R313" s="47">
        <f t="shared" si="63"/>
        <v>0</v>
      </c>
      <c r="S313" s="47">
        <f t="shared" si="63"/>
        <v>0</v>
      </c>
      <c r="T313" s="47">
        <f t="shared" si="63"/>
        <v>0</v>
      </c>
    </row>
    <row r="314" spans="1:20" ht="22.5" customHeight="1" x14ac:dyDescent="0.25">
      <c r="A314" s="74">
        <v>1</v>
      </c>
      <c r="B314" s="50" t="s">
        <v>1274</v>
      </c>
      <c r="C314" s="51">
        <f t="shared" ref="C314:C317" si="64">D314+K314+L314+M314+N314+O314+P314+Q314+R314+S314+T314</f>
        <v>486963.42000000004</v>
      </c>
      <c r="D314" s="51">
        <f t="shared" ref="D314:D317" si="65">SUM(E314:I314)</f>
        <v>343232.4</v>
      </c>
      <c r="E314" s="51">
        <v>343232.4</v>
      </c>
      <c r="F314" s="51">
        <v>0</v>
      </c>
      <c r="G314" s="51">
        <v>0</v>
      </c>
      <c r="H314" s="51">
        <v>0</v>
      </c>
      <c r="I314" s="51">
        <v>0</v>
      </c>
      <c r="J314" s="52">
        <v>0</v>
      </c>
      <c r="K314" s="51">
        <v>0</v>
      </c>
      <c r="L314" s="51">
        <v>0</v>
      </c>
      <c r="M314" s="51">
        <v>0</v>
      </c>
      <c r="N314" s="51">
        <v>0</v>
      </c>
      <c r="O314" s="51">
        <v>0</v>
      </c>
      <c r="P314" s="51">
        <v>143731.01999999999</v>
      </c>
      <c r="Q314" s="51">
        <v>0</v>
      </c>
      <c r="R314" s="51">
        <v>0</v>
      </c>
      <c r="S314" s="51">
        <v>0</v>
      </c>
      <c r="T314" s="51">
        <v>0</v>
      </c>
    </row>
    <row r="315" spans="1:20" ht="22.5" customHeight="1" x14ac:dyDescent="0.25">
      <c r="A315" s="74">
        <v>2</v>
      </c>
      <c r="B315" s="50" t="s">
        <v>1275</v>
      </c>
      <c r="C315" s="51">
        <f t="shared" si="64"/>
        <v>816073.62</v>
      </c>
      <c r="D315" s="51">
        <f t="shared" si="65"/>
        <v>674688</v>
      </c>
      <c r="E315" s="51">
        <v>674688</v>
      </c>
      <c r="F315" s="51">
        <v>0</v>
      </c>
      <c r="G315" s="51">
        <v>0</v>
      </c>
      <c r="H315" s="51">
        <v>0</v>
      </c>
      <c r="I315" s="51">
        <v>0</v>
      </c>
      <c r="J315" s="52">
        <v>0</v>
      </c>
      <c r="K315" s="51">
        <v>0</v>
      </c>
      <c r="L315" s="51">
        <v>0</v>
      </c>
      <c r="M315" s="51">
        <v>0</v>
      </c>
      <c r="N315" s="51">
        <v>0</v>
      </c>
      <c r="O315" s="51">
        <v>0</v>
      </c>
      <c r="P315" s="51">
        <v>141385.62</v>
      </c>
      <c r="Q315" s="51">
        <v>0</v>
      </c>
      <c r="R315" s="51">
        <v>0</v>
      </c>
      <c r="S315" s="51">
        <v>0</v>
      </c>
      <c r="T315" s="51">
        <v>0</v>
      </c>
    </row>
    <row r="316" spans="1:20" ht="22.5" customHeight="1" x14ac:dyDescent="0.25">
      <c r="A316" s="74">
        <v>3</v>
      </c>
      <c r="B316" s="50" t="s">
        <v>1276</v>
      </c>
      <c r="C316" s="51">
        <f t="shared" si="64"/>
        <v>9955854.209999999</v>
      </c>
      <c r="D316" s="51">
        <f t="shared" si="65"/>
        <v>3050938.8</v>
      </c>
      <c r="E316" s="51">
        <v>3050938.8</v>
      </c>
      <c r="F316" s="51">
        <v>0</v>
      </c>
      <c r="G316" s="51">
        <v>0</v>
      </c>
      <c r="H316" s="51">
        <v>0</v>
      </c>
      <c r="I316" s="51">
        <v>0</v>
      </c>
      <c r="J316" s="52">
        <v>0</v>
      </c>
      <c r="K316" s="51">
        <v>0</v>
      </c>
      <c r="L316" s="51">
        <v>6734628.4699999997</v>
      </c>
      <c r="M316" s="51">
        <v>0</v>
      </c>
      <c r="N316" s="51">
        <v>0</v>
      </c>
      <c r="O316" s="51">
        <v>0</v>
      </c>
      <c r="P316" s="51">
        <v>170286.94</v>
      </c>
      <c r="Q316" s="51">
        <v>0</v>
      </c>
      <c r="R316" s="51">
        <v>0</v>
      </c>
      <c r="S316" s="51">
        <v>0</v>
      </c>
      <c r="T316" s="51">
        <v>0</v>
      </c>
    </row>
    <row r="317" spans="1:20" ht="21" customHeight="1" x14ac:dyDescent="0.25">
      <c r="A317" s="74">
        <v>4</v>
      </c>
      <c r="B317" s="50" t="s">
        <v>1277</v>
      </c>
      <c r="C317" s="51">
        <f t="shared" si="64"/>
        <v>298649.56</v>
      </c>
      <c r="D317" s="51">
        <f t="shared" si="65"/>
        <v>0</v>
      </c>
      <c r="E317" s="51">
        <v>0</v>
      </c>
      <c r="F317" s="51">
        <v>0</v>
      </c>
      <c r="G317" s="51">
        <v>0</v>
      </c>
      <c r="H317" s="51">
        <v>0</v>
      </c>
      <c r="I317" s="51">
        <v>0</v>
      </c>
      <c r="J317" s="52">
        <v>0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1">
        <v>298649.56</v>
      </c>
      <c r="Q317" s="51">
        <v>0</v>
      </c>
      <c r="R317" s="51">
        <v>0</v>
      </c>
      <c r="S317" s="51">
        <v>0</v>
      </c>
      <c r="T317" s="51">
        <v>0</v>
      </c>
    </row>
    <row r="318" spans="1:20" s="2" customFormat="1" ht="21" customHeight="1" x14ac:dyDescent="0.25">
      <c r="A318" s="73" t="s">
        <v>397</v>
      </c>
      <c r="B318" s="73"/>
      <c r="C318" s="47">
        <f>SUM(C319:C321)</f>
        <v>10963938.560000001</v>
      </c>
      <c r="D318" s="47">
        <f t="shared" ref="D318:T318" si="66">SUM(D319:D321)</f>
        <v>3044492.24</v>
      </c>
      <c r="E318" s="47">
        <f t="shared" si="66"/>
        <v>0</v>
      </c>
      <c r="F318" s="47">
        <f t="shared" si="66"/>
        <v>0</v>
      </c>
      <c r="G318" s="47">
        <f t="shared" si="66"/>
        <v>3044492.24</v>
      </c>
      <c r="H318" s="47">
        <f t="shared" si="66"/>
        <v>0</v>
      </c>
      <c r="I318" s="47">
        <f t="shared" si="66"/>
        <v>0</v>
      </c>
      <c r="J318" s="48">
        <f t="shared" si="66"/>
        <v>0</v>
      </c>
      <c r="K318" s="47">
        <f t="shared" si="66"/>
        <v>0</v>
      </c>
      <c r="L318" s="47">
        <f t="shared" si="66"/>
        <v>419178</v>
      </c>
      <c r="M318" s="47">
        <f t="shared" si="66"/>
        <v>0</v>
      </c>
      <c r="N318" s="47">
        <f t="shared" si="66"/>
        <v>0</v>
      </c>
      <c r="O318" s="47">
        <f t="shared" si="66"/>
        <v>0</v>
      </c>
      <c r="P318" s="47">
        <f t="shared" si="66"/>
        <v>539001.12</v>
      </c>
      <c r="Q318" s="47">
        <f t="shared" si="66"/>
        <v>0</v>
      </c>
      <c r="R318" s="47">
        <f t="shared" si="66"/>
        <v>0</v>
      </c>
      <c r="S318" s="47">
        <f t="shared" si="66"/>
        <v>6961267.2000000002</v>
      </c>
      <c r="T318" s="47">
        <f t="shared" si="66"/>
        <v>0</v>
      </c>
    </row>
    <row r="319" spans="1:20" ht="22.5" customHeight="1" x14ac:dyDescent="0.25">
      <c r="A319" s="74">
        <v>1</v>
      </c>
      <c r="B319" s="50" t="s">
        <v>398</v>
      </c>
      <c r="C319" s="51">
        <f t="shared" ref="C319:C321" si="67">D319+K319+L319+M319+N319+O319+P319+Q319+R319+S319+T319</f>
        <v>419178</v>
      </c>
      <c r="D319" s="51">
        <f t="shared" ref="D319:D321" si="68">SUM(E319:I319)</f>
        <v>0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2">
        <v>0</v>
      </c>
      <c r="K319" s="51">
        <v>0</v>
      </c>
      <c r="L319" s="51">
        <v>419178</v>
      </c>
      <c r="M319" s="51">
        <v>0</v>
      </c>
      <c r="N319" s="51">
        <v>0</v>
      </c>
      <c r="O319" s="51">
        <v>0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</row>
    <row r="320" spans="1:20" ht="22.5" customHeight="1" x14ac:dyDescent="0.25">
      <c r="A320" s="74">
        <v>2</v>
      </c>
      <c r="B320" s="50" t="s">
        <v>1278</v>
      </c>
      <c r="C320" s="51">
        <f t="shared" si="67"/>
        <v>3309504.3800000004</v>
      </c>
      <c r="D320" s="51">
        <f t="shared" si="68"/>
        <v>3044492.24</v>
      </c>
      <c r="E320" s="51">
        <v>0</v>
      </c>
      <c r="F320" s="51">
        <v>0</v>
      </c>
      <c r="G320" s="51">
        <v>3044492.24</v>
      </c>
      <c r="H320" s="51">
        <v>0</v>
      </c>
      <c r="I320" s="51">
        <v>0</v>
      </c>
      <c r="J320" s="52">
        <v>0</v>
      </c>
      <c r="K320" s="51">
        <v>0</v>
      </c>
      <c r="L320" s="51">
        <v>0</v>
      </c>
      <c r="M320" s="51">
        <v>0</v>
      </c>
      <c r="N320" s="51">
        <v>0</v>
      </c>
      <c r="O320" s="51">
        <v>0</v>
      </c>
      <c r="P320" s="51">
        <v>265012.14</v>
      </c>
      <c r="Q320" s="51">
        <v>0</v>
      </c>
      <c r="R320" s="51">
        <v>0</v>
      </c>
      <c r="S320" s="51">
        <v>0</v>
      </c>
      <c r="T320" s="51">
        <v>0</v>
      </c>
    </row>
    <row r="321" spans="1:20" ht="22.5" customHeight="1" x14ac:dyDescent="0.25">
      <c r="A321" s="74">
        <v>3</v>
      </c>
      <c r="B321" s="50" t="s">
        <v>1279</v>
      </c>
      <c r="C321" s="51">
        <f t="shared" si="67"/>
        <v>7235256.1799999997</v>
      </c>
      <c r="D321" s="51">
        <f t="shared" si="68"/>
        <v>0</v>
      </c>
      <c r="E321" s="51">
        <v>0</v>
      </c>
      <c r="F321" s="51">
        <v>0</v>
      </c>
      <c r="G321" s="51">
        <v>0</v>
      </c>
      <c r="H321" s="51">
        <v>0</v>
      </c>
      <c r="I321" s="51">
        <v>0</v>
      </c>
      <c r="J321" s="52">
        <v>0</v>
      </c>
      <c r="K321" s="51">
        <v>0</v>
      </c>
      <c r="L321" s="51">
        <v>0</v>
      </c>
      <c r="M321" s="51">
        <v>0</v>
      </c>
      <c r="N321" s="51">
        <v>0</v>
      </c>
      <c r="O321" s="51">
        <v>0</v>
      </c>
      <c r="P321" s="51">
        <v>273988.98</v>
      </c>
      <c r="Q321" s="51">
        <v>0</v>
      </c>
      <c r="R321" s="51">
        <v>0</v>
      </c>
      <c r="S321" s="51">
        <v>6961267.2000000002</v>
      </c>
      <c r="T321" s="51">
        <v>0</v>
      </c>
    </row>
    <row r="322" spans="1:20" s="2" customFormat="1" ht="22.5" customHeight="1" x14ac:dyDescent="0.25">
      <c r="A322" s="73" t="s">
        <v>402</v>
      </c>
      <c r="B322" s="73"/>
      <c r="C322" s="47">
        <f>C323+C333+C335</f>
        <v>10183389.17</v>
      </c>
      <c r="D322" s="47">
        <f t="shared" ref="D322:T322" si="69">D323+D333+D335</f>
        <v>9011807.6799999997</v>
      </c>
      <c r="E322" s="47">
        <f t="shared" si="69"/>
        <v>1931534.8800000001</v>
      </c>
      <c r="F322" s="47">
        <f t="shared" si="69"/>
        <v>4017637.6</v>
      </c>
      <c r="G322" s="47">
        <f t="shared" si="69"/>
        <v>0</v>
      </c>
      <c r="H322" s="47">
        <f t="shared" si="69"/>
        <v>1373175.6</v>
      </c>
      <c r="I322" s="47">
        <f t="shared" si="69"/>
        <v>1689459.6</v>
      </c>
      <c r="J322" s="48">
        <f t="shared" si="69"/>
        <v>0</v>
      </c>
      <c r="K322" s="47">
        <f t="shared" si="69"/>
        <v>0</v>
      </c>
      <c r="L322" s="47">
        <f t="shared" si="69"/>
        <v>0</v>
      </c>
      <c r="M322" s="47">
        <f t="shared" si="69"/>
        <v>0</v>
      </c>
      <c r="N322" s="47">
        <f t="shared" si="69"/>
        <v>971942.40000000002</v>
      </c>
      <c r="O322" s="47">
        <f t="shared" si="69"/>
        <v>0</v>
      </c>
      <c r="P322" s="47">
        <f t="shared" si="69"/>
        <v>199639.09</v>
      </c>
      <c r="Q322" s="47">
        <f t="shared" si="69"/>
        <v>0</v>
      </c>
      <c r="R322" s="47">
        <f t="shared" si="69"/>
        <v>0</v>
      </c>
      <c r="S322" s="47">
        <f t="shared" si="69"/>
        <v>0</v>
      </c>
      <c r="T322" s="47">
        <f t="shared" si="69"/>
        <v>0</v>
      </c>
    </row>
    <row r="323" spans="1:20" s="2" customFormat="1" ht="22.5" customHeight="1" x14ac:dyDescent="0.25">
      <c r="A323" s="73" t="s">
        <v>403</v>
      </c>
      <c r="B323" s="73"/>
      <c r="C323" s="47">
        <f>SUM(C324:C332)</f>
        <v>8872619.5700000003</v>
      </c>
      <c r="D323" s="47">
        <f t="shared" ref="D323:T323" si="70">SUM(D324:D332)</f>
        <v>8672980.4800000004</v>
      </c>
      <c r="E323" s="47">
        <f t="shared" si="70"/>
        <v>1592707.6800000002</v>
      </c>
      <c r="F323" s="47">
        <f t="shared" si="70"/>
        <v>4017637.6</v>
      </c>
      <c r="G323" s="47">
        <f t="shared" si="70"/>
        <v>0</v>
      </c>
      <c r="H323" s="47">
        <f t="shared" si="70"/>
        <v>1373175.6</v>
      </c>
      <c r="I323" s="47">
        <f t="shared" si="70"/>
        <v>1689459.6</v>
      </c>
      <c r="J323" s="48">
        <f t="shared" si="70"/>
        <v>0</v>
      </c>
      <c r="K323" s="47">
        <f t="shared" si="70"/>
        <v>0</v>
      </c>
      <c r="L323" s="47">
        <f t="shared" si="70"/>
        <v>0</v>
      </c>
      <c r="M323" s="47">
        <f t="shared" si="70"/>
        <v>0</v>
      </c>
      <c r="N323" s="47">
        <f t="shared" si="70"/>
        <v>0</v>
      </c>
      <c r="O323" s="47">
        <f t="shared" si="70"/>
        <v>0</v>
      </c>
      <c r="P323" s="47">
        <f t="shared" si="70"/>
        <v>199639.09</v>
      </c>
      <c r="Q323" s="47">
        <f t="shared" si="70"/>
        <v>0</v>
      </c>
      <c r="R323" s="47">
        <f t="shared" si="70"/>
        <v>0</v>
      </c>
      <c r="S323" s="47">
        <f t="shared" si="70"/>
        <v>0</v>
      </c>
      <c r="T323" s="47">
        <f t="shared" si="70"/>
        <v>0</v>
      </c>
    </row>
    <row r="324" spans="1:20" ht="22.5" customHeight="1" x14ac:dyDescent="0.25">
      <c r="A324" s="74">
        <v>1</v>
      </c>
      <c r="B324" s="50" t="s">
        <v>404</v>
      </c>
      <c r="C324" s="51">
        <f t="shared" ref="C324:C332" si="71">D324+K324+L324+M324+N324+O324+P324+Q324+R324+S324+T324</f>
        <v>342169.2</v>
      </c>
      <c r="D324" s="51">
        <f t="shared" ref="D324:D332" si="72">SUM(E324:I324)</f>
        <v>342169.2</v>
      </c>
      <c r="E324" s="51">
        <v>0</v>
      </c>
      <c r="F324" s="51">
        <v>0</v>
      </c>
      <c r="G324" s="51">
        <v>0</v>
      </c>
      <c r="H324" s="51">
        <v>0</v>
      </c>
      <c r="I324" s="51">
        <v>342169.2</v>
      </c>
      <c r="J324" s="52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</row>
    <row r="325" spans="1:20" ht="22.5" customHeight="1" x14ac:dyDescent="0.25">
      <c r="A325" s="74">
        <v>2</v>
      </c>
      <c r="B325" s="50" t="s">
        <v>1014</v>
      </c>
      <c r="C325" s="51">
        <f t="shared" si="71"/>
        <v>954338.88</v>
      </c>
      <c r="D325" s="51">
        <f t="shared" si="72"/>
        <v>954338.88</v>
      </c>
      <c r="E325" s="51">
        <v>362045.28</v>
      </c>
      <c r="F325" s="51">
        <v>0</v>
      </c>
      <c r="G325" s="51">
        <v>0</v>
      </c>
      <c r="H325" s="51">
        <v>0</v>
      </c>
      <c r="I325" s="51">
        <v>592293.6</v>
      </c>
      <c r="J325" s="52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</row>
    <row r="326" spans="1:20" ht="22.5" customHeight="1" x14ac:dyDescent="0.25">
      <c r="A326" s="74">
        <v>3</v>
      </c>
      <c r="B326" s="50" t="s">
        <v>1280</v>
      </c>
      <c r="C326" s="51">
        <f t="shared" si="71"/>
        <v>199639.09</v>
      </c>
      <c r="D326" s="51">
        <f t="shared" si="72"/>
        <v>0</v>
      </c>
      <c r="E326" s="51">
        <v>0</v>
      </c>
      <c r="F326" s="51">
        <v>0</v>
      </c>
      <c r="G326" s="51">
        <v>0</v>
      </c>
      <c r="H326" s="51">
        <v>0</v>
      </c>
      <c r="I326" s="51">
        <v>0</v>
      </c>
      <c r="J326" s="52">
        <v>0</v>
      </c>
      <c r="K326" s="51">
        <v>0</v>
      </c>
      <c r="L326" s="51">
        <v>0</v>
      </c>
      <c r="M326" s="51">
        <v>0</v>
      </c>
      <c r="N326" s="51">
        <v>0</v>
      </c>
      <c r="O326" s="51">
        <v>0</v>
      </c>
      <c r="P326" s="51">
        <v>199639.09</v>
      </c>
      <c r="Q326" s="51">
        <v>0</v>
      </c>
      <c r="R326" s="51">
        <v>0</v>
      </c>
      <c r="S326" s="51">
        <v>0</v>
      </c>
      <c r="T326" s="51">
        <v>0</v>
      </c>
    </row>
    <row r="327" spans="1:20" ht="22.5" customHeight="1" x14ac:dyDescent="0.25">
      <c r="A327" s="74">
        <v>4</v>
      </c>
      <c r="B327" s="50" t="s">
        <v>408</v>
      </c>
      <c r="C327" s="51">
        <f t="shared" si="71"/>
        <v>470523.6</v>
      </c>
      <c r="D327" s="51">
        <f t="shared" si="72"/>
        <v>470523.6</v>
      </c>
      <c r="E327" s="51">
        <v>470523.6</v>
      </c>
      <c r="F327" s="51">
        <v>0</v>
      </c>
      <c r="G327" s="51">
        <v>0</v>
      </c>
      <c r="H327" s="51">
        <v>0</v>
      </c>
      <c r="I327" s="51">
        <v>0</v>
      </c>
      <c r="J327" s="52">
        <v>0</v>
      </c>
      <c r="K327" s="51">
        <v>0</v>
      </c>
      <c r="L327" s="51">
        <v>0</v>
      </c>
      <c r="M327" s="51">
        <v>0</v>
      </c>
      <c r="N327" s="51">
        <v>0</v>
      </c>
      <c r="O327" s="51">
        <v>0</v>
      </c>
      <c r="P327" s="51">
        <v>0</v>
      </c>
      <c r="Q327" s="51">
        <v>0</v>
      </c>
      <c r="R327" s="51">
        <v>0</v>
      </c>
      <c r="S327" s="51">
        <v>0</v>
      </c>
      <c r="T327" s="51">
        <v>0</v>
      </c>
    </row>
    <row r="328" spans="1:20" ht="22.5" customHeight="1" x14ac:dyDescent="0.25">
      <c r="A328" s="74">
        <v>5</v>
      </c>
      <c r="B328" s="50" t="s">
        <v>409</v>
      </c>
      <c r="C328" s="51">
        <f t="shared" si="71"/>
        <v>1089049.2</v>
      </c>
      <c r="D328" s="51">
        <f t="shared" si="72"/>
        <v>1089049.2</v>
      </c>
      <c r="E328" s="51">
        <v>0</v>
      </c>
      <c r="F328" s="51">
        <v>0</v>
      </c>
      <c r="G328" s="51">
        <v>0</v>
      </c>
      <c r="H328" s="51">
        <v>673560</v>
      </c>
      <c r="I328" s="51">
        <v>415489.2</v>
      </c>
      <c r="J328" s="52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0</v>
      </c>
      <c r="S328" s="51">
        <v>0</v>
      </c>
      <c r="T328" s="51">
        <v>0</v>
      </c>
    </row>
    <row r="329" spans="1:20" ht="22.5" customHeight="1" x14ac:dyDescent="0.25">
      <c r="A329" s="74">
        <v>6</v>
      </c>
      <c r="B329" s="50" t="s">
        <v>410</v>
      </c>
      <c r="C329" s="51">
        <f t="shared" si="71"/>
        <v>1039123.2</v>
      </c>
      <c r="D329" s="51">
        <f t="shared" si="72"/>
        <v>1039123.2</v>
      </c>
      <c r="E329" s="51">
        <v>0</v>
      </c>
      <c r="F329" s="51">
        <v>0</v>
      </c>
      <c r="G329" s="51">
        <v>0</v>
      </c>
      <c r="H329" s="51">
        <v>699615.6</v>
      </c>
      <c r="I329" s="51">
        <v>339507.6</v>
      </c>
      <c r="J329" s="52">
        <v>0</v>
      </c>
      <c r="K329" s="51">
        <v>0</v>
      </c>
      <c r="L329" s="51">
        <v>0</v>
      </c>
      <c r="M329" s="51">
        <v>0</v>
      </c>
      <c r="N329" s="51">
        <v>0</v>
      </c>
      <c r="O329" s="51">
        <v>0</v>
      </c>
      <c r="P329" s="51">
        <v>0</v>
      </c>
      <c r="Q329" s="51">
        <v>0</v>
      </c>
      <c r="R329" s="51">
        <v>0</v>
      </c>
      <c r="S329" s="51">
        <v>0</v>
      </c>
      <c r="T329" s="51">
        <v>0</v>
      </c>
    </row>
    <row r="330" spans="1:20" ht="22.5" customHeight="1" x14ac:dyDescent="0.25">
      <c r="A330" s="74">
        <v>7</v>
      </c>
      <c r="B330" s="50" t="s">
        <v>411</v>
      </c>
      <c r="C330" s="51">
        <f t="shared" si="71"/>
        <v>2147637.6</v>
      </c>
      <c r="D330" s="51">
        <f t="shared" si="72"/>
        <v>2147637.6</v>
      </c>
      <c r="E330" s="51">
        <v>0</v>
      </c>
      <c r="F330" s="51">
        <v>2147637.6</v>
      </c>
      <c r="G330" s="51">
        <v>0</v>
      </c>
      <c r="H330" s="51">
        <v>0</v>
      </c>
      <c r="I330" s="51">
        <v>0</v>
      </c>
      <c r="J330" s="52">
        <v>0</v>
      </c>
      <c r="K330" s="51">
        <v>0</v>
      </c>
      <c r="L330" s="51">
        <v>0</v>
      </c>
      <c r="M330" s="51">
        <v>0</v>
      </c>
      <c r="N330" s="51">
        <v>0</v>
      </c>
      <c r="O330" s="51">
        <v>0</v>
      </c>
      <c r="P330" s="51">
        <v>0</v>
      </c>
      <c r="Q330" s="51">
        <v>0</v>
      </c>
      <c r="R330" s="51">
        <v>0</v>
      </c>
      <c r="S330" s="51">
        <v>0</v>
      </c>
      <c r="T330" s="51">
        <v>0</v>
      </c>
    </row>
    <row r="331" spans="1:20" ht="18.75" customHeight="1" x14ac:dyDescent="0.25">
      <c r="A331" s="74">
        <v>8</v>
      </c>
      <c r="B331" s="50" t="s">
        <v>412</v>
      </c>
      <c r="C331" s="51">
        <f t="shared" si="71"/>
        <v>760138.8</v>
      </c>
      <c r="D331" s="51">
        <f t="shared" si="72"/>
        <v>760138.8</v>
      </c>
      <c r="E331" s="51">
        <v>760138.8</v>
      </c>
      <c r="F331" s="51">
        <v>0</v>
      </c>
      <c r="G331" s="51">
        <v>0</v>
      </c>
      <c r="H331" s="51">
        <v>0</v>
      </c>
      <c r="I331" s="51">
        <v>0</v>
      </c>
      <c r="J331" s="52">
        <v>0</v>
      </c>
      <c r="K331" s="51">
        <v>0</v>
      </c>
      <c r="L331" s="51">
        <v>0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</row>
    <row r="332" spans="1:20" ht="22.5" customHeight="1" x14ac:dyDescent="0.25">
      <c r="A332" s="74">
        <v>9</v>
      </c>
      <c r="B332" s="50" t="s">
        <v>413</v>
      </c>
      <c r="C332" s="51">
        <f t="shared" si="71"/>
        <v>1870000</v>
      </c>
      <c r="D332" s="51">
        <f t="shared" si="72"/>
        <v>1870000</v>
      </c>
      <c r="E332" s="51">
        <v>0</v>
      </c>
      <c r="F332" s="51">
        <v>1870000</v>
      </c>
      <c r="G332" s="51">
        <v>0</v>
      </c>
      <c r="H332" s="51">
        <v>0</v>
      </c>
      <c r="I332" s="51">
        <v>0</v>
      </c>
      <c r="J332" s="52">
        <v>0</v>
      </c>
      <c r="K332" s="51">
        <v>0</v>
      </c>
      <c r="L332" s="51">
        <v>0</v>
      </c>
      <c r="M332" s="51">
        <v>0</v>
      </c>
      <c r="N332" s="51">
        <v>0</v>
      </c>
      <c r="O332" s="51">
        <v>0</v>
      </c>
      <c r="P332" s="51">
        <v>0</v>
      </c>
      <c r="Q332" s="51">
        <v>0</v>
      </c>
      <c r="R332" s="51">
        <v>0</v>
      </c>
      <c r="S332" s="51">
        <v>0</v>
      </c>
      <c r="T332" s="51">
        <v>0</v>
      </c>
    </row>
    <row r="333" spans="1:20" s="2" customFormat="1" ht="22.5" customHeight="1" x14ac:dyDescent="0.25">
      <c r="A333" s="73" t="s">
        <v>1015</v>
      </c>
      <c r="B333" s="73"/>
      <c r="C333" s="47">
        <f>C334</f>
        <v>338827.2</v>
      </c>
      <c r="D333" s="47">
        <f t="shared" ref="D333:T333" si="73">D334</f>
        <v>338827.2</v>
      </c>
      <c r="E333" s="47">
        <f t="shared" si="73"/>
        <v>338827.2</v>
      </c>
      <c r="F333" s="47">
        <f t="shared" si="73"/>
        <v>0</v>
      </c>
      <c r="G333" s="47">
        <f t="shared" si="73"/>
        <v>0</v>
      </c>
      <c r="H333" s="47">
        <f t="shared" si="73"/>
        <v>0</v>
      </c>
      <c r="I333" s="47">
        <f t="shared" si="73"/>
        <v>0</v>
      </c>
      <c r="J333" s="48">
        <f t="shared" si="73"/>
        <v>0</v>
      </c>
      <c r="K333" s="47">
        <f t="shared" si="73"/>
        <v>0</v>
      </c>
      <c r="L333" s="47">
        <f t="shared" si="73"/>
        <v>0</v>
      </c>
      <c r="M333" s="47">
        <f t="shared" si="73"/>
        <v>0</v>
      </c>
      <c r="N333" s="47">
        <f t="shared" si="73"/>
        <v>0</v>
      </c>
      <c r="O333" s="47">
        <f t="shared" si="73"/>
        <v>0</v>
      </c>
      <c r="P333" s="47">
        <f t="shared" si="73"/>
        <v>0</v>
      </c>
      <c r="Q333" s="47">
        <f t="shared" si="73"/>
        <v>0</v>
      </c>
      <c r="R333" s="47">
        <f t="shared" si="73"/>
        <v>0</v>
      </c>
      <c r="S333" s="47">
        <f t="shared" si="73"/>
        <v>0</v>
      </c>
      <c r="T333" s="47">
        <f t="shared" si="73"/>
        <v>0</v>
      </c>
    </row>
    <row r="334" spans="1:20" ht="22.5" customHeight="1" x14ac:dyDescent="0.25">
      <c r="A334" s="74">
        <v>1</v>
      </c>
      <c r="B334" s="50" t="s">
        <v>415</v>
      </c>
      <c r="C334" s="51">
        <f>D334+K334+L334+M334+N334+O334+P334+Q334+R334+S334+T334</f>
        <v>338827.2</v>
      </c>
      <c r="D334" s="51">
        <f>SUM(E334:I334)</f>
        <v>338827.2</v>
      </c>
      <c r="E334" s="51">
        <v>338827.2</v>
      </c>
      <c r="F334" s="51">
        <v>0</v>
      </c>
      <c r="G334" s="51">
        <v>0</v>
      </c>
      <c r="H334" s="51">
        <v>0</v>
      </c>
      <c r="I334" s="51">
        <v>0</v>
      </c>
      <c r="J334" s="52">
        <v>0</v>
      </c>
      <c r="K334" s="51">
        <v>0</v>
      </c>
      <c r="L334" s="51">
        <v>0</v>
      </c>
      <c r="M334" s="51">
        <v>0</v>
      </c>
      <c r="N334" s="51">
        <v>0</v>
      </c>
      <c r="O334" s="51">
        <v>0</v>
      </c>
      <c r="P334" s="51">
        <v>0</v>
      </c>
      <c r="Q334" s="51">
        <v>0</v>
      </c>
      <c r="R334" s="51">
        <v>0</v>
      </c>
      <c r="S334" s="51">
        <v>0</v>
      </c>
      <c r="T334" s="51">
        <v>0</v>
      </c>
    </row>
    <row r="335" spans="1:20" s="2" customFormat="1" ht="22.5" customHeight="1" x14ac:dyDescent="0.25">
      <c r="A335" s="73" t="s">
        <v>416</v>
      </c>
      <c r="B335" s="73"/>
      <c r="C335" s="47">
        <f>C336</f>
        <v>971942.40000000002</v>
      </c>
      <c r="D335" s="47">
        <f t="shared" ref="D335:T335" si="74">D336</f>
        <v>0</v>
      </c>
      <c r="E335" s="47">
        <f t="shared" si="74"/>
        <v>0</v>
      </c>
      <c r="F335" s="47">
        <f t="shared" si="74"/>
        <v>0</v>
      </c>
      <c r="G335" s="47">
        <f t="shared" si="74"/>
        <v>0</v>
      </c>
      <c r="H335" s="47">
        <f t="shared" si="74"/>
        <v>0</v>
      </c>
      <c r="I335" s="47">
        <f t="shared" si="74"/>
        <v>0</v>
      </c>
      <c r="J335" s="48">
        <f t="shared" si="74"/>
        <v>0</v>
      </c>
      <c r="K335" s="47">
        <f t="shared" si="74"/>
        <v>0</v>
      </c>
      <c r="L335" s="47">
        <f t="shared" si="74"/>
        <v>0</v>
      </c>
      <c r="M335" s="47">
        <f t="shared" si="74"/>
        <v>0</v>
      </c>
      <c r="N335" s="47">
        <f t="shared" si="74"/>
        <v>971942.40000000002</v>
      </c>
      <c r="O335" s="47">
        <f t="shared" si="74"/>
        <v>0</v>
      </c>
      <c r="P335" s="47">
        <f t="shared" si="74"/>
        <v>0</v>
      </c>
      <c r="Q335" s="47">
        <f t="shared" si="74"/>
        <v>0</v>
      </c>
      <c r="R335" s="47">
        <f t="shared" si="74"/>
        <v>0</v>
      </c>
      <c r="S335" s="47">
        <f t="shared" si="74"/>
        <v>0</v>
      </c>
      <c r="T335" s="47">
        <f t="shared" si="74"/>
        <v>0</v>
      </c>
    </row>
    <row r="336" spans="1:20" ht="22.5" customHeight="1" x14ac:dyDescent="0.25">
      <c r="A336" s="74">
        <v>1</v>
      </c>
      <c r="B336" s="50" t="s">
        <v>417</v>
      </c>
      <c r="C336" s="51">
        <f>D336+K336+L336+M336+N336+O336+P336+Q336+R336+S336+T336</f>
        <v>971942.40000000002</v>
      </c>
      <c r="D336" s="51">
        <f>SUM(E336:I336)</f>
        <v>0</v>
      </c>
      <c r="E336" s="51">
        <v>0</v>
      </c>
      <c r="F336" s="51">
        <v>0</v>
      </c>
      <c r="G336" s="51">
        <v>0</v>
      </c>
      <c r="H336" s="51">
        <v>0</v>
      </c>
      <c r="I336" s="51">
        <v>0</v>
      </c>
      <c r="J336" s="52">
        <v>0</v>
      </c>
      <c r="K336" s="51">
        <v>0</v>
      </c>
      <c r="L336" s="51">
        <v>0</v>
      </c>
      <c r="M336" s="51">
        <v>0</v>
      </c>
      <c r="N336" s="51">
        <v>971942.40000000002</v>
      </c>
      <c r="O336" s="51">
        <v>0</v>
      </c>
      <c r="P336" s="51">
        <v>0</v>
      </c>
      <c r="Q336" s="51">
        <v>0</v>
      </c>
      <c r="R336" s="51">
        <v>0</v>
      </c>
      <c r="S336" s="51">
        <v>0</v>
      </c>
      <c r="T336" s="51">
        <v>0</v>
      </c>
    </row>
    <row r="337" spans="1:20" s="2" customFormat="1" ht="22.5" customHeight="1" x14ac:dyDescent="0.25">
      <c r="A337" s="73" t="s">
        <v>418</v>
      </c>
      <c r="B337" s="73"/>
      <c r="C337" s="47">
        <f>C338+C343+C347</f>
        <v>6356880.6700000009</v>
      </c>
      <c r="D337" s="47">
        <f t="shared" ref="D337:T337" si="75">D338+D343+D347</f>
        <v>5863967.0499999998</v>
      </c>
      <c r="E337" s="47">
        <f t="shared" si="75"/>
        <v>251733.6</v>
      </c>
      <c r="F337" s="47">
        <f t="shared" si="75"/>
        <v>3861312.2800000003</v>
      </c>
      <c r="G337" s="47">
        <f t="shared" si="75"/>
        <v>226957.19</v>
      </c>
      <c r="H337" s="47">
        <f t="shared" si="75"/>
        <v>372505.18</v>
      </c>
      <c r="I337" s="47">
        <f t="shared" si="75"/>
        <v>1151458.8</v>
      </c>
      <c r="J337" s="48">
        <f t="shared" si="75"/>
        <v>0</v>
      </c>
      <c r="K337" s="47">
        <f t="shared" si="75"/>
        <v>0</v>
      </c>
      <c r="L337" s="47">
        <f t="shared" si="75"/>
        <v>0</v>
      </c>
      <c r="M337" s="47">
        <f t="shared" si="75"/>
        <v>0</v>
      </c>
      <c r="N337" s="47">
        <f t="shared" si="75"/>
        <v>0</v>
      </c>
      <c r="O337" s="47">
        <f t="shared" si="75"/>
        <v>0</v>
      </c>
      <c r="P337" s="47">
        <f t="shared" si="75"/>
        <v>492913.62</v>
      </c>
      <c r="Q337" s="47">
        <f t="shared" si="75"/>
        <v>0</v>
      </c>
      <c r="R337" s="47">
        <f t="shared" si="75"/>
        <v>0</v>
      </c>
      <c r="S337" s="47">
        <f t="shared" si="75"/>
        <v>0</v>
      </c>
      <c r="T337" s="47">
        <f t="shared" si="75"/>
        <v>0</v>
      </c>
    </row>
    <row r="338" spans="1:20" s="2" customFormat="1" ht="22.5" customHeight="1" x14ac:dyDescent="0.25">
      <c r="A338" s="73" t="s">
        <v>1016</v>
      </c>
      <c r="B338" s="73"/>
      <c r="C338" s="47">
        <f>SUM(C339:C342)</f>
        <v>4523579.4700000007</v>
      </c>
      <c r="D338" s="47">
        <f t="shared" ref="D338:T338" si="76">SUM(D339:D342)</f>
        <v>4315226.6500000004</v>
      </c>
      <c r="E338" s="47">
        <f t="shared" si="76"/>
        <v>0</v>
      </c>
      <c r="F338" s="47">
        <f t="shared" si="76"/>
        <v>3861312.2800000003</v>
      </c>
      <c r="G338" s="47">
        <f t="shared" si="76"/>
        <v>226957.19</v>
      </c>
      <c r="H338" s="47">
        <f t="shared" si="76"/>
        <v>226957.18</v>
      </c>
      <c r="I338" s="47">
        <f t="shared" si="76"/>
        <v>0</v>
      </c>
      <c r="J338" s="48">
        <f t="shared" si="76"/>
        <v>0</v>
      </c>
      <c r="K338" s="47">
        <f t="shared" si="76"/>
        <v>0</v>
      </c>
      <c r="L338" s="47">
        <f t="shared" si="76"/>
        <v>0</v>
      </c>
      <c r="M338" s="47">
        <f t="shared" si="76"/>
        <v>0</v>
      </c>
      <c r="N338" s="47">
        <f t="shared" si="76"/>
        <v>0</v>
      </c>
      <c r="O338" s="47">
        <f t="shared" si="76"/>
        <v>0</v>
      </c>
      <c r="P338" s="47">
        <f t="shared" si="76"/>
        <v>208352.82</v>
      </c>
      <c r="Q338" s="47">
        <f t="shared" si="76"/>
        <v>0</v>
      </c>
      <c r="R338" s="47">
        <f t="shared" si="76"/>
        <v>0</v>
      </c>
      <c r="S338" s="47">
        <f t="shared" si="76"/>
        <v>0</v>
      </c>
      <c r="T338" s="47">
        <f t="shared" si="76"/>
        <v>0</v>
      </c>
    </row>
    <row r="339" spans="1:20" ht="22.5" customHeight="1" x14ac:dyDescent="0.25">
      <c r="A339" s="74">
        <v>1</v>
      </c>
      <c r="B339" s="50" t="s">
        <v>420</v>
      </c>
      <c r="C339" s="51">
        <f t="shared" ref="C339:C342" si="77">D339+K339+L339+M339+N339+O339+P339+Q339+R339+S339+T339</f>
        <v>2327209.52</v>
      </c>
      <c r="D339" s="51">
        <f t="shared" ref="D339:D342" si="78">SUM(E339:I339)</f>
        <v>2327209.52</v>
      </c>
      <c r="E339" s="51">
        <v>0</v>
      </c>
      <c r="F339" s="51">
        <v>2327209.52</v>
      </c>
      <c r="G339" s="51">
        <v>0</v>
      </c>
      <c r="H339" s="51">
        <v>0</v>
      </c>
      <c r="I339" s="51">
        <v>0</v>
      </c>
      <c r="J339" s="52">
        <v>0</v>
      </c>
      <c r="K339" s="51">
        <v>0</v>
      </c>
      <c r="L339" s="51">
        <v>0</v>
      </c>
      <c r="M339" s="51">
        <v>0</v>
      </c>
      <c r="N339" s="51">
        <v>0</v>
      </c>
      <c r="O339" s="51">
        <v>0</v>
      </c>
      <c r="P339" s="51">
        <v>0</v>
      </c>
      <c r="Q339" s="51">
        <v>0</v>
      </c>
      <c r="R339" s="51">
        <v>0</v>
      </c>
      <c r="S339" s="51">
        <v>0</v>
      </c>
      <c r="T339" s="51">
        <v>0</v>
      </c>
    </row>
    <row r="340" spans="1:20" ht="24" customHeight="1" x14ac:dyDescent="0.25">
      <c r="A340" s="74">
        <v>2</v>
      </c>
      <c r="B340" s="50" t="s">
        <v>421</v>
      </c>
      <c r="C340" s="51">
        <f t="shared" si="77"/>
        <v>1988017.13</v>
      </c>
      <c r="D340" s="51">
        <f t="shared" si="78"/>
        <v>1988017.13</v>
      </c>
      <c r="E340" s="51">
        <v>0</v>
      </c>
      <c r="F340" s="51">
        <v>1534102.76</v>
      </c>
      <c r="G340" s="51">
        <v>226957.19</v>
      </c>
      <c r="H340" s="51">
        <v>226957.18</v>
      </c>
      <c r="I340" s="51">
        <v>0</v>
      </c>
      <c r="J340" s="52">
        <v>0</v>
      </c>
      <c r="K340" s="51">
        <v>0</v>
      </c>
      <c r="L340" s="51">
        <v>0</v>
      </c>
      <c r="M340" s="51">
        <v>0</v>
      </c>
      <c r="N340" s="51">
        <v>0</v>
      </c>
      <c r="O340" s="51">
        <v>0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</row>
    <row r="341" spans="1:20" ht="22.5" customHeight="1" x14ac:dyDescent="0.25">
      <c r="A341" s="74">
        <v>3</v>
      </c>
      <c r="B341" s="50" t="s">
        <v>1281</v>
      </c>
      <c r="C341" s="51">
        <f t="shared" si="77"/>
        <v>56293.88</v>
      </c>
      <c r="D341" s="51">
        <f t="shared" si="78"/>
        <v>0</v>
      </c>
      <c r="E341" s="51">
        <v>0</v>
      </c>
      <c r="F341" s="51">
        <v>0</v>
      </c>
      <c r="G341" s="51">
        <v>0</v>
      </c>
      <c r="H341" s="51">
        <v>0</v>
      </c>
      <c r="I341" s="51">
        <v>0</v>
      </c>
      <c r="J341" s="52">
        <v>0</v>
      </c>
      <c r="K341" s="51">
        <v>0</v>
      </c>
      <c r="L341" s="51">
        <v>0</v>
      </c>
      <c r="M341" s="51">
        <v>0</v>
      </c>
      <c r="N341" s="51">
        <v>0</v>
      </c>
      <c r="O341" s="51">
        <v>0</v>
      </c>
      <c r="P341" s="51">
        <v>56293.88</v>
      </c>
      <c r="Q341" s="51">
        <v>0</v>
      </c>
      <c r="R341" s="51">
        <v>0</v>
      </c>
      <c r="S341" s="51">
        <v>0</v>
      </c>
      <c r="T341" s="51">
        <v>0</v>
      </c>
    </row>
    <row r="342" spans="1:20" ht="22.5" customHeight="1" x14ac:dyDescent="0.25">
      <c r="A342" s="74">
        <v>4</v>
      </c>
      <c r="B342" s="50" t="s">
        <v>1282</v>
      </c>
      <c r="C342" s="51">
        <f t="shared" si="77"/>
        <v>152058.94</v>
      </c>
      <c r="D342" s="51">
        <f t="shared" si="78"/>
        <v>0</v>
      </c>
      <c r="E342" s="51">
        <v>0</v>
      </c>
      <c r="F342" s="51">
        <v>0</v>
      </c>
      <c r="G342" s="51">
        <v>0</v>
      </c>
      <c r="H342" s="51">
        <v>0</v>
      </c>
      <c r="I342" s="51">
        <v>0</v>
      </c>
      <c r="J342" s="52">
        <v>0</v>
      </c>
      <c r="K342" s="51">
        <v>0</v>
      </c>
      <c r="L342" s="51">
        <v>0</v>
      </c>
      <c r="M342" s="51">
        <v>0</v>
      </c>
      <c r="N342" s="51">
        <v>0</v>
      </c>
      <c r="O342" s="51">
        <v>0</v>
      </c>
      <c r="P342" s="51">
        <v>152058.94</v>
      </c>
      <c r="Q342" s="51">
        <v>0</v>
      </c>
      <c r="R342" s="51">
        <v>0</v>
      </c>
      <c r="S342" s="51">
        <v>0</v>
      </c>
      <c r="T342" s="51">
        <v>0</v>
      </c>
    </row>
    <row r="343" spans="1:20" s="2" customFormat="1" ht="22.5" customHeight="1" x14ac:dyDescent="0.25">
      <c r="A343" s="73" t="s">
        <v>425</v>
      </c>
      <c r="B343" s="73"/>
      <c r="C343" s="47">
        <f>SUM(C344:C346)</f>
        <v>1465044.0499999998</v>
      </c>
      <c r="D343" s="47">
        <f t="shared" ref="D343:T343" si="79">SUM(D344:D346)</f>
        <v>1297006.7999999998</v>
      </c>
      <c r="E343" s="47">
        <f t="shared" si="79"/>
        <v>0</v>
      </c>
      <c r="F343" s="47">
        <f t="shared" si="79"/>
        <v>0</v>
      </c>
      <c r="G343" s="47">
        <f t="shared" si="79"/>
        <v>0</v>
      </c>
      <c r="H343" s="47">
        <f t="shared" si="79"/>
        <v>145548</v>
      </c>
      <c r="I343" s="47">
        <f t="shared" si="79"/>
        <v>1151458.8</v>
      </c>
      <c r="J343" s="48">
        <f t="shared" si="79"/>
        <v>0</v>
      </c>
      <c r="K343" s="47">
        <f t="shared" si="79"/>
        <v>0</v>
      </c>
      <c r="L343" s="47">
        <f t="shared" si="79"/>
        <v>0</v>
      </c>
      <c r="M343" s="47">
        <f t="shared" si="79"/>
        <v>0</v>
      </c>
      <c r="N343" s="47">
        <f t="shared" si="79"/>
        <v>0</v>
      </c>
      <c r="O343" s="47">
        <f t="shared" si="79"/>
        <v>0</v>
      </c>
      <c r="P343" s="47">
        <f t="shared" si="79"/>
        <v>168037.25</v>
      </c>
      <c r="Q343" s="47">
        <f t="shared" si="79"/>
        <v>0</v>
      </c>
      <c r="R343" s="47">
        <f t="shared" si="79"/>
        <v>0</v>
      </c>
      <c r="S343" s="47">
        <f t="shared" si="79"/>
        <v>0</v>
      </c>
      <c r="T343" s="47">
        <f t="shared" si="79"/>
        <v>0</v>
      </c>
    </row>
    <row r="344" spans="1:20" ht="21.75" customHeight="1" x14ac:dyDescent="0.25">
      <c r="A344" s="74">
        <v>1</v>
      </c>
      <c r="B344" s="50" t="s">
        <v>426</v>
      </c>
      <c r="C344" s="51">
        <f t="shared" ref="C344:C346" si="80">D344+K344+L344+M344+N344+O344+P344+Q344+R344+S344+T344</f>
        <v>292437.59999999998</v>
      </c>
      <c r="D344" s="51">
        <f t="shared" ref="D344:D346" si="81">SUM(E344:I344)</f>
        <v>292437.59999999998</v>
      </c>
      <c r="E344" s="51">
        <v>0</v>
      </c>
      <c r="F344" s="51">
        <v>0</v>
      </c>
      <c r="G344" s="51">
        <v>0</v>
      </c>
      <c r="H344" s="51">
        <v>0</v>
      </c>
      <c r="I344" s="51">
        <v>292437.59999999998</v>
      </c>
      <c r="J344" s="52">
        <v>0</v>
      </c>
      <c r="K344" s="51">
        <v>0</v>
      </c>
      <c r="L344" s="51">
        <v>0</v>
      </c>
      <c r="M344" s="51">
        <v>0</v>
      </c>
      <c r="N344" s="51">
        <v>0</v>
      </c>
      <c r="O344" s="51">
        <v>0</v>
      </c>
      <c r="P344" s="51">
        <v>0</v>
      </c>
      <c r="Q344" s="51">
        <v>0</v>
      </c>
      <c r="R344" s="51">
        <v>0</v>
      </c>
      <c r="S344" s="51">
        <v>0</v>
      </c>
      <c r="T344" s="51">
        <v>0</v>
      </c>
    </row>
    <row r="345" spans="1:20" ht="22.5" customHeight="1" x14ac:dyDescent="0.25">
      <c r="A345" s="74">
        <v>2</v>
      </c>
      <c r="B345" s="50" t="s">
        <v>427</v>
      </c>
      <c r="C345" s="51">
        <f t="shared" si="80"/>
        <v>410826</v>
      </c>
      <c r="D345" s="51">
        <f t="shared" si="81"/>
        <v>410826</v>
      </c>
      <c r="E345" s="51">
        <v>0</v>
      </c>
      <c r="F345" s="51">
        <v>0</v>
      </c>
      <c r="G345" s="51">
        <v>0</v>
      </c>
      <c r="H345" s="51">
        <v>0</v>
      </c>
      <c r="I345" s="51">
        <v>410826</v>
      </c>
      <c r="J345" s="52">
        <v>0</v>
      </c>
      <c r="K345" s="51">
        <v>0</v>
      </c>
      <c r="L345" s="51">
        <v>0</v>
      </c>
      <c r="M345" s="51">
        <v>0</v>
      </c>
      <c r="N345" s="51">
        <v>0</v>
      </c>
      <c r="O345" s="51">
        <v>0</v>
      </c>
      <c r="P345" s="51">
        <v>0</v>
      </c>
      <c r="Q345" s="51">
        <v>0</v>
      </c>
      <c r="R345" s="51">
        <v>0</v>
      </c>
      <c r="S345" s="51">
        <v>0</v>
      </c>
      <c r="T345" s="51">
        <v>0</v>
      </c>
    </row>
    <row r="346" spans="1:20" ht="22.5" customHeight="1" x14ac:dyDescent="0.25">
      <c r="A346" s="74">
        <v>3</v>
      </c>
      <c r="B346" s="50" t="s">
        <v>1283</v>
      </c>
      <c r="C346" s="51">
        <f t="shared" si="80"/>
        <v>761780.45</v>
      </c>
      <c r="D346" s="51">
        <f t="shared" si="81"/>
        <v>593743.19999999995</v>
      </c>
      <c r="E346" s="51">
        <v>0</v>
      </c>
      <c r="F346" s="51">
        <v>0</v>
      </c>
      <c r="G346" s="51">
        <v>0</v>
      </c>
      <c r="H346" s="51">
        <v>145548</v>
      </c>
      <c r="I346" s="51">
        <v>448195.2</v>
      </c>
      <c r="J346" s="52">
        <v>0</v>
      </c>
      <c r="K346" s="51">
        <v>0</v>
      </c>
      <c r="L346" s="51">
        <v>0</v>
      </c>
      <c r="M346" s="51">
        <v>0</v>
      </c>
      <c r="N346" s="51">
        <v>0</v>
      </c>
      <c r="O346" s="51">
        <v>0</v>
      </c>
      <c r="P346" s="51">
        <v>168037.25</v>
      </c>
      <c r="Q346" s="51">
        <v>0</v>
      </c>
      <c r="R346" s="51">
        <v>0</v>
      </c>
      <c r="S346" s="51">
        <v>0</v>
      </c>
      <c r="T346" s="51">
        <v>0</v>
      </c>
    </row>
    <row r="347" spans="1:20" s="2" customFormat="1" ht="22.5" customHeight="1" x14ac:dyDescent="0.25">
      <c r="A347" s="73" t="s">
        <v>431</v>
      </c>
      <c r="B347" s="73"/>
      <c r="C347" s="47">
        <f>C348</f>
        <v>368257.15</v>
      </c>
      <c r="D347" s="47">
        <f t="shared" ref="D347:T347" si="82">D348</f>
        <v>251733.6</v>
      </c>
      <c r="E347" s="47">
        <f t="shared" si="82"/>
        <v>251733.6</v>
      </c>
      <c r="F347" s="47">
        <f t="shared" si="82"/>
        <v>0</v>
      </c>
      <c r="G347" s="47">
        <f t="shared" si="82"/>
        <v>0</v>
      </c>
      <c r="H347" s="47">
        <f t="shared" si="82"/>
        <v>0</v>
      </c>
      <c r="I347" s="47">
        <f t="shared" si="82"/>
        <v>0</v>
      </c>
      <c r="J347" s="48">
        <f t="shared" si="82"/>
        <v>0</v>
      </c>
      <c r="K347" s="47">
        <f t="shared" si="82"/>
        <v>0</v>
      </c>
      <c r="L347" s="47">
        <f t="shared" si="82"/>
        <v>0</v>
      </c>
      <c r="M347" s="47">
        <f t="shared" si="82"/>
        <v>0</v>
      </c>
      <c r="N347" s="47">
        <f t="shared" si="82"/>
        <v>0</v>
      </c>
      <c r="O347" s="47">
        <f t="shared" si="82"/>
        <v>0</v>
      </c>
      <c r="P347" s="47">
        <f t="shared" si="82"/>
        <v>116523.55</v>
      </c>
      <c r="Q347" s="47">
        <f t="shared" si="82"/>
        <v>0</v>
      </c>
      <c r="R347" s="47">
        <f t="shared" si="82"/>
        <v>0</v>
      </c>
      <c r="S347" s="47">
        <f t="shared" si="82"/>
        <v>0</v>
      </c>
      <c r="T347" s="47">
        <f t="shared" si="82"/>
        <v>0</v>
      </c>
    </row>
    <row r="348" spans="1:20" ht="22.5" customHeight="1" x14ac:dyDescent="0.25">
      <c r="A348" s="74">
        <v>1</v>
      </c>
      <c r="B348" s="50" t="s">
        <v>1284</v>
      </c>
      <c r="C348" s="51">
        <f>D348+K348+L348+M348+N348+O348+P348+Q348+R348+S348+T348</f>
        <v>368257.15</v>
      </c>
      <c r="D348" s="51">
        <f>SUM(E348:I348)</f>
        <v>251733.6</v>
      </c>
      <c r="E348" s="51">
        <v>251733.6</v>
      </c>
      <c r="F348" s="51">
        <v>0</v>
      </c>
      <c r="G348" s="51">
        <v>0</v>
      </c>
      <c r="H348" s="51">
        <v>0</v>
      </c>
      <c r="I348" s="51">
        <v>0</v>
      </c>
      <c r="J348" s="52">
        <v>0</v>
      </c>
      <c r="K348" s="51">
        <v>0</v>
      </c>
      <c r="L348" s="51">
        <v>0</v>
      </c>
      <c r="M348" s="51">
        <v>0</v>
      </c>
      <c r="N348" s="51">
        <v>0</v>
      </c>
      <c r="O348" s="51">
        <v>0</v>
      </c>
      <c r="P348" s="51">
        <v>116523.55</v>
      </c>
      <c r="Q348" s="51">
        <v>0</v>
      </c>
      <c r="R348" s="51">
        <v>0</v>
      </c>
      <c r="S348" s="51">
        <v>0</v>
      </c>
      <c r="T348" s="51">
        <v>0</v>
      </c>
    </row>
    <row r="349" spans="1:20" s="2" customFormat="1" ht="22.5" customHeight="1" x14ac:dyDescent="0.25">
      <c r="A349" s="73" t="s">
        <v>433</v>
      </c>
      <c r="B349" s="73"/>
      <c r="C349" s="47">
        <f>C350</f>
        <v>268038.92000000004</v>
      </c>
      <c r="D349" s="47">
        <f t="shared" ref="D349:T349" si="83">D350</f>
        <v>0</v>
      </c>
      <c r="E349" s="47">
        <f t="shared" si="83"/>
        <v>0</v>
      </c>
      <c r="F349" s="47">
        <f t="shared" si="83"/>
        <v>0</v>
      </c>
      <c r="G349" s="47">
        <f t="shared" si="83"/>
        <v>0</v>
      </c>
      <c r="H349" s="47">
        <f t="shared" si="83"/>
        <v>0</v>
      </c>
      <c r="I349" s="47">
        <f t="shared" si="83"/>
        <v>0</v>
      </c>
      <c r="J349" s="48">
        <f t="shared" si="83"/>
        <v>0</v>
      </c>
      <c r="K349" s="47">
        <f t="shared" si="83"/>
        <v>0</v>
      </c>
      <c r="L349" s="47">
        <f t="shared" si="83"/>
        <v>0</v>
      </c>
      <c r="M349" s="47">
        <f t="shared" si="83"/>
        <v>0</v>
      </c>
      <c r="N349" s="47">
        <f t="shared" si="83"/>
        <v>0</v>
      </c>
      <c r="O349" s="47">
        <f t="shared" si="83"/>
        <v>0</v>
      </c>
      <c r="P349" s="47">
        <f t="shared" si="83"/>
        <v>268038.92000000004</v>
      </c>
      <c r="Q349" s="47">
        <f t="shared" si="83"/>
        <v>0</v>
      </c>
      <c r="R349" s="47">
        <f t="shared" si="83"/>
        <v>0</v>
      </c>
      <c r="S349" s="47">
        <f t="shared" si="83"/>
        <v>0</v>
      </c>
      <c r="T349" s="47">
        <f t="shared" si="83"/>
        <v>0</v>
      </c>
    </row>
    <row r="350" spans="1:20" s="2" customFormat="1" ht="22.5" customHeight="1" x14ac:dyDescent="0.25">
      <c r="A350" s="73" t="s">
        <v>434</v>
      </c>
      <c r="B350" s="73"/>
      <c r="C350" s="47">
        <f>SUM(C351:C352)</f>
        <v>268038.92000000004</v>
      </c>
      <c r="D350" s="47">
        <f t="shared" ref="D350:T350" si="84">SUM(D351:D352)</f>
        <v>0</v>
      </c>
      <c r="E350" s="47">
        <f t="shared" si="84"/>
        <v>0</v>
      </c>
      <c r="F350" s="47">
        <f t="shared" si="84"/>
        <v>0</v>
      </c>
      <c r="G350" s="47">
        <f t="shared" si="84"/>
        <v>0</v>
      </c>
      <c r="H350" s="47">
        <f t="shared" si="84"/>
        <v>0</v>
      </c>
      <c r="I350" s="47">
        <f t="shared" si="84"/>
        <v>0</v>
      </c>
      <c r="J350" s="48">
        <f t="shared" si="84"/>
        <v>0</v>
      </c>
      <c r="K350" s="47">
        <f t="shared" si="84"/>
        <v>0</v>
      </c>
      <c r="L350" s="47">
        <f t="shared" si="84"/>
        <v>0</v>
      </c>
      <c r="M350" s="47">
        <f t="shared" si="84"/>
        <v>0</v>
      </c>
      <c r="N350" s="47">
        <f t="shared" si="84"/>
        <v>0</v>
      </c>
      <c r="O350" s="47">
        <f t="shared" si="84"/>
        <v>0</v>
      </c>
      <c r="P350" s="47">
        <f t="shared" si="84"/>
        <v>268038.92000000004</v>
      </c>
      <c r="Q350" s="47">
        <f t="shared" si="84"/>
        <v>0</v>
      </c>
      <c r="R350" s="47">
        <f t="shared" si="84"/>
        <v>0</v>
      </c>
      <c r="S350" s="47">
        <f t="shared" si="84"/>
        <v>0</v>
      </c>
      <c r="T350" s="47">
        <f t="shared" si="84"/>
        <v>0</v>
      </c>
    </row>
    <row r="351" spans="1:20" ht="22.5" customHeight="1" x14ac:dyDescent="0.25">
      <c r="A351" s="74">
        <v>1</v>
      </c>
      <c r="B351" s="50" t="s">
        <v>1285</v>
      </c>
      <c r="C351" s="51">
        <f t="shared" ref="C351:C352" si="85">D351+K351+L351+M351+N351+O351+P351+Q351+R351+S351+T351</f>
        <v>133310.42000000001</v>
      </c>
      <c r="D351" s="51">
        <f t="shared" ref="D351:D352" si="86">SUM(E351:I351)</f>
        <v>0</v>
      </c>
      <c r="E351" s="51">
        <v>0</v>
      </c>
      <c r="F351" s="51">
        <v>0</v>
      </c>
      <c r="G351" s="51">
        <v>0</v>
      </c>
      <c r="H351" s="51">
        <v>0</v>
      </c>
      <c r="I351" s="51">
        <v>0</v>
      </c>
      <c r="J351" s="52">
        <v>0</v>
      </c>
      <c r="K351" s="51">
        <v>0</v>
      </c>
      <c r="L351" s="51">
        <v>0</v>
      </c>
      <c r="M351" s="51">
        <v>0</v>
      </c>
      <c r="N351" s="51">
        <v>0</v>
      </c>
      <c r="O351" s="51">
        <v>0</v>
      </c>
      <c r="P351" s="51">
        <v>133310.42000000001</v>
      </c>
      <c r="Q351" s="51">
        <v>0</v>
      </c>
      <c r="R351" s="51">
        <v>0</v>
      </c>
      <c r="S351" s="51">
        <v>0</v>
      </c>
      <c r="T351" s="51">
        <v>0</v>
      </c>
    </row>
    <row r="352" spans="1:20" ht="21.75" customHeight="1" x14ac:dyDescent="0.25">
      <c r="A352" s="74">
        <v>2</v>
      </c>
      <c r="B352" s="50" t="s">
        <v>1286</v>
      </c>
      <c r="C352" s="51">
        <f t="shared" si="85"/>
        <v>134728.5</v>
      </c>
      <c r="D352" s="51">
        <f t="shared" si="86"/>
        <v>0</v>
      </c>
      <c r="E352" s="51">
        <v>0</v>
      </c>
      <c r="F352" s="51">
        <v>0</v>
      </c>
      <c r="G352" s="51">
        <v>0</v>
      </c>
      <c r="H352" s="51">
        <v>0</v>
      </c>
      <c r="I352" s="51">
        <v>0</v>
      </c>
      <c r="J352" s="52">
        <v>0</v>
      </c>
      <c r="K352" s="51">
        <v>0</v>
      </c>
      <c r="L352" s="51">
        <v>0</v>
      </c>
      <c r="M352" s="51">
        <v>0</v>
      </c>
      <c r="N352" s="51">
        <v>0</v>
      </c>
      <c r="O352" s="51">
        <v>0</v>
      </c>
      <c r="P352" s="51">
        <v>134728.5</v>
      </c>
      <c r="Q352" s="51">
        <v>0</v>
      </c>
      <c r="R352" s="51">
        <v>0</v>
      </c>
      <c r="S352" s="51">
        <v>0</v>
      </c>
      <c r="T352" s="51">
        <v>0</v>
      </c>
    </row>
    <row r="353" spans="1:20" s="2" customFormat="1" ht="22.5" customHeight="1" x14ac:dyDescent="0.25">
      <c r="A353" s="73" t="s">
        <v>437</v>
      </c>
      <c r="B353" s="73"/>
      <c r="C353" s="47">
        <f>C354+C358+C365</f>
        <v>26301443.139999993</v>
      </c>
      <c r="D353" s="47">
        <f t="shared" ref="D353:T353" si="87">D354+D358+D365</f>
        <v>8372563.1999999993</v>
      </c>
      <c r="E353" s="47">
        <f t="shared" si="87"/>
        <v>2606440.7999999998</v>
      </c>
      <c r="F353" s="47">
        <f t="shared" si="87"/>
        <v>5331495.5999999996</v>
      </c>
      <c r="G353" s="47">
        <f t="shared" si="87"/>
        <v>0</v>
      </c>
      <c r="H353" s="47">
        <f t="shared" si="87"/>
        <v>0</v>
      </c>
      <c r="I353" s="47">
        <f t="shared" si="87"/>
        <v>434626.8</v>
      </c>
      <c r="J353" s="48">
        <f t="shared" si="87"/>
        <v>0</v>
      </c>
      <c r="K353" s="47">
        <f t="shared" si="87"/>
        <v>0</v>
      </c>
      <c r="L353" s="47">
        <f t="shared" si="87"/>
        <v>5957967.5999999996</v>
      </c>
      <c r="M353" s="47">
        <f t="shared" si="87"/>
        <v>0</v>
      </c>
      <c r="N353" s="47">
        <f t="shared" si="87"/>
        <v>807993.6</v>
      </c>
      <c r="O353" s="47">
        <f t="shared" si="87"/>
        <v>0</v>
      </c>
      <c r="P353" s="47">
        <f t="shared" si="87"/>
        <v>790766.57</v>
      </c>
      <c r="Q353" s="47">
        <f t="shared" si="87"/>
        <v>0</v>
      </c>
      <c r="R353" s="47">
        <f t="shared" si="87"/>
        <v>0</v>
      </c>
      <c r="S353" s="47">
        <f t="shared" si="87"/>
        <v>10372152.17</v>
      </c>
      <c r="T353" s="47">
        <f t="shared" si="87"/>
        <v>0</v>
      </c>
    </row>
    <row r="354" spans="1:20" s="2" customFormat="1" ht="22.5" customHeight="1" x14ac:dyDescent="0.25">
      <c r="A354" s="73" t="s">
        <v>438</v>
      </c>
      <c r="B354" s="73"/>
      <c r="C354" s="47">
        <f>SUM(C355:C357)</f>
        <v>11349446.059999999</v>
      </c>
      <c r="D354" s="47">
        <f t="shared" ref="D354:T354" si="88">SUM(D355:D357)</f>
        <v>5157393.5999999996</v>
      </c>
      <c r="E354" s="47">
        <f t="shared" si="88"/>
        <v>0</v>
      </c>
      <c r="F354" s="47">
        <f t="shared" si="88"/>
        <v>5157393.5999999996</v>
      </c>
      <c r="G354" s="47">
        <f t="shared" si="88"/>
        <v>0</v>
      </c>
      <c r="H354" s="47">
        <f t="shared" si="88"/>
        <v>0</v>
      </c>
      <c r="I354" s="47">
        <f t="shared" si="88"/>
        <v>0</v>
      </c>
      <c r="J354" s="48">
        <f t="shared" si="88"/>
        <v>0</v>
      </c>
      <c r="K354" s="47">
        <f t="shared" si="88"/>
        <v>0</v>
      </c>
      <c r="L354" s="47">
        <f t="shared" si="88"/>
        <v>5957967.5999999996</v>
      </c>
      <c r="M354" s="47">
        <f t="shared" si="88"/>
        <v>0</v>
      </c>
      <c r="N354" s="47">
        <f t="shared" si="88"/>
        <v>0</v>
      </c>
      <c r="O354" s="47">
        <f t="shared" si="88"/>
        <v>0</v>
      </c>
      <c r="P354" s="47">
        <f t="shared" si="88"/>
        <v>234084.86</v>
      </c>
      <c r="Q354" s="47">
        <f t="shared" si="88"/>
        <v>0</v>
      </c>
      <c r="R354" s="47">
        <f t="shared" si="88"/>
        <v>0</v>
      </c>
      <c r="S354" s="47">
        <f t="shared" si="88"/>
        <v>0</v>
      </c>
      <c r="T354" s="47">
        <f t="shared" si="88"/>
        <v>0</v>
      </c>
    </row>
    <row r="355" spans="1:20" ht="22.5" customHeight="1" x14ac:dyDescent="0.25">
      <c r="A355" s="74">
        <v>1</v>
      </c>
      <c r="B355" s="50" t="s">
        <v>439</v>
      </c>
      <c r="C355" s="51">
        <f t="shared" ref="C355:C357" si="89">D355+K355+L355+M355+N355+O355+P355+Q355+R355+S355+T355</f>
        <v>2632053.6</v>
      </c>
      <c r="D355" s="51">
        <f t="shared" ref="D355:D357" si="90">SUM(E355:I355)</f>
        <v>2632053.6</v>
      </c>
      <c r="E355" s="51">
        <v>0</v>
      </c>
      <c r="F355" s="51">
        <v>2632053.6</v>
      </c>
      <c r="G355" s="51">
        <v>0</v>
      </c>
      <c r="H355" s="51">
        <v>0</v>
      </c>
      <c r="I355" s="51">
        <v>0</v>
      </c>
      <c r="J355" s="52">
        <v>0</v>
      </c>
      <c r="K355" s="51">
        <v>0</v>
      </c>
      <c r="L355" s="51">
        <v>0</v>
      </c>
      <c r="M355" s="51">
        <v>0</v>
      </c>
      <c r="N355" s="51">
        <v>0</v>
      </c>
      <c r="O355" s="51">
        <v>0</v>
      </c>
      <c r="P355" s="51">
        <v>0</v>
      </c>
      <c r="Q355" s="51">
        <v>0</v>
      </c>
      <c r="R355" s="51">
        <v>0</v>
      </c>
      <c r="S355" s="51">
        <v>0</v>
      </c>
      <c r="T355" s="51">
        <v>0</v>
      </c>
    </row>
    <row r="356" spans="1:20" ht="22.5" customHeight="1" x14ac:dyDescent="0.25">
      <c r="A356" s="74">
        <v>2</v>
      </c>
      <c r="B356" s="50" t="s">
        <v>440</v>
      </c>
      <c r="C356" s="51">
        <f t="shared" si="89"/>
        <v>2525340</v>
      </c>
      <c r="D356" s="51">
        <f t="shared" si="90"/>
        <v>2525340</v>
      </c>
      <c r="E356" s="51">
        <v>0</v>
      </c>
      <c r="F356" s="51">
        <v>2525340</v>
      </c>
      <c r="G356" s="51">
        <v>0</v>
      </c>
      <c r="H356" s="51">
        <v>0</v>
      </c>
      <c r="I356" s="51">
        <v>0</v>
      </c>
      <c r="J356" s="52">
        <v>0</v>
      </c>
      <c r="K356" s="51">
        <v>0</v>
      </c>
      <c r="L356" s="51">
        <v>0</v>
      </c>
      <c r="M356" s="51">
        <v>0</v>
      </c>
      <c r="N356" s="51">
        <v>0</v>
      </c>
      <c r="O356" s="51">
        <v>0</v>
      </c>
      <c r="P356" s="51">
        <v>0</v>
      </c>
      <c r="Q356" s="51">
        <v>0</v>
      </c>
      <c r="R356" s="51">
        <v>0</v>
      </c>
      <c r="S356" s="51">
        <v>0</v>
      </c>
      <c r="T356" s="51">
        <v>0</v>
      </c>
    </row>
    <row r="357" spans="1:20" ht="22.5" customHeight="1" x14ac:dyDescent="0.25">
      <c r="A357" s="74">
        <v>3</v>
      </c>
      <c r="B357" s="50" t="s">
        <v>1287</v>
      </c>
      <c r="C357" s="51">
        <f t="shared" si="89"/>
        <v>6192052.46</v>
      </c>
      <c r="D357" s="51">
        <f t="shared" si="90"/>
        <v>0</v>
      </c>
      <c r="E357" s="51">
        <v>0</v>
      </c>
      <c r="F357" s="51">
        <v>0</v>
      </c>
      <c r="G357" s="51">
        <v>0</v>
      </c>
      <c r="H357" s="51">
        <v>0</v>
      </c>
      <c r="I357" s="51">
        <v>0</v>
      </c>
      <c r="J357" s="52">
        <v>0</v>
      </c>
      <c r="K357" s="51">
        <v>0</v>
      </c>
      <c r="L357" s="51">
        <v>5957967.5999999996</v>
      </c>
      <c r="M357" s="51">
        <v>0</v>
      </c>
      <c r="N357" s="51">
        <v>0</v>
      </c>
      <c r="O357" s="51">
        <v>0</v>
      </c>
      <c r="P357" s="51">
        <v>234084.86</v>
      </c>
      <c r="Q357" s="51">
        <v>0</v>
      </c>
      <c r="R357" s="51">
        <v>0</v>
      </c>
      <c r="S357" s="51">
        <v>0</v>
      </c>
      <c r="T357" s="51">
        <v>0</v>
      </c>
    </row>
    <row r="358" spans="1:20" s="2" customFormat="1" ht="22.5" customHeight="1" x14ac:dyDescent="0.25">
      <c r="A358" s="73" t="s">
        <v>442</v>
      </c>
      <c r="B358" s="73"/>
      <c r="C358" s="47">
        <f>SUM(C359:C364)</f>
        <v>10324771.179999998</v>
      </c>
      <c r="D358" s="47">
        <f t="shared" ref="D358:T358" si="91">SUM(D359:D364)</f>
        <v>3215169.6</v>
      </c>
      <c r="E358" s="47">
        <f t="shared" si="91"/>
        <v>2606440.7999999998</v>
      </c>
      <c r="F358" s="47">
        <f t="shared" si="91"/>
        <v>174102</v>
      </c>
      <c r="G358" s="47">
        <f t="shared" si="91"/>
        <v>0</v>
      </c>
      <c r="H358" s="47">
        <f t="shared" si="91"/>
        <v>0</v>
      </c>
      <c r="I358" s="47">
        <f t="shared" si="91"/>
        <v>434626.8</v>
      </c>
      <c r="J358" s="48">
        <f t="shared" si="91"/>
        <v>0</v>
      </c>
      <c r="K358" s="47">
        <f t="shared" si="91"/>
        <v>0</v>
      </c>
      <c r="L358" s="47">
        <f t="shared" si="91"/>
        <v>0</v>
      </c>
      <c r="M358" s="47">
        <f t="shared" si="91"/>
        <v>0</v>
      </c>
      <c r="N358" s="47">
        <f t="shared" si="91"/>
        <v>807993.6</v>
      </c>
      <c r="O358" s="47">
        <f t="shared" si="91"/>
        <v>0</v>
      </c>
      <c r="P358" s="47">
        <f t="shared" si="91"/>
        <v>556681.71</v>
      </c>
      <c r="Q358" s="47">
        <f t="shared" si="91"/>
        <v>0</v>
      </c>
      <c r="R358" s="47">
        <f t="shared" si="91"/>
        <v>0</v>
      </c>
      <c r="S358" s="47">
        <f t="shared" si="91"/>
        <v>5744926.2699999996</v>
      </c>
      <c r="T358" s="47">
        <f t="shared" si="91"/>
        <v>0</v>
      </c>
    </row>
    <row r="359" spans="1:20" ht="22.5" customHeight="1" x14ac:dyDescent="0.25">
      <c r="A359" s="74">
        <v>1</v>
      </c>
      <c r="B359" s="50" t="s">
        <v>1288</v>
      </c>
      <c r="C359" s="51">
        <f t="shared" ref="C359:C364" si="92">D359+K359+L359+M359+N359+O359+P359+Q359+R359+S359+T359</f>
        <v>6024374.4699999997</v>
      </c>
      <c r="D359" s="51">
        <f t="shared" ref="D359:D364" si="93">SUM(E359:I359)</f>
        <v>0</v>
      </c>
      <c r="E359" s="51">
        <v>0</v>
      </c>
      <c r="F359" s="51">
        <v>0</v>
      </c>
      <c r="G359" s="51">
        <v>0</v>
      </c>
      <c r="H359" s="51">
        <v>0</v>
      </c>
      <c r="I359" s="51">
        <v>0</v>
      </c>
      <c r="J359" s="52">
        <v>0</v>
      </c>
      <c r="K359" s="51">
        <v>0</v>
      </c>
      <c r="L359" s="51">
        <v>0</v>
      </c>
      <c r="M359" s="51">
        <v>0</v>
      </c>
      <c r="N359" s="51">
        <v>0</v>
      </c>
      <c r="O359" s="51">
        <v>0</v>
      </c>
      <c r="P359" s="51">
        <v>279448.2</v>
      </c>
      <c r="Q359" s="51">
        <v>0</v>
      </c>
      <c r="R359" s="51">
        <v>0</v>
      </c>
      <c r="S359" s="51">
        <v>5744926.2699999996</v>
      </c>
      <c r="T359" s="51">
        <v>0</v>
      </c>
    </row>
    <row r="360" spans="1:20" ht="22.5" customHeight="1" x14ac:dyDescent="0.25">
      <c r="A360" s="74">
        <v>2</v>
      </c>
      <c r="B360" s="50" t="s">
        <v>444</v>
      </c>
      <c r="C360" s="51">
        <f t="shared" si="92"/>
        <v>299001.59999999998</v>
      </c>
      <c r="D360" s="51">
        <f t="shared" si="93"/>
        <v>299001.59999999998</v>
      </c>
      <c r="E360" s="51">
        <v>299001.59999999998</v>
      </c>
      <c r="F360" s="51">
        <v>0</v>
      </c>
      <c r="G360" s="51">
        <v>0</v>
      </c>
      <c r="H360" s="51">
        <v>0</v>
      </c>
      <c r="I360" s="51">
        <v>0</v>
      </c>
      <c r="J360" s="52">
        <v>0</v>
      </c>
      <c r="K360" s="51">
        <v>0</v>
      </c>
      <c r="L360" s="51">
        <v>0</v>
      </c>
      <c r="M360" s="51">
        <v>0</v>
      </c>
      <c r="N360" s="51">
        <v>0</v>
      </c>
      <c r="O360" s="51">
        <v>0</v>
      </c>
      <c r="P360" s="51">
        <v>0</v>
      </c>
      <c r="Q360" s="51">
        <v>0</v>
      </c>
      <c r="R360" s="51">
        <v>0</v>
      </c>
      <c r="S360" s="51">
        <v>0</v>
      </c>
      <c r="T360" s="51">
        <v>0</v>
      </c>
    </row>
    <row r="361" spans="1:20" ht="22.5" customHeight="1" x14ac:dyDescent="0.25">
      <c r="A361" s="74">
        <v>3</v>
      </c>
      <c r="B361" s="50" t="s">
        <v>445</v>
      </c>
      <c r="C361" s="51">
        <f t="shared" si="92"/>
        <v>677985.6</v>
      </c>
      <c r="D361" s="51">
        <f t="shared" si="93"/>
        <v>677985.6</v>
      </c>
      <c r="E361" s="51">
        <v>243358.8</v>
      </c>
      <c r="F361" s="51">
        <v>0</v>
      </c>
      <c r="G361" s="51">
        <v>0</v>
      </c>
      <c r="H361" s="51">
        <v>0</v>
      </c>
      <c r="I361" s="51">
        <v>434626.8</v>
      </c>
      <c r="J361" s="52">
        <v>0</v>
      </c>
      <c r="K361" s="51">
        <v>0</v>
      </c>
      <c r="L361" s="51">
        <v>0</v>
      </c>
      <c r="M361" s="51">
        <v>0</v>
      </c>
      <c r="N361" s="51">
        <v>0</v>
      </c>
      <c r="O361" s="51">
        <v>0</v>
      </c>
      <c r="P361" s="51">
        <v>0</v>
      </c>
      <c r="Q361" s="51">
        <v>0</v>
      </c>
      <c r="R361" s="51">
        <v>0</v>
      </c>
      <c r="S361" s="51">
        <v>0</v>
      </c>
      <c r="T361" s="51">
        <v>0</v>
      </c>
    </row>
    <row r="362" spans="1:20" ht="22.5" customHeight="1" x14ac:dyDescent="0.25">
      <c r="A362" s="74">
        <v>4</v>
      </c>
      <c r="B362" s="50" t="s">
        <v>446</v>
      </c>
      <c r="C362" s="51">
        <f t="shared" si="92"/>
        <v>1126682.3999999999</v>
      </c>
      <c r="D362" s="51">
        <f t="shared" si="93"/>
        <v>318688.8</v>
      </c>
      <c r="E362" s="51">
        <v>318688.8</v>
      </c>
      <c r="F362" s="51">
        <v>0</v>
      </c>
      <c r="G362" s="51">
        <v>0</v>
      </c>
      <c r="H362" s="51">
        <v>0</v>
      </c>
      <c r="I362" s="51">
        <v>0</v>
      </c>
      <c r="J362" s="52">
        <v>0</v>
      </c>
      <c r="K362" s="51">
        <v>0</v>
      </c>
      <c r="L362" s="51">
        <v>0</v>
      </c>
      <c r="M362" s="51">
        <v>0</v>
      </c>
      <c r="N362" s="51">
        <v>807993.6</v>
      </c>
      <c r="O362" s="51">
        <v>0</v>
      </c>
      <c r="P362" s="51">
        <v>0</v>
      </c>
      <c r="Q362" s="51">
        <v>0</v>
      </c>
      <c r="R362" s="51">
        <v>0</v>
      </c>
      <c r="S362" s="51">
        <v>0</v>
      </c>
      <c r="T362" s="51">
        <v>0</v>
      </c>
    </row>
    <row r="363" spans="1:20" ht="22.5" customHeight="1" x14ac:dyDescent="0.25">
      <c r="A363" s="74">
        <v>5</v>
      </c>
      <c r="B363" s="50" t="s">
        <v>1289</v>
      </c>
      <c r="C363" s="51">
        <f t="shared" si="92"/>
        <v>1887352.28</v>
      </c>
      <c r="D363" s="51">
        <f t="shared" si="93"/>
        <v>1745391.6</v>
      </c>
      <c r="E363" s="51">
        <v>1745391.6</v>
      </c>
      <c r="F363" s="51">
        <v>0</v>
      </c>
      <c r="G363" s="51">
        <v>0</v>
      </c>
      <c r="H363" s="51">
        <v>0</v>
      </c>
      <c r="I363" s="51">
        <v>0</v>
      </c>
      <c r="J363" s="52">
        <v>0</v>
      </c>
      <c r="K363" s="51">
        <v>0</v>
      </c>
      <c r="L363" s="51">
        <v>0</v>
      </c>
      <c r="M363" s="51">
        <v>0</v>
      </c>
      <c r="N363" s="51">
        <v>0</v>
      </c>
      <c r="O363" s="51">
        <v>0</v>
      </c>
      <c r="P363" s="51">
        <v>141960.68</v>
      </c>
      <c r="Q363" s="51">
        <v>0</v>
      </c>
      <c r="R363" s="51">
        <v>0</v>
      </c>
      <c r="S363" s="51">
        <v>0</v>
      </c>
      <c r="T363" s="51">
        <v>0</v>
      </c>
    </row>
    <row r="364" spans="1:20" ht="22.5" customHeight="1" x14ac:dyDescent="0.25">
      <c r="A364" s="74">
        <v>6</v>
      </c>
      <c r="B364" s="50" t="s">
        <v>1290</v>
      </c>
      <c r="C364" s="51">
        <f t="shared" si="92"/>
        <v>309374.82999999996</v>
      </c>
      <c r="D364" s="51">
        <f t="shared" si="93"/>
        <v>174102</v>
      </c>
      <c r="E364" s="51">
        <v>0</v>
      </c>
      <c r="F364" s="51">
        <v>174102</v>
      </c>
      <c r="G364" s="51">
        <v>0</v>
      </c>
      <c r="H364" s="51">
        <v>0</v>
      </c>
      <c r="I364" s="51">
        <v>0</v>
      </c>
      <c r="J364" s="52">
        <v>0</v>
      </c>
      <c r="K364" s="51">
        <v>0</v>
      </c>
      <c r="L364" s="51">
        <v>0</v>
      </c>
      <c r="M364" s="51">
        <v>0</v>
      </c>
      <c r="N364" s="51">
        <v>0</v>
      </c>
      <c r="O364" s="51">
        <v>0</v>
      </c>
      <c r="P364" s="51">
        <v>135272.82999999999</v>
      </c>
      <c r="Q364" s="51">
        <v>0</v>
      </c>
      <c r="R364" s="51">
        <v>0</v>
      </c>
      <c r="S364" s="51">
        <v>0</v>
      </c>
      <c r="T364" s="51">
        <v>0</v>
      </c>
    </row>
    <row r="365" spans="1:20" s="2" customFormat="1" ht="22.5" customHeight="1" x14ac:dyDescent="0.25">
      <c r="A365" s="73" t="s">
        <v>450</v>
      </c>
      <c r="B365" s="73"/>
      <c r="C365" s="47">
        <f>C366</f>
        <v>4627225.9000000004</v>
      </c>
      <c r="D365" s="47">
        <f t="shared" ref="D365:T365" si="94">D366</f>
        <v>0</v>
      </c>
      <c r="E365" s="47">
        <f t="shared" si="94"/>
        <v>0</v>
      </c>
      <c r="F365" s="47">
        <f t="shared" si="94"/>
        <v>0</v>
      </c>
      <c r="G365" s="47">
        <f t="shared" si="94"/>
        <v>0</v>
      </c>
      <c r="H365" s="47">
        <f t="shared" si="94"/>
        <v>0</v>
      </c>
      <c r="I365" s="47">
        <f t="shared" si="94"/>
        <v>0</v>
      </c>
      <c r="J365" s="48">
        <f t="shared" si="94"/>
        <v>0</v>
      </c>
      <c r="K365" s="47">
        <f t="shared" si="94"/>
        <v>0</v>
      </c>
      <c r="L365" s="47">
        <f t="shared" si="94"/>
        <v>0</v>
      </c>
      <c r="M365" s="47">
        <f t="shared" si="94"/>
        <v>0</v>
      </c>
      <c r="N365" s="47">
        <f t="shared" si="94"/>
        <v>0</v>
      </c>
      <c r="O365" s="47">
        <f t="shared" si="94"/>
        <v>0</v>
      </c>
      <c r="P365" s="47">
        <f t="shared" si="94"/>
        <v>0</v>
      </c>
      <c r="Q365" s="47">
        <f t="shared" si="94"/>
        <v>0</v>
      </c>
      <c r="R365" s="47">
        <f t="shared" si="94"/>
        <v>0</v>
      </c>
      <c r="S365" s="47">
        <f t="shared" si="94"/>
        <v>4627225.9000000004</v>
      </c>
      <c r="T365" s="47">
        <f t="shared" si="94"/>
        <v>0</v>
      </c>
    </row>
    <row r="366" spans="1:20" ht="22.5" customHeight="1" x14ac:dyDescent="0.25">
      <c r="A366" s="74">
        <v>1</v>
      </c>
      <c r="B366" s="50" t="s">
        <v>1017</v>
      </c>
      <c r="C366" s="51">
        <f>D366+K366+L366+M366+N366+O366+P366+Q366+R366+S366+T366</f>
        <v>4627225.9000000004</v>
      </c>
      <c r="D366" s="51">
        <f>SUM(E366:I366)</f>
        <v>0</v>
      </c>
      <c r="E366" s="51">
        <v>0</v>
      </c>
      <c r="F366" s="51">
        <v>0</v>
      </c>
      <c r="G366" s="51">
        <v>0</v>
      </c>
      <c r="H366" s="51">
        <v>0</v>
      </c>
      <c r="I366" s="51">
        <v>0</v>
      </c>
      <c r="J366" s="52">
        <v>0</v>
      </c>
      <c r="K366" s="51">
        <v>0</v>
      </c>
      <c r="L366" s="51">
        <v>0</v>
      </c>
      <c r="M366" s="51">
        <v>0</v>
      </c>
      <c r="N366" s="51">
        <v>0</v>
      </c>
      <c r="O366" s="51">
        <v>0</v>
      </c>
      <c r="P366" s="51">
        <v>0</v>
      </c>
      <c r="Q366" s="51">
        <v>0</v>
      </c>
      <c r="R366" s="51">
        <v>0</v>
      </c>
      <c r="S366" s="51">
        <v>4627225.9000000004</v>
      </c>
      <c r="T366" s="51">
        <v>0</v>
      </c>
    </row>
    <row r="367" spans="1:20" s="2" customFormat="1" ht="22.5" customHeight="1" x14ac:dyDescent="0.25">
      <c r="A367" s="73" t="s">
        <v>452</v>
      </c>
      <c r="B367" s="73"/>
      <c r="C367" s="47">
        <f>C368+C379+C384+C396</f>
        <v>54470836.5</v>
      </c>
      <c r="D367" s="47">
        <f t="shared" ref="D367:T367" si="95">D368+D379+D384+D396</f>
        <v>25233788.980000004</v>
      </c>
      <c r="E367" s="47">
        <f t="shared" si="95"/>
        <v>3205646.85</v>
      </c>
      <c r="F367" s="47">
        <f t="shared" si="95"/>
        <v>17897834.530000001</v>
      </c>
      <c r="G367" s="47">
        <f t="shared" si="95"/>
        <v>2103724</v>
      </c>
      <c r="H367" s="47">
        <f t="shared" si="95"/>
        <v>670194.19999999995</v>
      </c>
      <c r="I367" s="47">
        <f t="shared" si="95"/>
        <v>1356389.4</v>
      </c>
      <c r="J367" s="48">
        <f t="shared" si="95"/>
        <v>0</v>
      </c>
      <c r="K367" s="47">
        <f t="shared" si="95"/>
        <v>0</v>
      </c>
      <c r="L367" s="47">
        <f t="shared" si="95"/>
        <v>9591180</v>
      </c>
      <c r="M367" s="47">
        <f t="shared" si="95"/>
        <v>0</v>
      </c>
      <c r="N367" s="47">
        <f t="shared" si="95"/>
        <v>10847640.6</v>
      </c>
      <c r="O367" s="47">
        <f t="shared" si="95"/>
        <v>0</v>
      </c>
      <c r="P367" s="47">
        <f t="shared" si="95"/>
        <v>2977132.52</v>
      </c>
      <c r="Q367" s="47">
        <f t="shared" si="95"/>
        <v>0</v>
      </c>
      <c r="R367" s="47">
        <f t="shared" si="95"/>
        <v>0</v>
      </c>
      <c r="S367" s="47">
        <f t="shared" si="95"/>
        <v>5821094.4000000004</v>
      </c>
      <c r="T367" s="47">
        <f t="shared" si="95"/>
        <v>0</v>
      </c>
    </row>
    <row r="368" spans="1:20" s="2" customFormat="1" ht="22.5" customHeight="1" x14ac:dyDescent="0.25">
      <c r="A368" s="73" t="s">
        <v>453</v>
      </c>
      <c r="B368" s="73"/>
      <c r="C368" s="47">
        <f>SUM(C369:C378)</f>
        <v>14824127.130000001</v>
      </c>
      <c r="D368" s="47">
        <f t="shared" ref="D368:T368" si="96">SUM(D369:D378)</f>
        <v>7650646.1300000008</v>
      </c>
      <c r="E368" s="47">
        <f t="shared" si="96"/>
        <v>0</v>
      </c>
      <c r="F368" s="47">
        <f t="shared" si="96"/>
        <v>5859244.1300000008</v>
      </c>
      <c r="G368" s="47">
        <f t="shared" si="96"/>
        <v>1791402</v>
      </c>
      <c r="H368" s="47">
        <f t="shared" si="96"/>
        <v>0</v>
      </c>
      <c r="I368" s="47">
        <f t="shared" si="96"/>
        <v>0</v>
      </c>
      <c r="J368" s="48">
        <f t="shared" si="96"/>
        <v>0</v>
      </c>
      <c r="K368" s="47">
        <f t="shared" si="96"/>
        <v>0</v>
      </c>
      <c r="L368" s="47">
        <f t="shared" si="96"/>
        <v>0</v>
      </c>
      <c r="M368" s="47">
        <f t="shared" si="96"/>
        <v>0</v>
      </c>
      <c r="N368" s="47">
        <f t="shared" si="96"/>
        <v>0</v>
      </c>
      <c r="O368" s="47">
        <f t="shared" si="96"/>
        <v>0</v>
      </c>
      <c r="P368" s="47">
        <f t="shared" si="96"/>
        <v>1352386.6</v>
      </c>
      <c r="Q368" s="47">
        <f t="shared" si="96"/>
        <v>0</v>
      </c>
      <c r="R368" s="47">
        <f t="shared" si="96"/>
        <v>0</v>
      </c>
      <c r="S368" s="47">
        <f t="shared" si="96"/>
        <v>5821094.4000000004</v>
      </c>
      <c r="T368" s="47">
        <f t="shared" si="96"/>
        <v>0</v>
      </c>
    </row>
    <row r="369" spans="1:20" ht="22.5" customHeight="1" x14ac:dyDescent="0.25">
      <c r="A369" s="74">
        <v>1</v>
      </c>
      <c r="B369" s="50" t="s">
        <v>454</v>
      </c>
      <c r="C369" s="51">
        <f t="shared" ref="C369:C378" si="97">D369+K369+L369+M369+N369+O369+P369+Q369+R369+S369+T369</f>
        <v>1791402</v>
      </c>
      <c r="D369" s="51">
        <f t="shared" ref="D369:D378" si="98">SUM(E369:I369)</f>
        <v>1791402</v>
      </c>
      <c r="E369" s="51">
        <v>0</v>
      </c>
      <c r="F369" s="51">
        <v>0</v>
      </c>
      <c r="G369" s="51">
        <v>1791402</v>
      </c>
      <c r="H369" s="51">
        <v>0</v>
      </c>
      <c r="I369" s="51">
        <v>0</v>
      </c>
      <c r="J369" s="52">
        <v>0</v>
      </c>
      <c r="K369" s="51">
        <v>0</v>
      </c>
      <c r="L369" s="51">
        <v>0</v>
      </c>
      <c r="M369" s="51">
        <v>0</v>
      </c>
      <c r="N369" s="51">
        <v>0</v>
      </c>
      <c r="O369" s="51">
        <v>0</v>
      </c>
      <c r="P369" s="51">
        <v>0</v>
      </c>
      <c r="Q369" s="51">
        <v>0</v>
      </c>
      <c r="R369" s="51">
        <v>0</v>
      </c>
      <c r="S369" s="51">
        <v>0</v>
      </c>
      <c r="T369" s="51">
        <v>0</v>
      </c>
    </row>
    <row r="370" spans="1:20" ht="22.5" customHeight="1" x14ac:dyDescent="0.25">
      <c r="A370" s="74">
        <v>2</v>
      </c>
      <c r="B370" s="50" t="s">
        <v>455</v>
      </c>
      <c r="C370" s="51">
        <f t="shared" si="97"/>
        <v>4243800.53</v>
      </c>
      <c r="D370" s="51">
        <f t="shared" si="98"/>
        <v>4243800.53</v>
      </c>
      <c r="E370" s="51">
        <v>0</v>
      </c>
      <c r="F370" s="51">
        <v>4243800.53</v>
      </c>
      <c r="G370" s="51">
        <v>0</v>
      </c>
      <c r="H370" s="51">
        <v>0</v>
      </c>
      <c r="I370" s="51">
        <v>0</v>
      </c>
      <c r="J370" s="52">
        <v>0</v>
      </c>
      <c r="K370" s="51">
        <v>0</v>
      </c>
      <c r="L370" s="51">
        <v>0</v>
      </c>
      <c r="M370" s="51">
        <v>0</v>
      </c>
      <c r="N370" s="51">
        <v>0</v>
      </c>
      <c r="O370" s="51">
        <v>0</v>
      </c>
      <c r="P370" s="51">
        <v>0</v>
      </c>
      <c r="Q370" s="51">
        <v>0</v>
      </c>
      <c r="R370" s="51">
        <v>0</v>
      </c>
      <c r="S370" s="51">
        <v>0</v>
      </c>
      <c r="T370" s="51">
        <v>0</v>
      </c>
    </row>
    <row r="371" spans="1:20" ht="22.5" customHeight="1" x14ac:dyDescent="0.25">
      <c r="A371" s="74">
        <v>3</v>
      </c>
      <c r="B371" s="50" t="s">
        <v>1291</v>
      </c>
      <c r="C371" s="51">
        <f t="shared" si="97"/>
        <v>10536.32</v>
      </c>
      <c r="D371" s="51">
        <f t="shared" si="98"/>
        <v>0</v>
      </c>
      <c r="E371" s="51">
        <v>0</v>
      </c>
      <c r="F371" s="51">
        <v>0</v>
      </c>
      <c r="G371" s="51">
        <v>0</v>
      </c>
      <c r="H371" s="51">
        <v>0</v>
      </c>
      <c r="I371" s="51">
        <v>0</v>
      </c>
      <c r="J371" s="52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10536.32</v>
      </c>
      <c r="Q371" s="51">
        <v>0</v>
      </c>
      <c r="R371" s="51">
        <v>0</v>
      </c>
      <c r="S371" s="51">
        <v>0</v>
      </c>
      <c r="T371" s="51">
        <v>0</v>
      </c>
    </row>
    <row r="372" spans="1:20" ht="22.5" customHeight="1" x14ac:dyDescent="0.25">
      <c r="A372" s="74">
        <v>4</v>
      </c>
      <c r="B372" s="50" t="s">
        <v>1292</v>
      </c>
      <c r="C372" s="51">
        <f t="shared" si="97"/>
        <v>246533.78</v>
      </c>
      <c r="D372" s="51">
        <f t="shared" si="98"/>
        <v>0</v>
      </c>
      <c r="E372" s="51">
        <v>0</v>
      </c>
      <c r="F372" s="51">
        <v>0</v>
      </c>
      <c r="G372" s="51">
        <v>0</v>
      </c>
      <c r="H372" s="51">
        <v>0</v>
      </c>
      <c r="I372" s="51">
        <v>0</v>
      </c>
      <c r="J372" s="52">
        <v>0</v>
      </c>
      <c r="K372" s="51">
        <v>0</v>
      </c>
      <c r="L372" s="51">
        <v>0</v>
      </c>
      <c r="M372" s="51">
        <v>0</v>
      </c>
      <c r="N372" s="51">
        <v>0</v>
      </c>
      <c r="O372" s="51">
        <v>0</v>
      </c>
      <c r="P372" s="51">
        <v>246533.78</v>
      </c>
      <c r="Q372" s="51">
        <v>0</v>
      </c>
      <c r="R372" s="51">
        <v>0</v>
      </c>
      <c r="S372" s="51">
        <v>0</v>
      </c>
      <c r="T372" s="51">
        <v>0</v>
      </c>
    </row>
    <row r="373" spans="1:20" ht="24.75" customHeight="1" x14ac:dyDescent="0.25">
      <c r="A373" s="74">
        <v>5</v>
      </c>
      <c r="B373" s="50" t="s">
        <v>458</v>
      </c>
      <c r="C373" s="51">
        <f t="shared" si="97"/>
        <v>1615443.6</v>
      </c>
      <c r="D373" s="51">
        <f t="shared" si="98"/>
        <v>1615443.6</v>
      </c>
      <c r="E373" s="51">
        <v>0</v>
      </c>
      <c r="F373" s="51">
        <v>1615443.6</v>
      </c>
      <c r="G373" s="51">
        <v>0</v>
      </c>
      <c r="H373" s="51">
        <v>0</v>
      </c>
      <c r="I373" s="51">
        <v>0</v>
      </c>
      <c r="J373" s="52">
        <v>0</v>
      </c>
      <c r="K373" s="51">
        <v>0</v>
      </c>
      <c r="L373" s="51">
        <v>0</v>
      </c>
      <c r="M373" s="51">
        <v>0</v>
      </c>
      <c r="N373" s="51">
        <v>0</v>
      </c>
      <c r="O373" s="51">
        <v>0</v>
      </c>
      <c r="P373" s="51">
        <v>0</v>
      </c>
      <c r="Q373" s="51">
        <v>0</v>
      </c>
      <c r="R373" s="51">
        <v>0</v>
      </c>
      <c r="S373" s="51">
        <v>0</v>
      </c>
      <c r="T373" s="51">
        <v>0</v>
      </c>
    </row>
    <row r="374" spans="1:20" ht="22.5" customHeight="1" x14ac:dyDescent="0.25">
      <c r="A374" s="74">
        <v>6</v>
      </c>
      <c r="B374" s="50" t="s">
        <v>1293</v>
      </c>
      <c r="C374" s="51">
        <f t="shared" si="97"/>
        <v>253798.48</v>
      </c>
      <c r="D374" s="51">
        <f t="shared" si="98"/>
        <v>0</v>
      </c>
      <c r="E374" s="51">
        <v>0</v>
      </c>
      <c r="F374" s="51">
        <v>0</v>
      </c>
      <c r="G374" s="51">
        <v>0</v>
      </c>
      <c r="H374" s="51">
        <v>0</v>
      </c>
      <c r="I374" s="51">
        <v>0</v>
      </c>
      <c r="J374" s="52">
        <v>0</v>
      </c>
      <c r="K374" s="51">
        <v>0</v>
      </c>
      <c r="L374" s="51">
        <v>0</v>
      </c>
      <c r="M374" s="51">
        <v>0</v>
      </c>
      <c r="N374" s="51">
        <v>0</v>
      </c>
      <c r="O374" s="51">
        <v>0</v>
      </c>
      <c r="P374" s="51">
        <v>253798.48</v>
      </c>
      <c r="Q374" s="51">
        <v>0</v>
      </c>
      <c r="R374" s="51">
        <v>0</v>
      </c>
      <c r="S374" s="51">
        <v>0</v>
      </c>
      <c r="T374" s="51">
        <v>0</v>
      </c>
    </row>
    <row r="375" spans="1:20" ht="22.5" customHeight="1" x14ac:dyDescent="0.25">
      <c r="A375" s="74">
        <v>7</v>
      </c>
      <c r="B375" s="50" t="s">
        <v>1294</v>
      </c>
      <c r="C375" s="51">
        <f t="shared" si="97"/>
        <v>265933.75</v>
      </c>
      <c r="D375" s="51">
        <f t="shared" si="98"/>
        <v>0</v>
      </c>
      <c r="E375" s="51">
        <v>0</v>
      </c>
      <c r="F375" s="51">
        <v>0</v>
      </c>
      <c r="G375" s="51">
        <v>0</v>
      </c>
      <c r="H375" s="51">
        <v>0</v>
      </c>
      <c r="I375" s="51">
        <v>0</v>
      </c>
      <c r="J375" s="52">
        <v>0</v>
      </c>
      <c r="K375" s="51">
        <v>0</v>
      </c>
      <c r="L375" s="51">
        <v>0</v>
      </c>
      <c r="M375" s="51">
        <v>0</v>
      </c>
      <c r="N375" s="51">
        <v>0</v>
      </c>
      <c r="O375" s="51">
        <v>0</v>
      </c>
      <c r="P375" s="51">
        <v>265933.75</v>
      </c>
      <c r="Q375" s="51">
        <v>0</v>
      </c>
      <c r="R375" s="51">
        <v>0</v>
      </c>
      <c r="S375" s="51">
        <v>0</v>
      </c>
      <c r="T375" s="51">
        <v>0</v>
      </c>
    </row>
    <row r="376" spans="1:20" ht="22.5" customHeight="1" x14ac:dyDescent="0.25">
      <c r="A376" s="74">
        <v>8</v>
      </c>
      <c r="B376" s="50" t="s">
        <v>1295</v>
      </c>
      <c r="C376" s="51">
        <f t="shared" si="97"/>
        <v>233001.93</v>
      </c>
      <c r="D376" s="51">
        <f t="shared" si="98"/>
        <v>0</v>
      </c>
      <c r="E376" s="51">
        <v>0</v>
      </c>
      <c r="F376" s="51">
        <v>0</v>
      </c>
      <c r="G376" s="51">
        <v>0</v>
      </c>
      <c r="H376" s="51">
        <v>0</v>
      </c>
      <c r="I376" s="51">
        <v>0</v>
      </c>
      <c r="J376" s="52">
        <v>0</v>
      </c>
      <c r="K376" s="51">
        <v>0</v>
      </c>
      <c r="L376" s="51">
        <v>0</v>
      </c>
      <c r="M376" s="51">
        <v>0</v>
      </c>
      <c r="N376" s="51">
        <v>0</v>
      </c>
      <c r="O376" s="51">
        <v>0</v>
      </c>
      <c r="P376" s="51">
        <v>233001.93</v>
      </c>
      <c r="Q376" s="51">
        <v>0</v>
      </c>
      <c r="R376" s="51">
        <v>0</v>
      </c>
      <c r="S376" s="51">
        <v>0</v>
      </c>
      <c r="T376" s="51">
        <v>0</v>
      </c>
    </row>
    <row r="377" spans="1:20" ht="22.5" customHeight="1" x14ac:dyDescent="0.25">
      <c r="A377" s="74">
        <v>9</v>
      </c>
      <c r="B377" s="50" t="s">
        <v>1296</v>
      </c>
      <c r="C377" s="51">
        <f t="shared" si="97"/>
        <v>6032397.9800000004</v>
      </c>
      <c r="D377" s="51">
        <f t="shared" si="98"/>
        <v>0</v>
      </c>
      <c r="E377" s="51">
        <v>0</v>
      </c>
      <c r="F377" s="51">
        <v>0</v>
      </c>
      <c r="G377" s="51">
        <v>0</v>
      </c>
      <c r="H377" s="51">
        <v>0</v>
      </c>
      <c r="I377" s="51">
        <v>0</v>
      </c>
      <c r="J377" s="52">
        <v>0</v>
      </c>
      <c r="K377" s="51">
        <v>0</v>
      </c>
      <c r="L377" s="51">
        <v>0</v>
      </c>
      <c r="M377" s="51">
        <v>0</v>
      </c>
      <c r="N377" s="51">
        <v>0</v>
      </c>
      <c r="O377" s="51">
        <v>0</v>
      </c>
      <c r="P377" s="51">
        <v>211303.58</v>
      </c>
      <c r="Q377" s="51">
        <v>0</v>
      </c>
      <c r="R377" s="51">
        <v>0</v>
      </c>
      <c r="S377" s="51">
        <v>5821094.4000000004</v>
      </c>
      <c r="T377" s="51">
        <v>0</v>
      </c>
    </row>
    <row r="378" spans="1:20" ht="22.5" customHeight="1" x14ac:dyDescent="0.25">
      <c r="A378" s="74">
        <v>10</v>
      </c>
      <c r="B378" s="50" t="s">
        <v>1297</v>
      </c>
      <c r="C378" s="51">
        <f t="shared" si="97"/>
        <v>131278.76</v>
      </c>
      <c r="D378" s="51">
        <f t="shared" si="98"/>
        <v>0</v>
      </c>
      <c r="E378" s="51">
        <v>0</v>
      </c>
      <c r="F378" s="51">
        <v>0</v>
      </c>
      <c r="G378" s="51">
        <v>0</v>
      </c>
      <c r="H378" s="51">
        <v>0</v>
      </c>
      <c r="I378" s="51">
        <v>0</v>
      </c>
      <c r="J378" s="52">
        <v>0</v>
      </c>
      <c r="K378" s="51">
        <v>0</v>
      </c>
      <c r="L378" s="51">
        <v>0</v>
      </c>
      <c r="M378" s="51">
        <v>0</v>
      </c>
      <c r="N378" s="51">
        <v>0</v>
      </c>
      <c r="O378" s="51">
        <v>0</v>
      </c>
      <c r="P378" s="51">
        <v>131278.76</v>
      </c>
      <c r="Q378" s="51">
        <v>0</v>
      </c>
      <c r="R378" s="51">
        <v>0</v>
      </c>
      <c r="S378" s="51">
        <v>0</v>
      </c>
      <c r="T378" s="51">
        <v>0</v>
      </c>
    </row>
    <row r="379" spans="1:20" s="2" customFormat="1" ht="22.5" customHeight="1" x14ac:dyDescent="0.25">
      <c r="A379" s="73" t="s">
        <v>464</v>
      </c>
      <c r="B379" s="73"/>
      <c r="C379" s="47">
        <f>SUM(C380:C383)</f>
        <v>14499387.379999999</v>
      </c>
      <c r="D379" s="47">
        <f t="shared" ref="D379:T379" si="99">SUM(D380:D383)</f>
        <v>3001710.2</v>
      </c>
      <c r="E379" s="47">
        <f t="shared" si="99"/>
        <v>0</v>
      </c>
      <c r="F379" s="47">
        <f t="shared" si="99"/>
        <v>3001710.2</v>
      </c>
      <c r="G379" s="47">
        <f t="shared" si="99"/>
        <v>0</v>
      </c>
      <c r="H379" s="47">
        <f t="shared" si="99"/>
        <v>0</v>
      </c>
      <c r="I379" s="47">
        <f t="shared" si="99"/>
        <v>0</v>
      </c>
      <c r="J379" s="48">
        <f t="shared" si="99"/>
        <v>0</v>
      </c>
      <c r="K379" s="47">
        <f t="shared" si="99"/>
        <v>0</v>
      </c>
      <c r="L379" s="47">
        <f t="shared" si="99"/>
        <v>0</v>
      </c>
      <c r="M379" s="47">
        <f t="shared" si="99"/>
        <v>0</v>
      </c>
      <c r="N379" s="47">
        <f t="shared" si="99"/>
        <v>10847640.6</v>
      </c>
      <c r="O379" s="47">
        <f t="shared" si="99"/>
        <v>0</v>
      </c>
      <c r="P379" s="47">
        <f t="shared" si="99"/>
        <v>650036.57999999996</v>
      </c>
      <c r="Q379" s="47">
        <f t="shared" si="99"/>
        <v>0</v>
      </c>
      <c r="R379" s="47">
        <f t="shared" si="99"/>
        <v>0</v>
      </c>
      <c r="S379" s="47">
        <f t="shared" si="99"/>
        <v>0</v>
      </c>
      <c r="T379" s="47">
        <f t="shared" si="99"/>
        <v>0</v>
      </c>
    </row>
    <row r="380" spans="1:20" ht="22.5" customHeight="1" x14ac:dyDescent="0.25">
      <c r="A380" s="74">
        <v>1</v>
      </c>
      <c r="B380" s="50" t="s">
        <v>1298</v>
      </c>
      <c r="C380" s="51">
        <f t="shared" ref="C380:C383" si="100">D380+K380+L380+M380+N380+O380+P380+Q380+R380+S380+T380</f>
        <v>8090556.5800000001</v>
      </c>
      <c r="D380" s="51">
        <f t="shared" ref="D380:D383" si="101">SUM(E380:I380)</f>
        <v>0</v>
      </c>
      <c r="E380" s="51">
        <v>0</v>
      </c>
      <c r="F380" s="51">
        <v>0</v>
      </c>
      <c r="G380" s="51">
        <v>0</v>
      </c>
      <c r="H380" s="51">
        <v>0</v>
      </c>
      <c r="I380" s="51">
        <v>0</v>
      </c>
      <c r="J380" s="52">
        <v>0</v>
      </c>
      <c r="K380" s="51">
        <v>0</v>
      </c>
      <c r="L380" s="51">
        <v>0</v>
      </c>
      <c r="M380" s="51">
        <v>0</v>
      </c>
      <c r="N380" s="51">
        <v>7788151.7999999998</v>
      </c>
      <c r="O380" s="51">
        <v>0</v>
      </c>
      <c r="P380" s="51">
        <v>302404.78000000003</v>
      </c>
      <c r="Q380" s="51">
        <v>0</v>
      </c>
      <c r="R380" s="51">
        <v>0</v>
      </c>
      <c r="S380" s="51">
        <v>0</v>
      </c>
      <c r="T380" s="51">
        <v>0</v>
      </c>
    </row>
    <row r="381" spans="1:20" ht="22.5" customHeight="1" x14ac:dyDescent="0.25">
      <c r="A381" s="74">
        <v>2</v>
      </c>
      <c r="B381" s="50" t="s">
        <v>1299</v>
      </c>
      <c r="C381" s="51">
        <f t="shared" si="100"/>
        <v>1850570.9700000002</v>
      </c>
      <c r="D381" s="51">
        <f t="shared" si="101"/>
        <v>1734464.6</v>
      </c>
      <c r="E381" s="51">
        <v>0</v>
      </c>
      <c r="F381" s="51">
        <v>1734464.6</v>
      </c>
      <c r="G381" s="51">
        <v>0</v>
      </c>
      <c r="H381" s="51">
        <v>0</v>
      </c>
      <c r="I381" s="51">
        <v>0</v>
      </c>
      <c r="J381" s="52">
        <v>0</v>
      </c>
      <c r="K381" s="51">
        <v>0</v>
      </c>
      <c r="L381" s="51">
        <v>0</v>
      </c>
      <c r="M381" s="51">
        <v>0</v>
      </c>
      <c r="N381" s="51">
        <v>0</v>
      </c>
      <c r="O381" s="51">
        <v>0</v>
      </c>
      <c r="P381" s="51">
        <v>116106.37</v>
      </c>
      <c r="Q381" s="51">
        <v>0</v>
      </c>
      <c r="R381" s="51">
        <v>0</v>
      </c>
      <c r="S381" s="51">
        <v>0</v>
      </c>
      <c r="T381" s="51">
        <v>0</v>
      </c>
    </row>
    <row r="382" spans="1:20" ht="24" customHeight="1" x14ac:dyDescent="0.25">
      <c r="A382" s="74">
        <v>3</v>
      </c>
      <c r="B382" s="50" t="s">
        <v>1300</v>
      </c>
      <c r="C382" s="51">
        <f t="shared" si="100"/>
        <v>1379311.6900000002</v>
      </c>
      <c r="D382" s="51">
        <f t="shared" si="101"/>
        <v>1267245.6000000001</v>
      </c>
      <c r="E382" s="51">
        <v>0</v>
      </c>
      <c r="F382" s="51">
        <v>1267245.6000000001</v>
      </c>
      <c r="G382" s="51">
        <v>0</v>
      </c>
      <c r="H382" s="51">
        <v>0</v>
      </c>
      <c r="I382" s="51">
        <v>0</v>
      </c>
      <c r="J382" s="52">
        <v>0</v>
      </c>
      <c r="K382" s="51">
        <v>0</v>
      </c>
      <c r="L382" s="51">
        <v>0</v>
      </c>
      <c r="M382" s="51">
        <v>0</v>
      </c>
      <c r="N382" s="51">
        <v>0</v>
      </c>
      <c r="O382" s="51">
        <v>0</v>
      </c>
      <c r="P382" s="51">
        <v>112066.09</v>
      </c>
      <c r="Q382" s="51">
        <v>0</v>
      </c>
      <c r="R382" s="51">
        <v>0</v>
      </c>
      <c r="S382" s="51">
        <v>0</v>
      </c>
      <c r="T382" s="51">
        <v>0</v>
      </c>
    </row>
    <row r="383" spans="1:20" ht="24" customHeight="1" x14ac:dyDescent="0.25">
      <c r="A383" s="74">
        <v>4</v>
      </c>
      <c r="B383" s="50" t="s">
        <v>1301</v>
      </c>
      <c r="C383" s="51">
        <f t="shared" si="100"/>
        <v>3178948.1399999997</v>
      </c>
      <c r="D383" s="51">
        <f t="shared" si="101"/>
        <v>0</v>
      </c>
      <c r="E383" s="51">
        <v>0</v>
      </c>
      <c r="F383" s="51">
        <v>0</v>
      </c>
      <c r="G383" s="51">
        <v>0</v>
      </c>
      <c r="H383" s="51">
        <v>0</v>
      </c>
      <c r="I383" s="51">
        <v>0</v>
      </c>
      <c r="J383" s="52">
        <v>0</v>
      </c>
      <c r="K383" s="51">
        <v>0</v>
      </c>
      <c r="L383" s="51">
        <v>0</v>
      </c>
      <c r="M383" s="51">
        <v>0</v>
      </c>
      <c r="N383" s="51">
        <v>3059488.8</v>
      </c>
      <c r="O383" s="51">
        <v>0</v>
      </c>
      <c r="P383" s="51">
        <v>119459.34</v>
      </c>
      <c r="Q383" s="51">
        <v>0</v>
      </c>
      <c r="R383" s="51">
        <v>0</v>
      </c>
      <c r="S383" s="51">
        <v>0</v>
      </c>
      <c r="T383" s="51">
        <v>0</v>
      </c>
    </row>
    <row r="384" spans="1:20" s="2" customFormat="1" ht="24" customHeight="1" x14ac:dyDescent="0.25">
      <c r="A384" s="73" t="s">
        <v>469</v>
      </c>
      <c r="B384" s="73"/>
      <c r="C384" s="47">
        <f>SUM(C385:C395)</f>
        <v>25082780.399999999</v>
      </c>
      <c r="D384" s="47">
        <f t="shared" ref="D384:T384" si="102">SUM(D385:D395)</f>
        <v>14581432.65</v>
      </c>
      <c r="E384" s="47">
        <f t="shared" si="102"/>
        <v>3205646.85</v>
      </c>
      <c r="F384" s="47">
        <f t="shared" si="102"/>
        <v>9036880.1999999993</v>
      </c>
      <c r="G384" s="47">
        <f t="shared" si="102"/>
        <v>312322</v>
      </c>
      <c r="H384" s="47">
        <f t="shared" si="102"/>
        <v>670194.19999999995</v>
      </c>
      <c r="I384" s="47">
        <f t="shared" si="102"/>
        <v>1356389.4</v>
      </c>
      <c r="J384" s="48">
        <f t="shared" si="102"/>
        <v>0</v>
      </c>
      <c r="K384" s="47">
        <f t="shared" si="102"/>
        <v>0</v>
      </c>
      <c r="L384" s="47">
        <f t="shared" si="102"/>
        <v>9591180</v>
      </c>
      <c r="M384" s="47">
        <f t="shared" si="102"/>
        <v>0</v>
      </c>
      <c r="N384" s="47">
        <f t="shared" si="102"/>
        <v>0</v>
      </c>
      <c r="O384" s="47">
        <f t="shared" si="102"/>
        <v>0</v>
      </c>
      <c r="P384" s="47">
        <f t="shared" si="102"/>
        <v>910167.75</v>
      </c>
      <c r="Q384" s="47">
        <f t="shared" si="102"/>
        <v>0</v>
      </c>
      <c r="R384" s="47">
        <f t="shared" si="102"/>
        <v>0</v>
      </c>
      <c r="S384" s="47">
        <f t="shared" si="102"/>
        <v>0</v>
      </c>
      <c r="T384" s="47">
        <f t="shared" si="102"/>
        <v>0</v>
      </c>
    </row>
    <row r="385" spans="1:20" ht="22.5" customHeight="1" x14ac:dyDescent="0.25">
      <c r="A385" s="74">
        <v>1</v>
      </c>
      <c r="B385" s="50" t="s">
        <v>1018</v>
      </c>
      <c r="C385" s="51">
        <f t="shared" ref="C385:C395" si="103">D385+K385+L385+M385+N385+O385+P385+Q385+R385+S385+T385</f>
        <v>1051027.6000000001</v>
      </c>
      <c r="D385" s="51">
        <f t="shared" ref="D385:D395" si="104">SUM(E385:I385)</f>
        <v>1051027.6000000001</v>
      </c>
      <c r="E385" s="51">
        <v>0</v>
      </c>
      <c r="F385" s="51">
        <v>0</v>
      </c>
      <c r="G385" s="51">
        <v>312322</v>
      </c>
      <c r="H385" s="51">
        <v>244320.2</v>
      </c>
      <c r="I385" s="51">
        <v>494385.4</v>
      </c>
      <c r="J385" s="52">
        <v>0</v>
      </c>
      <c r="K385" s="51">
        <v>0</v>
      </c>
      <c r="L385" s="51">
        <v>0</v>
      </c>
      <c r="M385" s="51">
        <v>0</v>
      </c>
      <c r="N385" s="51">
        <v>0</v>
      </c>
      <c r="O385" s="51">
        <v>0</v>
      </c>
      <c r="P385" s="51">
        <v>0</v>
      </c>
      <c r="Q385" s="51">
        <v>0</v>
      </c>
      <c r="R385" s="51">
        <v>0</v>
      </c>
      <c r="S385" s="51">
        <v>0</v>
      </c>
      <c r="T385" s="51">
        <v>0</v>
      </c>
    </row>
    <row r="386" spans="1:20" ht="22.5" customHeight="1" x14ac:dyDescent="0.25">
      <c r="A386" s="74">
        <v>2</v>
      </c>
      <c r="B386" s="50" t="s">
        <v>1302</v>
      </c>
      <c r="C386" s="51">
        <f t="shared" si="103"/>
        <v>2209333.37</v>
      </c>
      <c r="D386" s="51">
        <f t="shared" si="104"/>
        <v>1969524</v>
      </c>
      <c r="E386" s="51">
        <v>345624</v>
      </c>
      <c r="F386" s="51">
        <v>1022449.2</v>
      </c>
      <c r="G386" s="51">
        <v>0</v>
      </c>
      <c r="H386" s="51">
        <v>214572</v>
      </c>
      <c r="I386" s="51">
        <v>386878.8</v>
      </c>
      <c r="J386" s="52">
        <v>0</v>
      </c>
      <c r="K386" s="51">
        <v>0</v>
      </c>
      <c r="L386" s="51">
        <v>0</v>
      </c>
      <c r="M386" s="51">
        <v>0</v>
      </c>
      <c r="N386" s="51">
        <v>0</v>
      </c>
      <c r="O386" s="51">
        <v>0</v>
      </c>
      <c r="P386" s="51">
        <v>239809.37</v>
      </c>
      <c r="Q386" s="51">
        <v>0</v>
      </c>
      <c r="R386" s="51">
        <v>0</v>
      </c>
      <c r="S386" s="51">
        <v>0</v>
      </c>
      <c r="T386" s="51">
        <v>0</v>
      </c>
    </row>
    <row r="387" spans="1:20" ht="22.5" customHeight="1" x14ac:dyDescent="0.25">
      <c r="A387" s="74">
        <v>3</v>
      </c>
      <c r="B387" s="50" t="s">
        <v>1019</v>
      </c>
      <c r="C387" s="51">
        <f t="shared" si="103"/>
        <v>465789.4</v>
      </c>
      <c r="D387" s="51">
        <f t="shared" si="104"/>
        <v>465789.4</v>
      </c>
      <c r="E387" s="51">
        <v>465789.4</v>
      </c>
      <c r="F387" s="51">
        <v>0</v>
      </c>
      <c r="G387" s="51">
        <v>0</v>
      </c>
      <c r="H387" s="51">
        <v>0</v>
      </c>
      <c r="I387" s="51">
        <v>0</v>
      </c>
      <c r="J387" s="52">
        <v>0</v>
      </c>
      <c r="K387" s="51">
        <v>0</v>
      </c>
      <c r="L387" s="51">
        <v>0</v>
      </c>
      <c r="M387" s="51">
        <v>0</v>
      </c>
      <c r="N387" s="51">
        <v>0</v>
      </c>
      <c r="O387" s="51">
        <v>0</v>
      </c>
      <c r="P387" s="51">
        <v>0</v>
      </c>
      <c r="Q387" s="51">
        <v>0</v>
      </c>
      <c r="R387" s="51">
        <v>0</v>
      </c>
      <c r="S387" s="51">
        <v>0</v>
      </c>
      <c r="T387" s="51">
        <v>0</v>
      </c>
    </row>
    <row r="388" spans="1:20" ht="22.5" customHeight="1" x14ac:dyDescent="0.25">
      <c r="A388" s="74">
        <v>4</v>
      </c>
      <c r="B388" s="50" t="s">
        <v>1020</v>
      </c>
      <c r="C388" s="51">
        <f t="shared" si="103"/>
        <v>2803183</v>
      </c>
      <c r="D388" s="51">
        <f t="shared" si="104"/>
        <v>2803183</v>
      </c>
      <c r="E388" s="51">
        <v>0</v>
      </c>
      <c r="F388" s="51">
        <v>2803183</v>
      </c>
      <c r="G388" s="51">
        <v>0</v>
      </c>
      <c r="H388" s="51">
        <v>0</v>
      </c>
      <c r="I388" s="51">
        <v>0</v>
      </c>
      <c r="J388" s="52">
        <v>0</v>
      </c>
      <c r="K388" s="51">
        <v>0</v>
      </c>
      <c r="L388" s="51">
        <v>0</v>
      </c>
      <c r="M388" s="51">
        <v>0</v>
      </c>
      <c r="N388" s="51">
        <v>0</v>
      </c>
      <c r="O388" s="51">
        <v>0</v>
      </c>
      <c r="P388" s="51">
        <v>0</v>
      </c>
      <c r="Q388" s="51">
        <v>0</v>
      </c>
      <c r="R388" s="51">
        <v>0</v>
      </c>
      <c r="S388" s="51">
        <v>0</v>
      </c>
      <c r="T388" s="51">
        <v>0</v>
      </c>
    </row>
    <row r="389" spans="1:20" ht="22.5" customHeight="1" x14ac:dyDescent="0.25">
      <c r="A389" s="74">
        <v>5</v>
      </c>
      <c r="B389" s="50" t="s">
        <v>1303</v>
      </c>
      <c r="C389" s="51">
        <f t="shared" si="103"/>
        <v>1916889.74</v>
      </c>
      <c r="D389" s="51">
        <f t="shared" si="104"/>
        <v>1670973.65</v>
      </c>
      <c r="E389" s="51">
        <v>310238.84999999998</v>
      </c>
      <c r="F389" s="51">
        <v>674307.6</v>
      </c>
      <c r="G389" s="51">
        <v>0</v>
      </c>
      <c r="H389" s="51">
        <v>211302</v>
      </c>
      <c r="I389" s="51">
        <v>475125.2</v>
      </c>
      <c r="J389" s="52">
        <v>0</v>
      </c>
      <c r="K389" s="51">
        <v>0</v>
      </c>
      <c r="L389" s="51">
        <v>0</v>
      </c>
      <c r="M389" s="51">
        <v>0</v>
      </c>
      <c r="N389" s="51">
        <v>0</v>
      </c>
      <c r="O389" s="51">
        <v>0</v>
      </c>
      <c r="P389" s="51">
        <v>245916.09</v>
      </c>
      <c r="Q389" s="51">
        <v>0</v>
      </c>
      <c r="R389" s="51">
        <v>0</v>
      </c>
      <c r="S389" s="51">
        <v>0</v>
      </c>
      <c r="T389" s="51">
        <v>0</v>
      </c>
    </row>
    <row r="390" spans="1:20" ht="22.5" customHeight="1" x14ac:dyDescent="0.25">
      <c r="A390" s="74">
        <v>6</v>
      </c>
      <c r="B390" s="50" t="s">
        <v>475</v>
      </c>
      <c r="C390" s="51">
        <f t="shared" si="103"/>
        <v>2083994.6</v>
      </c>
      <c r="D390" s="51">
        <f t="shared" si="104"/>
        <v>2083994.6</v>
      </c>
      <c r="E390" s="51">
        <v>2083994.6</v>
      </c>
      <c r="F390" s="51">
        <v>0</v>
      </c>
      <c r="G390" s="51">
        <v>0</v>
      </c>
      <c r="H390" s="51">
        <v>0</v>
      </c>
      <c r="I390" s="51">
        <v>0</v>
      </c>
      <c r="J390" s="52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</row>
    <row r="391" spans="1:20" ht="22.5" customHeight="1" x14ac:dyDescent="0.25">
      <c r="A391" s="74">
        <v>7</v>
      </c>
      <c r="B391" s="50" t="s">
        <v>1021</v>
      </c>
      <c r="C391" s="51">
        <f t="shared" si="103"/>
        <v>2788013</v>
      </c>
      <c r="D391" s="51">
        <f t="shared" si="104"/>
        <v>2788013</v>
      </c>
      <c r="E391" s="51">
        <v>0</v>
      </c>
      <c r="F391" s="51">
        <v>2788013</v>
      </c>
      <c r="G391" s="51">
        <v>0</v>
      </c>
      <c r="H391" s="51">
        <v>0</v>
      </c>
      <c r="I391" s="51">
        <v>0</v>
      </c>
      <c r="J391" s="52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</row>
    <row r="392" spans="1:20" ht="22.5" customHeight="1" x14ac:dyDescent="0.25">
      <c r="A392" s="74">
        <v>8</v>
      </c>
      <c r="B392" s="50" t="s">
        <v>1304</v>
      </c>
      <c r="C392" s="51">
        <f t="shared" si="103"/>
        <v>161744.21</v>
      </c>
      <c r="D392" s="51">
        <f t="shared" si="104"/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  <c r="J392" s="52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161744.21</v>
      </c>
      <c r="Q392" s="51">
        <v>0</v>
      </c>
      <c r="R392" s="51">
        <v>0</v>
      </c>
      <c r="S392" s="51">
        <v>0</v>
      </c>
      <c r="T392" s="51">
        <v>0</v>
      </c>
    </row>
    <row r="393" spans="1:20" ht="22.5" customHeight="1" x14ac:dyDescent="0.25">
      <c r="A393" s="74">
        <v>9</v>
      </c>
      <c r="B393" s="50" t="s">
        <v>1305</v>
      </c>
      <c r="C393" s="51">
        <f t="shared" si="103"/>
        <v>262698.08</v>
      </c>
      <c r="D393" s="51">
        <f t="shared" si="104"/>
        <v>0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2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262698.08</v>
      </c>
      <c r="Q393" s="51">
        <v>0</v>
      </c>
      <c r="R393" s="51">
        <v>0</v>
      </c>
      <c r="S393" s="51">
        <v>0</v>
      </c>
      <c r="T393" s="51">
        <v>0</v>
      </c>
    </row>
    <row r="394" spans="1:20" ht="22.5" customHeight="1" x14ac:dyDescent="0.25">
      <c r="A394" s="74">
        <v>10</v>
      </c>
      <c r="B394" s="50" t="s">
        <v>1022</v>
      </c>
      <c r="C394" s="51">
        <f t="shared" si="103"/>
        <v>1748927.4</v>
      </c>
      <c r="D394" s="51">
        <f t="shared" si="104"/>
        <v>1748927.4</v>
      </c>
      <c r="E394" s="51">
        <v>0</v>
      </c>
      <c r="F394" s="51">
        <v>1748927.4</v>
      </c>
      <c r="G394" s="51">
        <v>0</v>
      </c>
      <c r="H394" s="51">
        <v>0</v>
      </c>
      <c r="I394" s="51">
        <v>0</v>
      </c>
      <c r="J394" s="52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</row>
    <row r="395" spans="1:20" ht="22.5" customHeight="1" x14ac:dyDescent="0.25">
      <c r="A395" s="74">
        <v>11</v>
      </c>
      <c r="B395" s="50" t="s">
        <v>1306</v>
      </c>
      <c r="C395" s="51">
        <f t="shared" si="103"/>
        <v>9591180</v>
      </c>
      <c r="D395" s="51">
        <f t="shared" si="104"/>
        <v>0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2">
        <v>0</v>
      </c>
      <c r="K395" s="51">
        <v>0</v>
      </c>
      <c r="L395" s="51">
        <v>9591180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</row>
    <row r="396" spans="1:20" s="2" customFormat="1" ht="22.5" customHeight="1" x14ac:dyDescent="0.25">
      <c r="A396" s="73" t="s">
        <v>482</v>
      </c>
      <c r="B396" s="73"/>
      <c r="C396" s="47">
        <f>C397</f>
        <v>64541.59</v>
      </c>
      <c r="D396" s="47">
        <f t="shared" ref="D396:T396" si="105">D397</f>
        <v>0</v>
      </c>
      <c r="E396" s="47">
        <f t="shared" si="105"/>
        <v>0</v>
      </c>
      <c r="F396" s="47">
        <f t="shared" si="105"/>
        <v>0</v>
      </c>
      <c r="G396" s="47">
        <f t="shared" si="105"/>
        <v>0</v>
      </c>
      <c r="H396" s="47">
        <f t="shared" si="105"/>
        <v>0</v>
      </c>
      <c r="I396" s="47">
        <f t="shared" si="105"/>
        <v>0</v>
      </c>
      <c r="J396" s="48">
        <f t="shared" si="105"/>
        <v>0</v>
      </c>
      <c r="K396" s="47">
        <f t="shared" si="105"/>
        <v>0</v>
      </c>
      <c r="L396" s="47">
        <f t="shared" si="105"/>
        <v>0</v>
      </c>
      <c r="M396" s="47">
        <f t="shared" si="105"/>
        <v>0</v>
      </c>
      <c r="N396" s="47">
        <f t="shared" si="105"/>
        <v>0</v>
      </c>
      <c r="O396" s="47">
        <f t="shared" si="105"/>
        <v>0</v>
      </c>
      <c r="P396" s="47">
        <f t="shared" si="105"/>
        <v>64541.59</v>
      </c>
      <c r="Q396" s="47">
        <f t="shared" si="105"/>
        <v>0</v>
      </c>
      <c r="R396" s="47">
        <f t="shared" si="105"/>
        <v>0</v>
      </c>
      <c r="S396" s="47">
        <f t="shared" si="105"/>
        <v>0</v>
      </c>
      <c r="T396" s="47">
        <f t="shared" si="105"/>
        <v>0</v>
      </c>
    </row>
    <row r="397" spans="1:20" ht="22.5" customHeight="1" x14ac:dyDescent="0.25">
      <c r="A397" s="74">
        <v>1</v>
      </c>
      <c r="B397" s="50" t="s">
        <v>1307</v>
      </c>
      <c r="C397" s="51">
        <f>D397+K397+L397+M397+N397+O397+P397+Q397+R397+S397+T397</f>
        <v>64541.59</v>
      </c>
      <c r="D397" s="51">
        <f>SUM(E397:I397)</f>
        <v>0</v>
      </c>
      <c r="E397" s="51">
        <v>0</v>
      </c>
      <c r="F397" s="51">
        <v>0</v>
      </c>
      <c r="G397" s="51">
        <v>0</v>
      </c>
      <c r="H397" s="51">
        <v>0</v>
      </c>
      <c r="I397" s="51">
        <v>0</v>
      </c>
      <c r="J397" s="52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64541.59</v>
      </c>
      <c r="Q397" s="51">
        <v>0</v>
      </c>
      <c r="R397" s="51">
        <v>0</v>
      </c>
      <c r="S397" s="51">
        <v>0</v>
      </c>
      <c r="T397" s="51">
        <v>0</v>
      </c>
    </row>
    <row r="398" spans="1:20" s="1" customFormat="1" ht="23.25" customHeight="1" x14ac:dyDescent="0.25">
      <c r="A398" s="71" t="s">
        <v>485</v>
      </c>
      <c r="B398" s="71"/>
      <c r="C398" s="75"/>
      <c r="D398" s="75"/>
      <c r="E398" s="75"/>
      <c r="F398" s="75"/>
      <c r="G398" s="75"/>
      <c r="H398" s="75"/>
      <c r="I398" s="75"/>
      <c r="J398" s="76"/>
      <c r="K398" s="75"/>
      <c r="L398" s="75"/>
      <c r="M398" s="75"/>
      <c r="N398" s="75"/>
      <c r="O398" s="75"/>
      <c r="P398" s="75"/>
      <c r="Q398" s="75"/>
      <c r="R398" s="75"/>
      <c r="S398" s="75"/>
      <c r="T398" s="75"/>
    </row>
    <row r="399" spans="1:20" s="2" customFormat="1" ht="22.5" customHeight="1" x14ac:dyDescent="0.25">
      <c r="A399" s="73" t="s">
        <v>486</v>
      </c>
      <c r="B399" s="73"/>
      <c r="C399" s="47">
        <f>C400+C527+C530+C536+C540+C548+C623+C636+C649+C658+C660+C663+C666+C702+C719+C722+C727+C743+C748+C756+C786+C807</f>
        <v>885053006.8499999</v>
      </c>
      <c r="D399" s="47">
        <f>D400+D527+D530+D536+D540+D548+D623+D636+D649+D658+D660+D663+D666+D702+D719+D722+D727+D743+D748+D756+D786+D807</f>
        <v>265051302.71000004</v>
      </c>
      <c r="E399" s="47">
        <f>E400+E527+E530+E536+E540+E548+E623+E636+E649+E658+E660+E663+E666+E702+E719+E722+E727+E743+E748+E756+E786+E807</f>
        <v>49731897.169999994</v>
      </c>
      <c r="F399" s="47">
        <f>F400+F527+F530+F536+F540+F548+F623+F636+F649+F658+F660+F663+F666+F702+F719+F722+F727+F743+F748+F756+F786+F807</f>
        <v>134231710.5</v>
      </c>
      <c r="G399" s="47">
        <f>G400+G527+G530+G536+G540+G548+G623+G636+G649+G658+G660+G663+G666+G702+G719+G722+G727+G743+G748+G756+G786+G807</f>
        <v>41774126.07</v>
      </c>
      <c r="H399" s="47">
        <f>H400+H527+H530+H536+H540+H548+H623+H636+H649+H658+H660+H663+H666+H702+H719+H722+H727+H743+H748+H756+H786+H807</f>
        <v>27105678.979999989</v>
      </c>
      <c r="I399" s="47">
        <f>I400+I527+I530+I536+I540+I548+I623+I636+I649+I658+I660+I663+I666+I702+I719+I722+I727+I743+I748+I756+I786+I807</f>
        <v>12298889.99</v>
      </c>
      <c r="J399" s="48">
        <f>J400+J527+J530+J536+J540+J548+J623+J636+J649+J658+J660+J663+J666+J702+J719+J722+J727+J743+J748+J756+J786+J807</f>
        <v>13</v>
      </c>
      <c r="K399" s="47">
        <f>K400+K527+K530+K536+K540+K548+K623+K636+K649+K658+K660+K663+K666+K702+K719+K722+K727+K743+K748+K756+K786+K807</f>
        <v>28316668.509999998</v>
      </c>
      <c r="L399" s="47">
        <f>L400+L527+L530+L536+L540+L548+L623+L636+L649+L658+L660+L663+L666+L702+L719+L722+L727+L743+L748+L756+L786+L807</f>
        <v>258273681.47000003</v>
      </c>
      <c r="M399" s="47">
        <f>M400+M527+M530+M536+M540+M548+M623+M636+M649+M658+M660+M663+M666+M702+M719+M722+M727+M743+M748+M756+M786+M807</f>
        <v>2263136.9699999997</v>
      </c>
      <c r="N399" s="47">
        <f>N400+N527+N530+N536+N540+N548+N623+N636+N649+N658+N660+N663+N666+N702+N719+N722+N727+N743+N748+N756+N786+N807</f>
        <v>231762439.79999998</v>
      </c>
      <c r="O399" s="47">
        <f>O400+O527+O530+O536+O540+O548+O623+O636+O649+O658+O660+O663+O666+O702+O719+O722+O727+O743+O748+O756+O786+O807</f>
        <v>1279226.3999999999</v>
      </c>
      <c r="P399" s="47">
        <f>P400+P527+P530+P536+P540+P548+P623+P636+P649+P658+P660+P663+P666+P702+P719+P722+P727+P743+P748+P756+P786+P807</f>
        <v>26649198.529999994</v>
      </c>
      <c r="Q399" s="47">
        <f>Q400+Q527+Q530+Q536+Q540+Q548+Q623+Q636+Q649+Q658+Q660+Q663+Q666+Q702+Q719+Q722+Q727+Q743+Q748+Q756+Q786+Q807</f>
        <v>0</v>
      </c>
      <c r="R399" s="47">
        <f>R400+R527+R530+R536+R540+R548+R623+R636+R649+R658+R660+R663+R666+R702+R719+R722+R727+R743+R748+R756+R786+R807</f>
        <v>0</v>
      </c>
      <c r="S399" s="47">
        <f>S400+S527+S530+S536+S540+S548+S623+S636+S649+S658+S660+S663+S666+S702+S719+S722+S727+S743+S748+S756+S786+S807</f>
        <v>71457352.460000008</v>
      </c>
      <c r="T399" s="47">
        <f>T400+T527+T530+T536+T540+T548+T623+T636+T649+T658+T660+T663+T666+T702+T719+T722+T727+T743+T748+T756+T786+T807</f>
        <v>0</v>
      </c>
    </row>
    <row r="400" spans="1:20" s="2" customFormat="1" ht="22.5" customHeight="1" x14ac:dyDescent="0.25">
      <c r="A400" s="73" t="s">
        <v>487</v>
      </c>
      <c r="B400" s="73"/>
      <c r="C400" s="47">
        <f t="shared" ref="C400:T400" si="106">SUM(C401:C526)</f>
        <v>383884197.90999997</v>
      </c>
      <c r="D400" s="47">
        <f t="shared" si="106"/>
        <v>127787531.41000001</v>
      </c>
      <c r="E400" s="47">
        <f t="shared" si="106"/>
        <v>36905394.890000001</v>
      </c>
      <c r="F400" s="47">
        <f t="shared" si="106"/>
        <v>39419091.120000005</v>
      </c>
      <c r="G400" s="47">
        <f t="shared" si="106"/>
        <v>30524122.190000001</v>
      </c>
      <c r="H400" s="47">
        <f t="shared" si="106"/>
        <v>18368511.579999994</v>
      </c>
      <c r="I400" s="47">
        <f t="shared" si="106"/>
        <v>2661411.63</v>
      </c>
      <c r="J400" s="48">
        <f t="shared" si="106"/>
        <v>10</v>
      </c>
      <c r="K400" s="47">
        <f t="shared" si="106"/>
        <v>26907327.859999999</v>
      </c>
      <c r="L400" s="47">
        <f t="shared" si="106"/>
        <v>69026288.460000008</v>
      </c>
      <c r="M400" s="47">
        <f t="shared" si="106"/>
        <v>1944073.39</v>
      </c>
      <c r="N400" s="47">
        <f t="shared" si="106"/>
        <v>112504597.12</v>
      </c>
      <c r="O400" s="47">
        <f t="shared" si="106"/>
        <v>0</v>
      </c>
      <c r="P400" s="47">
        <f t="shared" si="106"/>
        <v>13574229.209999995</v>
      </c>
      <c r="Q400" s="47">
        <f t="shared" si="106"/>
        <v>0</v>
      </c>
      <c r="R400" s="47">
        <f t="shared" si="106"/>
        <v>0</v>
      </c>
      <c r="S400" s="47">
        <f t="shared" si="106"/>
        <v>32140150.460000001</v>
      </c>
      <c r="T400" s="47">
        <f t="shared" si="106"/>
        <v>0</v>
      </c>
    </row>
    <row r="401" spans="1:20" ht="22.5" customHeight="1" x14ac:dyDescent="0.25">
      <c r="A401" s="74">
        <v>1</v>
      </c>
      <c r="B401" s="50" t="s">
        <v>1308</v>
      </c>
      <c r="C401" s="51">
        <f t="shared" ref="C401:C469" si="107">D401+K401+L401+M401+N401+O401+P401+Q401+R401+S401+T401</f>
        <v>88053.15</v>
      </c>
      <c r="D401" s="51">
        <f t="shared" ref="D401:D469" si="108">SUM(E401:I401)</f>
        <v>0</v>
      </c>
      <c r="E401" s="51">
        <v>0</v>
      </c>
      <c r="F401" s="51">
        <v>0</v>
      </c>
      <c r="G401" s="77">
        <v>0</v>
      </c>
      <c r="H401" s="77">
        <v>0</v>
      </c>
      <c r="I401" s="51">
        <v>0</v>
      </c>
      <c r="J401" s="52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88053.15</v>
      </c>
      <c r="Q401" s="51">
        <v>0</v>
      </c>
      <c r="R401" s="51">
        <v>0</v>
      </c>
      <c r="S401" s="51">
        <v>0</v>
      </c>
      <c r="T401" s="51">
        <v>0</v>
      </c>
    </row>
    <row r="402" spans="1:20" s="7" customFormat="1" ht="24" customHeight="1" x14ac:dyDescent="0.25">
      <c r="A402" s="74">
        <v>2</v>
      </c>
      <c r="B402" s="50" t="s">
        <v>1023</v>
      </c>
      <c r="C402" s="51">
        <f t="shared" si="107"/>
        <v>3016733.84</v>
      </c>
      <c r="D402" s="51">
        <f t="shared" si="108"/>
        <v>3016733.84</v>
      </c>
      <c r="E402" s="51">
        <v>0</v>
      </c>
      <c r="F402" s="78">
        <v>0</v>
      </c>
      <c r="G402" s="79">
        <v>2058103.3</v>
      </c>
      <c r="H402" s="79">
        <v>958630.54</v>
      </c>
      <c r="I402" s="80">
        <v>0</v>
      </c>
      <c r="J402" s="52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</row>
    <row r="403" spans="1:20" ht="24" customHeight="1" x14ac:dyDescent="0.25">
      <c r="A403" s="74">
        <v>3</v>
      </c>
      <c r="B403" s="50" t="s">
        <v>491</v>
      </c>
      <c r="C403" s="51">
        <f t="shared" si="107"/>
        <v>4665657.5999999996</v>
      </c>
      <c r="D403" s="51">
        <f t="shared" si="108"/>
        <v>0</v>
      </c>
      <c r="E403" s="51">
        <v>0</v>
      </c>
      <c r="F403" s="51">
        <v>0</v>
      </c>
      <c r="G403" s="81">
        <v>0</v>
      </c>
      <c r="H403" s="81">
        <v>0</v>
      </c>
      <c r="I403" s="51">
        <v>0</v>
      </c>
      <c r="J403" s="52">
        <v>0</v>
      </c>
      <c r="K403" s="51">
        <v>0</v>
      </c>
      <c r="L403" s="51">
        <v>4665657.5999999996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</row>
    <row r="404" spans="1:20" ht="22.5" customHeight="1" x14ac:dyDescent="0.25">
      <c r="A404" s="74">
        <v>4</v>
      </c>
      <c r="B404" s="50" t="s">
        <v>43</v>
      </c>
      <c r="C404" s="51">
        <f t="shared" si="107"/>
        <v>3764639.09</v>
      </c>
      <c r="D404" s="51">
        <f t="shared" si="108"/>
        <v>2527645.62</v>
      </c>
      <c r="E404" s="51">
        <v>2316275.2200000002</v>
      </c>
      <c r="F404" s="51">
        <v>0</v>
      </c>
      <c r="G404" s="51">
        <v>0</v>
      </c>
      <c r="H404" s="51">
        <v>0</v>
      </c>
      <c r="I404" s="51">
        <v>211370.4</v>
      </c>
      <c r="J404" s="52">
        <v>0</v>
      </c>
      <c r="K404" s="51">
        <v>0</v>
      </c>
      <c r="L404" s="51">
        <v>0</v>
      </c>
      <c r="M404" s="51">
        <v>0</v>
      </c>
      <c r="N404" s="51">
        <v>1236993.47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</row>
    <row r="405" spans="1:20" ht="22.5" customHeight="1" x14ac:dyDescent="0.25">
      <c r="A405" s="74">
        <v>5</v>
      </c>
      <c r="B405" s="50" t="s">
        <v>1309</v>
      </c>
      <c r="C405" s="51">
        <f t="shared" si="107"/>
        <v>2151539.84</v>
      </c>
      <c r="D405" s="51">
        <f t="shared" si="108"/>
        <v>1922974.66</v>
      </c>
      <c r="E405" s="51">
        <v>0</v>
      </c>
      <c r="F405" s="51">
        <v>0</v>
      </c>
      <c r="G405" s="51">
        <v>1922974.66</v>
      </c>
      <c r="H405" s="51">
        <v>0</v>
      </c>
      <c r="I405" s="51">
        <v>0</v>
      </c>
      <c r="J405" s="52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228565.18</v>
      </c>
      <c r="Q405" s="51">
        <v>0</v>
      </c>
      <c r="R405" s="51">
        <v>0</v>
      </c>
      <c r="S405" s="51">
        <v>0</v>
      </c>
      <c r="T405" s="51">
        <v>0</v>
      </c>
    </row>
    <row r="406" spans="1:20" ht="22.5" customHeight="1" x14ac:dyDescent="0.25">
      <c r="A406" s="74">
        <v>6</v>
      </c>
      <c r="B406" s="50" t="s">
        <v>1310</v>
      </c>
      <c r="C406" s="51">
        <f t="shared" si="107"/>
        <v>3392716.4699999997</v>
      </c>
      <c r="D406" s="51">
        <f t="shared" si="108"/>
        <v>492416.4</v>
      </c>
      <c r="E406" s="51">
        <v>0</v>
      </c>
      <c r="F406" s="51">
        <v>0</v>
      </c>
      <c r="G406" s="51">
        <v>492416.4</v>
      </c>
      <c r="H406" s="51">
        <v>0</v>
      </c>
      <c r="I406" s="51">
        <v>0</v>
      </c>
      <c r="J406" s="52">
        <v>0</v>
      </c>
      <c r="K406" s="51">
        <v>0</v>
      </c>
      <c r="L406" s="51">
        <v>0</v>
      </c>
      <c r="M406" s="51">
        <v>0</v>
      </c>
      <c r="N406" s="51">
        <v>2653384.7999999998</v>
      </c>
      <c r="O406" s="51">
        <v>0</v>
      </c>
      <c r="P406" s="51">
        <v>246915.27</v>
      </c>
      <c r="Q406" s="51">
        <v>0</v>
      </c>
      <c r="R406" s="51">
        <v>0</v>
      </c>
      <c r="S406" s="51">
        <v>0</v>
      </c>
      <c r="T406" s="51">
        <v>0</v>
      </c>
    </row>
    <row r="407" spans="1:20" s="6" customFormat="1" ht="22.5" customHeight="1" x14ac:dyDescent="0.25">
      <c r="A407" s="74">
        <v>7</v>
      </c>
      <c r="B407" s="68" t="s">
        <v>49</v>
      </c>
      <c r="C407" s="51">
        <f t="shared" si="107"/>
        <v>380182.8</v>
      </c>
      <c r="D407" s="69">
        <f t="shared" si="108"/>
        <v>380182.8</v>
      </c>
      <c r="E407" s="69">
        <v>0</v>
      </c>
      <c r="F407" s="69">
        <v>0</v>
      </c>
      <c r="G407" s="69">
        <v>0</v>
      </c>
      <c r="H407" s="69">
        <v>380182.8</v>
      </c>
      <c r="I407" s="69">
        <v>0</v>
      </c>
      <c r="J407" s="70">
        <v>0</v>
      </c>
      <c r="K407" s="69">
        <v>0</v>
      </c>
      <c r="L407" s="69">
        <v>0</v>
      </c>
      <c r="M407" s="69">
        <v>0</v>
      </c>
      <c r="N407" s="69">
        <v>0</v>
      </c>
      <c r="O407" s="69">
        <v>0</v>
      </c>
      <c r="P407" s="69">
        <v>0</v>
      </c>
      <c r="Q407" s="69">
        <v>0</v>
      </c>
      <c r="R407" s="69">
        <v>0</v>
      </c>
      <c r="S407" s="69">
        <v>0</v>
      </c>
      <c r="T407" s="69">
        <v>0</v>
      </c>
    </row>
    <row r="408" spans="1:20" s="12" customFormat="1" ht="24" customHeight="1" x14ac:dyDescent="0.25">
      <c r="A408" s="74">
        <v>8</v>
      </c>
      <c r="B408" s="50" t="s">
        <v>493</v>
      </c>
      <c r="C408" s="51">
        <f t="shared" si="107"/>
        <v>1558983.74</v>
      </c>
      <c r="D408" s="51">
        <f t="shared" si="108"/>
        <v>0</v>
      </c>
      <c r="E408" s="51">
        <v>0</v>
      </c>
      <c r="F408" s="51">
        <v>0</v>
      </c>
      <c r="G408" s="51">
        <v>0</v>
      </c>
      <c r="H408" s="51">
        <v>0</v>
      </c>
      <c r="I408" s="51">
        <v>0</v>
      </c>
      <c r="J408" s="52">
        <v>0</v>
      </c>
      <c r="K408" s="51">
        <v>0</v>
      </c>
      <c r="L408" s="51">
        <v>0</v>
      </c>
      <c r="M408" s="51">
        <v>0</v>
      </c>
      <c r="N408" s="51">
        <v>1558983.74</v>
      </c>
      <c r="O408" s="51">
        <v>0</v>
      </c>
      <c r="P408" s="51">
        <v>0</v>
      </c>
      <c r="Q408" s="51">
        <v>0</v>
      </c>
      <c r="R408" s="51">
        <v>0</v>
      </c>
      <c r="S408" s="51">
        <v>0</v>
      </c>
      <c r="T408" s="51">
        <v>0</v>
      </c>
    </row>
    <row r="409" spans="1:20" s="6" customFormat="1" ht="22.5" customHeight="1" x14ac:dyDescent="0.25">
      <c r="A409" s="74">
        <v>9</v>
      </c>
      <c r="B409" s="68" t="s">
        <v>1311</v>
      </c>
      <c r="C409" s="51">
        <f t="shared" si="107"/>
        <v>309060</v>
      </c>
      <c r="D409" s="69">
        <f t="shared" si="108"/>
        <v>0</v>
      </c>
      <c r="E409" s="69">
        <v>0</v>
      </c>
      <c r="F409" s="69">
        <v>0</v>
      </c>
      <c r="G409" s="69">
        <v>0</v>
      </c>
      <c r="H409" s="69">
        <v>0</v>
      </c>
      <c r="I409" s="69">
        <v>0</v>
      </c>
      <c r="J409" s="70">
        <v>0</v>
      </c>
      <c r="K409" s="69">
        <v>0</v>
      </c>
      <c r="L409" s="69">
        <v>0</v>
      </c>
      <c r="M409" s="69">
        <v>0</v>
      </c>
      <c r="N409" s="69">
        <v>0</v>
      </c>
      <c r="O409" s="69">
        <v>0</v>
      </c>
      <c r="P409" s="69">
        <v>309060</v>
      </c>
      <c r="Q409" s="69">
        <v>0</v>
      </c>
      <c r="R409" s="69">
        <v>0</v>
      </c>
      <c r="S409" s="69">
        <v>0</v>
      </c>
      <c r="T409" s="69">
        <v>0</v>
      </c>
    </row>
    <row r="410" spans="1:20" s="7" customFormat="1" ht="24" customHeight="1" x14ac:dyDescent="0.25">
      <c r="A410" s="74">
        <v>10</v>
      </c>
      <c r="B410" s="50" t="s">
        <v>495</v>
      </c>
      <c r="C410" s="51">
        <f t="shared" si="107"/>
        <v>2857248.96</v>
      </c>
      <c r="D410" s="51">
        <f t="shared" si="108"/>
        <v>2112248.96</v>
      </c>
      <c r="E410" s="51">
        <v>0</v>
      </c>
      <c r="F410" s="51">
        <v>0</v>
      </c>
      <c r="G410" s="51">
        <v>2112248.96</v>
      </c>
      <c r="H410" s="51">
        <v>0</v>
      </c>
      <c r="I410" s="51">
        <v>0</v>
      </c>
      <c r="J410" s="52">
        <v>0</v>
      </c>
      <c r="K410" s="51">
        <v>0</v>
      </c>
      <c r="L410" s="51">
        <v>0</v>
      </c>
      <c r="M410" s="51">
        <v>0</v>
      </c>
      <c r="N410" s="51">
        <v>745000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</row>
    <row r="411" spans="1:20" s="6" customFormat="1" ht="22.5" customHeight="1" x14ac:dyDescent="0.25">
      <c r="A411" s="74">
        <v>11</v>
      </c>
      <c r="B411" s="68" t="s">
        <v>1312</v>
      </c>
      <c r="C411" s="51">
        <f t="shared" si="107"/>
        <v>103524.58</v>
      </c>
      <c r="D411" s="69">
        <f t="shared" si="108"/>
        <v>0</v>
      </c>
      <c r="E411" s="69">
        <v>0</v>
      </c>
      <c r="F411" s="69">
        <v>0</v>
      </c>
      <c r="G411" s="69">
        <v>0</v>
      </c>
      <c r="H411" s="69">
        <v>0</v>
      </c>
      <c r="I411" s="69">
        <v>0</v>
      </c>
      <c r="J411" s="70">
        <v>0</v>
      </c>
      <c r="K411" s="69">
        <v>0</v>
      </c>
      <c r="L411" s="69">
        <v>0</v>
      </c>
      <c r="M411" s="69">
        <v>0</v>
      </c>
      <c r="N411" s="69">
        <v>0</v>
      </c>
      <c r="O411" s="69">
        <v>0</v>
      </c>
      <c r="P411" s="69">
        <v>103524.58</v>
      </c>
      <c r="Q411" s="69">
        <v>0</v>
      </c>
      <c r="R411" s="69">
        <v>0</v>
      </c>
      <c r="S411" s="69">
        <v>0</v>
      </c>
      <c r="T411" s="69">
        <v>0</v>
      </c>
    </row>
    <row r="412" spans="1:20" s="7" customFormat="1" ht="22.5" customHeight="1" x14ac:dyDescent="0.25">
      <c r="A412" s="74">
        <v>12</v>
      </c>
      <c r="B412" s="50" t="s">
        <v>52</v>
      </c>
      <c r="C412" s="51">
        <f t="shared" si="107"/>
        <v>839941.2</v>
      </c>
      <c r="D412" s="51">
        <f t="shared" si="108"/>
        <v>0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2">
        <v>0</v>
      </c>
      <c r="K412" s="51">
        <v>0</v>
      </c>
      <c r="L412" s="51">
        <v>0</v>
      </c>
      <c r="M412" s="51">
        <v>0</v>
      </c>
      <c r="N412" s="51">
        <v>839941.2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</row>
    <row r="413" spans="1:20" ht="22.5" customHeight="1" x14ac:dyDescent="0.25">
      <c r="A413" s="74">
        <v>13</v>
      </c>
      <c r="B413" s="50" t="s">
        <v>497</v>
      </c>
      <c r="C413" s="51">
        <f t="shared" si="107"/>
        <v>475146</v>
      </c>
      <c r="D413" s="51">
        <f t="shared" si="108"/>
        <v>475146</v>
      </c>
      <c r="E413" s="51">
        <v>0</v>
      </c>
      <c r="F413" s="51">
        <v>0</v>
      </c>
      <c r="G413" s="51">
        <v>0</v>
      </c>
      <c r="H413" s="51">
        <v>475146</v>
      </c>
      <c r="I413" s="51">
        <v>0</v>
      </c>
      <c r="J413" s="52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</row>
    <row r="414" spans="1:20" ht="22.5" customHeight="1" x14ac:dyDescent="0.25">
      <c r="A414" s="74">
        <v>14</v>
      </c>
      <c r="B414" s="50" t="s">
        <v>1313</v>
      </c>
      <c r="C414" s="51">
        <f t="shared" si="107"/>
        <v>287109.40999999997</v>
      </c>
      <c r="D414" s="51">
        <f t="shared" si="108"/>
        <v>0</v>
      </c>
      <c r="E414" s="51">
        <v>0</v>
      </c>
      <c r="F414" s="51">
        <v>0</v>
      </c>
      <c r="G414" s="51">
        <v>0</v>
      </c>
      <c r="H414" s="51">
        <v>0</v>
      </c>
      <c r="I414" s="51">
        <v>0</v>
      </c>
      <c r="J414" s="52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287109.40999999997</v>
      </c>
      <c r="Q414" s="51">
        <v>0</v>
      </c>
      <c r="R414" s="51">
        <v>0</v>
      </c>
      <c r="S414" s="51">
        <v>0</v>
      </c>
      <c r="T414" s="51">
        <v>0</v>
      </c>
    </row>
    <row r="415" spans="1:20" ht="22.5" customHeight="1" x14ac:dyDescent="0.25">
      <c r="A415" s="74">
        <v>15</v>
      </c>
      <c r="B415" s="50" t="s">
        <v>499</v>
      </c>
      <c r="C415" s="51">
        <f t="shared" si="107"/>
        <v>101456.52</v>
      </c>
      <c r="D415" s="51">
        <f t="shared" si="108"/>
        <v>101456.52</v>
      </c>
      <c r="E415" s="51">
        <v>0</v>
      </c>
      <c r="F415" s="51">
        <v>0</v>
      </c>
      <c r="G415" s="51">
        <v>0</v>
      </c>
      <c r="H415" s="51">
        <v>101456.52</v>
      </c>
      <c r="I415" s="51">
        <v>0</v>
      </c>
      <c r="J415" s="52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</row>
    <row r="416" spans="1:20" ht="22.5" customHeight="1" x14ac:dyDescent="0.25">
      <c r="A416" s="74">
        <v>16</v>
      </c>
      <c r="B416" s="50" t="s">
        <v>500</v>
      </c>
      <c r="C416" s="51">
        <f t="shared" si="107"/>
        <v>3481785.6</v>
      </c>
      <c r="D416" s="51">
        <f t="shared" si="108"/>
        <v>3481785.6</v>
      </c>
      <c r="E416" s="51">
        <v>3481785.6</v>
      </c>
      <c r="F416" s="51">
        <v>0</v>
      </c>
      <c r="G416" s="51">
        <v>0</v>
      </c>
      <c r="H416" s="51">
        <v>0</v>
      </c>
      <c r="I416" s="51">
        <v>0</v>
      </c>
      <c r="J416" s="52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</row>
    <row r="417" spans="1:20" s="6" customFormat="1" ht="22.5" customHeight="1" x14ac:dyDescent="0.25">
      <c r="A417" s="74">
        <v>17</v>
      </c>
      <c r="B417" s="68" t="s">
        <v>501</v>
      </c>
      <c r="C417" s="51">
        <f t="shared" si="107"/>
        <v>324022.07</v>
      </c>
      <c r="D417" s="69">
        <f t="shared" si="108"/>
        <v>324022.07</v>
      </c>
      <c r="E417" s="69">
        <v>324022.07</v>
      </c>
      <c r="F417" s="69">
        <v>0</v>
      </c>
      <c r="G417" s="69">
        <v>0</v>
      </c>
      <c r="H417" s="69">
        <v>0</v>
      </c>
      <c r="I417" s="69">
        <v>0</v>
      </c>
      <c r="J417" s="70">
        <v>0</v>
      </c>
      <c r="K417" s="69">
        <v>0</v>
      </c>
      <c r="L417" s="69">
        <v>0</v>
      </c>
      <c r="M417" s="69">
        <v>0</v>
      </c>
      <c r="N417" s="69">
        <v>0</v>
      </c>
      <c r="O417" s="69">
        <v>0</v>
      </c>
      <c r="P417" s="69">
        <v>0</v>
      </c>
      <c r="Q417" s="69">
        <v>0</v>
      </c>
      <c r="R417" s="69">
        <v>0</v>
      </c>
      <c r="S417" s="69">
        <v>0</v>
      </c>
      <c r="T417" s="69">
        <v>0</v>
      </c>
    </row>
    <row r="418" spans="1:20" ht="22.5" customHeight="1" x14ac:dyDescent="0.25">
      <c r="A418" s="74">
        <v>18</v>
      </c>
      <c r="B418" s="50" t="s">
        <v>66</v>
      </c>
      <c r="C418" s="51">
        <f t="shared" si="107"/>
        <v>107744.4</v>
      </c>
      <c r="D418" s="51">
        <f t="shared" si="108"/>
        <v>107744.4</v>
      </c>
      <c r="E418" s="51">
        <v>0</v>
      </c>
      <c r="F418" s="51">
        <v>0</v>
      </c>
      <c r="G418" s="51">
        <v>0</v>
      </c>
      <c r="H418" s="51">
        <v>107744.4</v>
      </c>
      <c r="I418" s="51">
        <v>0</v>
      </c>
      <c r="J418" s="52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</row>
    <row r="419" spans="1:20" ht="22.5" customHeight="1" x14ac:dyDescent="0.25">
      <c r="A419" s="74">
        <v>19</v>
      </c>
      <c r="B419" s="50" t="s">
        <v>1314</v>
      </c>
      <c r="C419" s="51">
        <f t="shared" si="107"/>
        <v>201020.23</v>
      </c>
      <c r="D419" s="51">
        <f t="shared" si="108"/>
        <v>0</v>
      </c>
      <c r="E419" s="51">
        <v>0</v>
      </c>
      <c r="F419" s="51">
        <v>0</v>
      </c>
      <c r="G419" s="51">
        <v>0</v>
      </c>
      <c r="H419" s="51">
        <v>0</v>
      </c>
      <c r="I419" s="51">
        <v>0</v>
      </c>
      <c r="J419" s="52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201020.23</v>
      </c>
      <c r="Q419" s="51">
        <v>0</v>
      </c>
      <c r="R419" s="51">
        <v>0</v>
      </c>
      <c r="S419" s="51">
        <v>0</v>
      </c>
      <c r="T419" s="51">
        <v>0</v>
      </c>
    </row>
    <row r="420" spans="1:20" s="12" customFormat="1" ht="22.5" customHeight="1" x14ac:dyDescent="0.25">
      <c r="A420" s="74">
        <v>20</v>
      </c>
      <c r="B420" s="50" t="s">
        <v>1315</v>
      </c>
      <c r="C420" s="51">
        <f t="shared" si="107"/>
        <v>2466011.1</v>
      </c>
      <c r="D420" s="51">
        <f t="shared" si="108"/>
        <v>1916092.8</v>
      </c>
      <c r="E420" s="51">
        <v>0</v>
      </c>
      <c r="F420" s="51">
        <v>0</v>
      </c>
      <c r="G420" s="51">
        <v>1916092.8</v>
      </c>
      <c r="H420" s="51">
        <v>0</v>
      </c>
      <c r="I420" s="51">
        <v>0</v>
      </c>
      <c r="J420" s="52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549918.30000000005</v>
      </c>
      <c r="Q420" s="51">
        <v>0</v>
      </c>
      <c r="R420" s="51">
        <v>0</v>
      </c>
      <c r="S420" s="51">
        <v>0</v>
      </c>
      <c r="T420" s="51">
        <v>0</v>
      </c>
    </row>
    <row r="421" spans="1:20" s="7" customFormat="1" ht="22.5" customHeight="1" x14ac:dyDescent="0.25">
      <c r="A421" s="74">
        <v>21</v>
      </c>
      <c r="B421" s="50" t="s">
        <v>504</v>
      </c>
      <c r="C421" s="51">
        <f t="shared" si="107"/>
        <v>3503540.4</v>
      </c>
      <c r="D421" s="51">
        <f t="shared" si="108"/>
        <v>2847626</v>
      </c>
      <c r="E421" s="51">
        <v>2847626</v>
      </c>
      <c r="F421" s="51">
        <v>0</v>
      </c>
      <c r="G421" s="51">
        <v>0</v>
      </c>
      <c r="H421" s="51">
        <v>0</v>
      </c>
      <c r="I421" s="51">
        <v>0</v>
      </c>
      <c r="J421" s="52">
        <v>0</v>
      </c>
      <c r="K421" s="51">
        <v>0</v>
      </c>
      <c r="L421" s="51">
        <v>0</v>
      </c>
      <c r="M421" s="51">
        <v>0</v>
      </c>
      <c r="N421" s="51">
        <v>655914.4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</row>
    <row r="422" spans="1:20" ht="22.5" customHeight="1" x14ac:dyDescent="0.25">
      <c r="A422" s="74">
        <v>22</v>
      </c>
      <c r="B422" s="50" t="s">
        <v>76</v>
      </c>
      <c r="C422" s="51">
        <f t="shared" si="107"/>
        <v>4118456.4</v>
      </c>
      <c r="D422" s="51">
        <f t="shared" si="108"/>
        <v>0</v>
      </c>
      <c r="E422" s="51">
        <v>0</v>
      </c>
      <c r="F422" s="51">
        <v>0</v>
      </c>
      <c r="G422" s="51">
        <v>0</v>
      </c>
      <c r="H422" s="51">
        <v>0</v>
      </c>
      <c r="I422" s="51">
        <v>0</v>
      </c>
      <c r="J422" s="52">
        <v>0</v>
      </c>
      <c r="K422" s="51">
        <v>0</v>
      </c>
      <c r="L422" s="51">
        <v>4118456.4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</row>
    <row r="423" spans="1:20" ht="22.5" customHeight="1" x14ac:dyDescent="0.25">
      <c r="A423" s="74">
        <v>23</v>
      </c>
      <c r="B423" s="50" t="s">
        <v>77</v>
      </c>
      <c r="C423" s="51">
        <f t="shared" si="107"/>
        <v>534539.94999999995</v>
      </c>
      <c r="D423" s="51">
        <f t="shared" si="108"/>
        <v>0</v>
      </c>
      <c r="E423" s="51">
        <v>0</v>
      </c>
      <c r="F423" s="51">
        <v>0</v>
      </c>
      <c r="G423" s="51">
        <v>0</v>
      </c>
      <c r="H423" s="51">
        <v>0</v>
      </c>
      <c r="I423" s="51">
        <v>0</v>
      </c>
      <c r="J423" s="52">
        <v>0</v>
      </c>
      <c r="K423" s="51">
        <v>0</v>
      </c>
      <c r="L423" s="51">
        <v>0</v>
      </c>
      <c r="M423" s="51">
        <v>0</v>
      </c>
      <c r="N423" s="51">
        <v>534539.94999999995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</row>
    <row r="424" spans="1:20" ht="22.5" customHeight="1" x14ac:dyDescent="0.25">
      <c r="A424" s="74">
        <v>24</v>
      </c>
      <c r="B424" s="50" t="s">
        <v>79</v>
      </c>
      <c r="C424" s="51">
        <f t="shared" si="107"/>
        <v>5303953.2</v>
      </c>
      <c r="D424" s="51">
        <f t="shared" si="108"/>
        <v>1948666.8</v>
      </c>
      <c r="E424" s="51">
        <v>584851.19999999995</v>
      </c>
      <c r="F424" s="51">
        <v>1363815.6</v>
      </c>
      <c r="G424" s="51">
        <v>0</v>
      </c>
      <c r="H424" s="51">
        <v>0</v>
      </c>
      <c r="I424" s="51">
        <v>0</v>
      </c>
      <c r="J424" s="52">
        <v>0</v>
      </c>
      <c r="K424" s="51">
        <v>0</v>
      </c>
      <c r="L424" s="51">
        <v>3355286.4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</row>
    <row r="425" spans="1:20" ht="22.5" customHeight="1" x14ac:dyDescent="0.25">
      <c r="A425" s="74">
        <v>25</v>
      </c>
      <c r="B425" s="50" t="s">
        <v>1316</v>
      </c>
      <c r="C425" s="51">
        <f t="shared" si="107"/>
        <v>325986.48</v>
      </c>
      <c r="D425" s="51">
        <f t="shared" si="108"/>
        <v>0</v>
      </c>
      <c r="E425" s="51">
        <v>0</v>
      </c>
      <c r="F425" s="51">
        <v>0</v>
      </c>
      <c r="G425" s="51">
        <v>0</v>
      </c>
      <c r="H425" s="51">
        <v>0</v>
      </c>
      <c r="I425" s="51">
        <v>0</v>
      </c>
      <c r="J425" s="52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325986.48</v>
      </c>
      <c r="Q425" s="51">
        <v>0</v>
      </c>
      <c r="R425" s="51">
        <v>0</v>
      </c>
      <c r="S425" s="51">
        <v>0</v>
      </c>
      <c r="T425" s="51">
        <v>0</v>
      </c>
    </row>
    <row r="426" spans="1:20" s="7" customFormat="1" ht="22.5" customHeight="1" x14ac:dyDescent="0.25">
      <c r="A426" s="74">
        <v>26</v>
      </c>
      <c r="B426" s="50" t="s">
        <v>506</v>
      </c>
      <c r="C426" s="51">
        <f t="shared" si="107"/>
        <v>1232000</v>
      </c>
      <c r="D426" s="51">
        <v>1232000</v>
      </c>
      <c r="E426" s="51">
        <v>1323000</v>
      </c>
      <c r="F426" s="51">
        <v>0</v>
      </c>
      <c r="G426" s="51">
        <v>0</v>
      </c>
      <c r="H426" s="51">
        <v>0</v>
      </c>
      <c r="I426" s="51">
        <v>0</v>
      </c>
      <c r="J426" s="52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</row>
    <row r="427" spans="1:20" ht="22.5" customHeight="1" x14ac:dyDescent="0.25">
      <c r="A427" s="74">
        <v>27</v>
      </c>
      <c r="B427" s="50" t="s">
        <v>507</v>
      </c>
      <c r="C427" s="51">
        <f t="shared" si="107"/>
        <v>2471030.4</v>
      </c>
      <c r="D427" s="51">
        <f t="shared" si="108"/>
        <v>2471030.4</v>
      </c>
      <c r="E427" s="51">
        <v>2471030.4</v>
      </c>
      <c r="F427" s="51">
        <v>0</v>
      </c>
      <c r="G427" s="51">
        <v>0</v>
      </c>
      <c r="H427" s="51">
        <v>0</v>
      </c>
      <c r="I427" s="51">
        <v>0</v>
      </c>
      <c r="J427" s="52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</row>
    <row r="428" spans="1:20" ht="22.5" customHeight="1" x14ac:dyDescent="0.25">
      <c r="A428" s="74">
        <v>28</v>
      </c>
      <c r="B428" s="50" t="s">
        <v>1317</v>
      </c>
      <c r="C428" s="51">
        <f t="shared" si="107"/>
        <v>1406151.67</v>
      </c>
      <c r="D428" s="51">
        <f t="shared" si="108"/>
        <v>0</v>
      </c>
      <c r="E428" s="51">
        <v>0</v>
      </c>
      <c r="F428" s="51">
        <v>0</v>
      </c>
      <c r="G428" s="51">
        <v>0</v>
      </c>
      <c r="H428" s="51">
        <v>0</v>
      </c>
      <c r="I428" s="51">
        <v>0</v>
      </c>
      <c r="J428" s="52">
        <v>0</v>
      </c>
      <c r="K428" s="51">
        <v>0</v>
      </c>
      <c r="L428" s="51">
        <v>0</v>
      </c>
      <c r="M428" s="51">
        <v>0</v>
      </c>
      <c r="N428" s="51">
        <v>1177898.8899999999</v>
      </c>
      <c r="O428" s="51">
        <v>0</v>
      </c>
      <c r="P428" s="51">
        <v>228252.78</v>
      </c>
      <c r="Q428" s="51">
        <v>0</v>
      </c>
      <c r="R428" s="51">
        <v>0</v>
      </c>
      <c r="S428" s="51">
        <v>0</v>
      </c>
      <c r="T428" s="51">
        <v>0</v>
      </c>
    </row>
    <row r="429" spans="1:20" ht="22.5" customHeight="1" x14ac:dyDescent="0.25">
      <c r="A429" s="74">
        <v>29</v>
      </c>
      <c r="B429" s="50" t="s">
        <v>1318</v>
      </c>
      <c r="C429" s="51">
        <f t="shared" si="107"/>
        <v>2092670.6300000001</v>
      </c>
      <c r="D429" s="51">
        <f t="shared" si="108"/>
        <v>0</v>
      </c>
      <c r="E429" s="51">
        <v>0</v>
      </c>
      <c r="F429" s="51">
        <v>0</v>
      </c>
      <c r="G429" s="51">
        <v>0</v>
      </c>
      <c r="H429" s="51">
        <v>0</v>
      </c>
      <c r="I429" s="51">
        <v>0</v>
      </c>
      <c r="J429" s="52">
        <v>0</v>
      </c>
      <c r="K429" s="51">
        <v>0</v>
      </c>
      <c r="L429" s="51">
        <v>1919154.28</v>
      </c>
      <c r="M429" s="51">
        <v>0</v>
      </c>
      <c r="N429" s="51">
        <v>0</v>
      </c>
      <c r="O429" s="51">
        <v>0</v>
      </c>
      <c r="P429" s="51">
        <v>173516.35</v>
      </c>
      <c r="Q429" s="51">
        <v>0</v>
      </c>
      <c r="R429" s="51">
        <v>0</v>
      </c>
      <c r="S429" s="51">
        <v>0</v>
      </c>
      <c r="T429" s="51">
        <v>0</v>
      </c>
    </row>
    <row r="430" spans="1:20" s="6" customFormat="1" ht="22.5" customHeight="1" x14ac:dyDescent="0.25">
      <c r="A430" s="74">
        <v>30</v>
      </c>
      <c r="B430" s="68" t="s">
        <v>1319</v>
      </c>
      <c r="C430" s="51">
        <f t="shared" si="107"/>
        <v>373746.13</v>
      </c>
      <c r="D430" s="69">
        <f t="shared" si="108"/>
        <v>0</v>
      </c>
      <c r="E430" s="69">
        <v>0</v>
      </c>
      <c r="F430" s="69">
        <v>0</v>
      </c>
      <c r="G430" s="69">
        <v>0</v>
      </c>
      <c r="H430" s="69">
        <v>0</v>
      </c>
      <c r="I430" s="69">
        <v>0</v>
      </c>
      <c r="J430" s="70">
        <v>0</v>
      </c>
      <c r="K430" s="69">
        <v>0</v>
      </c>
      <c r="L430" s="69">
        <v>0</v>
      </c>
      <c r="M430" s="69">
        <v>0</v>
      </c>
      <c r="N430" s="69">
        <v>0</v>
      </c>
      <c r="O430" s="69">
        <v>0</v>
      </c>
      <c r="P430" s="69">
        <f>147938.68+225807.45</f>
        <v>373746.13</v>
      </c>
      <c r="Q430" s="69">
        <v>0</v>
      </c>
      <c r="R430" s="69">
        <v>0</v>
      </c>
      <c r="S430" s="69">
        <v>0</v>
      </c>
      <c r="T430" s="69">
        <v>0</v>
      </c>
    </row>
    <row r="431" spans="1:20" ht="22.5" customHeight="1" x14ac:dyDescent="0.25">
      <c r="A431" s="74">
        <v>31</v>
      </c>
      <c r="B431" s="50" t="s">
        <v>1320</v>
      </c>
      <c r="C431" s="51">
        <f t="shared" si="107"/>
        <v>7113084.8600000003</v>
      </c>
      <c r="D431" s="51">
        <f t="shared" si="108"/>
        <v>0</v>
      </c>
      <c r="E431" s="51">
        <v>0</v>
      </c>
      <c r="F431" s="51">
        <v>0</v>
      </c>
      <c r="G431" s="51">
        <v>0</v>
      </c>
      <c r="H431" s="51">
        <v>0</v>
      </c>
      <c r="I431" s="51">
        <v>0</v>
      </c>
      <c r="J431" s="52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f>26006.03+132643.75</f>
        <v>158649.78</v>
      </c>
      <c r="Q431" s="51">
        <v>0</v>
      </c>
      <c r="R431" s="51">
        <v>0</v>
      </c>
      <c r="S431" s="51">
        <v>6954435.0800000001</v>
      </c>
      <c r="T431" s="51">
        <v>0</v>
      </c>
    </row>
    <row r="432" spans="1:20" ht="22.5" customHeight="1" x14ac:dyDescent="0.25">
      <c r="A432" s="74">
        <v>32</v>
      </c>
      <c r="B432" s="50" t="s">
        <v>91</v>
      </c>
      <c r="C432" s="51">
        <f t="shared" si="107"/>
        <v>6089743.2000000002</v>
      </c>
      <c r="D432" s="51">
        <f t="shared" si="108"/>
        <v>0</v>
      </c>
      <c r="E432" s="51">
        <v>0</v>
      </c>
      <c r="F432" s="51">
        <v>0</v>
      </c>
      <c r="G432" s="51">
        <v>0</v>
      </c>
      <c r="H432" s="51">
        <v>0</v>
      </c>
      <c r="I432" s="51">
        <v>0</v>
      </c>
      <c r="J432" s="52">
        <v>0</v>
      </c>
      <c r="K432" s="51">
        <v>0</v>
      </c>
      <c r="L432" s="51">
        <v>0</v>
      </c>
      <c r="M432" s="51">
        <v>0</v>
      </c>
      <c r="N432" s="51">
        <v>6089743.2000000002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</row>
    <row r="433" spans="1:20" s="30" customFormat="1" ht="22.5" customHeight="1" x14ac:dyDescent="0.25">
      <c r="A433" s="74">
        <v>33</v>
      </c>
      <c r="B433" s="68" t="s">
        <v>697</v>
      </c>
      <c r="C433" s="51">
        <f t="shared" si="107"/>
        <v>272882.40000000002</v>
      </c>
      <c r="D433" s="69">
        <f t="shared" si="108"/>
        <v>272882.40000000002</v>
      </c>
      <c r="E433" s="69">
        <v>0</v>
      </c>
      <c r="F433" s="69">
        <v>0</v>
      </c>
      <c r="G433" s="69">
        <v>0</v>
      </c>
      <c r="H433" s="69">
        <v>272882.40000000002</v>
      </c>
      <c r="I433" s="69">
        <v>0</v>
      </c>
      <c r="J433" s="70">
        <v>0</v>
      </c>
      <c r="K433" s="69">
        <v>0</v>
      </c>
      <c r="L433" s="69">
        <v>0</v>
      </c>
      <c r="M433" s="69">
        <v>0</v>
      </c>
      <c r="N433" s="69">
        <v>0</v>
      </c>
      <c r="O433" s="69">
        <v>0</v>
      </c>
      <c r="P433" s="69">
        <v>0</v>
      </c>
      <c r="Q433" s="69">
        <v>0</v>
      </c>
      <c r="R433" s="69">
        <v>0</v>
      </c>
      <c r="S433" s="69">
        <v>0</v>
      </c>
      <c r="T433" s="69">
        <v>0</v>
      </c>
    </row>
    <row r="434" spans="1:20" ht="22.5" customHeight="1" x14ac:dyDescent="0.25">
      <c r="A434" s="74">
        <v>34</v>
      </c>
      <c r="B434" s="50" t="s">
        <v>1321</v>
      </c>
      <c r="C434" s="51">
        <f t="shared" si="107"/>
        <v>919724.03999999992</v>
      </c>
      <c r="D434" s="51">
        <f t="shared" si="108"/>
        <v>630169.59</v>
      </c>
      <c r="E434" s="51">
        <v>537808.64000000001</v>
      </c>
      <c r="F434" s="51">
        <v>0</v>
      </c>
      <c r="G434" s="51">
        <v>0</v>
      </c>
      <c r="H434" s="51">
        <v>92360.95</v>
      </c>
      <c r="I434" s="51">
        <v>0</v>
      </c>
      <c r="J434" s="52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f>168365.52+121188.93</f>
        <v>289554.44999999995</v>
      </c>
      <c r="Q434" s="51">
        <v>0</v>
      </c>
      <c r="R434" s="51">
        <v>0</v>
      </c>
      <c r="S434" s="51">
        <v>0</v>
      </c>
      <c r="T434" s="51">
        <v>0</v>
      </c>
    </row>
    <row r="435" spans="1:20" ht="22.5" customHeight="1" x14ac:dyDescent="0.25">
      <c r="A435" s="74">
        <v>35</v>
      </c>
      <c r="B435" s="50" t="s">
        <v>94</v>
      </c>
      <c r="C435" s="51">
        <f t="shared" si="107"/>
        <v>3687343.2</v>
      </c>
      <c r="D435" s="51">
        <f t="shared" si="108"/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  <c r="J435" s="52">
        <v>0</v>
      </c>
      <c r="K435" s="51">
        <v>0</v>
      </c>
      <c r="L435" s="51">
        <v>0</v>
      </c>
      <c r="M435" s="51">
        <v>0</v>
      </c>
      <c r="N435" s="51">
        <v>3687343.2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</row>
    <row r="436" spans="1:20" ht="22.5" customHeight="1" x14ac:dyDescent="0.25">
      <c r="A436" s="74">
        <v>36</v>
      </c>
      <c r="B436" s="50" t="s">
        <v>1322</v>
      </c>
      <c r="C436" s="51">
        <f t="shared" si="107"/>
        <v>13847386</v>
      </c>
      <c r="D436" s="51">
        <f t="shared" si="108"/>
        <v>6191631.5999999996</v>
      </c>
      <c r="E436" s="51">
        <v>2200974</v>
      </c>
      <c r="F436" s="51">
        <v>2193609.6</v>
      </c>
      <c r="G436" s="51">
        <v>1797048</v>
      </c>
      <c r="H436" s="51">
        <v>0</v>
      </c>
      <c r="I436" s="51">
        <v>0</v>
      </c>
      <c r="J436" s="52">
        <v>0</v>
      </c>
      <c r="K436" s="51">
        <v>0</v>
      </c>
      <c r="L436" s="51">
        <v>1302043.1599999999</v>
      </c>
      <c r="M436" s="51">
        <v>0</v>
      </c>
      <c r="N436" s="51">
        <v>5647772.4000000004</v>
      </c>
      <c r="O436" s="51">
        <v>0</v>
      </c>
      <c r="P436" s="51">
        <f>170591.74+101716.72+263524.04+170106.34</f>
        <v>705938.84</v>
      </c>
      <c r="Q436" s="51">
        <v>0</v>
      </c>
      <c r="R436" s="51">
        <v>0</v>
      </c>
      <c r="S436" s="51">
        <v>0</v>
      </c>
      <c r="T436" s="51">
        <v>0</v>
      </c>
    </row>
    <row r="437" spans="1:20" s="12" customFormat="1" ht="22.5" customHeight="1" x14ac:dyDescent="0.25">
      <c r="A437" s="74">
        <v>37</v>
      </c>
      <c r="B437" s="50" t="s">
        <v>96</v>
      </c>
      <c r="C437" s="51">
        <f t="shared" si="107"/>
        <v>9415203.5999999996</v>
      </c>
      <c r="D437" s="51">
        <f t="shared" si="108"/>
        <v>0</v>
      </c>
      <c r="E437" s="51">
        <v>0</v>
      </c>
      <c r="F437" s="51">
        <v>0</v>
      </c>
      <c r="G437" s="51">
        <v>0</v>
      </c>
      <c r="H437" s="51">
        <v>0</v>
      </c>
      <c r="I437" s="51">
        <v>0</v>
      </c>
      <c r="J437" s="52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9415203.5999999996</v>
      </c>
      <c r="T437" s="51">
        <v>0</v>
      </c>
    </row>
    <row r="438" spans="1:20" s="7" customFormat="1" ht="22.5" customHeight="1" x14ac:dyDescent="0.25">
      <c r="A438" s="74">
        <v>38</v>
      </c>
      <c r="B438" s="50" t="s">
        <v>98</v>
      </c>
      <c r="C438" s="51">
        <f t="shared" si="107"/>
        <v>494460.86</v>
      </c>
      <c r="D438" s="51">
        <f t="shared" si="108"/>
        <v>494460.86</v>
      </c>
      <c r="E438" s="51">
        <v>0</v>
      </c>
      <c r="F438" s="51">
        <v>0</v>
      </c>
      <c r="G438" s="51">
        <v>0</v>
      </c>
      <c r="H438" s="51">
        <v>0</v>
      </c>
      <c r="I438" s="51">
        <v>494460.86</v>
      </c>
      <c r="J438" s="52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</row>
    <row r="439" spans="1:20" ht="22.5" customHeight="1" x14ac:dyDescent="0.25">
      <c r="A439" s="74">
        <v>39</v>
      </c>
      <c r="B439" s="50" t="s">
        <v>512</v>
      </c>
      <c r="C439" s="51">
        <f t="shared" si="107"/>
        <v>915126.82</v>
      </c>
      <c r="D439" s="51">
        <f t="shared" si="108"/>
        <v>0</v>
      </c>
      <c r="E439" s="51">
        <v>0</v>
      </c>
      <c r="F439" s="51">
        <v>0</v>
      </c>
      <c r="G439" s="51">
        <v>0</v>
      </c>
      <c r="H439" s="51">
        <v>0</v>
      </c>
      <c r="I439" s="51">
        <v>0</v>
      </c>
      <c r="J439" s="52">
        <v>0</v>
      </c>
      <c r="K439" s="51">
        <v>0</v>
      </c>
      <c r="L439" s="51">
        <v>0</v>
      </c>
      <c r="M439" s="51">
        <v>0</v>
      </c>
      <c r="N439" s="51">
        <v>915126.82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</row>
    <row r="440" spans="1:20" s="30" customFormat="1" ht="22.5" customHeight="1" x14ac:dyDescent="0.25">
      <c r="A440" s="74">
        <v>40</v>
      </c>
      <c r="B440" s="68" t="s">
        <v>1323</v>
      </c>
      <c r="C440" s="51">
        <f t="shared" si="107"/>
        <v>149450.85</v>
      </c>
      <c r="D440" s="69">
        <f t="shared" si="108"/>
        <v>0</v>
      </c>
      <c r="E440" s="69">
        <v>0</v>
      </c>
      <c r="F440" s="69">
        <v>0</v>
      </c>
      <c r="G440" s="69">
        <v>0</v>
      </c>
      <c r="H440" s="69">
        <v>0</v>
      </c>
      <c r="I440" s="69">
        <v>0</v>
      </c>
      <c r="J440" s="70">
        <v>0</v>
      </c>
      <c r="K440" s="69">
        <v>0</v>
      </c>
      <c r="L440" s="69">
        <v>0</v>
      </c>
      <c r="M440" s="69">
        <v>0</v>
      </c>
      <c r="N440" s="69">
        <v>0</v>
      </c>
      <c r="O440" s="69">
        <v>0</v>
      </c>
      <c r="P440" s="69">
        <v>149450.85</v>
      </c>
      <c r="Q440" s="69">
        <v>0</v>
      </c>
      <c r="R440" s="69">
        <v>0</v>
      </c>
      <c r="S440" s="69">
        <v>0</v>
      </c>
      <c r="T440" s="69">
        <v>0</v>
      </c>
    </row>
    <row r="441" spans="1:20" ht="22.5" customHeight="1" x14ac:dyDescent="0.25">
      <c r="A441" s="74">
        <v>41</v>
      </c>
      <c r="B441" s="50" t="s">
        <v>1324</v>
      </c>
      <c r="C441" s="51">
        <f t="shared" si="107"/>
        <v>13608376.639999999</v>
      </c>
      <c r="D441" s="51">
        <f t="shared" si="108"/>
        <v>2860038.35</v>
      </c>
      <c r="E441" s="51">
        <v>2860038.35</v>
      </c>
      <c r="F441" s="51">
        <v>0</v>
      </c>
      <c r="G441" s="51">
        <v>0</v>
      </c>
      <c r="H441" s="51">
        <v>0</v>
      </c>
      <c r="I441" s="51">
        <v>0</v>
      </c>
      <c r="J441" s="52">
        <v>0</v>
      </c>
      <c r="K441" s="51">
        <v>0</v>
      </c>
      <c r="L441" s="51">
        <v>10467721.199999999</v>
      </c>
      <c r="M441" s="51">
        <v>0</v>
      </c>
      <c r="N441" s="51">
        <v>0</v>
      </c>
      <c r="O441" s="51">
        <v>0</v>
      </c>
      <c r="P441" s="51">
        <v>280617.09000000003</v>
      </c>
      <c r="Q441" s="51">
        <v>0</v>
      </c>
      <c r="R441" s="51">
        <v>0</v>
      </c>
      <c r="S441" s="51">
        <v>0</v>
      </c>
      <c r="T441" s="51">
        <v>0</v>
      </c>
    </row>
    <row r="442" spans="1:20" s="7" customFormat="1" ht="22.5" customHeight="1" x14ac:dyDescent="0.25">
      <c r="A442" s="74">
        <v>42</v>
      </c>
      <c r="B442" s="50" t="s">
        <v>514</v>
      </c>
      <c r="C442" s="51">
        <f t="shared" si="107"/>
        <v>4555429.5299999993</v>
      </c>
      <c r="D442" s="51">
        <f t="shared" si="108"/>
        <v>4555429.5299999993</v>
      </c>
      <c r="E442" s="51">
        <v>0</v>
      </c>
      <c r="F442" s="51">
        <v>0</v>
      </c>
      <c r="G442" s="51">
        <v>2277714.7599999998</v>
      </c>
      <c r="H442" s="51">
        <v>2277714.77</v>
      </c>
      <c r="I442" s="51">
        <v>0</v>
      </c>
      <c r="J442" s="52">
        <v>0</v>
      </c>
      <c r="K442" s="51">
        <v>0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</row>
    <row r="443" spans="1:20" ht="22.5" customHeight="1" x14ac:dyDescent="0.25">
      <c r="A443" s="74">
        <v>43</v>
      </c>
      <c r="B443" s="50" t="s">
        <v>110</v>
      </c>
      <c r="C443" s="51">
        <f t="shared" si="107"/>
        <v>2900002.37</v>
      </c>
      <c r="D443" s="51">
        <f t="shared" si="108"/>
        <v>0</v>
      </c>
      <c r="E443" s="51">
        <v>0</v>
      </c>
      <c r="F443" s="51">
        <v>0</v>
      </c>
      <c r="G443" s="51">
        <v>0</v>
      </c>
      <c r="H443" s="51">
        <v>0</v>
      </c>
      <c r="I443" s="51">
        <v>0</v>
      </c>
      <c r="J443" s="52">
        <v>0</v>
      </c>
      <c r="K443" s="51">
        <v>0</v>
      </c>
      <c r="L443" s="51">
        <v>2900002.37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</row>
    <row r="444" spans="1:20" s="30" customFormat="1" ht="22.5" customHeight="1" x14ac:dyDescent="0.25">
      <c r="A444" s="74">
        <v>44</v>
      </c>
      <c r="B444" s="68" t="s">
        <v>1325</v>
      </c>
      <c r="C444" s="51">
        <f t="shared" si="107"/>
        <v>508060.63</v>
      </c>
      <c r="D444" s="69">
        <f t="shared" si="108"/>
        <v>0</v>
      </c>
      <c r="E444" s="69">
        <v>0</v>
      </c>
      <c r="F444" s="69">
        <v>0</v>
      </c>
      <c r="G444" s="69">
        <v>0</v>
      </c>
      <c r="H444" s="69">
        <v>0</v>
      </c>
      <c r="I444" s="69">
        <v>0</v>
      </c>
      <c r="J444" s="70">
        <v>0</v>
      </c>
      <c r="K444" s="69">
        <v>0</v>
      </c>
      <c r="L444" s="69">
        <v>0</v>
      </c>
      <c r="M444" s="69">
        <v>0</v>
      </c>
      <c r="N444" s="69">
        <v>0</v>
      </c>
      <c r="O444" s="69">
        <v>0</v>
      </c>
      <c r="P444" s="69">
        <v>508060.63</v>
      </c>
      <c r="Q444" s="69">
        <v>0</v>
      </c>
      <c r="R444" s="69">
        <v>0</v>
      </c>
      <c r="S444" s="69">
        <v>0</v>
      </c>
      <c r="T444" s="69">
        <v>0</v>
      </c>
    </row>
    <row r="445" spans="1:20" s="30" customFormat="1" ht="22.5" customHeight="1" x14ac:dyDescent="0.25">
      <c r="A445" s="74">
        <v>45</v>
      </c>
      <c r="B445" s="68" t="s">
        <v>706</v>
      </c>
      <c r="C445" s="51">
        <f t="shared" si="107"/>
        <v>610552.80000000005</v>
      </c>
      <c r="D445" s="69">
        <f t="shared" si="108"/>
        <v>610552.80000000005</v>
      </c>
      <c r="E445" s="69">
        <v>0</v>
      </c>
      <c r="F445" s="69">
        <v>0</v>
      </c>
      <c r="G445" s="69">
        <v>0</v>
      </c>
      <c r="H445" s="69">
        <v>610552.80000000005</v>
      </c>
      <c r="I445" s="69">
        <v>0</v>
      </c>
      <c r="J445" s="70">
        <v>0</v>
      </c>
      <c r="K445" s="69">
        <v>0</v>
      </c>
      <c r="L445" s="69">
        <v>0</v>
      </c>
      <c r="M445" s="69">
        <v>0</v>
      </c>
      <c r="N445" s="69">
        <v>0</v>
      </c>
      <c r="O445" s="69">
        <v>0</v>
      </c>
      <c r="P445" s="69">
        <v>0</v>
      </c>
      <c r="Q445" s="69">
        <v>0</v>
      </c>
      <c r="R445" s="69">
        <v>0</v>
      </c>
      <c r="S445" s="69">
        <v>0</v>
      </c>
      <c r="T445" s="69">
        <v>0</v>
      </c>
    </row>
    <row r="446" spans="1:20" s="6" customFormat="1" ht="22.5" customHeight="1" x14ac:dyDescent="0.25">
      <c r="A446" s="74">
        <v>46</v>
      </c>
      <c r="B446" s="68" t="s">
        <v>1326</v>
      </c>
      <c r="C446" s="51">
        <f t="shared" si="107"/>
        <v>561513.86</v>
      </c>
      <c r="D446" s="69">
        <f t="shared" si="108"/>
        <v>0</v>
      </c>
      <c r="E446" s="69">
        <v>0</v>
      </c>
      <c r="F446" s="69">
        <v>0</v>
      </c>
      <c r="G446" s="69">
        <v>0</v>
      </c>
      <c r="H446" s="69">
        <v>0</v>
      </c>
      <c r="I446" s="69">
        <v>0</v>
      </c>
      <c r="J446" s="70">
        <v>0</v>
      </c>
      <c r="K446" s="69">
        <v>0</v>
      </c>
      <c r="L446" s="69">
        <v>0</v>
      </c>
      <c r="M446" s="69">
        <v>0</v>
      </c>
      <c r="N446" s="69">
        <v>0</v>
      </c>
      <c r="O446" s="69">
        <v>0</v>
      </c>
      <c r="P446" s="69">
        <f>353696.5+207817.36</f>
        <v>561513.86</v>
      </c>
      <c r="Q446" s="69">
        <v>0</v>
      </c>
      <c r="R446" s="69">
        <v>0</v>
      </c>
      <c r="S446" s="69">
        <v>0</v>
      </c>
      <c r="T446" s="69">
        <v>0</v>
      </c>
    </row>
    <row r="447" spans="1:20" ht="22.5" customHeight="1" x14ac:dyDescent="0.25">
      <c r="A447" s="74">
        <v>47</v>
      </c>
      <c r="B447" s="50" t="s">
        <v>1327</v>
      </c>
      <c r="C447" s="51">
        <f t="shared" si="107"/>
        <v>4963179.9899999993</v>
      </c>
      <c r="D447" s="51">
        <f t="shared" si="108"/>
        <v>771371.89</v>
      </c>
      <c r="E447" s="51">
        <v>703763.89</v>
      </c>
      <c r="F447" s="51">
        <v>0</v>
      </c>
      <c r="G447" s="51">
        <v>0</v>
      </c>
      <c r="H447" s="51">
        <v>0</v>
      </c>
      <c r="I447" s="51">
        <v>67608</v>
      </c>
      <c r="J447" s="52">
        <v>0</v>
      </c>
      <c r="K447" s="51">
        <v>0</v>
      </c>
      <c r="L447" s="51">
        <v>0</v>
      </c>
      <c r="M447" s="51">
        <v>0</v>
      </c>
      <c r="N447" s="51">
        <v>3987324</v>
      </c>
      <c r="O447" s="51">
        <v>0</v>
      </c>
      <c r="P447" s="51">
        <v>204484.1</v>
      </c>
      <c r="Q447" s="51">
        <v>0</v>
      </c>
      <c r="R447" s="51">
        <v>0</v>
      </c>
      <c r="S447" s="51">
        <v>0</v>
      </c>
      <c r="T447" s="51">
        <v>0</v>
      </c>
    </row>
    <row r="448" spans="1:20" s="30" customFormat="1" ht="22.5" customHeight="1" x14ac:dyDescent="0.25">
      <c r="A448" s="74">
        <v>48</v>
      </c>
      <c r="B448" s="68" t="s">
        <v>1328</v>
      </c>
      <c r="C448" s="51">
        <f t="shared" si="107"/>
        <v>307618.99</v>
      </c>
      <c r="D448" s="69">
        <f t="shared" si="108"/>
        <v>0</v>
      </c>
      <c r="E448" s="69">
        <v>0</v>
      </c>
      <c r="F448" s="69">
        <v>0</v>
      </c>
      <c r="G448" s="69">
        <v>0</v>
      </c>
      <c r="H448" s="69">
        <v>0</v>
      </c>
      <c r="I448" s="69">
        <v>0</v>
      </c>
      <c r="J448" s="70">
        <v>0</v>
      </c>
      <c r="K448" s="69">
        <v>0</v>
      </c>
      <c r="L448" s="69">
        <v>0</v>
      </c>
      <c r="M448" s="69">
        <v>0</v>
      </c>
      <c r="N448" s="69">
        <v>0</v>
      </c>
      <c r="O448" s="69">
        <v>0</v>
      </c>
      <c r="P448" s="69">
        <v>307618.99</v>
      </c>
      <c r="Q448" s="69">
        <v>0</v>
      </c>
      <c r="R448" s="69">
        <v>0</v>
      </c>
      <c r="S448" s="69">
        <v>0</v>
      </c>
      <c r="T448" s="69">
        <v>0</v>
      </c>
    </row>
    <row r="449" spans="1:49" ht="22.5" customHeight="1" x14ac:dyDescent="0.25">
      <c r="A449" s="74">
        <v>49</v>
      </c>
      <c r="B449" s="50" t="s">
        <v>1329</v>
      </c>
      <c r="C449" s="51">
        <f t="shared" si="107"/>
        <v>3269570.3600000003</v>
      </c>
      <c r="D449" s="51">
        <f t="shared" si="108"/>
        <v>2956734.45</v>
      </c>
      <c r="E449" s="51">
        <v>744251.25</v>
      </c>
      <c r="F449" s="51">
        <v>1946256</v>
      </c>
      <c r="G449" s="51">
        <v>0</v>
      </c>
      <c r="H449" s="51">
        <v>146586</v>
      </c>
      <c r="I449" s="51">
        <v>119641.2</v>
      </c>
      <c r="J449" s="52">
        <v>0</v>
      </c>
      <c r="K449" s="51">
        <v>0</v>
      </c>
      <c r="L449" s="51">
        <v>0</v>
      </c>
      <c r="M449" s="51">
        <v>0</v>
      </c>
      <c r="N449" s="51">
        <v>0</v>
      </c>
      <c r="O449" s="51">
        <v>0</v>
      </c>
      <c r="P449" s="51">
        <v>312835.90999999997</v>
      </c>
      <c r="Q449" s="51">
        <v>0</v>
      </c>
      <c r="R449" s="51">
        <v>0</v>
      </c>
      <c r="S449" s="51">
        <v>0</v>
      </c>
      <c r="T449" s="51">
        <v>0</v>
      </c>
    </row>
    <row r="450" spans="1:49" s="18" customFormat="1" ht="22.5" customHeight="1" x14ac:dyDescent="0.25">
      <c r="A450" s="74">
        <v>50</v>
      </c>
      <c r="B450" s="50" t="s">
        <v>1330</v>
      </c>
      <c r="C450" s="51">
        <f t="shared" si="107"/>
        <v>263895.78999999998</v>
      </c>
      <c r="D450" s="51">
        <f t="shared" si="108"/>
        <v>0</v>
      </c>
      <c r="E450" s="51">
        <v>0</v>
      </c>
      <c r="F450" s="51">
        <v>0</v>
      </c>
      <c r="G450" s="51">
        <v>0</v>
      </c>
      <c r="H450" s="51">
        <v>0</v>
      </c>
      <c r="I450" s="51">
        <v>0</v>
      </c>
      <c r="J450" s="52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263895.78999999998</v>
      </c>
      <c r="Q450" s="51">
        <v>0</v>
      </c>
      <c r="R450" s="51">
        <v>0</v>
      </c>
      <c r="S450" s="51">
        <v>0</v>
      </c>
      <c r="T450" s="51">
        <v>0</v>
      </c>
    </row>
    <row r="451" spans="1:49" s="12" customFormat="1" ht="22.5" customHeight="1" x14ac:dyDescent="0.25">
      <c r="A451" s="74">
        <v>51</v>
      </c>
      <c r="B451" s="50" t="s">
        <v>1331</v>
      </c>
      <c r="C451" s="51">
        <f t="shared" si="107"/>
        <v>5272431.97</v>
      </c>
      <c r="D451" s="51">
        <f t="shared" si="108"/>
        <v>4999400.37</v>
      </c>
      <c r="E451" s="51">
        <v>0</v>
      </c>
      <c r="F451" s="51">
        <v>4999400.37</v>
      </c>
      <c r="G451" s="51">
        <v>0</v>
      </c>
      <c r="H451" s="51">
        <v>0</v>
      </c>
      <c r="I451" s="51">
        <v>0</v>
      </c>
      <c r="J451" s="52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273031.59999999998</v>
      </c>
      <c r="Q451" s="51">
        <v>0</v>
      </c>
      <c r="R451" s="51">
        <v>0</v>
      </c>
      <c r="S451" s="51">
        <v>0</v>
      </c>
      <c r="T451" s="51">
        <v>0</v>
      </c>
    </row>
    <row r="452" spans="1:49" s="7" customFormat="1" ht="22.5" customHeight="1" x14ac:dyDescent="0.25">
      <c r="A452" s="74">
        <v>52</v>
      </c>
      <c r="B452" s="82" t="s">
        <v>519</v>
      </c>
      <c r="C452" s="51">
        <f t="shared" si="107"/>
        <v>1764925.8</v>
      </c>
      <c r="D452" s="78">
        <f t="shared" si="108"/>
        <v>1764925.8</v>
      </c>
      <c r="E452" s="79">
        <v>0</v>
      </c>
      <c r="F452" s="79">
        <v>0</v>
      </c>
      <c r="G452" s="79">
        <v>1102156.26</v>
      </c>
      <c r="H452" s="79">
        <v>662769.54</v>
      </c>
      <c r="I452" s="79">
        <v>0</v>
      </c>
      <c r="J452" s="83">
        <v>0</v>
      </c>
      <c r="K452" s="79">
        <v>0</v>
      </c>
      <c r="L452" s="79">
        <v>0</v>
      </c>
      <c r="M452" s="79">
        <v>0</v>
      </c>
      <c r="N452" s="79">
        <v>0</v>
      </c>
      <c r="O452" s="79">
        <v>0</v>
      </c>
      <c r="P452" s="79">
        <v>0</v>
      </c>
      <c r="Q452" s="79">
        <v>0</v>
      </c>
      <c r="R452" s="79">
        <v>0</v>
      </c>
      <c r="S452" s="79">
        <v>0</v>
      </c>
      <c r="T452" s="79">
        <v>0</v>
      </c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</row>
    <row r="453" spans="1:49" ht="22.5" customHeight="1" x14ac:dyDescent="0.25">
      <c r="A453" s="74">
        <v>53</v>
      </c>
      <c r="B453" s="50" t="s">
        <v>123</v>
      </c>
      <c r="C453" s="51">
        <f t="shared" si="107"/>
        <v>2132891.2599999998</v>
      </c>
      <c r="D453" s="51">
        <f t="shared" si="108"/>
        <v>0</v>
      </c>
      <c r="E453" s="51">
        <v>0</v>
      </c>
      <c r="F453" s="51">
        <v>0</v>
      </c>
      <c r="G453" s="51">
        <v>0</v>
      </c>
      <c r="H453" s="51">
        <v>0</v>
      </c>
      <c r="I453" s="51">
        <v>0</v>
      </c>
      <c r="J453" s="52">
        <v>0</v>
      </c>
      <c r="K453" s="51">
        <v>0</v>
      </c>
      <c r="L453" s="51">
        <v>0</v>
      </c>
      <c r="M453" s="51">
        <v>0</v>
      </c>
      <c r="N453" s="51">
        <v>2132891.2599999998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0</v>
      </c>
    </row>
    <row r="454" spans="1:49" ht="22.5" customHeight="1" x14ac:dyDescent="0.25">
      <c r="A454" s="74">
        <v>54</v>
      </c>
      <c r="B454" s="50" t="s">
        <v>1332</v>
      </c>
      <c r="C454" s="51">
        <f t="shared" si="107"/>
        <v>17938384</v>
      </c>
      <c r="D454" s="51">
        <f t="shared" si="108"/>
        <v>10100577.600000001</v>
      </c>
      <c r="E454" s="51">
        <v>0</v>
      </c>
      <c r="F454" s="51">
        <v>5998992</v>
      </c>
      <c r="G454" s="51">
        <v>2739010.8</v>
      </c>
      <c r="H454" s="51">
        <v>1362574.8</v>
      </c>
      <c r="I454" s="51">
        <v>0</v>
      </c>
      <c r="J454" s="52">
        <v>0</v>
      </c>
      <c r="K454" s="51">
        <v>0</v>
      </c>
      <c r="L454" s="51">
        <v>0</v>
      </c>
      <c r="M454" s="51">
        <v>0</v>
      </c>
      <c r="N454" s="51">
        <v>7152989.3600000003</v>
      </c>
      <c r="O454" s="51">
        <v>0</v>
      </c>
      <c r="P454" s="51">
        <v>684817.04</v>
      </c>
      <c r="Q454" s="51">
        <v>0</v>
      </c>
      <c r="R454" s="51">
        <v>0</v>
      </c>
      <c r="S454" s="51">
        <v>0</v>
      </c>
      <c r="T454" s="51">
        <v>0</v>
      </c>
    </row>
    <row r="455" spans="1:49" ht="22.5" customHeight="1" x14ac:dyDescent="0.25">
      <c r="A455" s="74">
        <v>55</v>
      </c>
      <c r="B455" s="50" t="s">
        <v>1333</v>
      </c>
      <c r="C455" s="51">
        <f t="shared" si="107"/>
        <v>1572755.66</v>
      </c>
      <c r="D455" s="51">
        <f t="shared" si="108"/>
        <v>0</v>
      </c>
      <c r="E455" s="51">
        <v>0</v>
      </c>
      <c r="F455" s="51">
        <v>0</v>
      </c>
      <c r="G455" s="51">
        <v>0</v>
      </c>
      <c r="H455" s="51">
        <v>0</v>
      </c>
      <c r="I455" s="51">
        <v>0</v>
      </c>
      <c r="J455" s="52">
        <v>0</v>
      </c>
      <c r="K455" s="51">
        <v>0</v>
      </c>
      <c r="L455" s="51">
        <v>0</v>
      </c>
      <c r="M455" s="51">
        <v>0</v>
      </c>
      <c r="N455" s="51">
        <v>1482699.39</v>
      </c>
      <c r="O455" s="51">
        <v>0</v>
      </c>
      <c r="P455" s="51">
        <v>90056.27</v>
      </c>
      <c r="Q455" s="51">
        <v>0</v>
      </c>
      <c r="R455" s="51">
        <v>0</v>
      </c>
      <c r="S455" s="51">
        <v>0</v>
      </c>
      <c r="T455" s="51">
        <v>0</v>
      </c>
    </row>
    <row r="456" spans="1:49" ht="22.5" customHeight="1" x14ac:dyDescent="0.25">
      <c r="A456" s="74">
        <v>56</v>
      </c>
      <c r="B456" s="50" t="s">
        <v>1334</v>
      </c>
      <c r="C456" s="51">
        <f t="shared" si="107"/>
        <v>3638228.4800000004</v>
      </c>
      <c r="D456" s="51">
        <f t="shared" si="108"/>
        <v>3530808.49</v>
      </c>
      <c r="E456" s="51">
        <v>2977062.49</v>
      </c>
      <c r="F456" s="51">
        <v>0</v>
      </c>
      <c r="G456" s="51">
        <v>0</v>
      </c>
      <c r="H456" s="51">
        <v>0</v>
      </c>
      <c r="I456" s="51">
        <v>553746</v>
      </c>
      <c r="J456" s="52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107419.99</v>
      </c>
      <c r="Q456" s="51">
        <v>0</v>
      </c>
      <c r="R456" s="51">
        <v>0</v>
      </c>
      <c r="S456" s="51">
        <v>0</v>
      </c>
      <c r="T456" s="51">
        <v>0</v>
      </c>
    </row>
    <row r="457" spans="1:49" ht="22.5" customHeight="1" x14ac:dyDescent="0.25">
      <c r="A457" s="74">
        <v>57</v>
      </c>
      <c r="B457" s="50" t="s">
        <v>127</v>
      </c>
      <c r="C457" s="51">
        <f t="shared" si="107"/>
        <v>632187.18000000005</v>
      </c>
      <c r="D457" s="51">
        <f t="shared" si="108"/>
        <v>632187.18000000005</v>
      </c>
      <c r="E457" s="51">
        <v>632187.18000000005</v>
      </c>
      <c r="F457" s="51">
        <v>0</v>
      </c>
      <c r="G457" s="51">
        <v>0</v>
      </c>
      <c r="H457" s="51">
        <v>0</v>
      </c>
      <c r="I457" s="51">
        <v>0</v>
      </c>
      <c r="J457" s="52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</row>
    <row r="458" spans="1:49" ht="22.5" customHeight="1" x14ac:dyDescent="0.25">
      <c r="A458" s="74">
        <v>58</v>
      </c>
      <c r="B458" s="50" t="s">
        <v>1335</v>
      </c>
      <c r="C458" s="51">
        <f t="shared" si="107"/>
        <v>9603588.4199999999</v>
      </c>
      <c r="D458" s="51">
        <f t="shared" si="108"/>
        <v>1842328.8</v>
      </c>
      <c r="E458" s="51">
        <v>0</v>
      </c>
      <c r="F458" s="51">
        <v>0</v>
      </c>
      <c r="G458" s="51">
        <v>1582047.6</v>
      </c>
      <c r="H458" s="51">
        <v>260281.2</v>
      </c>
      <c r="I458" s="51">
        <v>0</v>
      </c>
      <c r="J458" s="52">
        <v>0</v>
      </c>
      <c r="K458" s="51">
        <v>0</v>
      </c>
      <c r="L458" s="51">
        <v>7438653.7199999997</v>
      </c>
      <c r="M458" s="51">
        <v>0</v>
      </c>
      <c r="N458" s="51">
        <v>0</v>
      </c>
      <c r="O458" s="51">
        <v>0</v>
      </c>
      <c r="P458" s="51">
        <v>322605.90000000002</v>
      </c>
      <c r="Q458" s="51">
        <v>0</v>
      </c>
      <c r="R458" s="51">
        <v>0</v>
      </c>
      <c r="S458" s="51">
        <v>0</v>
      </c>
      <c r="T458" s="51">
        <v>0</v>
      </c>
    </row>
    <row r="459" spans="1:49" s="6" customFormat="1" ht="24" customHeight="1" x14ac:dyDescent="0.25">
      <c r="A459" s="74">
        <v>59</v>
      </c>
      <c r="B459" s="68" t="s">
        <v>1336</v>
      </c>
      <c r="C459" s="51">
        <f t="shared" si="107"/>
        <v>212104.91</v>
      </c>
      <c r="D459" s="69">
        <f t="shared" si="108"/>
        <v>0</v>
      </c>
      <c r="E459" s="69">
        <v>0</v>
      </c>
      <c r="F459" s="69">
        <v>0</v>
      </c>
      <c r="G459" s="69">
        <v>0</v>
      </c>
      <c r="H459" s="69">
        <v>0</v>
      </c>
      <c r="I459" s="69">
        <v>0</v>
      </c>
      <c r="J459" s="70">
        <v>0</v>
      </c>
      <c r="K459" s="69">
        <v>0</v>
      </c>
      <c r="L459" s="69">
        <v>0</v>
      </c>
      <c r="M459" s="69">
        <v>0</v>
      </c>
      <c r="N459" s="69">
        <v>0</v>
      </c>
      <c r="O459" s="69">
        <v>0</v>
      </c>
      <c r="P459" s="69">
        <v>212104.91</v>
      </c>
      <c r="Q459" s="69">
        <v>0</v>
      </c>
      <c r="R459" s="69">
        <v>0</v>
      </c>
      <c r="S459" s="69">
        <v>0</v>
      </c>
      <c r="T459" s="69">
        <v>0</v>
      </c>
    </row>
    <row r="460" spans="1:49" ht="22.5" customHeight="1" x14ac:dyDescent="0.25">
      <c r="A460" s="74">
        <v>60</v>
      </c>
      <c r="B460" s="50" t="s">
        <v>1337</v>
      </c>
      <c r="C460" s="51">
        <f t="shared" si="107"/>
        <v>248838.67</v>
      </c>
      <c r="D460" s="51">
        <f t="shared" si="108"/>
        <v>0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2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248838.67</v>
      </c>
      <c r="Q460" s="51">
        <v>0</v>
      </c>
      <c r="R460" s="51">
        <v>0</v>
      </c>
      <c r="S460" s="51">
        <v>0</v>
      </c>
      <c r="T460" s="51">
        <v>0</v>
      </c>
    </row>
    <row r="461" spans="1:49" ht="22.5" customHeight="1" x14ac:dyDescent="0.25">
      <c r="A461" s="74">
        <v>61</v>
      </c>
      <c r="B461" s="84" t="s">
        <v>1338</v>
      </c>
      <c r="C461" s="51">
        <f t="shared" si="107"/>
        <v>5658645.9500000002</v>
      </c>
      <c r="D461" s="51">
        <f t="shared" si="108"/>
        <v>0</v>
      </c>
      <c r="E461" s="77">
        <v>0</v>
      </c>
      <c r="F461" s="77">
        <v>0</v>
      </c>
      <c r="G461" s="77">
        <v>0</v>
      </c>
      <c r="H461" s="77">
        <v>0</v>
      </c>
      <c r="I461" s="77">
        <v>0</v>
      </c>
      <c r="J461" s="85">
        <v>0</v>
      </c>
      <c r="K461" s="77">
        <v>0</v>
      </c>
      <c r="L461" s="77">
        <v>0</v>
      </c>
      <c r="M461" s="77">
        <v>0</v>
      </c>
      <c r="N461" s="77">
        <v>1964157.6</v>
      </c>
      <c r="O461" s="77">
        <v>0</v>
      </c>
      <c r="P461" s="77">
        <v>241898.87</v>
      </c>
      <c r="Q461" s="77">
        <v>0</v>
      </c>
      <c r="R461" s="77">
        <v>0</v>
      </c>
      <c r="S461" s="77">
        <v>3452589.48</v>
      </c>
      <c r="T461" s="77">
        <v>0</v>
      </c>
    </row>
    <row r="462" spans="1:49" s="6" customFormat="1" ht="22.5" customHeight="1" x14ac:dyDescent="0.25">
      <c r="A462" s="74">
        <v>62</v>
      </c>
      <c r="B462" s="68" t="s">
        <v>524</v>
      </c>
      <c r="C462" s="51">
        <f t="shared" si="107"/>
        <v>2304792</v>
      </c>
      <c r="D462" s="69">
        <f t="shared" si="108"/>
        <v>2304792</v>
      </c>
      <c r="E462" s="69">
        <v>0</v>
      </c>
      <c r="F462" s="69">
        <v>0</v>
      </c>
      <c r="G462" s="69">
        <v>1863840</v>
      </c>
      <c r="H462" s="69">
        <v>440952</v>
      </c>
      <c r="I462" s="69">
        <v>0</v>
      </c>
      <c r="J462" s="70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0</v>
      </c>
      <c r="P462" s="69">
        <v>0</v>
      </c>
      <c r="Q462" s="69">
        <v>0</v>
      </c>
      <c r="R462" s="69">
        <v>0</v>
      </c>
      <c r="S462" s="69">
        <v>0</v>
      </c>
      <c r="T462" s="69">
        <v>0</v>
      </c>
    </row>
    <row r="463" spans="1:49" s="6" customFormat="1" ht="22.5" customHeight="1" x14ac:dyDescent="0.25">
      <c r="A463" s="74">
        <v>63</v>
      </c>
      <c r="B463" s="68" t="s">
        <v>133</v>
      </c>
      <c r="C463" s="51">
        <f t="shared" si="107"/>
        <v>397761.63</v>
      </c>
      <c r="D463" s="69">
        <f t="shared" si="108"/>
        <v>397761.63</v>
      </c>
      <c r="E463" s="69">
        <v>0</v>
      </c>
      <c r="F463" s="69">
        <v>0</v>
      </c>
      <c r="G463" s="69">
        <v>0</v>
      </c>
      <c r="H463" s="69">
        <v>0</v>
      </c>
      <c r="I463" s="69">
        <v>397761.63</v>
      </c>
      <c r="J463" s="70">
        <v>0</v>
      </c>
      <c r="K463" s="69">
        <v>0</v>
      </c>
      <c r="L463" s="69">
        <v>0</v>
      </c>
      <c r="M463" s="69">
        <v>0</v>
      </c>
      <c r="N463" s="69">
        <v>0</v>
      </c>
      <c r="O463" s="69">
        <v>0</v>
      </c>
      <c r="P463" s="69">
        <v>0</v>
      </c>
      <c r="Q463" s="69">
        <v>0</v>
      </c>
      <c r="R463" s="69">
        <v>0</v>
      </c>
      <c r="S463" s="69">
        <v>0</v>
      </c>
      <c r="T463" s="69">
        <v>0</v>
      </c>
    </row>
    <row r="464" spans="1:49" s="7" customFormat="1" ht="22.5" customHeight="1" x14ac:dyDescent="0.25">
      <c r="A464" s="74">
        <v>64</v>
      </c>
      <c r="B464" s="82" t="s">
        <v>525</v>
      </c>
      <c r="C464" s="51">
        <f t="shared" si="107"/>
        <v>2307964.06</v>
      </c>
      <c r="D464" s="78">
        <f t="shared" si="108"/>
        <v>2307964.06</v>
      </c>
      <c r="E464" s="79">
        <v>0</v>
      </c>
      <c r="F464" s="79">
        <v>0</v>
      </c>
      <c r="G464" s="79">
        <v>1559856.11</v>
      </c>
      <c r="H464" s="79">
        <v>748107.95</v>
      </c>
      <c r="I464" s="79">
        <v>0</v>
      </c>
      <c r="J464" s="83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79">
        <v>0</v>
      </c>
      <c r="S464" s="79">
        <v>0</v>
      </c>
      <c r="T464" s="79">
        <v>0</v>
      </c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</row>
    <row r="465" spans="1:49" s="7" customFormat="1" ht="22.5" customHeight="1" x14ac:dyDescent="0.25">
      <c r="A465" s="74">
        <v>65</v>
      </c>
      <c r="B465" s="82" t="s">
        <v>526</v>
      </c>
      <c r="C465" s="51">
        <f t="shared" si="107"/>
        <v>1550584.12</v>
      </c>
      <c r="D465" s="78">
        <f t="shared" si="108"/>
        <v>1550584.12</v>
      </c>
      <c r="E465" s="79">
        <v>0</v>
      </c>
      <c r="F465" s="79">
        <v>0</v>
      </c>
      <c r="G465" s="79">
        <v>747145.03</v>
      </c>
      <c r="H465" s="79">
        <v>803439.09</v>
      </c>
      <c r="I465" s="79">
        <v>0</v>
      </c>
      <c r="J465" s="83">
        <v>0</v>
      </c>
      <c r="K465" s="79">
        <v>0</v>
      </c>
      <c r="L465" s="79">
        <v>0</v>
      </c>
      <c r="M465" s="79">
        <v>0</v>
      </c>
      <c r="N465" s="79">
        <v>0</v>
      </c>
      <c r="O465" s="79">
        <v>0</v>
      </c>
      <c r="P465" s="79">
        <v>0</v>
      </c>
      <c r="Q465" s="79">
        <v>0</v>
      </c>
      <c r="R465" s="79">
        <v>0</v>
      </c>
      <c r="S465" s="79">
        <v>0</v>
      </c>
      <c r="T465" s="79">
        <v>0</v>
      </c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</row>
    <row r="466" spans="1:49" s="7" customFormat="1" ht="22.5" customHeight="1" x14ac:dyDescent="0.25">
      <c r="A466" s="74">
        <v>66</v>
      </c>
      <c r="B466" s="82" t="s">
        <v>527</v>
      </c>
      <c r="C466" s="51">
        <f t="shared" si="107"/>
        <v>3259758.05</v>
      </c>
      <c r="D466" s="78">
        <f t="shared" si="108"/>
        <v>3259758.05</v>
      </c>
      <c r="E466" s="79">
        <v>0</v>
      </c>
      <c r="F466" s="79">
        <v>3259758.05</v>
      </c>
      <c r="G466" s="79">
        <v>0</v>
      </c>
      <c r="H466" s="79">
        <v>0</v>
      </c>
      <c r="I466" s="79">
        <v>0</v>
      </c>
      <c r="J466" s="83">
        <v>0</v>
      </c>
      <c r="K466" s="79">
        <v>0</v>
      </c>
      <c r="L466" s="79">
        <v>0</v>
      </c>
      <c r="M466" s="79">
        <v>0</v>
      </c>
      <c r="N466" s="79">
        <v>0</v>
      </c>
      <c r="O466" s="79">
        <v>0</v>
      </c>
      <c r="P466" s="79">
        <v>0</v>
      </c>
      <c r="Q466" s="79">
        <v>0</v>
      </c>
      <c r="R466" s="79">
        <v>0</v>
      </c>
      <c r="S466" s="79">
        <v>0</v>
      </c>
      <c r="T466" s="79">
        <v>0</v>
      </c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</row>
    <row r="467" spans="1:49" s="7" customFormat="1" ht="22.5" customHeight="1" x14ac:dyDescent="0.25">
      <c r="A467" s="74">
        <v>67</v>
      </c>
      <c r="B467" s="82" t="s">
        <v>528</v>
      </c>
      <c r="C467" s="51">
        <f t="shared" si="107"/>
        <v>2088069.01</v>
      </c>
      <c r="D467" s="78">
        <f t="shared" si="108"/>
        <v>2088069.01</v>
      </c>
      <c r="E467" s="79">
        <v>0</v>
      </c>
      <c r="F467" s="79">
        <v>0</v>
      </c>
      <c r="G467" s="79">
        <v>1041636.89</v>
      </c>
      <c r="H467" s="79">
        <v>1046432.12</v>
      </c>
      <c r="I467" s="79">
        <v>0</v>
      </c>
      <c r="J467" s="83">
        <v>0</v>
      </c>
      <c r="K467" s="79">
        <v>0</v>
      </c>
      <c r="L467" s="79">
        <v>0</v>
      </c>
      <c r="M467" s="79">
        <v>0</v>
      </c>
      <c r="N467" s="79">
        <v>0</v>
      </c>
      <c r="O467" s="79">
        <v>0</v>
      </c>
      <c r="P467" s="79">
        <v>0</v>
      </c>
      <c r="Q467" s="79">
        <v>0</v>
      </c>
      <c r="R467" s="79">
        <v>0</v>
      </c>
      <c r="S467" s="79">
        <v>0</v>
      </c>
      <c r="T467" s="79">
        <v>0</v>
      </c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</row>
    <row r="468" spans="1:49" s="6" customFormat="1" ht="22.5" customHeight="1" x14ac:dyDescent="0.25">
      <c r="A468" s="74">
        <v>68</v>
      </c>
      <c r="B468" s="68" t="s">
        <v>1339</v>
      </c>
      <c r="C468" s="51">
        <f t="shared" si="107"/>
        <v>314314.82</v>
      </c>
      <c r="D468" s="69">
        <f t="shared" si="108"/>
        <v>0</v>
      </c>
      <c r="E468" s="69">
        <v>0</v>
      </c>
      <c r="F468" s="69">
        <v>0</v>
      </c>
      <c r="G468" s="69">
        <v>0</v>
      </c>
      <c r="H468" s="69">
        <v>0</v>
      </c>
      <c r="I468" s="69">
        <v>0</v>
      </c>
      <c r="J468" s="70">
        <v>0</v>
      </c>
      <c r="K468" s="69">
        <v>0</v>
      </c>
      <c r="L468" s="69">
        <v>0</v>
      </c>
      <c r="M468" s="69">
        <v>0</v>
      </c>
      <c r="N468" s="69">
        <v>0</v>
      </c>
      <c r="O468" s="69">
        <v>0</v>
      </c>
      <c r="P468" s="69">
        <v>314314.82</v>
      </c>
      <c r="Q468" s="69">
        <v>0</v>
      </c>
      <c r="R468" s="69">
        <v>0</v>
      </c>
      <c r="S468" s="69">
        <v>0</v>
      </c>
      <c r="T468" s="69">
        <v>0</v>
      </c>
    </row>
    <row r="469" spans="1:49" s="7" customFormat="1" ht="22.5" customHeight="1" x14ac:dyDescent="0.25">
      <c r="A469" s="74">
        <v>69</v>
      </c>
      <c r="B469" s="82" t="s">
        <v>1024</v>
      </c>
      <c r="C469" s="51">
        <f t="shared" si="107"/>
        <v>880172.4</v>
      </c>
      <c r="D469" s="78">
        <f t="shared" si="108"/>
        <v>0</v>
      </c>
      <c r="E469" s="79">
        <v>0</v>
      </c>
      <c r="F469" s="79">
        <v>0</v>
      </c>
      <c r="G469" s="79">
        <v>0</v>
      </c>
      <c r="H469" s="79">
        <v>0</v>
      </c>
      <c r="I469" s="79">
        <v>0</v>
      </c>
      <c r="J469" s="83">
        <v>0</v>
      </c>
      <c r="K469" s="79">
        <v>0</v>
      </c>
      <c r="L469" s="79">
        <v>0</v>
      </c>
      <c r="M469" s="79">
        <v>0</v>
      </c>
      <c r="N469" s="79">
        <v>880172.4</v>
      </c>
      <c r="O469" s="79">
        <v>0</v>
      </c>
      <c r="P469" s="79">
        <v>0</v>
      </c>
      <c r="Q469" s="79">
        <v>0</v>
      </c>
      <c r="R469" s="79">
        <v>0</v>
      </c>
      <c r="S469" s="79">
        <v>0</v>
      </c>
      <c r="T469" s="79">
        <v>0</v>
      </c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</row>
    <row r="470" spans="1:49" s="7" customFormat="1" ht="22.5" customHeight="1" x14ac:dyDescent="0.25">
      <c r="A470" s="74">
        <v>70</v>
      </c>
      <c r="B470" s="82" t="s">
        <v>137</v>
      </c>
      <c r="C470" s="51">
        <f t="shared" ref="C470:C535" si="109">D470+K470+L470+M470+N470+O470+P470+Q470+R470+S470+T470</f>
        <v>514888</v>
      </c>
      <c r="D470" s="78">
        <f t="shared" ref="D470:D535" si="110">SUM(E470:I470)</f>
        <v>0</v>
      </c>
      <c r="E470" s="79">
        <v>0</v>
      </c>
      <c r="F470" s="79">
        <v>0</v>
      </c>
      <c r="G470" s="79">
        <v>0</v>
      </c>
      <c r="H470" s="79">
        <v>0</v>
      </c>
      <c r="I470" s="79">
        <v>0</v>
      </c>
      <c r="J470" s="83">
        <v>0</v>
      </c>
      <c r="K470" s="79">
        <v>0</v>
      </c>
      <c r="L470" s="79">
        <v>0</v>
      </c>
      <c r="M470" s="79">
        <v>0</v>
      </c>
      <c r="N470" s="79">
        <v>514888</v>
      </c>
      <c r="O470" s="79">
        <v>0</v>
      </c>
      <c r="P470" s="79">
        <v>0</v>
      </c>
      <c r="Q470" s="79">
        <v>0</v>
      </c>
      <c r="R470" s="79">
        <v>0</v>
      </c>
      <c r="S470" s="79">
        <v>0</v>
      </c>
      <c r="T470" s="79">
        <v>0</v>
      </c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</row>
    <row r="471" spans="1:49" s="7" customFormat="1" ht="22.5" customHeight="1" x14ac:dyDescent="0.25">
      <c r="A471" s="74">
        <v>71</v>
      </c>
      <c r="B471" s="68" t="s">
        <v>531</v>
      </c>
      <c r="C471" s="51">
        <f t="shared" si="109"/>
        <v>2912373</v>
      </c>
      <c r="D471" s="78">
        <f t="shared" si="110"/>
        <v>2912373</v>
      </c>
      <c r="E471" s="79">
        <v>2912373</v>
      </c>
      <c r="F471" s="79">
        <v>0</v>
      </c>
      <c r="G471" s="79">
        <v>0</v>
      </c>
      <c r="H471" s="79">
        <v>0</v>
      </c>
      <c r="I471" s="79">
        <v>0</v>
      </c>
      <c r="J471" s="83">
        <v>0</v>
      </c>
      <c r="K471" s="79">
        <v>0</v>
      </c>
      <c r="L471" s="79">
        <v>0</v>
      </c>
      <c r="M471" s="79">
        <v>0</v>
      </c>
      <c r="N471" s="79">
        <v>0</v>
      </c>
      <c r="O471" s="79">
        <v>0</v>
      </c>
      <c r="P471" s="79">
        <v>0</v>
      </c>
      <c r="Q471" s="79">
        <v>0</v>
      </c>
      <c r="R471" s="79">
        <v>0</v>
      </c>
      <c r="S471" s="79">
        <v>0</v>
      </c>
      <c r="T471" s="79">
        <v>0</v>
      </c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</row>
    <row r="472" spans="1:49" s="7" customFormat="1" ht="22.5" customHeight="1" x14ac:dyDescent="0.25">
      <c r="A472" s="74">
        <v>72</v>
      </c>
      <c r="B472" s="68" t="s">
        <v>532</v>
      </c>
      <c r="C472" s="51">
        <f t="shared" si="109"/>
        <v>3151026</v>
      </c>
      <c r="D472" s="78">
        <f t="shared" si="110"/>
        <v>3151026</v>
      </c>
      <c r="E472" s="79">
        <v>3151026</v>
      </c>
      <c r="F472" s="79">
        <v>0</v>
      </c>
      <c r="G472" s="79">
        <v>0</v>
      </c>
      <c r="H472" s="79">
        <v>0</v>
      </c>
      <c r="I472" s="79">
        <v>0</v>
      </c>
      <c r="J472" s="83">
        <v>0</v>
      </c>
      <c r="K472" s="79">
        <v>0</v>
      </c>
      <c r="L472" s="79">
        <v>0</v>
      </c>
      <c r="M472" s="79">
        <v>0</v>
      </c>
      <c r="N472" s="79">
        <v>0</v>
      </c>
      <c r="O472" s="79">
        <v>0</v>
      </c>
      <c r="P472" s="79">
        <v>0</v>
      </c>
      <c r="Q472" s="79">
        <v>0</v>
      </c>
      <c r="R472" s="79">
        <v>0</v>
      </c>
      <c r="S472" s="79">
        <v>0</v>
      </c>
      <c r="T472" s="79">
        <v>0</v>
      </c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</row>
    <row r="473" spans="1:49" s="6" customFormat="1" ht="22.5" customHeight="1" x14ac:dyDescent="0.25">
      <c r="A473" s="74">
        <v>73</v>
      </c>
      <c r="B473" s="68" t="s">
        <v>138</v>
      </c>
      <c r="C473" s="51">
        <f t="shared" si="109"/>
        <v>3063106.8</v>
      </c>
      <c r="D473" s="69">
        <f t="shared" si="110"/>
        <v>3063106.8</v>
      </c>
      <c r="E473" s="69">
        <v>0</v>
      </c>
      <c r="F473" s="69">
        <v>3063106.8</v>
      </c>
      <c r="G473" s="69">
        <v>0</v>
      </c>
      <c r="H473" s="69">
        <v>0</v>
      </c>
      <c r="I473" s="69">
        <v>0</v>
      </c>
      <c r="J473" s="70">
        <v>0</v>
      </c>
      <c r="K473" s="69">
        <v>0</v>
      </c>
      <c r="L473" s="69">
        <v>0</v>
      </c>
      <c r="M473" s="69">
        <v>0</v>
      </c>
      <c r="N473" s="69">
        <v>0</v>
      </c>
      <c r="O473" s="69">
        <v>0</v>
      </c>
      <c r="P473" s="69">
        <v>0</v>
      </c>
      <c r="Q473" s="69">
        <v>0</v>
      </c>
      <c r="R473" s="69">
        <v>0</v>
      </c>
      <c r="S473" s="69">
        <v>0</v>
      </c>
      <c r="T473" s="69">
        <v>0</v>
      </c>
    </row>
    <row r="474" spans="1:49" ht="22.5" customHeight="1" x14ac:dyDescent="0.25">
      <c r="A474" s="74">
        <v>74</v>
      </c>
      <c r="B474" s="86" t="s">
        <v>1340</v>
      </c>
      <c r="C474" s="51">
        <f t="shared" si="109"/>
        <v>9549543.040000001</v>
      </c>
      <c r="D474" s="51">
        <f t="shared" si="110"/>
        <v>523467.6</v>
      </c>
      <c r="E474" s="81">
        <v>0</v>
      </c>
      <c r="F474" s="81">
        <v>0</v>
      </c>
      <c r="G474" s="81">
        <v>0</v>
      </c>
      <c r="H474" s="81">
        <v>523467.6</v>
      </c>
      <c r="I474" s="81">
        <v>0</v>
      </c>
      <c r="J474" s="87">
        <v>0</v>
      </c>
      <c r="K474" s="81">
        <v>0</v>
      </c>
      <c r="L474" s="81">
        <v>0</v>
      </c>
      <c r="M474" s="81">
        <v>0</v>
      </c>
      <c r="N474" s="81">
        <v>0</v>
      </c>
      <c r="O474" s="81">
        <v>0</v>
      </c>
      <c r="P474" s="81">
        <v>283665.03999999998</v>
      </c>
      <c r="Q474" s="81">
        <v>0</v>
      </c>
      <c r="R474" s="81">
        <v>0</v>
      </c>
      <c r="S474" s="81">
        <v>8742410.4000000004</v>
      </c>
      <c r="T474" s="81">
        <v>0</v>
      </c>
    </row>
    <row r="475" spans="1:49" ht="22.5" customHeight="1" x14ac:dyDescent="0.25">
      <c r="A475" s="74">
        <v>75</v>
      </c>
      <c r="B475" s="50" t="s">
        <v>1211</v>
      </c>
      <c r="C475" s="51">
        <f t="shared" si="109"/>
        <v>3897017.92</v>
      </c>
      <c r="D475" s="51">
        <f t="shared" si="110"/>
        <v>0</v>
      </c>
      <c r="E475" s="51">
        <v>0</v>
      </c>
      <c r="F475" s="51">
        <v>0</v>
      </c>
      <c r="G475" s="51">
        <v>0</v>
      </c>
      <c r="H475" s="51">
        <v>0</v>
      </c>
      <c r="I475" s="51">
        <v>0</v>
      </c>
      <c r="J475" s="52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321506.02</v>
      </c>
      <c r="Q475" s="51">
        <v>0</v>
      </c>
      <c r="R475" s="51">
        <v>0</v>
      </c>
      <c r="S475" s="51">
        <v>3575511.9</v>
      </c>
      <c r="T475" s="51">
        <v>0</v>
      </c>
    </row>
    <row r="476" spans="1:49" ht="22.5" customHeight="1" x14ac:dyDescent="0.25">
      <c r="A476" s="74">
        <v>76</v>
      </c>
      <c r="B476" s="50" t="s">
        <v>146</v>
      </c>
      <c r="C476" s="51">
        <f t="shared" si="109"/>
        <v>5437971.5999999996</v>
      </c>
      <c r="D476" s="51">
        <f t="shared" si="110"/>
        <v>5437971.5999999996</v>
      </c>
      <c r="E476" s="51">
        <v>0</v>
      </c>
      <c r="F476" s="51">
        <v>5437971.5999999996</v>
      </c>
      <c r="G476" s="51">
        <v>0</v>
      </c>
      <c r="H476" s="51">
        <v>0</v>
      </c>
      <c r="I476" s="51">
        <v>0</v>
      </c>
      <c r="J476" s="52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</row>
    <row r="477" spans="1:49" s="7" customFormat="1" ht="22.5" customHeight="1" x14ac:dyDescent="0.25">
      <c r="A477" s="74">
        <v>77</v>
      </c>
      <c r="B477" s="50" t="s">
        <v>534</v>
      </c>
      <c r="C477" s="51">
        <f t="shared" si="109"/>
        <v>3186738.4</v>
      </c>
      <c r="D477" s="51">
        <f t="shared" si="110"/>
        <v>3186738.4</v>
      </c>
      <c r="E477" s="51">
        <v>3186738.4</v>
      </c>
      <c r="F477" s="51">
        <v>0</v>
      </c>
      <c r="G477" s="51">
        <v>0</v>
      </c>
      <c r="H477" s="51">
        <v>0</v>
      </c>
      <c r="I477" s="51">
        <v>0</v>
      </c>
      <c r="J477" s="52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</row>
    <row r="478" spans="1:49" ht="22.5" customHeight="1" x14ac:dyDescent="0.25">
      <c r="A478" s="74">
        <v>78</v>
      </c>
      <c r="B478" s="50" t="s">
        <v>535</v>
      </c>
      <c r="C478" s="51">
        <f t="shared" si="109"/>
        <v>10590316.800000001</v>
      </c>
      <c r="D478" s="51">
        <f t="shared" si="110"/>
        <v>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2">
        <v>0</v>
      </c>
      <c r="K478" s="51">
        <v>0</v>
      </c>
      <c r="L478" s="51">
        <v>0</v>
      </c>
      <c r="M478" s="51">
        <v>0</v>
      </c>
      <c r="N478" s="51">
        <v>10590316.800000001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</row>
    <row r="479" spans="1:49" ht="24" customHeight="1" x14ac:dyDescent="0.25">
      <c r="A479" s="74">
        <v>79</v>
      </c>
      <c r="B479" s="50" t="s">
        <v>155</v>
      </c>
      <c r="C479" s="51">
        <f t="shared" si="109"/>
        <v>11072701.050000001</v>
      </c>
      <c r="D479" s="51">
        <f t="shared" si="110"/>
        <v>0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2">
        <v>0</v>
      </c>
      <c r="K479" s="51">
        <v>0</v>
      </c>
      <c r="L479" s="51">
        <v>11072701.050000001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</row>
    <row r="480" spans="1:49" ht="22.5" customHeight="1" x14ac:dyDescent="0.25">
      <c r="A480" s="74">
        <v>80</v>
      </c>
      <c r="B480" s="50" t="s">
        <v>158</v>
      </c>
      <c r="C480" s="51">
        <f t="shared" si="109"/>
        <v>7927377.5999999996</v>
      </c>
      <c r="D480" s="51">
        <f t="shared" si="110"/>
        <v>0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2">
        <v>0</v>
      </c>
      <c r="K480" s="51">
        <v>0</v>
      </c>
      <c r="L480" s="51">
        <v>0</v>
      </c>
      <c r="M480" s="51">
        <v>0</v>
      </c>
      <c r="N480" s="51">
        <v>7927377.5999999996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</row>
    <row r="481" spans="1:20" ht="21.75" customHeight="1" x14ac:dyDescent="0.25">
      <c r="A481" s="74">
        <v>81</v>
      </c>
      <c r="B481" s="50" t="s">
        <v>1341</v>
      </c>
      <c r="C481" s="51">
        <f t="shared" si="109"/>
        <v>98195.76</v>
      </c>
      <c r="D481" s="51">
        <f t="shared" si="110"/>
        <v>0</v>
      </c>
      <c r="E481" s="51">
        <v>0</v>
      </c>
      <c r="F481" s="51">
        <v>0</v>
      </c>
      <c r="G481" s="51">
        <v>0</v>
      </c>
      <c r="H481" s="51">
        <v>0</v>
      </c>
      <c r="I481" s="51">
        <v>0</v>
      </c>
      <c r="J481" s="52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98195.76</v>
      </c>
      <c r="Q481" s="51">
        <v>0</v>
      </c>
      <c r="R481" s="51">
        <v>0</v>
      </c>
      <c r="S481" s="51">
        <v>0</v>
      </c>
      <c r="T481" s="51">
        <v>0</v>
      </c>
    </row>
    <row r="482" spans="1:20" ht="21.75" customHeight="1" x14ac:dyDescent="0.25">
      <c r="A482" s="74">
        <v>82</v>
      </c>
      <c r="B482" s="50" t="s">
        <v>1342</v>
      </c>
      <c r="C482" s="51">
        <f t="shared" si="109"/>
        <v>3175138.6</v>
      </c>
      <c r="D482" s="51">
        <f t="shared" si="110"/>
        <v>0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2">
        <v>0</v>
      </c>
      <c r="K482" s="51">
        <v>0</v>
      </c>
      <c r="L482" s="51">
        <v>0</v>
      </c>
      <c r="M482" s="51">
        <v>0</v>
      </c>
      <c r="N482" s="51">
        <v>3053093.71</v>
      </c>
      <c r="O482" s="51">
        <v>0</v>
      </c>
      <c r="P482" s="51">
        <v>122044.89</v>
      </c>
      <c r="Q482" s="51">
        <v>0</v>
      </c>
      <c r="R482" s="51">
        <v>0</v>
      </c>
      <c r="S482" s="51">
        <v>0</v>
      </c>
      <c r="T482" s="51">
        <v>0</v>
      </c>
    </row>
    <row r="483" spans="1:20" ht="22.5" customHeight="1" x14ac:dyDescent="0.25">
      <c r="A483" s="74">
        <v>83</v>
      </c>
      <c r="B483" s="50" t="s">
        <v>537</v>
      </c>
      <c r="C483" s="51">
        <f t="shared" si="109"/>
        <v>756081.6</v>
      </c>
      <c r="D483" s="51">
        <f t="shared" si="110"/>
        <v>0</v>
      </c>
      <c r="E483" s="51">
        <v>0</v>
      </c>
      <c r="F483" s="51">
        <v>0</v>
      </c>
      <c r="G483" s="51">
        <v>0</v>
      </c>
      <c r="H483" s="51">
        <v>0</v>
      </c>
      <c r="I483" s="51">
        <v>0</v>
      </c>
      <c r="J483" s="52">
        <v>0</v>
      </c>
      <c r="K483" s="51">
        <v>0</v>
      </c>
      <c r="L483" s="51">
        <v>0</v>
      </c>
      <c r="M483" s="51">
        <v>0</v>
      </c>
      <c r="N483" s="51">
        <v>756081.6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</row>
    <row r="484" spans="1:20" s="30" customFormat="1" ht="22.5" customHeight="1" x14ac:dyDescent="0.25">
      <c r="A484" s="74">
        <v>84</v>
      </c>
      <c r="B484" s="68" t="s">
        <v>1343</v>
      </c>
      <c r="C484" s="51">
        <f t="shared" si="109"/>
        <v>26401.72</v>
      </c>
      <c r="D484" s="69">
        <f t="shared" si="110"/>
        <v>0</v>
      </c>
      <c r="E484" s="69">
        <v>0</v>
      </c>
      <c r="F484" s="69">
        <v>0</v>
      </c>
      <c r="G484" s="69">
        <v>0</v>
      </c>
      <c r="H484" s="69">
        <v>0</v>
      </c>
      <c r="I484" s="69">
        <v>0</v>
      </c>
      <c r="J484" s="70">
        <v>0</v>
      </c>
      <c r="K484" s="69">
        <v>0</v>
      </c>
      <c r="L484" s="69">
        <v>0</v>
      </c>
      <c r="M484" s="69">
        <v>0</v>
      </c>
      <c r="N484" s="69">
        <v>0</v>
      </c>
      <c r="O484" s="69">
        <v>0</v>
      </c>
      <c r="P484" s="69">
        <v>26401.72</v>
      </c>
      <c r="Q484" s="69">
        <v>0</v>
      </c>
      <c r="R484" s="69">
        <v>0</v>
      </c>
      <c r="S484" s="69">
        <v>0</v>
      </c>
      <c r="T484" s="69">
        <v>0</v>
      </c>
    </row>
    <row r="485" spans="1:20" ht="22.5" customHeight="1" x14ac:dyDescent="0.25">
      <c r="A485" s="74">
        <v>85</v>
      </c>
      <c r="B485" s="50" t="s">
        <v>171</v>
      </c>
      <c r="C485" s="51">
        <f t="shared" si="109"/>
        <v>138594</v>
      </c>
      <c r="D485" s="51">
        <f t="shared" si="110"/>
        <v>138594</v>
      </c>
      <c r="E485" s="51">
        <v>0</v>
      </c>
      <c r="F485" s="51">
        <v>99698.4</v>
      </c>
      <c r="G485" s="51">
        <v>0</v>
      </c>
      <c r="H485" s="51">
        <v>38895.599999999999</v>
      </c>
      <c r="I485" s="51">
        <v>0</v>
      </c>
      <c r="J485" s="52">
        <v>0</v>
      </c>
      <c r="K485" s="51">
        <v>0</v>
      </c>
      <c r="L485" s="51">
        <v>0</v>
      </c>
      <c r="M485" s="51">
        <v>0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</row>
    <row r="486" spans="1:20" ht="22.5" customHeight="1" x14ac:dyDescent="0.25">
      <c r="A486" s="74">
        <v>86</v>
      </c>
      <c r="B486" s="50" t="s">
        <v>181</v>
      </c>
      <c r="C486" s="51">
        <f t="shared" si="109"/>
        <v>4172631.88</v>
      </c>
      <c r="D486" s="51">
        <f t="shared" si="110"/>
        <v>0</v>
      </c>
      <c r="E486" s="51">
        <v>0</v>
      </c>
      <c r="F486" s="51">
        <v>0</v>
      </c>
      <c r="G486" s="51">
        <v>0</v>
      </c>
      <c r="H486" s="51">
        <v>0</v>
      </c>
      <c r="I486" s="51">
        <v>0</v>
      </c>
      <c r="J486" s="52">
        <v>0</v>
      </c>
      <c r="K486" s="51">
        <v>0</v>
      </c>
      <c r="L486" s="51">
        <v>4172631.88</v>
      </c>
      <c r="M486" s="51">
        <v>0</v>
      </c>
      <c r="N486" s="51">
        <v>0</v>
      </c>
      <c r="O486" s="51">
        <v>0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</row>
    <row r="487" spans="1:20" s="6" customFormat="1" ht="22.5" customHeight="1" x14ac:dyDescent="0.25">
      <c r="A487" s="74">
        <v>87</v>
      </c>
      <c r="B487" s="68" t="s">
        <v>1344</v>
      </c>
      <c r="C487" s="51">
        <f t="shared" si="109"/>
        <v>298725.42</v>
      </c>
      <c r="D487" s="69">
        <f t="shared" si="110"/>
        <v>0</v>
      </c>
      <c r="E487" s="69">
        <v>0</v>
      </c>
      <c r="F487" s="69">
        <v>0</v>
      </c>
      <c r="G487" s="69">
        <v>0</v>
      </c>
      <c r="H487" s="69">
        <v>0</v>
      </c>
      <c r="I487" s="69">
        <v>0</v>
      </c>
      <c r="J487" s="70">
        <v>0</v>
      </c>
      <c r="K487" s="69">
        <v>0</v>
      </c>
      <c r="L487" s="69">
        <v>0</v>
      </c>
      <c r="M487" s="69">
        <v>0</v>
      </c>
      <c r="N487" s="69">
        <v>0</v>
      </c>
      <c r="O487" s="69">
        <v>0</v>
      </c>
      <c r="P487" s="69">
        <v>298725.42</v>
      </c>
      <c r="Q487" s="69">
        <v>0</v>
      </c>
      <c r="R487" s="69">
        <v>0</v>
      </c>
      <c r="S487" s="69">
        <v>0</v>
      </c>
      <c r="T487" s="69">
        <v>0</v>
      </c>
    </row>
    <row r="488" spans="1:20" s="6" customFormat="1" ht="22.5" customHeight="1" x14ac:dyDescent="0.25">
      <c r="A488" s="74">
        <v>88</v>
      </c>
      <c r="B488" s="68" t="s">
        <v>1345</v>
      </c>
      <c r="C488" s="51">
        <f t="shared" si="109"/>
        <v>157773.20000000001</v>
      </c>
      <c r="D488" s="69">
        <f t="shared" si="110"/>
        <v>0</v>
      </c>
      <c r="E488" s="69">
        <v>0</v>
      </c>
      <c r="F488" s="69">
        <v>0</v>
      </c>
      <c r="G488" s="69">
        <v>0</v>
      </c>
      <c r="H488" s="69">
        <v>0</v>
      </c>
      <c r="I488" s="69">
        <v>0</v>
      </c>
      <c r="J488" s="70">
        <v>0</v>
      </c>
      <c r="K488" s="69">
        <v>0</v>
      </c>
      <c r="L488" s="69">
        <v>0</v>
      </c>
      <c r="M488" s="69">
        <v>0</v>
      </c>
      <c r="N488" s="69">
        <v>0</v>
      </c>
      <c r="O488" s="69">
        <v>0</v>
      </c>
      <c r="P488" s="69">
        <v>157773.20000000001</v>
      </c>
      <c r="Q488" s="69">
        <v>0</v>
      </c>
      <c r="R488" s="69">
        <v>0</v>
      </c>
      <c r="S488" s="69">
        <v>0</v>
      </c>
      <c r="T488" s="69">
        <v>0</v>
      </c>
    </row>
    <row r="489" spans="1:20" ht="23.25" customHeight="1" x14ac:dyDescent="0.25">
      <c r="A489" s="74">
        <v>89</v>
      </c>
      <c r="B489" s="50" t="s">
        <v>541</v>
      </c>
      <c r="C489" s="51">
        <f t="shared" si="109"/>
        <v>4429861.2</v>
      </c>
      <c r="D489" s="51">
        <f t="shared" si="110"/>
        <v>0</v>
      </c>
      <c r="E489" s="78">
        <v>0</v>
      </c>
      <c r="F489" s="51">
        <v>0</v>
      </c>
      <c r="G489" s="80">
        <v>0</v>
      </c>
      <c r="H489" s="51">
        <v>0</v>
      </c>
      <c r="I489" s="51">
        <v>0</v>
      </c>
      <c r="J489" s="52">
        <v>0</v>
      </c>
      <c r="K489" s="51">
        <v>0</v>
      </c>
      <c r="L489" s="51">
        <v>0</v>
      </c>
      <c r="M489" s="51">
        <v>0</v>
      </c>
      <c r="N489" s="51">
        <v>4429861.2</v>
      </c>
      <c r="O489" s="51">
        <v>0</v>
      </c>
      <c r="P489" s="51">
        <v>0</v>
      </c>
      <c r="Q489" s="51">
        <v>0</v>
      </c>
      <c r="R489" s="51">
        <v>0</v>
      </c>
      <c r="S489" s="51">
        <v>0</v>
      </c>
      <c r="T489" s="51">
        <v>0</v>
      </c>
    </row>
    <row r="490" spans="1:20" s="7" customFormat="1" ht="23.25" customHeight="1" x14ac:dyDescent="0.25">
      <c r="A490" s="74">
        <v>90</v>
      </c>
      <c r="B490" s="50" t="s">
        <v>542</v>
      </c>
      <c r="C490" s="51">
        <f t="shared" si="109"/>
        <v>2345453.19</v>
      </c>
      <c r="D490" s="51">
        <f t="shared" si="110"/>
        <v>2345453.19</v>
      </c>
      <c r="E490" s="78">
        <v>0</v>
      </c>
      <c r="F490" s="79">
        <v>2345453.19</v>
      </c>
      <c r="G490" s="80">
        <v>0</v>
      </c>
      <c r="H490" s="51">
        <v>0</v>
      </c>
      <c r="I490" s="51">
        <v>0</v>
      </c>
      <c r="J490" s="52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0</v>
      </c>
      <c r="Q490" s="51">
        <v>0</v>
      </c>
      <c r="R490" s="51">
        <v>0</v>
      </c>
      <c r="S490" s="51">
        <v>0</v>
      </c>
      <c r="T490" s="51">
        <v>0</v>
      </c>
    </row>
    <row r="491" spans="1:20" ht="23.25" customHeight="1" x14ac:dyDescent="0.25">
      <c r="A491" s="74">
        <v>91</v>
      </c>
      <c r="B491" s="50" t="s">
        <v>185</v>
      </c>
      <c r="C491" s="51">
        <f t="shared" si="109"/>
        <v>7019344.7999999998</v>
      </c>
      <c r="D491" s="51">
        <f t="shared" si="110"/>
        <v>0</v>
      </c>
      <c r="E491" s="78">
        <v>0</v>
      </c>
      <c r="F491" s="51">
        <v>0</v>
      </c>
      <c r="G491" s="80">
        <v>0</v>
      </c>
      <c r="H491" s="51">
        <v>0</v>
      </c>
      <c r="I491" s="51">
        <v>0</v>
      </c>
      <c r="J491" s="52">
        <v>0</v>
      </c>
      <c r="K491" s="51">
        <v>0</v>
      </c>
      <c r="L491" s="51">
        <v>0</v>
      </c>
      <c r="M491" s="51">
        <v>0</v>
      </c>
      <c r="N491" s="51">
        <v>7019344.7999999998</v>
      </c>
      <c r="O491" s="51">
        <v>0</v>
      </c>
      <c r="P491" s="51">
        <v>0</v>
      </c>
      <c r="Q491" s="51">
        <v>0</v>
      </c>
      <c r="R491" s="51">
        <v>0</v>
      </c>
      <c r="S491" s="51">
        <v>0</v>
      </c>
      <c r="T491" s="51">
        <v>0</v>
      </c>
    </row>
    <row r="492" spans="1:20" s="7" customFormat="1" ht="22.5" customHeight="1" x14ac:dyDescent="0.25">
      <c r="A492" s="74">
        <v>92</v>
      </c>
      <c r="B492" s="50" t="s">
        <v>543</v>
      </c>
      <c r="C492" s="51">
        <f t="shared" si="109"/>
        <v>514888</v>
      </c>
      <c r="D492" s="51">
        <f t="shared" si="110"/>
        <v>0</v>
      </c>
      <c r="E492" s="78">
        <v>0</v>
      </c>
      <c r="F492" s="79">
        <v>0</v>
      </c>
      <c r="G492" s="80">
        <v>0</v>
      </c>
      <c r="H492" s="51">
        <v>0</v>
      </c>
      <c r="I492" s="51">
        <v>0</v>
      </c>
      <c r="J492" s="52">
        <v>0</v>
      </c>
      <c r="K492" s="51">
        <v>0</v>
      </c>
      <c r="L492" s="51">
        <v>0</v>
      </c>
      <c r="M492" s="51">
        <v>0</v>
      </c>
      <c r="N492" s="51">
        <v>514888</v>
      </c>
      <c r="O492" s="51">
        <v>0</v>
      </c>
      <c r="P492" s="51">
        <v>0</v>
      </c>
      <c r="Q492" s="51">
        <v>0</v>
      </c>
      <c r="R492" s="51">
        <v>0</v>
      </c>
      <c r="S492" s="51">
        <v>0</v>
      </c>
      <c r="T492" s="51">
        <v>0</v>
      </c>
    </row>
    <row r="493" spans="1:20" s="7" customFormat="1" ht="22.5" customHeight="1" x14ac:dyDescent="0.25">
      <c r="A493" s="74">
        <v>93</v>
      </c>
      <c r="B493" s="50" t="s">
        <v>544</v>
      </c>
      <c r="C493" s="51">
        <f t="shared" si="109"/>
        <v>1745876.86</v>
      </c>
      <c r="D493" s="51">
        <f t="shared" si="110"/>
        <v>1745876.86</v>
      </c>
      <c r="E493" s="78">
        <v>0</v>
      </c>
      <c r="F493" s="79">
        <v>1745876.86</v>
      </c>
      <c r="G493" s="80">
        <v>0</v>
      </c>
      <c r="H493" s="51">
        <v>0</v>
      </c>
      <c r="I493" s="51">
        <v>0</v>
      </c>
      <c r="J493" s="52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0</v>
      </c>
    </row>
    <row r="494" spans="1:20" s="7" customFormat="1" ht="22.5" customHeight="1" x14ac:dyDescent="0.25">
      <c r="A494" s="74">
        <v>94</v>
      </c>
      <c r="B494" s="50" t="s">
        <v>190</v>
      </c>
      <c r="C494" s="51">
        <f t="shared" si="109"/>
        <v>1944073.39</v>
      </c>
      <c r="D494" s="51">
        <f t="shared" si="110"/>
        <v>0</v>
      </c>
      <c r="E494" s="78">
        <v>0</v>
      </c>
      <c r="F494" s="51">
        <v>0</v>
      </c>
      <c r="G494" s="80">
        <v>0</v>
      </c>
      <c r="H494" s="51">
        <v>0</v>
      </c>
      <c r="I494" s="51">
        <v>0</v>
      </c>
      <c r="J494" s="52">
        <v>0</v>
      </c>
      <c r="K494" s="51">
        <v>0</v>
      </c>
      <c r="L494" s="51">
        <v>0</v>
      </c>
      <c r="M494" s="51">
        <v>1944073.39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</row>
    <row r="495" spans="1:20" s="12" customFormat="1" ht="23.25" customHeight="1" x14ac:dyDescent="0.25">
      <c r="A495" s="74">
        <v>95</v>
      </c>
      <c r="B495" s="50" t="s">
        <v>193</v>
      </c>
      <c r="C495" s="51">
        <f t="shared" si="109"/>
        <v>12502939.32</v>
      </c>
      <c r="D495" s="51">
        <f t="shared" si="110"/>
        <v>0</v>
      </c>
      <c r="E495" s="88">
        <v>0</v>
      </c>
      <c r="F495" s="51">
        <v>0</v>
      </c>
      <c r="G495" s="89">
        <v>0</v>
      </c>
      <c r="H495" s="77">
        <v>0</v>
      </c>
      <c r="I495" s="77">
        <v>0</v>
      </c>
      <c r="J495" s="85">
        <v>4</v>
      </c>
      <c r="K495" s="77">
        <v>12502939.32</v>
      </c>
      <c r="L495" s="77">
        <v>0</v>
      </c>
      <c r="M495" s="77">
        <v>0</v>
      </c>
      <c r="N495" s="77">
        <v>0</v>
      </c>
      <c r="O495" s="77">
        <v>0</v>
      </c>
      <c r="P495" s="77">
        <v>0</v>
      </c>
      <c r="Q495" s="51">
        <v>0</v>
      </c>
      <c r="R495" s="51">
        <v>0</v>
      </c>
      <c r="S495" s="51">
        <v>0</v>
      </c>
      <c r="T495" s="51">
        <v>0</v>
      </c>
    </row>
    <row r="496" spans="1:20" s="6" customFormat="1" ht="22.5" customHeight="1" x14ac:dyDescent="0.25">
      <c r="A496" s="74">
        <v>96</v>
      </c>
      <c r="B496" s="68" t="s">
        <v>1346</v>
      </c>
      <c r="C496" s="51">
        <f t="shared" si="109"/>
        <v>102024.58</v>
      </c>
      <c r="D496" s="69">
        <f t="shared" si="110"/>
        <v>0</v>
      </c>
      <c r="E496" s="69">
        <v>0</v>
      </c>
      <c r="F496" s="69">
        <v>0</v>
      </c>
      <c r="G496" s="69">
        <v>0</v>
      </c>
      <c r="H496" s="69">
        <v>0</v>
      </c>
      <c r="I496" s="69">
        <v>0</v>
      </c>
      <c r="J496" s="70">
        <v>0</v>
      </c>
      <c r="K496" s="69">
        <v>0</v>
      </c>
      <c r="L496" s="69">
        <v>0</v>
      </c>
      <c r="M496" s="69">
        <v>0</v>
      </c>
      <c r="N496" s="69">
        <v>0</v>
      </c>
      <c r="O496" s="69">
        <v>0</v>
      </c>
      <c r="P496" s="69">
        <v>102024.58</v>
      </c>
      <c r="Q496" s="69">
        <v>0</v>
      </c>
      <c r="R496" s="69">
        <v>0</v>
      </c>
      <c r="S496" s="69">
        <v>0</v>
      </c>
      <c r="T496" s="69">
        <v>0</v>
      </c>
    </row>
    <row r="497" spans="1:20" s="7" customFormat="1" ht="23.25" customHeight="1" x14ac:dyDescent="0.25">
      <c r="A497" s="74">
        <v>97</v>
      </c>
      <c r="B497" s="50" t="s">
        <v>546</v>
      </c>
      <c r="C497" s="51">
        <f t="shared" si="109"/>
        <v>1664792.68</v>
      </c>
      <c r="D497" s="51">
        <f t="shared" si="110"/>
        <v>0</v>
      </c>
      <c r="E497" s="88">
        <v>0</v>
      </c>
      <c r="F497" s="51">
        <v>0</v>
      </c>
      <c r="G497" s="89">
        <v>0</v>
      </c>
      <c r="H497" s="77">
        <v>0</v>
      </c>
      <c r="I497" s="77">
        <v>0</v>
      </c>
      <c r="J497" s="85">
        <v>0</v>
      </c>
      <c r="K497" s="77">
        <v>0</v>
      </c>
      <c r="L497" s="77">
        <v>1664792.68</v>
      </c>
      <c r="M497" s="77">
        <v>0</v>
      </c>
      <c r="N497" s="77">
        <v>0</v>
      </c>
      <c r="O497" s="77">
        <v>0</v>
      </c>
      <c r="P497" s="77">
        <v>0</v>
      </c>
      <c r="Q497" s="51">
        <v>0</v>
      </c>
      <c r="R497" s="51">
        <v>0</v>
      </c>
      <c r="S497" s="51">
        <v>0</v>
      </c>
      <c r="T497" s="51">
        <v>0</v>
      </c>
    </row>
    <row r="498" spans="1:20" s="7" customFormat="1" ht="23.25" customHeight="1" x14ac:dyDescent="0.25">
      <c r="A498" s="74">
        <v>98</v>
      </c>
      <c r="B498" s="50" t="s">
        <v>547</v>
      </c>
      <c r="C498" s="51">
        <f t="shared" si="109"/>
        <v>2803496.43</v>
      </c>
      <c r="D498" s="51">
        <f t="shared" si="110"/>
        <v>2803496.43</v>
      </c>
      <c r="E498" s="88">
        <v>0</v>
      </c>
      <c r="F498" s="51">
        <v>0</v>
      </c>
      <c r="G498" s="89">
        <v>2803496.43</v>
      </c>
      <c r="H498" s="77">
        <v>0</v>
      </c>
      <c r="I498" s="77">
        <v>0</v>
      </c>
      <c r="J498" s="85">
        <v>0</v>
      </c>
      <c r="K498" s="77">
        <v>0</v>
      </c>
      <c r="L498" s="77">
        <v>0</v>
      </c>
      <c r="M498" s="77">
        <v>0</v>
      </c>
      <c r="N498" s="77">
        <v>0</v>
      </c>
      <c r="O498" s="77">
        <v>0</v>
      </c>
      <c r="P498" s="77">
        <v>0</v>
      </c>
      <c r="Q498" s="51">
        <v>0</v>
      </c>
      <c r="R498" s="51">
        <v>0</v>
      </c>
      <c r="S498" s="51">
        <v>0</v>
      </c>
      <c r="T498" s="51">
        <v>0</v>
      </c>
    </row>
    <row r="499" spans="1:20" s="6" customFormat="1" ht="22.5" customHeight="1" x14ac:dyDescent="0.25">
      <c r="A499" s="74">
        <v>99</v>
      </c>
      <c r="B499" s="68" t="s">
        <v>1347</v>
      </c>
      <c r="C499" s="51">
        <f t="shared" si="109"/>
        <v>266277.31</v>
      </c>
      <c r="D499" s="69">
        <f t="shared" si="110"/>
        <v>0</v>
      </c>
      <c r="E499" s="69">
        <v>0</v>
      </c>
      <c r="F499" s="69">
        <v>0</v>
      </c>
      <c r="G499" s="69">
        <v>0</v>
      </c>
      <c r="H499" s="69">
        <v>0</v>
      </c>
      <c r="I499" s="69">
        <v>0</v>
      </c>
      <c r="J499" s="70">
        <v>0</v>
      </c>
      <c r="K499" s="69">
        <v>0</v>
      </c>
      <c r="L499" s="69">
        <v>0</v>
      </c>
      <c r="M499" s="69">
        <v>0</v>
      </c>
      <c r="N499" s="69">
        <v>0</v>
      </c>
      <c r="O499" s="69">
        <v>0</v>
      </c>
      <c r="P499" s="69">
        <v>266277.31</v>
      </c>
      <c r="Q499" s="69">
        <v>0</v>
      </c>
      <c r="R499" s="69">
        <v>0</v>
      </c>
      <c r="S499" s="69">
        <v>0</v>
      </c>
      <c r="T499" s="69">
        <v>0</v>
      </c>
    </row>
    <row r="500" spans="1:20" s="30" customFormat="1" ht="22.5" customHeight="1" x14ac:dyDescent="0.25">
      <c r="A500" s="74">
        <v>100</v>
      </c>
      <c r="B500" s="68" t="s">
        <v>721</v>
      </c>
      <c r="C500" s="51">
        <f t="shared" si="109"/>
        <v>525362.67000000004</v>
      </c>
      <c r="D500" s="69">
        <f t="shared" si="110"/>
        <v>525362.67000000004</v>
      </c>
      <c r="E500" s="69">
        <v>0</v>
      </c>
      <c r="F500" s="69">
        <v>0</v>
      </c>
      <c r="G500" s="69">
        <v>0</v>
      </c>
      <c r="H500" s="69">
        <v>525362.67000000004</v>
      </c>
      <c r="I500" s="69">
        <v>0</v>
      </c>
      <c r="J500" s="70">
        <v>0</v>
      </c>
      <c r="K500" s="69">
        <v>0</v>
      </c>
      <c r="L500" s="69">
        <v>0</v>
      </c>
      <c r="M500" s="69">
        <v>0</v>
      </c>
      <c r="N500" s="69">
        <v>0</v>
      </c>
      <c r="O500" s="69">
        <v>0</v>
      </c>
      <c r="P500" s="69">
        <v>0</v>
      </c>
      <c r="Q500" s="69">
        <v>0</v>
      </c>
      <c r="R500" s="69">
        <v>0</v>
      </c>
      <c r="S500" s="69">
        <v>0</v>
      </c>
      <c r="T500" s="69">
        <v>0</v>
      </c>
    </row>
    <row r="501" spans="1:20" s="6" customFormat="1" ht="22.5" customHeight="1" x14ac:dyDescent="0.25">
      <c r="A501" s="74">
        <v>101</v>
      </c>
      <c r="B501" s="68" t="s">
        <v>549</v>
      </c>
      <c r="C501" s="51">
        <f t="shared" si="109"/>
        <v>568862.4</v>
      </c>
      <c r="D501" s="69">
        <f t="shared" si="110"/>
        <v>568862.4</v>
      </c>
      <c r="E501" s="69">
        <v>0</v>
      </c>
      <c r="F501" s="69">
        <v>0</v>
      </c>
      <c r="G501" s="69">
        <v>0</v>
      </c>
      <c r="H501" s="69">
        <v>568862.4</v>
      </c>
      <c r="I501" s="69">
        <v>0</v>
      </c>
      <c r="J501" s="70">
        <v>0</v>
      </c>
      <c r="K501" s="69">
        <v>0</v>
      </c>
      <c r="L501" s="69">
        <v>0</v>
      </c>
      <c r="M501" s="69">
        <v>0</v>
      </c>
      <c r="N501" s="69">
        <v>0</v>
      </c>
      <c r="O501" s="69">
        <v>0</v>
      </c>
      <c r="P501" s="69">
        <v>0</v>
      </c>
      <c r="Q501" s="69">
        <v>0</v>
      </c>
      <c r="R501" s="69">
        <v>0</v>
      </c>
      <c r="S501" s="69">
        <v>0</v>
      </c>
      <c r="T501" s="69">
        <v>0</v>
      </c>
    </row>
    <row r="502" spans="1:20" s="7" customFormat="1" ht="23.25" customHeight="1" x14ac:dyDescent="0.25">
      <c r="A502" s="74">
        <v>102</v>
      </c>
      <c r="B502" s="50" t="s">
        <v>201</v>
      </c>
      <c r="C502" s="51">
        <f t="shared" si="109"/>
        <v>399182.57</v>
      </c>
      <c r="D502" s="78">
        <f t="shared" si="110"/>
        <v>399182.57</v>
      </c>
      <c r="E502" s="79">
        <v>0</v>
      </c>
      <c r="F502" s="79">
        <v>399182.57</v>
      </c>
      <c r="G502" s="79">
        <v>0</v>
      </c>
      <c r="H502" s="79">
        <v>0</v>
      </c>
      <c r="I502" s="79">
        <v>0</v>
      </c>
      <c r="J502" s="83">
        <v>0</v>
      </c>
      <c r="K502" s="79">
        <v>0</v>
      </c>
      <c r="L502" s="79">
        <v>0</v>
      </c>
      <c r="M502" s="79">
        <v>0</v>
      </c>
      <c r="N502" s="79">
        <v>0</v>
      </c>
      <c r="O502" s="79">
        <v>0</v>
      </c>
      <c r="P502" s="79">
        <v>0</v>
      </c>
      <c r="Q502" s="80">
        <v>0</v>
      </c>
      <c r="R502" s="51">
        <v>0</v>
      </c>
      <c r="S502" s="51">
        <v>0</v>
      </c>
      <c r="T502" s="51">
        <v>0</v>
      </c>
    </row>
    <row r="503" spans="1:20" s="6" customFormat="1" ht="22.5" customHeight="1" x14ac:dyDescent="0.25">
      <c r="A503" s="74">
        <v>103</v>
      </c>
      <c r="B503" s="68" t="s">
        <v>1348</v>
      </c>
      <c r="C503" s="51">
        <f t="shared" si="109"/>
        <v>295519.26</v>
      </c>
      <c r="D503" s="69">
        <f t="shared" si="110"/>
        <v>0</v>
      </c>
      <c r="E503" s="69">
        <v>0</v>
      </c>
      <c r="F503" s="69">
        <v>0</v>
      </c>
      <c r="G503" s="69">
        <v>0</v>
      </c>
      <c r="H503" s="69">
        <v>0</v>
      </c>
      <c r="I503" s="69">
        <v>0</v>
      </c>
      <c r="J503" s="70">
        <v>0</v>
      </c>
      <c r="K503" s="69">
        <v>0</v>
      </c>
      <c r="L503" s="69">
        <v>0</v>
      </c>
      <c r="M503" s="69">
        <v>0</v>
      </c>
      <c r="N503" s="69">
        <v>0</v>
      </c>
      <c r="O503" s="69">
        <v>0</v>
      </c>
      <c r="P503" s="69">
        <v>295519.26</v>
      </c>
      <c r="Q503" s="69">
        <v>0</v>
      </c>
      <c r="R503" s="69">
        <v>0</v>
      </c>
      <c r="S503" s="69">
        <v>0</v>
      </c>
      <c r="T503" s="69">
        <v>0</v>
      </c>
    </row>
    <row r="504" spans="1:20" s="6" customFormat="1" ht="22.5" customHeight="1" x14ac:dyDescent="0.25">
      <c r="A504" s="74">
        <v>104</v>
      </c>
      <c r="B504" s="68" t="s">
        <v>1349</v>
      </c>
      <c r="C504" s="51">
        <f t="shared" si="109"/>
        <v>497763.55000000005</v>
      </c>
      <c r="D504" s="69">
        <f t="shared" si="110"/>
        <v>0</v>
      </c>
      <c r="E504" s="69">
        <v>0</v>
      </c>
      <c r="F504" s="69">
        <v>0</v>
      </c>
      <c r="G504" s="69">
        <v>0</v>
      </c>
      <c r="H504" s="69">
        <v>0</v>
      </c>
      <c r="I504" s="69">
        <v>0</v>
      </c>
      <c r="J504" s="70">
        <v>0</v>
      </c>
      <c r="K504" s="69">
        <v>0</v>
      </c>
      <c r="L504" s="69">
        <v>0</v>
      </c>
      <c r="M504" s="69">
        <v>0</v>
      </c>
      <c r="N504" s="69">
        <v>0</v>
      </c>
      <c r="O504" s="69">
        <v>0</v>
      </c>
      <c r="P504" s="69">
        <f>279895.76+217867.79</f>
        <v>497763.55000000005</v>
      </c>
      <c r="Q504" s="69">
        <v>0</v>
      </c>
      <c r="R504" s="69">
        <v>0</v>
      </c>
      <c r="S504" s="69">
        <v>0</v>
      </c>
      <c r="T504" s="69">
        <v>0</v>
      </c>
    </row>
    <row r="505" spans="1:20" s="7" customFormat="1" ht="23.25" customHeight="1" x14ac:dyDescent="0.25">
      <c r="A505" s="74">
        <v>105</v>
      </c>
      <c r="B505" s="50" t="s">
        <v>551</v>
      </c>
      <c r="C505" s="51">
        <f t="shared" si="109"/>
        <v>2022325.7</v>
      </c>
      <c r="D505" s="78">
        <f t="shared" si="110"/>
        <v>2022325.7</v>
      </c>
      <c r="E505" s="79">
        <v>0</v>
      </c>
      <c r="F505" s="79">
        <v>0</v>
      </c>
      <c r="G505" s="79">
        <v>1715074.7</v>
      </c>
      <c r="H505" s="79">
        <v>307251</v>
      </c>
      <c r="I505" s="79">
        <v>0</v>
      </c>
      <c r="J505" s="83">
        <v>0</v>
      </c>
      <c r="K505" s="79">
        <v>0</v>
      </c>
      <c r="L505" s="79">
        <v>0</v>
      </c>
      <c r="M505" s="79">
        <v>0</v>
      </c>
      <c r="N505" s="79">
        <v>0</v>
      </c>
      <c r="O505" s="79">
        <v>0</v>
      </c>
      <c r="P505" s="79">
        <v>0</v>
      </c>
      <c r="Q505" s="80">
        <v>0</v>
      </c>
      <c r="R505" s="51">
        <v>0</v>
      </c>
      <c r="S505" s="51">
        <v>0</v>
      </c>
      <c r="T505" s="51">
        <v>0</v>
      </c>
    </row>
    <row r="506" spans="1:20" s="7" customFormat="1" ht="23.25" customHeight="1" x14ac:dyDescent="0.25">
      <c r="A506" s="74">
        <v>106</v>
      </c>
      <c r="B506" s="50" t="s">
        <v>552</v>
      </c>
      <c r="C506" s="51">
        <f t="shared" si="109"/>
        <v>4219016.49</v>
      </c>
      <c r="D506" s="78">
        <f t="shared" si="110"/>
        <v>2689016.49</v>
      </c>
      <c r="E506" s="79">
        <v>0</v>
      </c>
      <c r="F506" s="79">
        <v>0</v>
      </c>
      <c r="G506" s="79">
        <v>1943409.49</v>
      </c>
      <c r="H506" s="79">
        <v>745607</v>
      </c>
      <c r="I506" s="79">
        <v>0</v>
      </c>
      <c r="J506" s="83">
        <v>0</v>
      </c>
      <c r="K506" s="79">
        <v>0</v>
      </c>
      <c r="L506" s="79">
        <v>0</v>
      </c>
      <c r="M506" s="79">
        <v>0</v>
      </c>
      <c r="N506" s="79">
        <v>1530000</v>
      </c>
      <c r="O506" s="79">
        <v>0</v>
      </c>
      <c r="P506" s="79">
        <v>0</v>
      </c>
      <c r="Q506" s="80">
        <v>0</v>
      </c>
      <c r="R506" s="51">
        <v>0</v>
      </c>
      <c r="S506" s="51">
        <v>0</v>
      </c>
      <c r="T506" s="51">
        <v>0</v>
      </c>
    </row>
    <row r="507" spans="1:20" s="6" customFormat="1" ht="22.5" customHeight="1" x14ac:dyDescent="0.25">
      <c r="A507" s="74">
        <v>107</v>
      </c>
      <c r="B507" s="68" t="s">
        <v>553</v>
      </c>
      <c r="C507" s="51">
        <f t="shared" si="109"/>
        <v>214936.68</v>
      </c>
      <c r="D507" s="69">
        <f t="shared" si="110"/>
        <v>214936.68</v>
      </c>
      <c r="E507" s="69">
        <v>0</v>
      </c>
      <c r="F507" s="69">
        <v>214936.68</v>
      </c>
      <c r="G507" s="69">
        <v>0</v>
      </c>
      <c r="H507" s="69">
        <v>0</v>
      </c>
      <c r="I507" s="69">
        <v>0</v>
      </c>
      <c r="J507" s="70">
        <v>0</v>
      </c>
      <c r="K507" s="69">
        <v>0</v>
      </c>
      <c r="L507" s="69">
        <v>0</v>
      </c>
      <c r="M507" s="69">
        <v>0</v>
      </c>
      <c r="N507" s="69">
        <v>0</v>
      </c>
      <c r="O507" s="69">
        <v>0</v>
      </c>
      <c r="P507" s="69">
        <v>0</v>
      </c>
      <c r="Q507" s="69">
        <v>0</v>
      </c>
      <c r="R507" s="69">
        <v>0</v>
      </c>
      <c r="S507" s="69">
        <v>0</v>
      </c>
      <c r="T507" s="69">
        <v>0</v>
      </c>
    </row>
    <row r="508" spans="1:20" ht="23.25" customHeight="1" x14ac:dyDescent="0.25">
      <c r="A508" s="74">
        <v>108</v>
      </c>
      <c r="B508" s="50" t="s">
        <v>1350</v>
      </c>
      <c r="C508" s="51">
        <f t="shared" si="109"/>
        <v>9646126.7799999993</v>
      </c>
      <c r="D508" s="51">
        <f t="shared" si="110"/>
        <v>915865.2</v>
      </c>
      <c r="E508" s="81">
        <v>915865.2</v>
      </c>
      <c r="F508" s="81">
        <v>0</v>
      </c>
      <c r="G508" s="81">
        <v>0</v>
      </c>
      <c r="H508" s="81">
        <v>0</v>
      </c>
      <c r="I508" s="81">
        <v>0</v>
      </c>
      <c r="J508" s="87">
        <v>0</v>
      </c>
      <c r="K508" s="81">
        <v>0</v>
      </c>
      <c r="L508" s="81">
        <v>5987971.0899999999</v>
      </c>
      <c r="M508" s="81">
        <v>0</v>
      </c>
      <c r="N508" s="81">
        <v>2610449.98</v>
      </c>
      <c r="O508" s="81">
        <v>0</v>
      </c>
      <c r="P508" s="81">
        <v>131840.51</v>
      </c>
      <c r="Q508" s="51">
        <v>0</v>
      </c>
      <c r="R508" s="51">
        <v>0</v>
      </c>
      <c r="S508" s="51">
        <v>0</v>
      </c>
      <c r="T508" s="51">
        <v>0</v>
      </c>
    </row>
    <row r="509" spans="1:20" ht="23.25" customHeight="1" x14ac:dyDescent="0.25">
      <c r="A509" s="74">
        <v>109</v>
      </c>
      <c r="B509" s="50" t="s">
        <v>555</v>
      </c>
      <c r="C509" s="51">
        <f t="shared" si="109"/>
        <v>1239651.6000000001</v>
      </c>
      <c r="D509" s="51">
        <f t="shared" si="110"/>
        <v>1239651.6000000001</v>
      </c>
      <c r="E509" s="51">
        <v>0</v>
      </c>
      <c r="F509" s="51">
        <v>1239651.6000000001</v>
      </c>
      <c r="G509" s="51">
        <v>0</v>
      </c>
      <c r="H509" s="51">
        <v>0</v>
      </c>
      <c r="I509" s="51">
        <v>0</v>
      </c>
      <c r="J509" s="52">
        <v>0</v>
      </c>
      <c r="K509" s="51">
        <v>0</v>
      </c>
      <c r="L509" s="51">
        <v>0</v>
      </c>
      <c r="M509" s="51">
        <v>0</v>
      </c>
      <c r="N509" s="51">
        <v>0</v>
      </c>
      <c r="O509" s="51">
        <v>0</v>
      </c>
      <c r="P509" s="51">
        <v>0</v>
      </c>
      <c r="Q509" s="51">
        <v>0</v>
      </c>
      <c r="R509" s="51">
        <v>0</v>
      </c>
      <c r="S509" s="51">
        <v>0</v>
      </c>
      <c r="T509" s="51">
        <v>0</v>
      </c>
    </row>
    <row r="510" spans="1:20" s="6" customFormat="1" ht="22.5" customHeight="1" x14ac:dyDescent="0.25">
      <c r="A510" s="74">
        <v>110</v>
      </c>
      <c r="B510" s="68" t="s">
        <v>1351</v>
      </c>
      <c r="C510" s="51">
        <f t="shared" si="109"/>
        <v>206801.29</v>
      </c>
      <c r="D510" s="69">
        <f t="shared" si="110"/>
        <v>0</v>
      </c>
      <c r="E510" s="69">
        <v>0</v>
      </c>
      <c r="F510" s="69">
        <v>0</v>
      </c>
      <c r="G510" s="69">
        <v>0</v>
      </c>
      <c r="H510" s="69">
        <v>0</v>
      </c>
      <c r="I510" s="69">
        <v>0</v>
      </c>
      <c r="J510" s="70">
        <v>0</v>
      </c>
      <c r="K510" s="69">
        <v>0</v>
      </c>
      <c r="L510" s="69">
        <v>0</v>
      </c>
      <c r="M510" s="69">
        <v>0</v>
      </c>
      <c r="N510" s="69">
        <v>0</v>
      </c>
      <c r="O510" s="69">
        <v>0</v>
      </c>
      <c r="P510" s="69">
        <v>206801.29</v>
      </c>
      <c r="Q510" s="69">
        <v>0</v>
      </c>
      <c r="R510" s="69">
        <v>0</v>
      </c>
      <c r="S510" s="69">
        <v>0</v>
      </c>
      <c r="T510" s="69">
        <v>0</v>
      </c>
    </row>
    <row r="511" spans="1:20" ht="23.25" customHeight="1" x14ac:dyDescent="0.25">
      <c r="A511" s="74">
        <v>111</v>
      </c>
      <c r="B511" s="50" t="s">
        <v>1352</v>
      </c>
      <c r="C511" s="51">
        <f t="shared" si="109"/>
        <v>3787130.39</v>
      </c>
      <c r="D511" s="51">
        <f t="shared" si="110"/>
        <v>0</v>
      </c>
      <c r="E511" s="51">
        <v>0</v>
      </c>
      <c r="F511" s="51">
        <v>0</v>
      </c>
      <c r="G511" s="51">
        <v>0</v>
      </c>
      <c r="H511" s="51">
        <v>0</v>
      </c>
      <c r="I511" s="51">
        <v>0</v>
      </c>
      <c r="J511" s="52">
        <v>0</v>
      </c>
      <c r="K511" s="51">
        <v>0</v>
      </c>
      <c r="L511" s="51">
        <v>0</v>
      </c>
      <c r="M511" s="51">
        <v>0</v>
      </c>
      <c r="N511" s="51">
        <v>3606001.2</v>
      </c>
      <c r="O511" s="51">
        <v>0</v>
      </c>
      <c r="P511" s="51">
        <v>181129.19</v>
      </c>
      <c r="Q511" s="51">
        <v>0</v>
      </c>
      <c r="R511" s="51">
        <v>0</v>
      </c>
      <c r="S511" s="51">
        <v>0</v>
      </c>
      <c r="T511" s="51">
        <v>0</v>
      </c>
    </row>
    <row r="512" spans="1:20" ht="23.25" customHeight="1" x14ac:dyDescent="0.25">
      <c r="A512" s="74">
        <v>112</v>
      </c>
      <c r="B512" s="50" t="s">
        <v>210</v>
      </c>
      <c r="C512" s="51">
        <f t="shared" si="109"/>
        <v>2301909.6</v>
      </c>
      <c r="D512" s="51">
        <f t="shared" si="110"/>
        <v>0</v>
      </c>
      <c r="E512" s="51">
        <v>0</v>
      </c>
      <c r="F512" s="51">
        <v>0</v>
      </c>
      <c r="G512" s="51">
        <v>0</v>
      </c>
      <c r="H512" s="51">
        <v>0</v>
      </c>
      <c r="I512" s="51">
        <v>0</v>
      </c>
      <c r="J512" s="52">
        <v>0</v>
      </c>
      <c r="K512" s="51">
        <v>0</v>
      </c>
      <c r="L512" s="51">
        <v>0</v>
      </c>
      <c r="M512" s="51">
        <v>0</v>
      </c>
      <c r="N512" s="51">
        <v>2301909.6</v>
      </c>
      <c r="O512" s="51">
        <v>0</v>
      </c>
      <c r="P512" s="51">
        <v>0</v>
      </c>
      <c r="Q512" s="51">
        <v>0</v>
      </c>
      <c r="R512" s="51">
        <v>0</v>
      </c>
      <c r="S512" s="51">
        <v>0</v>
      </c>
      <c r="T512" s="51">
        <v>0</v>
      </c>
    </row>
    <row r="513" spans="1:20" ht="23.25" customHeight="1" x14ac:dyDescent="0.25">
      <c r="A513" s="74">
        <v>113</v>
      </c>
      <c r="B513" s="50" t="s">
        <v>558</v>
      </c>
      <c r="C513" s="51">
        <f t="shared" si="109"/>
        <v>6823514.1699999999</v>
      </c>
      <c r="D513" s="51">
        <f t="shared" si="110"/>
        <v>0</v>
      </c>
      <c r="E513" s="51">
        <v>0</v>
      </c>
      <c r="F513" s="51">
        <v>0</v>
      </c>
      <c r="G513" s="51">
        <v>0</v>
      </c>
      <c r="H513" s="51">
        <v>0</v>
      </c>
      <c r="I513" s="51">
        <v>0</v>
      </c>
      <c r="J513" s="52">
        <v>0</v>
      </c>
      <c r="K513" s="51">
        <v>0</v>
      </c>
      <c r="L513" s="51">
        <v>0</v>
      </c>
      <c r="M513" s="51">
        <v>0</v>
      </c>
      <c r="N513" s="51">
        <v>6823514.1699999999</v>
      </c>
      <c r="O513" s="51">
        <v>0</v>
      </c>
      <c r="P513" s="51">
        <v>0</v>
      </c>
      <c r="Q513" s="51">
        <v>0</v>
      </c>
      <c r="R513" s="51">
        <v>0</v>
      </c>
      <c r="S513" s="51">
        <v>0</v>
      </c>
      <c r="T513" s="51">
        <v>0</v>
      </c>
    </row>
    <row r="514" spans="1:20" s="7" customFormat="1" ht="23.25" customHeight="1" x14ac:dyDescent="0.25">
      <c r="A514" s="74">
        <v>114</v>
      </c>
      <c r="B514" s="50" t="s">
        <v>1353</v>
      </c>
      <c r="C514" s="51">
        <f t="shared" si="109"/>
        <v>3580214.56</v>
      </c>
      <c r="D514" s="51">
        <f t="shared" si="110"/>
        <v>3380214.56</v>
      </c>
      <c r="E514" s="51">
        <v>0</v>
      </c>
      <c r="F514" s="51">
        <v>0</v>
      </c>
      <c r="G514" s="51">
        <v>0</v>
      </c>
      <c r="H514" s="51">
        <v>3380214.56</v>
      </c>
      <c r="I514" s="51">
        <v>0</v>
      </c>
      <c r="J514" s="52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200000</v>
      </c>
      <c r="Q514" s="51">
        <v>0</v>
      </c>
      <c r="R514" s="51">
        <v>0</v>
      </c>
      <c r="S514" s="51">
        <v>0</v>
      </c>
      <c r="T514" s="51">
        <v>0</v>
      </c>
    </row>
    <row r="515" spans="1:20" s="6" customFormat="1" ht="22.5" customHeight="1" x14ac:dyDescent="0.25">
      <c r="A515" s="74">
        <v>115</v>
      </c>
      <c r="B515" s="68" t="s">
        <v>217</v>
      </c>
      <c r="C515" s="51">
        <f t="shared" si="109"/>
        <v>491799.94</v>
      </c>
      <c r="D515" s="69">
        <f t="shared" si="110"/>
        <v>491799.94</v>
      </c>
      <c r="E515" s="69">
        <v>0</v>
      </c>
      <c r="F515" s="69">
        <v>0</v>
      </c>
      <c r="G515" s="69">
        <v>0</v>
      </c>
      <c r="H515" s="69">
        <v>0</v>
      </c>
      <c r="I515" s="69">
        <v>491799.94</v>
      </c>
      <c r="J515" s="70">
        <v>0</v>
      </c>
      <c r="K515" s="69">
        <v>0</v>
      </c>
      <c r="L515" s="69">
        <v>0</v>
      </c>
      <c r="M515" s="69">
        <v>0</v>
      </c>
      <c r="N515" s="69">
        <v>0</v>
      </c>
      <c r="O515" s="69">
        <v>0</v>
      </c>
      <c r="P515" s="69">
        <v>0</v>
      </c>
      <c r="Q515" s="69">
        <v>0</v>
      </c>
      <c r="R515" s="69">
        <v>0</v>
      </c>
      <c r="S515" s="69">
        <v>0</v>
      </c>
      <c r="T515" s="69">
        <v>0</v>
      </c>
    </row>
    <row r="516" spans="1:20" s="7" customFormat="1" ht="23.25" customHeight="1" x14ac:dyDescent="0.25">
      <c r="A516" s="74">
        <v>116</v>
      </c>
      <c r="B516" s="50" t="s">
        <v>1025</v>
      </c>
      <c r="C516" s="51">
        <f t="shared" si="109"/>
        <v>849850</v>
      </c>
      <c r="D516" s="51">
        <f t="shared" si="110"/>
        <v>849850</v>
      </c>
      <c r="E516" s="51">
        <v>0</v>
      </c>
      <c r="F516" s="51">
        <v>0</v>
      </c>
      <c r="G516" s="51">
        <v>849850</v>
      </c>
      <c r="H516" s="51">
        <v>0</v>
      </c>
      <c r="I516" s="51">
        <v>0</v>
      </c>
      <c r="J516" s="52">
        <v>0</v>
      </c>
      <c r="K516" s="51">
        <v>0</v>
      </c>
      <c r="L516" s="51">
        <v>0</v>
      </c>
      <c r="M516" s="51">
        <v>0</v>
      </c>
      <c r="N516" s="51">
        <v>0</v>
      </c>
      <c r="O516" s="51">
        <v>0</v>
      </c>
      <c r="P516" s="51">
        <v>0</v>
      </c>
      <c r="Q516" s="51">
        <v>0</v>
      </c>
      <c r="R516" s="51">
        <v>0</v>
      </c>
      <c r="S516" s="51">
        <v>0</v>
      </c>
      <c r="T516" s="51">
        <v>0</v>
      </c>
    </row>
    <row r="517" spans="1:20" ht="23.25" customHeight="1" x14ac:dyDescent="0.25">
      <c r="A517" s="74">
        <v>117</v>
      </c>
      <c r="B517" s="50" t="s">
        <v>1354</v>
      </c>
      <c r="C517" s="51">
        <f t="shared" si="109"/>
        <v>7213397.0200000005</v>
      </c>
      <c r="D517" s="51">
        <f t="shared" si="110"/>
        <v>0</v>
      </c>
      <c r="E517" s="51">
        <v>0</v>
      </c>
      <c r="F517" s="51">
        <v>0</v>
      </c>
      <c r="G517" s="51">
        <v>0</v>
      </c>
      <c r="H517" s="51">
        <v>0</v>
      </c>
      <c r="I517" s="51">
        <v>0</v>
      </c>
      <c r="J517" s="52">
        <v>0</v>
      </c>
      <c r="K517" s="51">
        <v>0</v>
      </c>
      <c r="L517" s="51">
        <v>0</v>
      </c>
      <c r="M517" s="51">
        <v>0</v>
      </c>
      <c r="N517" s="51">
        <v>6964317.54</v>
      </c>
      <c r="O517" s="51">
        <v>0</v>
      </c>
      <c r="P517" s="51">
        <v>249079.48</v>
      </c>
      <c r="Q517" s="51">
        <v>0</v>
      </c>
      <c r="R517" s="51">
        <v>0</v>
      </c>
      <c r="S517" s="51">
        <v>0</v>
      </c>
      <c r="T517" s="51">
        <v>0</v>
      </c>
    </row>
    <row r="518" spans="1:20" s="12" customFormat="1" ht="23.25" customHeight="1" x14ac:dyDescent="0.25">
      <c r="A518" s="74">
        <v>118</v>
      </c>
      <c r="B518" s="50" t="s">
        <v>1355</v>
      </c>
      <c r="C518" s="51">
        <f t="shared" si="109"/>
        <v>2016314.94</v>
      </c>
      <c r="D518" s="51">
        <f t="shared" si="110"/>
        <v>0</v>
      </c>
      <c r="E518" s="51">
        <v>0</v>
      </c>
      <c r="F518" s="51">
        <v>0</v>
      </c>
      <c r="G518" s="51">
        <v>0</v>
      </c>
      <c r="H518" s="51">
        <v>0</v>
      </c>
      <c r="I518" s="51">
        <v>0</v>
      </c>
      <c r="J518" s="52">
        <v>0</v>
      </c>
      <c r="K518" s="51">
        <v>0</v>
      </c>
      <c r="L518" s="51">
        <v>0</v>
      </c>
      <c r="M518" s="51">
        <v>0</v>
      </c>
      <c r="N518" s="51">
        <v>1910408.4</v>
      </c>
      <c r="O518" s="51">
        <v>0</v>
      </c>
      <c r="P518" s="51">
        <v>105906.54</v>
      </c>
      <c r="Q518" s="51">
        <v>0</v>
      </c>
      <c r="R518" s="51">
        <v>0</v>
      </c>
      <c r="S518" s="51">
        <v>0</v>
      </c>
      <c r="T518" s="51">
        <v>0</v>
      </c>
    </row>
    <row r="519" spans="1:20" s="7" customFormat="1" ht="23.25" customHeight="1" x14ac:dyDescent="0.25">
      <c r="A519" s="74">
        <v>119</v>
      </c>
      <c r="B519" s="50" t="s">
        <v>222</v>
      </c>
      <c r="C519" s="51">
        <f t="shared" si="109"/>
        <v>1380475.2</v>
      </c>
      <c r="D519" s="51">
        <f t="shared" si="110"/>
        <v>1380475.2</v>
      </c>
      <c r="E519" s="51">
        <v>0</v>
      </c>
      <c r="F519" s="51">
        <v>1380475.2</v>
      </c>
      <c r="G519" s="51">
        <v>0</v>
      </c>
      <c r="H519" s="51">
        <v>0</v>
      </c>
      <c r="I519" s="51">
        <v>0</v>
      </c>
      <c r="J519" s="52">
        <v>0</v>
      </c>
      <c r="K519" s="51">
        <v>0</v>
      </c>
      <c r="L519" s="51">
        <v>0</v>
      </c>
      <c r="M519" s="51">
        <v>0</v>
      </c>
      <c r="N519" s="51">
        <v>0</v>
      </c>
      <c r="O519" s="51">
        <v>0</v>
      </c>
      <c r="P519" s="51">
        <v>0</v>
      </c>
      <c r="Q519" s="51">
        <v>0</v>
      </c>
      <c r="R519" s="51">
        <v>0</v>
      </c>
      <c r="S519" s="51">
        <v>0</v>
      </c>
      <c r="T519" s="51">
        <v>0</v>
      </c>
    </row>
    <row r="520" spans="1:20" ht="23.25" customHeight="1" x14ac:dyDescent="0.25">
      <c r="A520" s="74">
        <v>120</v>
      </c>
      <c r="B520" s="50" t="s">
        <v>1356</v>
      </c>
      <c r="C520" s="51">
        <f t="shared" si="109"/>
        <v>4981429.9800000004</v>
      </c>
      <c r="D520" s="51">
        <f t="shared" si="110"/>
        <v>2980027.2</v>
      </c>
      <c r="E520" s="51">
        <v>0</v>
      </c>
      <c r="F520" s="51">
        <v>2655003.6</v>
      </c>
      <c r="G520" s="51">
        <v>0</v>
      </c>
      <c r="H520" s="51">
        <v>0</v>
      </c>
      <c r="I520" s="51">
        <v>325023.59999999998</v>
      </c>
      <c r="J520" s="52">
        <v>0</v>
      </c>
      <c r="K520" s="51">
        <v>0</v>
      </c>
      <c r="L520" s="51">
        <v>0</v>
      </c>
      <c r="M520" s="51">
        <v>0</v>
      </c>
      <c r="N520" s="51">
        <v>1730971.86</v>
      </c>
      <c r="O520" s="51">
        <v>0</v>
      </c>
      <c r="P520" s="51">
        <v>270430.92</v>
      </c>
      <c r="Q520" s="51">
        <v>0</v>
      </c>
      <c r="R520" s="51">
        <v>0</v>
      </c>
      <c r="S520" s="51">
        <v>0</v>
      </c>
      <c r="T520" s="51">
        <v>0</v>
      </c>
    </row>
    <row r="521" spans="1:20" ht="23.25" customHeight="1" x14ac:dyDescent="0.25">
      <c r="A521" s="74">
        <v>121</v>
      </c>
      <c r="B521" s="50" t="s">
        <v>1357</v>
      </c>
      <c r="C521" s="51">
        <f t="shared" si="109"/>
        <v>5185562.92</v>
      </c>
      <c r="D521" s="51">
        <f t="shared" si="110"/>
        <v>3105752.4</v>
      </c>
      <c r="E521" s="51">
        <v>2734716</v>
      </c>
      <c r="F521" s="51">
        <v>0</v>
      </c>
      <c r="G521" s="51">
        <v>0</v>
      </c>
      <c r="H521" s="51">
        <v>371036.4</v>
      </c>
      <c r="I521" s="51">
        <v>0</v>
      </c>
      <c r="J521" s="52">
        <v>0</v>
      </c>
      <c r="K521" s="51">
        <v>0</v>
      </c>
      <c r="L521" s="51">
        <v>0</v>
      </c>
      <c r="M521" s="51">
        <v>0</v>
      </c>
      <c r="N521" s="51">
        <v>1963815.27</v>
      </c>
      <c r="O521" s="51">
        <v>0</v>
      </c>
      <c r="P521" s="51">
        <v>115995.25</v>
      </c>
      <c r="Q521" s="51">
        <v>0</v>
      </c>
      <c r="R521" s="51">
        <v>0</v>
      </c>
      <c r="S521" s="51">
        <v>0</v>
      </c>
      <c r="T521" s="51">
        <v>0</v>
      </c>
    </row>
    <row r="522" spans="1:20" s="7" customFormat="1" ht="23.25" customHeight="1" x14ac:dyDescent="0.25">
      <c r="A522" s="74">
        <v>122</v>
      </c>
      <c r="B522" s="50" t="s">
        <v>561</v>
      </c>
      <c r="C522" s="51">
        <f t="shared" si="109"/>
        <v>1075903</v>
      </c>
      <c r="D522" s="51">
        <f t="shared" si="110"/>
        <v>1075903</v>
      </c>
      <c r="E522" s="51">
        <v>0</v>
      </c>
      <c r="F522" s="51">
        <v>1075903</v>
      </c>
      <c r="G522" s="51">
        <v>0</v>
      </c>
      <c r="H522" s="51">
        <v>0</v>
      </c>
      <c r="I522" s="51">
        <v>0</v>
      </c>
      <c r="J522" s="52">
        <v>0</v>
      </c>
      <c r="K522" s="51">
        <v>0</v>
      </c>
      <c r="L522" s="51">
        <v>0</v>
      </c>
      <c r="M522" s="51">
        <v>0</v>
      </c>
      <c r="N522" s="51">
        <v>0</v>
      </c>
      <c r="O522" s="51">
        <v>0</v>
      </c>
      <c r="P522" s="51">
        <v>0</v>
      </c>
      <c r="Q522" s="51">
        <v>0</v>
      </c>
      <c r="R522" s="51">
        <v>0</v>
      </c>
      <c r="S522" s="51">
        <v>0</v>
      </c>
      <c r="T522" s="51">
        <v>0</v>
      </c>
    </row>
    <row r="523" spans="1:20" ht="23.25" customHeight="1" x14ac:dyDescent="0.25">
      <c r="A523" s="74">
        <v>123</v>
      </c>
      <c r="B523" s="50" t="s">
        <v>226</v>
      </c>
      <c r="C523" s="51">
        <f t="shared" si="109"/>
        <v>9961216.6300000008</v>
      </c>
      <c r="D523" s="51">
        <f t="shared" si="110"/>
        <v>0</v>
      </c>
      <c r="E523" s="51">
        <v>0</v>
      </c>
      <c r="F523" s="51">
        <v>0</v>
      </c>
      <c r="G523" s="51">
        <v>0</v>
      </c>
      <c r="H523" s="51">
        <v>0</v>
      </c>
      <c r="I523" s="51">
        <v>0</v>
      </c>
      <c r="J523" s="52">
        <v>0</v>
      </c>
      <c r="K523" s="51">
        <v>0</v>
      </c>
      <c r="L523" s="51">
        <v>9961216.6300000008</v>
      </c>
      <c r="M523" s="51">
        <v>0</v>
      </c>
      <c r="N523" s="51">
        <v>0</v>
      </c>
      <c r="O523" s="51">
        <v>0</v>
      </c>
      <c r="P523" s="51">
        <v>0</v>
      </c>
      <c r="Q523" s="51">
        <v>0</v>
      </c>
      <c r="R523" s="51">
        <v>0</v>
      </c>
      <c r="S523" s="51">
        <v>0</v>
      </c>
      <c r="T523" s="51">
        <v>0</v>
      </c>
    </row>
    <row r="524" spans="1:20" ht="23.25" customHeight="1" x14ac:dyDescent="0.25">
      <c r="A524" s="74">
        <v>124</v>
      </c>
      <c r="B524" s="50" t="s">
        <v>1358</v>
      </c>
      <c r="C524" s="51">
        <f t="shared" si="109"/>
        <v>14694161.6</v>
      </c>
      <c r="D524" s="51">
        <f t="shared" si="110"/>
        <v>0</v>
      </c>
      <c r="E524" s="51">
        <v>0</v>
      </c>
      <c r="F524" s="51">
        <v>0</v>
      </c>
      <c r="G524" s="51">
        <v>0</v>
      </c>
      <c r="H524" s="51">
        <v>0</v>
      </c>
      <c r="I524" s="51">
        <v>0</v>
      </c>
      <c r="J524" s="52">
        <v>6</v>
      </c>
      <c r="K524" s="51">
        <v>14404388.539999999</v>
      </c>
      <c r="L524" s="51">
        <v>0</v>
      </c>
      <c r="M524" s="51">
        <v>0</v>
      </c>
      <c r="N524" s="51">
        <v>0</v>
      </c>
      <c r="O524" s="51">
        <v>0</v>
      </c>
      <c r="P524" s="51">
        <v>289773.06</v>
      </c>
      <c r="Q524" s="51">
        <v>0</v>
      </c>
      <c r="R524" s="51">
        <v>0</v>
      </c>
      <c r="S524" s="51">
        <v>0</v>
      </c>
      <c r="T524" s="51">
        <v>0</v>
      </c>
    </row>
    <row r="525" spans="1:20" s="12" customFormat="1" ht="23.25" customHeight="1" x14ac:dyDescent="0.25">
      <c r="A525" s="74">
        <v>125</v>
      </c>
      <c r="B525" s="50" t="s">
        <v>227</v>
      </c>
      <c r="C525" s="51">
        <f t="shared" si="109"/>
        <v>4914481.3099999996</v>
      </c>
      <c r="D525" s="51">
        <f t="shared" si="110"/>
        <v>0</v>
      </c>
      <c r="E525" s="51">
        <v>0</v>
      </c>
      <c r="F525" s="51">
        <v>0</v>
      </c>
      <c r="G525" s="51">
        <v>0</v>
      </c>
      <c r="H525" s="77">
        <v>0</v>
      </c>
      <c r="I525" s="51">
        <v>0</v>
      </c>
      <c r="J525" s="52">
        <v>0</v>
      </c>
      <c r="K525" s="51">
        <v>0</v>
      </c>
      <c r="L525" s="51">
        <v>0</v>
      </c>
      <c r="M525" s="51">
        <v>0</v>
      </c>
      <c r="N525" s="51">
        <v>4914481.3099999996</v>
      </c>
      <c r="O525" s="51">
        <v>0</v>
      </c>
      <c r="P525" s="51">
        <v>0</v>
      </c>
      <c r="Q525" s="51">
        <v>0</v>
      </c>
      <c r="R525" s="51">
        <v>0</v>
      </c>
      <c r="S525" s="51">
        <v>0</v>
      </c>
      <c r="T525" s="51">
        <v>0</v>
      </c>
    </row>
    <row r="526" spans="1:20" s="7" customFormat="1" ht="23.25" customHeight="1" x14ac:dyDescent="0.25">
      <c r="A526" s="74">
        <v>126</v>
      </c>
      <c r="B526" s="50" t="s">
        <v>563</v>
      </c>
      <c r="C526" s="51">
        <f t="shared" si="109"/>
        <v>1160000.47</v>
      </c>
      <c r="D526" s="51">
        <f t="shared" si="110"/>
        <v>1160000.47</v>
      </c>
      <c r="E526" s="51">
        <v>0</v>
      </c>
      <c r="F526" s="51">
        <v>0</v>
      </c>
      <c r="G526" s="78">
        <v>0</v>
      </c>
      <c r="H526" s="79">
        <v>1160000.47</v>
      </c>
      <c r="I526" s="80">
        <v>0</v>
      </c>
      <c r="J526" s="52">
        <v>0</v>
      </c>
      <c r="K526" s="51">
        <v>0</v>
      </c>
      <c r="L526" s="51">
        <v>0</v>
      </c>
      <c r="M526" s="51">
        <v>0</v>
      </c>
      <c r="N526" s="51">
        <v>0</v>
      </c>
      <c r="O526" s="51">
        <v>0</v>
      </c>
      <c r="P526" s="51">
        <v>0</v>
      </c>
      <c r="Q526" s="51">
        <v>0</v>
      </c>
      <c r="R526" s="51">
        <v>0</v>
      </c>
      <c r="S526" s="51">
        <v>0</v>
      </c>
      <c r="T526" s="51">
        <v>0</v>
      </c>
    </row>
    <row r="527" spans="1:20" s="2" customFormat="1" ht="25.5" customHeight="1" x14ac:dyDescent="0.25">
      <c r="A527" s="73" t="s">
        <v>233</v>
      </c>
      <c r="B527" s="73"/>
      <c r="C527" s="47">
        <f>SUM(C528:C529)</f>
        <v>775182.03999999992</v>
      </c>
      <c r="D527" s="47">
        <f t="shared" ref="D527:T527" si="111">SUM(D528:D529)</f>
        <v>631237.19999999995</v>
      </c>
      <c r="E527" s="47">
        <f t="shared" si="111"/>
        <v>0</v>
      </c>
      <c r="F527" s="47">
        <f t="shared" si="111"/>
        <v>0</v>
      </c>
      <c r="G527" s="47">
        <f t="shared" si="111"/>
        <v>0</v>
      </c>
      <c r="H527" s="47">
        <f t="shared" si="111"/>
        <v>172996.8</v>
      </c>
      <c r="I527" s="47">
        <f t="shared" si="111"/>
        <v>458240.4</v>
      </c>
      <c r="J527" s="48">
        <f t="shared" si="111"/>
        <v>0</v>
      </c>
      <c r="K527" s="47">
        <f t="shared" si="111"/>
        <v>0</v>
      </c>
      <c r="L527" s="47">
        <f t="shared" si="111"/>
        <v>0</v>
      </c>
      <c r="M527" s="47">
        <f t="shared" si="111"/>
        <v>0</v>
      </c>
      <c r="N527" s="47">
        <f t="shared" si="111"/>
        <v>0</v>
      </c>
      <c r="O527" s="47">
        <f t="shared" si="111"/>
        <v>0</v>
      </c>
      <c r="P527" s="47">
        <f t="shared" si="111"/>
        <v>143944.84</v>
      </c>
      <c r="Q527" s="47">
        <f t="shared" si="111"/>
        <v>0</v>
      </c>
      <c r="R527" s="47">
        <f t="shared" si="111"/>
        <v>0</v>
      </c>
      <c r="S527" s="47">
        <f t="shared" si="111"/>
        <v>0</v>
      </c>
      <c r="T527" s="47">
        <f t="shared" si="111"/>
        <v>0</v>
      </c>
    </row>
    <row r="528" spans="1:20" ht="22.5" customHeight="1" x14ac:dyDescent="0.25">
      <c r="A528" s="74">
        <v>1</v>
      </c>
      <c r="B528" s="50" t="s">
        <v>1359</v>
      </c>
      <c r="C528" s="51">
        <f t="shared" si="109"/>
        <v>143944.84</v>
      </c>
      <c r="D528" s="51">
        <f t="shared" si="110"/>
        <v>0</v>
      </c>
      <c r="E528" s="51">
        <v>0</v>
      </c>
      <c r="F528" s="51">
        <v>0</v>
      </c>
      <c r="G528" s="51">
        <v>0</v>
      </c>
      <c r="H528" s="51">
        <v>0</v>
      </c>
      <c r="I528" s="51">
        <v>0</v>
      </c>
      <c r="J528" s="52">
        <v>0</v>
      </c>
      <c r="K528" s="51">
        <v>0</v>
      </c>
      <c r="L528" s="51">
        <v>0</v>
      </c>
      <c r="M528" s="51">
        <v>0</v>
      </c>
      <c r="N528" s="51">
        <v>0</v>
      </c>
      <c r="O528" s="51">
        <v>0</v>
      </c>
      <c r="P528" s="51">
        <v>143944.84</v>
      </c>
      <c r="Q528" s="51">
        <v>0</v>
      </c>
      <c r="R528" s="51">
        <v>0</v>
      </c>
      <c r="S528" s="51">
        <v>0</v>
      </c>
      <c r="T528" s="51">
        <v>0</v>
      </c>
    </row>
    <row r="529" spans="1:20" ht="24.6" customHeight="1" x14ac:dyDescent="0.25">
      <c r="A529" s="74">
        <v>2</v>
      </c>
      <c r="B529" s="50" t="s">
        <v>565</v>
      </c>
      <c r="C529" s="51">
        <f t="shared" si="109"/>
        <v>631237.19999999995</v>
      </c>
      <c r="D529" s="51">
        <f t="shared" si="110"/>
        <v>631237.19999999995</v>
      </c>
      <c r="E529" s="51">
        <v>0</v>
      </c>
      <c r="F529" s="51">
        <v>0</v>
      </c>
      <c r="G529" s="51">
        <v>0</v>
      </c>
      <c r="H529" s="51">
        <v>172996.8</v>
      </c>
      <c r="I529" s="51">
        <v>458240.4</v>
      </c>
      <c r="J529" s="52">
        <v>0</v>
      </c>
      <c r="K529" s="51">
        <v>0</v>
      </c>
      <c r="L529" s="51">
        <v>0</v>
      </c>
      <c r="M529" s="51">
        <v>0</v>
      </c>
      <c r="N529" s="51">
        <v>0</v>
      </c>
      <c r="O529" s="51">
        <v>0</v>
      </c>
      <c r="P529" s="51">
        <v>0</v>
      </c>
      <c r="Q529" s="51">
        <v>0</v>
      </c>
      <c r="R529" s="51">
        <v>0</v>
      </c>
      <c r="S529" s="51">
        <v>0</v>
      </c>
      <c r="T529" s="51">
        <v>0</v>
      </c>
    </row>
    <row r="530" spans="1:20" s="2" customFormat="1" ht="22.5" customHeight="1" x14ac:dyDescent="0.25">
      <c r="A530" s="73" t="s">
        <v>235</v>
      </c>
      <c r="B530" s="73"/>
      <c r="C530" s="47">
        <f>SUM(C531:C535)</f>
        <v>11133352.510000002</v>
      </c>
      <c r="D530" s="47">
        <f t="shared" ref="D530:T530" si="112">SUM(D531:D535)</f>
        <v>2495394.04</v>
      </c>
      <c r="E530" s="47">
        <f t="shared" si="112"/>
        <v>396021.6</v>
      </c>
      <c r="F530" s="47">
        <f t="shared" si="112"/>
        <v>1669442.44</v>
      </c>
      <c r="G530" s="47">
        <f t="shared" si="112"/>
        <v>0</v>
      </c>
      <c r="H530" s="47">
        <f t="shared" si="112"/>
        <v>204464.4</v>
      </c>
      <c r="I530" s="47">
        <f t="shared" si="112"/>
        <v>225465.60000000001</v>
      </c>
      <c r="J530" s="48">
        <f t="shared" si="112"/>
        <v>0</v>
      </c>
      <c r="K530" s="47">
        <f t="shared" si="112"/>
        <v>0</v>
      </c>
      <c r="L530" s="47">
        <f t="shared" si="112"/>
        <v>7846786.6699999999</v>
      </c>
      <c r="M530" s="47">
        <f t="shared" si="112"/>
        <v>0</v>
      </c>
      <c r="N530" s="47">
        <f t="shared" si="112"/>
        <v>0</v>
      </c>
      <c r="O530" s="47">
        <f t="shared" si="112"/>
        <v>0</v>
      </c>
      <c r="P530" s="47">
        <f t="shared" si="112"/>
        <v>791171.79999999993</v>
      </c>
      <c r="Q530" s="47">
        <f t="shared" si="112"/>
        <v>0</v>
      </c>
      <c r="R530" s="47">
        <f t="shared" si="112"/>
        <v>0</v>
      </c>
      <c r="S530" s="47">
        <f t="shared" si="112"/>
        <v>0</v>
      </c>
      <c r="T530" s="47">
        <f t="shared" si="112"/>
        <v>0</v>
      </c>
    </row>
    <row r="531" spans="1:20" s="6" customFormat="1" ht="22.5" customHeight="1" x14ac:dyDescent="0.25">
      <c r="A531" s="90">
        <v>1</v>
      </c>
      <c r="B531" s="68" t="s">
        <v>1360</v>
      </c>
      <c r="C531" s="51">
        <f t="shared" si="109"/>
        <v>150351.76</v>
      </c>
      <c r="D531" s="69">
        <f>SUM(E531:I531)</f>
        <v>0</v>
      </c>
      <c r="E531" s="69">
        <v>0</v>
      </c>
      <c r="F531" s="69">
        <v>0</v>
      </c>
      <c r="G531" s="69">
        <v>0</v>
      </c>
      <c r="H531" s="69">
        <v>0</v>
      </c>
      <c r="I531" s="69">
        <v>0</v>
      </c>
      <c r="J531" s="70">
        <v>0</v>
      </c>
      <c r="K531" s="69">
        <v>0</v>
      </c>
      <c r="L531" s="69">
        <v>0</v>
      </c>
      <c r="M531" s="69">
        <v>0</v>
      </c>
      <c r="N531" s="69">
        <v>0</v>
      </c>
      <c r="O531" s="69">
        <v>0</v>
      </c>
      <c r="P531" s="69">
        <v>150351.76</v>
      </c>
      <c r="Q531" s="69">
        <v>0</v>
      </c>
      <c r="R531" s="69">
        <v>0</v>
      </c>
      <c r="S531" s="69">
        <v>0</v>
      </c>
      <c r="T531" s="69">
        <v>0</v>
      </c>
    </row>
    <row r="532" spans="1:20" s="30" customFormat="1" ht="25.5" customHeight="1" x14ac:dyDescent="0.25">
      <c r="A532" s="90">
        <v>2</v>
      </c>
      <c r="B532" s="68" t="s">
        <v>1361</v>
      </c>
      <c r="C532" s="51">
        <f t="shared" si="109"/>
        <v>218965.97</v>
      </c>
      <c r="D532" s="69">
        <f t="shared" ref="D532" si="113">SUM(E532:I532)</f>
        <v>0</v>
      </c>
      <c r="E532" s="69">
        <v>0</v>
      </c>
      <c r="F532" s="69">
        <v>0</v>
      </c>
      <c r="G532" s="69">
        <v>0</v>
      </c>
      <c r="H532" s="69">
        <v>0</v>
      </c>
      <c r="I532" s="69">
        <v>0</v>
      </c>
      <c r="J532" s="70">
        <v>0</v>
      </c>
      <c r="K532" s="69">
        <v>0</v>
      </c>
      <c r="L532" s="69">
        <v>0</v>
      </c>
      <c r="M532" s="69">
        <v>0</v>
      </c>
      <c r="N532" s="69">
        <v>0</v>
      </c>
      <c r="O532" s="69">
        <v>0</v>
      </c>
      <c r="P532" s="69">
        <v>218965.97</v>
      </c>
      <c r="Q532" s="69">
        <v>0</v>
      </c>
      <c r="R532" s="69">
        <v>0</v>
      </c>
      <c r="S532" s="69">
        <v>0</v>
      </c>
      <c r="T532" s="69">
        <v>0</v>
      </c>
    </row>
    <row r="533" spans="1:20" ht="22.5" customHeight="1" x14ac:dyDescent="0.25">
      <c r="A533" s="90">
        <v>3</v>
      </c>
      <c r="B533" s="50" t="s">
        <v>1362</v>
      </c>
      <c r="C533" s="51">
        <f t="shared" si="109"/>
        <v>7999863.9000000004</v>
      </c>
      <c r="D533" s="51">
        <f t="shared" si="110"/>
        <v>0</v>
      </c>
      <c r="E533" s="51">
        <v>0</v>
      </c>
      <c r="F533" s="51">
        <v>0</v>
      </c>
      <c r="G533" s="51">
        <v>0</v>
      </c>
      <c r="H533" s="51">
        <v>0</v>
      </c>
      <c r="I533" s="51">
        <v>0</v>
      </c>
      <c r="J533" s="52">
        <v>0</v>
      </c>
      <c r="K533" s="51">
        <v>0</v>
      </c>
      <c r="L533" s="51">
        <v>7846786.6699999999</v>
      </c>
      <c r="M533" s="51">
        <v>0</v>
      </c>
      <c r="N533" s="51">
        <v>0</v>
      </c>
      <c r="O533" s="51">
        <v>0</v>
      </c>
      <c r="P533" s="51">
        <v>153077.23000000001</v>
      </c>
      <c r="Q533" s="51">
        <v>0</v>
      </c>
      <c r="R533" s="51">
        <v>0</v>
      </c>
      <c r="S533" s="51">
        <v>0</v>
      </c>
      <c r="T533" s="51">
        <v>0</v>
      </c>
    </row>
    <row r="534" spans="1:20" ht="22.5" customHeight="1" x14ac:dyDescent="0.25">
      <c r="A534" s="90">
        <v>4</v>
      </c>
      <c r="B534" s="50" t="s">
        <v>1363</v>
      </c>
      <c r="C534" s="51">
        <f t="shared" si="109"/>
        <v>137657.26</v>
      </c>
      <c r="D534" s="51">
        <f t="shared" si="110"/>
        <v>0</v>
      </c>
      <c r="E534" s="51">
        <v>0</v>
      </c>
      <c r="F534" s="51">
        <v>0</v>
      </c>
      <c r="G534" s="51">
        <v>0</v>
      </c>
      <c r="H534" s="51">
        <v>0</v>
      </c>
      <c r="I534" s="51">
        <v>0</v>
      </c>
      <c r="J534" s="52">
        <v>0</v>
      </c>
      <c r="K534" s="51">
        <v>0</v>
      </c>
      <c r="L534" s="51">
        <v>0</v>
      </c>
      <c r="M534" s="51">
        <v>0</v>
      </c>
      <c r="N534" s="51">
        <v>0</v>
      </c>
      <c r="O534" s="51">
        <v>0</v>
      </c>
      <c r="P534" s="51">
        <v>137657.26</v>
      </c>
      <c r="Q534" s="51">
        <v>0</v>
      </c>
      <c r="R534" s="51">
        <v>0</v>
      </c>
      <c r="S534" s="51">
        <v>0</v>
      </c>
      <c r="T534" s="51">
        <v>0</v>
      </c>
    </row>
    <row r="535" spans="1:20" ht="24.75" customHeight="1" x14ac:dyDescent="0.25">
      <c r="A535" s="90">
        <v>5</v>
      </c>
      <c r="B535" s="50" t="s">
        <v>1364</v>
      </c>
      <c r="C535" s="51">
        <f t="shared" si="109"/>
        <v>2626513.62</v>
      </c>
      <c r="D535" s="51">
        <f t="shared" si="110"/>
        <v>2495394.04</v>
      </c>
      <c r="E535" s="51">
        <v>396021.6</v>
      </c>
      <c r="F535" s="51">
        <v>1669442.44</v>
      </c>
      <c r="G535" s="51">
        <v>0</v>
      </c>
      <c r="H535" s="51">
        <v>204464.4</v>
      </c>
      <c r="I535" s="51">
        <v>225465.60000000001</v>
      </c>
      <c r="J535" s="52">
        <v>0</v>
      </c>
      <c r="K535" s="51">
        <v>0</v>
      </c>
      <c r="L535" s="51">
        <v>0</v>
      </c>
      <c r="M535" s="51">
        <v>0</v>
      </c>
      <c r="N535" s="51">
        <v>0</v>
      </c>
      <c r="O535" s="51">
        <v>0</v>
      </c>
      <c r="P535" s="51">
        <v>131119.57999999999</v>
      </c>
      <c r="Q535" s="51">
        <v>0</v>
      </c>
      <c r="R535" s="51">
        <v>0</v>
      </c>
      <c r="S535" s="51">
        <v>0</v>
      </c>
      <c r="T535" s="51">
        <v>0</v>
      </c>
    </row>
    <row r="536" spans="1:20" s="2" customFormat="1" ht="23.25" customHeight="1" x14ac:dyDescent="0.25">
      <c r="A536" s="73" t="s">
        <v>240</v>
      </c>
      <c r="B536" s="73"/>
      <c r="C536" s="47">
        <f>SUM(C537:C539)</f>
        <v>4282178.49</v>
      </c>
      <c r="D536" s="47">
        <f t="shared" ref="D536:T536" si="114">SUM(D537:D539)</f>
        <v>3997575.6</v>
      </c>
      <c r="E536" s="47">
        <f t="shared" si="114"/>
        <v>0</v>
      </c>
      <c r="F536" s="47">
        <f t="shared" si="114"/>
        <v>3228206.4000000004</v>
      </c>
      <c r="G536" s="47">
        <f t="shared" si="114"/>
        <v>458652</v>
      </c>
      <c r="H536" s="47">
        <f t="shared" si="114"/>
        <v>139320</v>
      </c>
      <c r="I536" s="47">
        <f t="shared" si="114"/>
        <v>171397.2</v>
      </c>
      <c r="J536" s="48">
        <f t="shared" si="114"/>
        <v>0</v>
      </c>
      <c r="K536" s="47">
        <f t="shared" si="114"/>
        <v>0</v>
      </c>
      <c r="L536" s="47">
        <f t="shared" si="114"/>
        <v>0</v>
      </c>
      <c r="M536" s="47">
        <f t="shared" si="114"/>
        <v>0</v>
      </c>
      <c r="N536" s="47">
        <f t="shared" si="114"/>
        <v>0</v>
      </c>
      <c r="O536" s="47">
        <f t="shared" si="114"/>
        <v>0</v>
      </c>
      <c r="P536" s="47">
        <f t="shared" si="114"/>
        <v>284602.89</v>
      </c>
      <c r="Q536" s="47">
        <f t="shared" si="114"/>
        <v>0</v>
      </c>
      <c r="R536" s="47">
        <f t="shared" si="114"/>
        <v>0</v>
      </c>
      <c r="S536" s="47">
        <f t="shared" si="114"/>
        <v>0</v>
      </c>
      <c r="T536" s="47">
        <f t="shared" si="114"/>
        <v>0</v>
      </c>
    </row>
    <row r="537" spans="1:20" ht="23.25" customHeight="1" x14ac:dyDescent="0.25">
      <c r="A537" s="74">
        <v>1</v>
      </c>
      <c r="B537" s="50" t="s">
        <v>1365</v>
      </c>
      <c r="C537" s="51">
        <f t="shared" ref="C537:C682" si="115">D537+K537+L537+M537+N537+O537+P537+Q537+R537+S537+T537</f>
        <v>284602.89</v>
      </c>
      <c r="D537" s="51">
        <f t="shared" ref="D537:D682" si="116">SUM(E537:I537)</f>
        <v>0</v>
      </c>
      <c r="E537" s="51">
        <v>0</v>
      </c>
      <c r="F537" s="51">
        <v>0</v>
      </c>
      <c r="G537" s="51">
        <v>0</v>
      </c>
      <c r="H537" s="51">
        <v>0</v>
      </c>
      <c r="I537" s="51">
        <v>0</v>
      </c>
      <c r="J537" s="52">
        <v>0</v>
      </c>
      <c r="K537" s="51">
        <v>0</v>
      </c>
      <c r="L537" s="51">
        <v>0</v>
      </c>
      <c r="M537" s="51">
        <v>0</v>
      </c>
      <c r="N537" s="51">
        <v>0</v>
      </c>
      <c r="O537" s="51">
        <v>0</v>
      </c>
      <c r="P537" s="51">
        <v>284602.89</v>
      </c>
      <c r="Q537" s="51">
        <v>0</v>
      </c>
      <c r="R537" s="51">
        <v>0</v>
      </c>
      <c r="S537" s="51">
        <v>0</v>
      </c>
      <c r="T537" s="51">
        <v>0</v>
      </c>
    </row>
    <row r="538" spans="1:20" ht="23.25" customHeight="1" x14ac:dyDescent="0.25">
      <c r="A538" s="74">
        <v>2</v>
      </c>
      <c r="B538" s="50" t="s">
        <v>1236</v>
      </c>
      <c r="C538" s="51">
        <f t="shared" si="115"/>
        <v>2052778.8</v>
      </c>
      <c r="D538" s="51">
        <f t="shared" si="116"/>
        <v>2052778.8</v>
      </c>
      <c r="E538" s="51">
        <v>0</v>
      </c>
      <c r="F538" s="51">
        <v>1283409.6000000001</v>
      </c>
      <c r="G538" s="51">
        <v>458652</v>
      </c>
      <c r="H538" s="51">
        <v>139320</v>
      </c>
      <c r="I538" s="51">
        <v>171397.2</v>
      </c>
      <c r="J538" s="52">
        <v>0</v>
      </c>
      <c r="K538" s="51">
        <v>0</v>
      </c>
      <c r="L538" s="51">
        <v>0</v>
      </c>
      <c r="M538" s="51">
        <v>0</v>
      </c>
      <c r="N538" s="51">
        <v>0</v>
      </c>
      <c r="O538" s="51">
        <v>0</v>
      </c>
      <c r="P538" s="51">
        <v>0</v>
      </c>
      <c r="Q538" s="51">
        <v>0</v>
      </c>
      <c r="R538" s="51">
        <v>0</v>
      </c>
      <c r="S538" s="51">
        <v>0</v>
      </c>
      <c r="T538" s="51">
        <v>0</v>
      </c>
    </row>
    <row r="539" spans="1:20" ht="23.25" customHeight="1" x14ac:dyDescent="0.25">
      <c r="A539" s="74">
        <v>3</v>
      </c>
      <c r="B539" s="50" t="s">
        <v>246</v>
      </c>
      <c r="C539" s="51">
        <f t="shared" si="115"/>
        <v>1944796.8</v>
      </c>
      <c r="D539" s="51">
        <f t="shared" si="116"/>
        <v>1944796.8</v>
      </c>
      <c r="E539" s="51">
        <v>0</v>
      </c>
      <c r="F539" s="51">
        <v>1944796.8</v>
      </c>
      <c r="G539" s="51">
        <v>0</v>
      </c>
      <c r="H539" s="51">
        <v>0</v>
      </c>
      <c r="I539" s="51">
        <v>0</v>
      </c>
      <c r="J539" s="52">
        <v>0</v>
      </c>
      <c r="K539" s="51">
        <v>0</v>
      </c>
      <c r="L539" s="51">
        <v>0</v>
      </c>
      <c r="M539" s="51">
        <v>0</v>
      </c>
      <c r="N539" s="51">
        <v>0</v>
      </c>
      <c r="O539" s="51">
        <v>0</v>
      </c>
      <c r="P539" s="51">
        <v>0</v>
      </c>
      <c r="Q539" s="51">
        <v>0</v>
      </c>
      <c r="R539" s="51">
        <v>0</v>
      </c>
      <c r="S539" s="51">
        <v>0</v>
      </c>
      <c r="T539" s="51">
        <v>0</v>
      </c>
    </row>
    <row r="540" spans="1:20" s="2" customFormat="1" ht="23.25" customHeight="1" x14ac:dyDescent="0.25">
      <c r="A540" s="73" t="s">
        <v>571</v>
      </c>
      <c r="B540" s="73"/>
      <c r="C540" s="47">
        <f>SUM(C541:C547)</f>
        <v>13901857.489999998</v>
      </c>
      <c r="D540" s="47">
        <f t="shared" ref="D540:T540" si="117">SUM(D541:D547)</f>
        <v>13137849.600000001</v>
      </c>
      <c r="E540" s="47">
        <f t="shared" si="117"/>
        <v>1316796</v>
      </c>
      <c r="F540" s="47">
        <f t="shared" si="117"/>
        <v>10639556.400000002</v>
      </c>
      <c r="G540" s="47">
        <f t="shared" si="117"/>
        <v>973918.79999999993</v>
      </c>
      <c r="H540" s="47">
        <f t="shared" si="117"/>
        <v>207578.4</v>
      </c>
      <c r="I540" s="47">
        <f t="shared" si="117"/>
        <v>0</v>
      </c>
      <c r="J540" s="48">
        <f t="shared" si="117"/>
        <v>0</v>
      </c>
      <c r="K540" s="47">
        <f t="shared" si="117"/>
        <v>0</v>
      </c>
      <c r="L540" s="47">
        <f t="shared" si="117"/>
        <v>0</v>
      </c>
      <c r="M540" s="47">
        <f t="shared" si="117"/>
        <v>0</v>
      </c>
      <c r="N540" s="47">
        <f t="shared" si="117"/>
        <v>0</v>
      </c>
      <c r="O540" s="47">
        <f t="shared" si="117"/>
        <v>0</v>
      </c>
      <c r="P540" s="47">
        <f t="shared" si="117"/>
        <v>764007.8899999999</v>
      </c>
      <c r="Q540" s="47">
        <f t="shared" si="117"/>
        <v>0</v>
      </c>
      <c r="R540" s="47">
        <f t="shared" si="117"/>
        <v>0</v>
      </c>
      <c r="S540" s="47">
        <f t="shared" si="117"/>
        <v>0</v>
      </c>
      <c r="T540" s="47">
        <f t="shared" si="117"/>
        <v>0</v>
      </c>
    </row>
    <row r="541" spans="1:20" ht="23.25" customHeight="1" x14ac:dyDescent="0.25">
      <c r="A541" s="74">
        <v>1</v>
      </c>
      <c r="B541" s="50" t="s">
        <v>572</v>
      </c>
      <c r="C541" s="51">
        <f t="shared" si="115"/>
        <v>4079029.2</v>
      </c>
      <c r="D541" s="51">
        <f t="shared" si="116"/>
        <v>4079029.2</v>
      </c>
      <c r="E541" s="51">
        <v>0</v>
      </c>
      <c r="F541" s="51">
        <v>4079029.2</v>
      </c>
      <c r="G541" s="51">
        <v>0</v>
      </c>
      <c r="H541" s="51">
        <v>0</v>
      </c>
      <c r="I541" s="51">
        <v>0</v>
      </c>
      <c r="J541" s="52">
        <v>0</v>
      </c>
      <c r="K541" s="51">
        <v>0</v>
      </c>
      <c r="L541" s="51">
        <v>0</v>
      </c>
      <c r="M541" s="51">
        <v>0</v>
      </c>
      <c r="N541" s="51">
        <v>0</v>
      </c>
      <c r="O541" s="51">
        <v>0</v>
      </c>
      <c r="P541" s="91">
        <v>0</v>
      </c>
      <c r="Q541" s="51">
        <v>0</v>
      </c>
      <c r="R541" s="51">
        <v>0</v>
      </c>
      <c r="S541" s="51">
        <v>0</v>
      </c>
      <c r="T541" s="51">
        <v>0</v>
      </c>
    </row>
    <row r="542" spans="1:20" ht="24" customHeight="1" x14ac:dyDescent="0.25">
      <c r="A542" s="74">
        <v>2</v>
      </c>
      <c r="B542" s="50" t="s">
        <v>1366</v>
      </c>
      <c r="C542" s="51">
        <f t="shared" si="115"/>
        <v>1136103.01</v>
      </c>
      <c r="D542" s="51">
        <f t="shared" si="116"/>
        <v>886837.2</v>
      </c>
      <c r="E542" s="51">
        <v>886837.2</v>
      </c>
      <c r="F542" s="51">
        <v>0</v>
      </c>
      <c r="G542" s="51">
        <v>0</v>
      </c>
      <c r="H542" s="51">
        <v>0</v>
      </c>
      <c r="I542" s="51">
        <v>0</v>
      </c>
      <c r="J542" s="52">
        <v>0</v>
      </c>
      <c r="K542" s="51">
        <v>0</v>
      </c>
      <c r="L542" s="51">
        <v>0</v>
      </c>
      <c r="M542" s="51">
        <v>0</v>
      </c>
      <c r="N542" s="51">
        <v>0</v>
      </c>
      <c r="O542" s="51">
        <v>0</v>
      </c>
      <c r="P542" s="91">
        <v>249265.81</v>
      </c>
      <c r="Q542" s="51">
        <v>0</v>
      </c>
      <c r="R542" s="51">
        <v>0</v>
      </c>
      <c r="S542" s="51">
        <v>0</v>
      </c>
      <c r="T542" s="51">
        <v>0</v>
      </c>
    </row>
    <row r="543" spans="1:20" ht="21.75" customHeight="1" x14ac:dyDescent="0.25">
      <c r="A543" s="74">
        <v>3</v>
      </c>
      <c r="B543" s="50" t="s">
        <v>574</v>
      </c>
      <c r="C543" s="51">
        <f t="shared" si="115"/>
        <v>5735330.4000000004</v>
      </c>
      <c r="D543" s="51">
        <f t="shared" si="116"/>
        <v>5735330.4000000004</v>
      </c>
      <c r="E543" s="51">
        <v>0</v>
      </c>
      <c r="F543" s="51">
        <v>5735330.4000000004</v>
      </c>
      <c r="G543" s="51">
        <v>0</v>
      </c>
      <c r="H543" s="51">
        <v>0</v>
      </c>
      <c r="I543" s="51">
        <v>0</v>
      </c>
      <c r="J543" s="52">
        <v>0</v>
      </c>
      <c r="K543" s="51">
        <v>0</v>
      </c>
      <c r="L543" s="51">
        <v>0</v>
      </c>
      <c r="M543" s="51">
        <v>0</v>
      </c>
      <c r="N543" s="51">
        <v>0</v>
      </c>
      <c r="O543" s="51">
        <v>0</v>
      </c>
      <c r="P543" s="91">
        <v>0</v>
      </c>
      <c r="Q543" s="51">
        <v>0</v>
      </c>
      <c r="R543" s="51">
        <v>0</v>
      </c>
      <c r="S543" s="51">
        <v>0</v>
      </c>
      <c r="T543" s="51">
        <v>0</v>
      </c>
    </row>
    <row r="544" spans="1:20" ht="22.5" customHeight="1" x14ac:dyDescent="0.25">
      <c r="A544" s="74">
        <v>4</v>
      </c>
      <c r="B544" s="50" t="s">
        <v>575</v>
      </c>
      <c r="C544" s="51">
        <f t="shared" si="115"/>
        <v>324639.59999999998</v>
      </c>
      <c r="D544" s="51">
        <f t="shared" si="116"/>
        <v>324639.59999999998</v>
      </c>
      <c r="E544" s="51">
        <v>0</v>
      </c>
      <c r="F544" s="51">
        <v>0</v>
      </c>
      <c r="G544" s="51">
        <v>324639.59999999998</v>
      </c>
      <c r="H544" s="51">
        <v>0</v>
      </c>
      <c r="I544" s="51">
        <v>0</v>
      </c>
      <c r="J544" s="52">
        <v>0</v>
      </c>
      <c r="K544" s="51">
        <v>0</v>
      </c>
      <c r="L544" s="51">
        <v>0</v>
      </c>
      <c r="M544" s="51">
        <v>0</v>
      </c>
      <c r="N544" s="51">
        <v>0</v>
      </c>
      <c r="O544" s="51">
        <v>0</v>
      </c>
      <c r="P544" s="91">
        <v>0</v>
      </c>
      <c r="Q544" s="51">
        <v>0</v>
      </c>
      <c r="R544" s="51">
        <v>0</v>
      </c>
      <c r="S544" s="51">
        <v>0</v>
      </c>
      <c r="T544" s="51">
        <v>0</v>
      </c>
    </row>
    <row r="545" spans="1:20" ht="22.5" customHeight="1" x14ac:dyDescent="0.25">
      <c r="A545" s="74">
        <v>5</v>
      </c>
      <c r="B545" s="50" t="s">
        <v>576</v>
      </c>
      <c r="C545" s="51">
        <f t="shared" si="115"/>
        <v>324639.59999999998</v>
      </c>
      <c r="D545" s="51">
        <f t="shared" si="116"/>
        <v>324639.59999999998</v>
      </c>
      <c r="E545" s="51">
        <v>0</v>
      </c>
      <c r="F545" s="51">
        <v>0</v>
      </c>
      <c r="G545" s="51">
        <v>324639.59999999998</v>
      </c>
      <c r="H545" s="51">
        <v>0</v>
      </c>
      <c r="I545" s="51">
        <v>0</v>
      </c>
      <c r="J545" s="52">
        <v>0</v>
      </c>
      <c r="K545" s="51">
        <v>0</v>
      </c>
      <c r="L545" s="51">
        <v>0</v>
      </c>
      <c r="M545" s="51">
        <v>0</v>
      </c>
      <c r="N545" s="51">
        <v>0</v>
      </c>
      <c r="O545" s="51">
        <v>0</v>
      </c>
      <c r="P545" s="91">
        <v>0</v>
      </c>
      <c r="Q545" s="51">
        <v>0</v>
      </c>
      <c r="R545" s="51">
        <v>0</v>
      </c>
      <c r="S545" s="51">
        <v>0</v>
      </c>
      <c r="T545" s="51">
        <v>0</v>
      </c>
    </row>
    <row r="546" spans="1:20" ht="22.5" customHeight="1" x14ac:dyDescent="0.25">
      <c r="A546" s="74">
        <v>6</v>
      </c>
      <c r="B546" s="50" t="s">
        <v>1367</v>
      </c>
      <c r="C546" s="51">
        <f t="shared" si="115"/>
        <v>944700.87999999989</v>
      </c>
      <c r="D546" s="51">
        <f t="shared" si="116"/>
        <v>429958.8</v>
      </c>
      <c r="E546" s="51">
        <v>429958.8</v>
      </c>
      <c r="F546" s="51">
        <v>0</v>
      </c>
      <c r="G546" s="51">
        <v>0</v>
      </c>
      <c r="H546" s="51">
        <v>0</v>
      </c>
      <c r="I546" s="51">
        <v>0</v>
      </c>
      <c r="J546" s="52">
        <v>0</v>
      </c>
      <c r="K546" s="51">
        <v>0</v>
      </c>
      <c r="L546" s="51">
        <v>0</v>
      </c>
      <c r="M546" s="51">
        <v>0</v>
      </c>
      <c r="N546" s="51">
        <v>0</v>
      </c>
      <c r="O546" s="51">
        <v>0</v>
      </c>
      <c r="P546" s="91">
        <f>129982.7+123813.82+128710.72+132234.84</f>
        <v>514742.07999999996</v>
      </c>
      <c r="Q546" s="51">
        <v>0</v>
      </c>
      <c r="R546" s="51">
        <v>0</v>
      </c>
      <c r="S546" s="51">
        <v>0</v>
      </c>
      <c r="T546" s="51">
        <v>0</v>
      </c>
    </row>
    <row r="547" spans="1:20" ht="22.5" customHeight="1" x14ac:dyDescent="0.25">
      <c r="A547" s="74">
        <v>7</v>
      </c>
      <c r="B547" s="50" t="s">
        <v>1026</v>
      </c>
      <c r="C547" s="51">
        <f t="shared" si="115"/>
        <v>1357414.7999999998</v>
      </c>
      <c r="D547" s="51">
        <f t="shared" si="116"/>
        <v>1357414.7999999998</v>
      </c>
      <c r="E547" s="51">
        <v>0</v>
      </c>
      <c r="F547" s="51">
        <v>825196.8</v>
      </c>
      <c r="G547" s="51">
        <v>324639.59999999998</v>
      </c>
      <c r="H547" s="51">
        <v>207578.4</v>
      </c>
      <c r="I547" s="51">
        <v>0</v>
      </c>
      <c r="J547" s="52">
        <v>0</v>
      </c>
      <c r="K547" s="51">
        <v>0</v>
      </c>
      <c r="L547" s="51">
        <v>0</v>
      </c>
      <c r="M547" s="51">
        <v>0</v>
      </c>
      <c r="N547" s="51">
        <v>0</v>
      </c>
      <c r="O547" s="51">
        <v>0</v>
      </c>
      <c r="P547" s="91">
        <v>0</v>
      </c>
      <c r="Q547" s="51">
        <v>0</v>
      </c>
      <c r="R547" s="51">
        <v>0</v>
      </c>
      <c r="S547" s="51">
        <v>0</v>
      </c>
      <c r="T547" s="51">
        <v>0</v>
      </c>
    </row>
    <row r="548" spans="1:20" s="2" customFormat="1" ht="22.5" customHeight="1" x14ac:dyDescent="0.25">
      <c r="A548" s="73" t="s">
        <v>248</v>
      </c>
      <c r="B548" s="73"/>
      <c r="C548" s="47">
        <f>SUM(C549:C622)</f>
        <v>153005865.55999997</v>
      </c>
      <c r="D548" s="47">
        <f t="shared" ref="D548:T548" si="118">SUM(D549:D622)</f>
        <v>22954190.73</v>
      </c>
      <c r="E548" s="47">
        <f t="shared" si="118"/>
        <v>348276</v>
      </c>
      <c r="F548" s="47">
        <f t="shared" si="118"/>
        <v>22605914.73</v>
      </c>
      <c r="G548" s="47">
        <f t="shared" si="118"/>
        <v>0</v>
      </c>
      <c r="H548" s="47">
        <f t="shared" si="118"/>
        <v>0</v>
      </c>
      <c r="I548" s="47">
        <f t="shared" si="118"/>
        <v>0</v>
      </c>
      <c r="J548" s="48">
        <f t="shared" si="118"/>
        <v>3</v>
      </c>
      <c r="K548" s="47">
        <f t="shared" si="118"/>
        <v>1409340.65</v>
      </c>
      <c r="L548" s="47">
        <f t="shared" si="118"/>
        <v>63699964.790000007</v>
      </c>
      <c r="M548" s="47">
        <f t="shared" si="118"/>
        <v>172647.6</v>
      </c>
      <c r="N548" s="47">
        <f t="shared" si="118"/>
        <v>64769721.790000007</v>
      </c>
      <c r="O548" s="47">
        <f t="shared" si="118"/>
        <v>0</v>
      </c>
      <c r="P548" s="47">
        <f t="shared" si="118"/>
        <v>0</v>
      </c>
      <c r="Q548" s="47">
        <f t="shared" si="118"/>
        <v>0</v>
      </c>
      <c r="R548" s="47">
        <f t="shared" si="118"/>
        <v>0</v>
      </c>
      <c r="S548" s="47">
        <f t="shared" si="118"/>
        <v>0</v>
      </c>
      <c r="T548" s="47">
        <f t="shared" si="118"/>
        <v>0</v>
      </c>
    </row>
    <row r="549" spans="1:20" s="7" customFormat="1" ht="22.5" customHeight="1" x14ac:dyDescent="0.25">
      <c r="A549" s="74">
        <v>1</v>
      </c>
      <c r="B549" s="50" t="s">
        <v>1114</v>
      </c>
      <c r="C549" s="51">
        <f t="shared" ref="C549:C612" si="119">D549+K549+L549+M549+N549+O549+P549+Q549+R549+S549+T549</f>
        <v>2922306</v>
      </c>
      <c r="D549" s="51">
        <f>SUM(E549:I549)</f>
        <v>0</v>
      </c>
      <c r="E549" s="51">
        <v>0</v>
      </c>
      <c r="F549" s="51">
        <v>0</v>
      </c>
      <c r="G549" s="51">
        <v>0</v>
      </c>
      <c r="H549" s="51">
        <v>0</v>
      </c>
      <c r="I549" s="51">
        <v>0</v>
      </c>
      <c r="J549" s="52">
        <v>0</v>
      </c>
      <c r="K549" s="51">
        <v>0</v>
      </c>
      <c r="L549" s="51">
        <v>0</v>
      </c>
      <c r="M549" s="51">
        <v>0</v>
      </c>
      <c r="N549" s="51">
        <v>2922306</v>
      </c>
      <c r="O549" s="51">
        <v>0</v>
      </c>
      <c r="P549" s="51">
        <v>0</v>
      </c>
      <c r="Q549" s="51">
        <v>0</v>
      </c>
      <c r="R549" s="51">
        <v>0</v>
      </c>
      <c r="S549" s="51">
        <v>0</v>
      </c>
      <c r="T549" s="51">
        <v>0</v>
      </c>
    </row>
    <row r="550" spans="1:20" s="7" customFormat="1" ht="22.5" customHeight="1" x14ac:dyDescent="0.25">
      <c r="A550" s="74">
        <v>2</v>
      </c>
      <c r="B550" s="50" t="s">
        <v>1115</v>
      </c>
      <c r="C550" s="51">
        <f t="shared" si="119"/>
        <v>2000746.34</v>
      </c>
      <c r="D550" s="51">
        <f t="shared" ref="D550:D613" si="120">SUM(E550:I550)</f>
        <v>0</v>
      </c>
      <c r="E550" s="51">
        <v>0</v>
      </c>
      <c r="F550" s="51">
        <v>0</v>
      </c>
      <c r="G550" s="51">
        <v>0</v>
      </c>
      <c r="H550" s="51">
        <v>0</v>
      </c>
      <c r="I550" s="51">
        <v>0</v>
      </c>
      <c r="J550" s="52">
        <v>0</v>
      </c>
      <c r="K550" s="51">
        <v>0</v>
      </c>
      <c r="L550" s="51">
        <v>0</v>
      </c>
      <c r="M550" s="51">
        <v>0</v>
      </c>
      <c r="N550" s="51">
        <v>2000746.34</v>
      </c>
      <c r="O550" s="51">
        <v>0</v>
      </c>
      <c r="P550" s="51">
        <v>0</v>
      </c>
      <c r="Q550" s="51">
        <v>0</v>
      </c>
      <c r="R550" s="51">
        <v>0</v>
      </c>
      <c r="S550" s="51">
        <v>0</v>
      </c>
      <c r="T550" s="51">
        <v>0</v>
      </c>
    </row>
    <row r="551" spans="1:20" s="7" customFormat="1" ht="22.5" customHeight="1" x14ac:dyDescent="0.25">
      <c r="A551" s="74">
        <v>3</v>
      </c>
      <c r="B551" s="50" t="s">
        <v>1116</v>
      </c>
      <c r="C551" s="51">
        <f t="shared" si="119"/>
        <v>1914372.64</v>
      </c>
      <c r="D551" s="51">
        <f t="shared" si="120"/>
        <v>0</v>
      </c>
      <c r="E551" s="51">
        <v>0</v>
      </c>
      <c r="F551" s="51">
        <v>0</v>
      </c>
      <c r="G551" s="51">
        <v>0</v>
      </c>
      <c r="H551" s="51">
        <v>0</v>
      </c>
      <c r="I551" s="51">
        <v>0</v>
      </c>
      <c r="J551" s="52">
        <v>0</v>
      </c>
      <c r="K551" s="51">
        <v>0</v>
      </c>
      <c r="L551" s="51">
        <v>0</v>
      </c>
      <c r="M551" s="51">
        <v>0</v>
      </c>
      <c r="N551" s="51">
        <v>1914372.64</v>
      </c>
      <c r="O551" s="51">
        <v>0</v>
      </c>
      <c r="P551" s="51">
        <v>0</v>
      </c>
      <c r="Q551" s="51">
        <v>0</v>
      </c>
      <c r="R551" s="51">
        <v>0</v>
      </c>
      <c r="S551" s="51">
        <v>0</v>
      </c>
      <c r="T551" s="51">
        <v>0</v>
      </c>
    </row>
    <row r="552" spans="1:20" s="7" customFormat="1" ht="22.5" customHeight="1" x14ac:dyDescent="0.25">
      <c r="A552" s="74">
        <v>4</v>
      </c>
      <c r="B552" s="50" t="s">
        <v>252</v>
      </c>
      <c r="C552" s="51">
        <f t="shared" si="119"/>
        <v>1030399.55</v>
      </c>
      <c r="D552" s="51">
        <f t="shared" si="120"/>
        <v>1030399.55</v>
      </c>
      <c r="E552" s="51">
        <v>0</v>
      </c>
      <c r="F552" s="51">
        <v>1030399.55</v>
      </c>
      <c r="G552" s="51">
        <v>0</v>
      </c>
      <c r="H552" s="51">
        <v>0</v>
      </c>
      <c r="I552" s="51">
        <v>0</v>
      </c>
      <c r="J552" s="52">
        <v>0</v>
      </c>
      <c r="K552" s="51">
        <v>0</v>
      </c>
      <c r="L552" s="51">
        <v>0</v>
      </c>
      <c r="M552" s="51">
        <v>0</v>
      </c>
      <c r="N552" s="51">
        <v>0</v>
      </c>
      <c r="O552" s="51">
        <v>0</v>
      </c>
      <c r="P552" s="51">
        <v>0</v>
      </c>
      <c r="Q552" s="51">
        <v>0</v>
      </c>
      <c r="R552" s="51">
        <v>0</v>
      </c>
      <c r="S552" s="51">
        <v>0</v>
      </c>
      <c r="T552" s="51">
        <v>0</v>
      </c>
    </row>
    <row r="553" spans="1:20" s="7" customFormat="1" ht="22.5" customHeight="1" x14ac:dyDescent="0.25">
      <c r="A553" s="74">
        <v>5</v>
      </c>
      <c r="B553" s="50" t="s">
        <v>1117</v>
      </c>
      <c r="C553" s="51">
        <f t="shared" si="119"/>
        <v>1062004.8600000001</v>
      </c>
      <c r="D553" s="51">
        <f t="shared" si="120"/>
        <v>0</v>
      </c>
      <c r="E553" s="51">
        <v>0</v>
      </c>
      <c r="F553" s="51">
        <v>0</v>
      </c>
      <c r="G553" s="51">
        <v>0</v>
      </c>
      <c r="H553" s="51">
        <v>0</v>
      </c>
      <c r="I553" s="51">
        <v>0</v>
      </c>
      <c r="J553" s="52">
        <v>0</v>
      </c>
      <c r="K553" s="51">
        <v>0</v>
      </c>
      <c r="L553" s="51">
        <v>0</v>
      </c>
      <c r="M553" s="51">
        <v>0</v>
      </c>
      <c r="N553" s="51">
        <v>1062004.8600000001</v>
      </c>
      <c r="O553" s="51">
        <v>0</v>
      </c>
      <c r="P553" s="51">
        <v>0</v>
      </c>
      <c r="Q553" s="51">
        <v>0</v>
      </c>
      <c r="R553" s="51">
        <v>0</v>
      </c>
      <c r="S553" s="51">
        <v>0</v>
      </c>
      <c r="T553" s="51">
        <v>0</v>
      </c>
    </row>
    <row r="554" spans="1:20" s="7" customFormat="1" ht="22.5" customHeight="1" x14ac:dyDescent="0.25">
      <c r="A554" s="74">
        <v>6</v>
      </c>
      <c r="B554" s="50" t="s">
        <v>1118</v>
      </c>
      <c r="C554" s="51">
        <f t="shared" si="119"/>
        <v>1186255.1599999999</v>
      </c>
      <c r="D554" s="51">
        <f t="shared" si="120"/>
        <v>0</v>
      </c>
      <c r="E554" s="51">
        <v>0</v>
      </c>
      <c r="F554" s="51">
        <v>0</v>
      </c>
      <c r="G554" s="51">
        <v>0</v>
      </c>
      <c r="H554" s="51">
        <v>0</v>
      </c>
      <c r="I554" s="51">
        <v>0</v>
      </c>
      <c r="J554" s="52">
        <v>0</v>
      </c>
      <c r="K554" s="51">
        <v>0</v>
      </c>
      <c r="L554" s="51">
        <v>1186255.1599999999</v>
      </c>
      <c r="M554" s="51">
        <v>0</v>
      </c>
      <c r="N554" s="51">
        <v>0</v>
      </c>
      <c r="O554" s="51">
        <v>0</v>
      </c>
      <c r="P554" s="51">
        <v>0</v>
      </c>
      <c r="Q554" s="51">
        <v>0</v>
      </c>
      <c r="R554" s="51">
        <v>0</v>
      </c>
      <c r="S554" s="51">
        <v>0</v>
      </c>
      <c r="T554" s="51">
        <v>0</v>
      </c>
    </row>
    <row r="555" spans="1:20" s="7" customFormat="1" ht="22.5" customHeight="1" x14ac:dyDescent="0.25">
      <c r="A555" s="74">
        <v>7</v>
      </c>
      <c r="B555" s="50" t="s">
        <v>1119</v>
      </c>
      <c r="C555" s="51">
        <f t="shared" si="119"/>
        <v>1893165.9</v>
      </c>
      <c r="D555" s="51">
        <f t="shared" si="120"/>
        <v>0</v>
      </c>
      <c r="E555" s="51">
        <v>0</v>
      </c>
      <c r="F555" s="51">
        <v>0</v>
      </c>
      <c r="G555" s="51">
        <v>0</v>
      </c>
      <c r="H555" s="51">
        <v>0</v>
      </c>
      <c r="I555" s="51">
        <v>0</v>
      </c>
      <c r="J555" s="52">
        <v>0</v>
      </c>
      <c r="K555" s="51">
        <v>0</v>
      </c>
      <c r="L555" s="51">
        <v>0</v>
      </c>
      <c r="M555" s="51">
        <v>0</v>
      </c>
      <c r="N555" s="51">
        <v>1893165.9</v>
      </c>
      <c r="O555" s="51">
        <v>0</v>
      </c>
      <c r="P555" s="51">
        <v>0</v>
      </c>
      <c r="Q555" s="51">
        <v>0</v>
      </c>
      <c r="R555" s="51">
        <v>0</v>
      </c>
      <c r="S555" s="51">
        <v>0</v>
      </c>
      <c r="T555" s="51">
        <v>0</v>
      </c>
    </row>
    <row r="556" spans="1:20" s="7" customFormat="1" ht="22.5" customHeight="1" x14ac:dyDescent="0.25">
      <c r="A556" s="74">
        <v>8</v>
      </c>
      <c r="B556" s="50" t="s">
        <v>1120</v>
      </c>
      <c r="C556" s="51">
        <f t="shared" si="119"/>
        <v>2731075.83</v>
      </c>
      <c r="D556" s="51">
        <f t="shared" si="120"/>
        <v>0</v>
      </c>
      <c r="E556" s="51">
        <v>0</v>
      </c>
      <c r="F556" s="51">
        <v>0</v>
      </c>
      <c r="G556" s="51">
        <v>0</v>
      </c>
      <c r="H556" s="51">
        <v>0</v>
      </c>
      <c r="I556" s="51">
        <v>0</v>
      </c>
      <c r="J556" s="52">
        <v>0</v>
      </c>
      <c r="K556" s="51">
        <v>0</v>
      </c>
      <c r="L556" s="51">
        <v>2731075.83</v>
      </c>
      <c r="M556" s="51">
        <v>0</v>
      </c>
      <c r="N556" s="51">
        <v>0</v>
      </c>
      <c r="O556" s="51">
        <v>0</v>
      </c>
      <c r="P556" s="51">
        <v>0</v>
      </c>
      <c r="Q556" s="51">
        <v>0</v>
      </c>
      <c r="R556" s="51">
        <v>0</v>
      </c>
      <c r="S556" s="51">
        <v>0</v>
      </c>
      <c r="T556" s="51">
        <v>0</v>
      </c>
    </row>
    <row r="557" spans="1:20" s="7" customFormat="1" ht="22.5" customHeight="1" x14ac:dyDescent="0.25">
      <c r="A557" s="74">
        <v>9</v>
      </c>
      <c r="B557" s="50" t="s">
        <v>1121</v>
      </c>
      <c r="C557" s="51">
        <f t="shared" si="119"/>
        <v>2062878.53</v>
      </c>
      <c r="D557" s="51">
        <f t="shared" si="120"/>
        <v>0</v>
      </c>
      <c r="E557" s="51">
        <v>0</v>
      </c>
      <c r="F557" s="51">
        <v>0</v>
      </c>
      <c r="G557" s="51">
        <v>0</v>
      </c>
      <c r="H557" s="51">
        <v>0</v>
      </c>
      <c r="I557" s="51">
        <v>0</v>
      </c>
      <c r="J557" s="52">
        <v>0</v>
      </c>
      <c r="K557" s="51">
        <v>0</v>
      </c>
      <c r="L557" s="51">
        <v>0</v>
      </c>
      <c r="M557" s="51">
        <v>0</v>
      </c>
      <c r="N557" s="51">
        <v>2062878.53</v>
      </c>
      <c r="O557" s="51">
        <v>0</v>
      </c>
      <c r="P557" s="51">
        <v>0</v>
      </c>
      <c r="Q557" s="51">
        <v>0</v>
      </c>
      <c r="R557" s="51">
        <v>0</v>
      </c>
      <c r="S557" s="51">
        <v>0</v>
      </c>
      <c r="T557" s="51">
        <v>0</v>
      </c>
    </row>
    <row r="558" spans="1:20" s="7" customFormat="1" ht="22.5" customHeight="1" x14ac:dyDescent="0.25">
      <c r="A558" s="74">
        <v>10</v>
      </c>
      <c r="B558" s="50" t="s">
        <v>1122</v>
      </c>
      <c r="C558" s="51">
        <f t="shared" si="119"/>
        <v>3030711.47</v>
      </c>
      <c r="D558" s="51">
        <f t="shared" si="120"/>
        <v>0</v>
      </c>
      <c r="E558" s="51">
        <v>0</v>
      </c>
      <c r="F558" s="51">
        <v>0</v>
      </c>
      <c r="G558" s="51">
        <v>0</v>
      </c>
      <c r="H558" s="51">
        <v>0</v>
      </c>
      <c r="I558" s="51">
        <v>0</v>
      </c>
      <c r="J558" s="52">
        <v>0</v>
      </c>
      <c r="K558" s="51">
        <v>0</v>
      </c>
      <c r="L558" s="51">
        <v>0</v>
      </c>
      <c r="M558" s="51">
        <v>0</v>
      </c>
      <c r="N558" s="51">
        <v>3030711.47</v>
      </c>
      <c r="O558" s="51">
        <v>0</v>
      </c>
      <c r="P558" s="51">
        <v>0</v>
      </c>
      <c r="Q558" s="51">
        <v>0</v>
      </c>
      <c r="R558" s="51">
        <v>0</v>
      </c>
      <c r="S558" s="51">
        <v>0</v>
      </c>
      <c r="T558" s="51">
        <v>0</v>
      </c>
    </row>
    <row r="559" spans="1:20" s="7" customFormat="1" ht="22.5" customHeight="1" x14ac:dyDescent="0.25">
      <c r="A559" s="74">
        <v>11</v>
      </c>
      <c r="B559" s="50" t="s">
        <v>1123</v>
      </c>
      <c r="C559" s="51">
        <f t="shared" si="119"/>
        <v>2019306.35</v>
      </c>
      <c r="D559" s="51">
        <f t="shared" si="120"/>
        <v>0</v>
      </c>
      <c r="E559" s="51">
        <v>0</v>
      </c>
      <c r="F559" s="51">
        <v>0</v>
      </c>
      <c r="G559" s="51">
        <v>0</v>
      </c>
      <c r="H559" s="51">
        <v>0</v>
      </c>
      <c r="I559" s="51">
        <v>0</v>
      </c>
      <c r="J559" s="52">
        <v>0</v>
      </c>
      <c r="K559" s="51">
        <v>0</v>
      </c>
      <c r="L559" s="51">
        <v>2019306.35</v>
      </c>
      <c r="M559" s="51">
        <v>0</v>
      </c>
      <c r="N559" s="51">
        <v>0</v>
      </c>
      <c r="O559" s="51">
        <v>0</v>
      </c>
      <c r="P559" s="51">
        <v>0</v>
      </c>
      <c r="Q559" s="51">
        <v>0</v>
      </c>
      <c r="R559" s="51">
        <v>0</v>
      </c>
      <c r="S559" s="51">
        <v>0</v>
      </c>
      <c r="T559" s="51">
        <v>0</v>
      </c>
    </row>
    <row r="560" spans="1:20" s="7" customFormat="1" ht="22.5" customHeight="1" x14ac:dyDescent="0.25">
      <c r="A560" s="74">
        <v>12</v>
      </c>
      <c r="B560" s="50" t="s">
        <v>1124</v>
      </c>
      <c r="C560" s="51">
        <f t="shared" si="119"/>
        <v>396797.12</v>
      </c>
      <c r="D560" s="51">
        <f t="shared" si="120"/>
        <v>0</v>
      </c>
      <c r="E560" s="51">
        <v>0</v>
      </c>
      <c r="F560" s="51">
        <v>0</v>
      </c>
      <c r="G560" s="51">
        <v>0</v>
      </c>
      <c r="H560" s="51">
        <v>0</v>
      </c>
      <c r="I560" s="51">
        <v>0</v>
      </c>
      <c r="J560" s="52">
        <v>1</v>
      </c>
      <c r="K560" s="51">
        <v>396797.12</v>
      </c>
      <c r="L560" s="51">
        <v>0</v>
      </c>
      <c r="M560" s="51">
        <v>0</v>
      </c>
      <c r="N560" s="51">
        <v>0</v>
      </c>
      <c r="O560" s="51">
        <v>0</v>
      </c>
      <c r="P560" s="51">
        <v>0</v>
      </c>
      <c r="Q560" s="51">
        <v>0</v>
      </c>
      <c r="R560" s="51">
        <v>0</v>
      </c>
      <c r="S560" s="51">
        <v>0</v>
      </c>
      <c r="T560" s="51">
        <v>0</v>
      </c>
    </row>
    <row r="561" spans="1:20" s="7" customFormat="1" ht="22.5" customHeight="1" x14ac:dyDescent="0.25">
      <c r="A561" s="74">
        <v>13</v>
      </c>
      <c r="B561" s="50" t="s">
        <v>1125</v>
      </c>
      <c r="C561" s="51">
        <f t="shared" si="119"/>
        <v>1974278.64</v>
      </c>
      <c r="D561" s="51">
        <f t="shared" si="120"/>
        <v>0</v>
      </c>
      <c r="E561" s="51">
        <v>0</v>
      </c>
      <c r="F561" s="51">
        <v>0</v>
      </c>
      <c r="G561" s="51">
        <v>0</v>
      </c>
      <c r="H561" s="51">
        <v>0</v>
      </c>
      <c r="I561" s="51">
        <v>0</v>
      </c>
      <c r="J561" s="52">
        <v>0</v>
      </c>
      <c r="K561" s="51">
        <v>0</v>
      </c>
      <c r="L561" s="51">
        <v>0</v>
      </c>
      <c r="M561" s="51">
        <v>0</v>
      </c>
      <c r="N561" s="51">
        <v>1974278.64</v>
      </c>
      <c r="O561" s="51">
        <v>0</v>
      </c>
      <c r="P561" s="51">
        <v>0</v>
      </c>
      <c r="Q561" s="51">
        <v>0</v>
      </c>
      <c r="R561" s="51">
        <v>0</v>
      </c>
      <c r="S561" s="51">
        <v>0</v>
      </c>
      <c r="T561" s="51">
        <v>0</v>
      </c>
    </row>
    <row r="562" spans="1:20" s="7" customFormat="1" ht="24.75" customHeight="1" x14ac:dyDescent="0.25">
      <c r="A562" s="74">
        <v>14</v>
      </c>
      <c r="B562" s="50" t="s">
        <v>263</v>
      </c>
      <c r="C562" s="51">
        <f t="shared" si="119"/>
        <v>645075.03</v>
      </c>
      <c r="D562" s="51">
        <f t="shared" si="120"/>
        <v>0</v>
      </c>
      <c r="E562" s="51">
        <v>0</v>
      </c>
      <c r="F562" s="51">
        <v>0</v>
      </c>
      <c r="G562" s="51">
        <v>0</v>
      </c>
      <c r="H562" s="51">
        <v>0</v>
      </c>
      <c r="I562" s="51">
        <v>0</v>
      </c>
      <c r="J562" s="52">
        <v>0</v>
      </c>
      <c r="K562" s="51">
        <v>0</v>
      </c>
      <c r="L562" s="51">
        <v>645075.03</v>
      </c>
      <c r="M562" s="51">
        <v>0</v>
      </c>
      <c r="N562" s="51">
        <v>0</v>
      </c>
      <c r="O562" s="51">
        <v>0</v>
      </c>
      <c r="P562" s="51">
        <v>0</v>
      </c>
      <c r="Q562" s="51">
        <v>0</v>
      </c>
      <c r="R562" s="51">
        <v>0</v>
      </c>
      <c r="S562" s="51">
        <v>0</v>
      </c>
      <c r="T562" s="51">
        <v>0</v>
      </c>
    </row>
    <row r="563" spans="1:20" s="7" customFormat="1" ht="24.75" customHeight="1" x14ac:dyDescent="0.25">
      <c r="A563" s="74">
        <v>15</v>
      </c>
      <c r="B563" s="50" t="s">
        <v>1126</v>
      </c>
      <c r="C563" s="51">
        <f t="shared" si="119"/>
        <v>308427.40999999997</v>
      </c>
      <c r="D563" s="51">
        <f t="shared" si="120"/>
        <v>308427.40999999997</v>
      </c>
      <c r="E563" s="51">
        <v>0</v>
      </c>
      <c r="F563" s="51">
        <v>308427.40999999997</v>
      </c>
      <c r="G563" s="51">
        <v>0</v>
      </c>
      <c r="H563" s="51">
        <v>0</v>
      </c>
      <c r="I563" s="51">
        <v>0</v>
      </c>
      <c r="J563" s="52">
        <v>0</v>
      </c>
      <c r="K563" s="51">
        <v>0</v>
      </c>
      <c r="L563" s="51">
        <v>0</v>
      </c>
      <c r="M563" s="51">
        <v>0</v>
      </c>
      <c r="N563" s="51">
        <v>0</v>
      </c>
      <c r="O563" s="51">
        <v>0</v>
      </c>
      <c r="P563" s="51">
        <v>0</v>
      </c>
      <c r="Q563" s="51">
        <v>0</v>
      </c>
      <c r="R563" s="51">
        <v>0</v>
      </c>
      <c r="S563" s="51">
        <v>0</v>
      </c>
      <c r="T563" s="51">
        <v>0</v>
      </c>
    </row>
    <row r="564" spans="1:20" s="7" customFormat="1" ht="24.75" customHeight="1" x14ac:dyDescent="0.25">
      <c r="A564" s="74">
        <v>16</v>
      </c>
      <c r="B564" s="50" t="s">
        <v>1127</v>
      </c>
      <c r="C564" s="51">
        <f t="shared" si="119"/>
        <v>511551.09</v>
      </c>
      <c r="D564" s="51">
        <f t="shared" si="120"/>
        <v>511551.09</v>
      </c>
      <c r="E564" s="51">
        <v>0</v>
      </c>
      <c r="F564" s="51">
        <v>511551.09</v>
      </c>
      <c r="G564" s="51">
        <v>0</v>
      </c>
      <c r="H564" s="51">
        <v>0</v>
      </c>
      <c r="I564" s="51">
        <v>0</v>
      </c>
      <c r="J564" s="52">
        <v>0</v>
      </c>
      <c r="K564" s="51">
        <v>0</v>
      </c>
      <c r="L564" s="51">
        <v>0</v>
      </c>
      <c r="M564" s="51">
        <v>0</v>
      </c>
      <c r="N564" s="51">
        <v>0</v>
      </c>
      <c r="O564" s="51">
        <v>0</v>
      </c>
      <c r="P564" s="51">
        <v>0</v>
      </c>
      <c r="Q564" s="51">
        <v>0</v>
      </c>
      <c r="R564" s="51">
        <v>0</v>
      </c>
      <c r="S564" s="51">
        <v>0</v>
      </c>
      <c r="T564" s="51">
        <v>0</v>
      </c>
    </row>
    <row r="565" spans="1:20" s="7" customFormat="1" ht="22.5" customHeight="1" x14ac:dyDescent="0.25">
      <c r="A565" s="74">
        <v>17</v>
      </c>
      <c r="B565" s="50" t="s">
        <v>1128</v>
      </c>
      <c r="C565" s="51">
        <f t="shared" si="119"/>
        <v>511551.09</v>
      </c>
      <c r="D565" s="51">
        <f t="shared" si="120"/>
        <v>511551.09</v>
      </c>
      <c r="E565" s="51">
        <v>0</v>
      </c>
      <c r="F565" s="51">
        <v>511551.09</v>
      </c>
      <c r="G565" s="51">
        <v>0</v>
      </c>
      <c r="H565" s="51">
        <v>0</v>
      </c>
      <c r="I565" s="51">
        <v>0</v>
      </c>
      <c r="J565" s="52">
        <v>0</v>
      </c>
      <c r="K565" s="51">
        <v>0</v>
      </c>
      <c r="L565" s="51">
        <v>0</v>
      </c>
      <c r="M565" s="51">
        <v>0</v>
      </c>
      <c r="N565" s="51">
        <v>0</v>
      </c>
      <c r="O565" s="51">
        <v>0</v>
      </c>
      <c r="P565" s="51">
        <v>0</v>
      </c>
      <c r="Q565" s="51">
        <v>0</v>
      </c>
      <c r="R565" s="51">
        <v>0</v>
      </c>
      <c r="S565" s="51">
        <v>0</v>
      </c>
      <c r="T565" s="51">
        <v>0</v>
      </c>
    </row>
    <row r="566" spans="1:20" s="7" customFormat="1" ht="22.5" customHeight="1" x14ac:dyDescent="0.25">
      <c r="A566" s="74">
        <v>18</v>
      </c>
      <c r="B566" s="50" t="s">
        <v>1129</v>
      </c>
      <c r="C566" s="51">
        <f t="shared" si="119"/>
        <v>2933186.21</v>
      </c>
      <c r="D566" s="51">
        <f t="shared" si="120"/>
        <v>0</v>
      </c>
      <c r="E566" s="51">
        <v>0</v>
      </c>
      <c r="F566" s="51">
        <v>0</v>
      </c>
      <c r="G566" s="51">
        <v>0</v>
      </c>
      <c r="H566" s="51">
        <v>0</v>
      </c>
      <c r="I566" s="51">
        <v>0</v>
      </c>
      <c r="J566" s="52">
        <v>0</v>
      </c>
      <c r="K566" s="51">
        <v>0</v>
      </c>
      <c r="L566" s="51">
        <v>2933186.21</v>
      </c>
      <c r="M566" s="51">
        <v>0</v>
      </c>
      <c r="N566" s="51">
        <v>0</v>
      </c>
      <c r="O566" s="51">
        <v>0</v>
      </c>
      <c r="P566" s="51">
        <v>0</v>
      </c>
      <c r="Q566" s="51">
        <v>0</v>
      </c>
      <c r="R566" s="51">
        <v>0</v>
      </c>
      <c r="S566" s="51">
        <v>0</v>
      </c>
      <c r="T566" s="51">
        <v>0</v>
      </c>
    </row>
    <row r="567" spans="1:20" s="7" customFormat="1" ht="24" customHeight="1" x14ac:dyDescent="0.25">
      <c r="A567" s="74">
        <v>19</v>
      </c>
      <c r="B567" s="50" t="s">
        <v>1130</v>
      </c>
      <c r="C567" s="51">
        <f t="shared" si="119"/>
        <v>525304.74</v>
      </c>
      <c r="D567" s="51">
        <f t="shared" si="120"/>
        <v>525304.74</v>
      </c>
      <c r="E567" s="51">
        <v>0</v>
      </c>
      <c r="F567" s="51">
        <v>525304.74</v>
      </c>
      <c r="G567" s="51">
        <v>0</v>
      </c>
      <c r="H567" s="51">
        <v>0</v>
      </c>
      <c r="I567" s="51">
        <v>0</v>
      </c>
      <c r="J567" s="52">
        <v>0</v>
      </c>
      <c r="K567" s="51">
        <v>0</v>
      </c>
      <c r="L567" s="51">
        <v>0</v>
      </c>
      <c r="M567" s="51">
        <v>0</v>
      </c>
      <c r="N567" s="51">
        <v>0</v>
      </c>
      <c r="O567" s="51">
        <v>0</v>
      </c>
      <c r="P567" s="51">
        <v>0</v>
      </c>
      <c r="Q567" s="51">
        <v>0</v>
      </c>
      <c r="R567" s="51">
        <v>0</v>
      </c>
      <c r="S567" s="51">
        <v>0</v>
      </c>
      <c r="T567" s="51">
        <v>0</v>
      </c>
    </row>
    <row r="568" spans="1:20" s="7" customFormat="1" ht="24" customHeight="1" x14ac:dyDescent="0.25">
      <c r="A568" s="74">
        <v>20</v>
      </c>
      <c r="B568" s="50" t="s">
        <v>1131</v>
      </c>
      <c r="C568" s="51">
        <f t="shared" si="119"/>
        <v>525304.74</v>
      </c>
      <c r="D568" s="51">
        <f t="shared" si="120"/>
        <v>525304.74</v>
      </c>
      <c r="E568" s="51">
        <v>0</v>
      </c>
      <c r="F568" s="51">
        <v>525304.74</v>
      </c>
      <c r="G568" s="51">
        <v>0</v>
      </c>
      <c r="H568" s="51">
        <v>0</v>
      </c>
      <c r="I568" s="51">
        <v>0</v>
      </c>
      <c r="J568" s="52">
        <v>0</v>
      </c>
      <c r="K568" s="51">
        <v>0</v>
      </c>
      <c r="L568" s="51">
        <v>0</v>
      </c>
      <c r="M568" s="51">
        <v>0</v>
      </c>
      <c r="N568" s="51">
        <v>0</v>
      </c>
      <c r="O568" s="51">
        <v>0</v>
      </c>
      <c r="P568" s="51">
        <v>0</v>
      </c>
      <c r="Q568" s="51">
        <v>0</v>
      </c>
      <c r="R568" s="51">
        <v>0</v>
      </c>
      <c r="S568" s="51">
        <v>0</v>
      </c>
      <c r="T568" s="51">
        <v>0</v>
      </c>
    </row>
    <row r="569" spans="1:20" s="7" customFormat="1" ht="24" customHeight="1" x14ac:dyDescent="0.25">
      <c r="A569" s="74">
        <v>21</v>
      </c>
      <c r="B569" s="50" t="s">
        <v>1132</v>
      </c>
      <c r="C569" s="51">
        <f t="shared" si="119"/>
        <v>525304.74</v>
      </c>
      <c r="D569" s="51">
        <f t="shared" si="120"/>
        <v>525304.74</v>
      </c>
      <c r="E569" s="51">
        <v>0</v>
      </c>
      <c r="F569" s="51">
        <v>525304.74</v>
      </c>
      <c r="G569" s="51">
        <v>0</v>
      </c>
      <c r="H569" s="51">
        <v>0</v>
      </c>
      <c r="I569" s="51">
        <v>0</v>
      </c>
      <c r="J569" s="52">
        <v>0</v>
      </c>
      <c r="K569" s="51">
        <v>0</v>
      </c>
      <c r="L569" s="51">
        <v>0</v>
      </c>
      <c r="M569" s="51">
        <v>0</v>
      </c>
      <c r="N569" s="51">
        <v>0</v>
      </c>
      <c r="O569" s="51">
        <v>0</v>
      </c>
      <c r="P569" s="51">
        <v>0</v>
      </c>
      <c r="Q569" s="51">
        <v>0</v>
      </c>
      <c r="R569" s="51">
        <v>0</v>
      </c>
      <c r="S569" s="51">
        <v>0</v>
      </c>
      <c r="T569" s="51">
        <v>0</v>
      </c>
    </row>
    <row r="570" spans="1:20" s="7" customFormat="1" ht="24" customHeight="1" x14ac:dyDescent="0.25">
      <c r="A570" s="74">
        <v>22</v>
      </c>
      <c r="B570" s="50" t="s">
        <v>1133</v>
      </c>
      <c r="C570" s="51">
        <f t="shared" si="119"/>
        <v>525304.74</v>
      </c>
      <c r="D570" s="51">
        <f t="shared" si="120"/>
        <v>525304.74</v>
      </c>
      <c r="E570" s="51">
        <v>0</v>
      </c>
      <c r="F570" s="51">
        <v>525304.74</v>
      </c>
      <c r="G570" s="51">
        <v>0</v>
      </c>
      <c r="H570" s="51">
        <v>0</v>
      </c>
      <c r="I570" s="51">
        <v>0</v>
      </c>
      <c r="J570" s="52">
        <v>0</v>
      </c>
      <c r="K570" s="51">
        <v>0</v>
      </c>
      <c r="L570" s="51">
        <v>0</v>
      </c>
      <c r="M570" s="51">
        <v>0</v>
      </c>
      <c r="N570" s="51">
        <v>0</v>
      </c>
      <c r="O570" s="51">
        <v>0</v>
      </c>
      <c r="P570" s="51">
        <v>0</v>
      </c>
      <c r="Q570" s="51">
        <v>0</v>
      </c>
      <c r="R570" s="51">
        <v>0</v>
      </c>
      <c r="S570" s="51">
        <v>0</v>
      </c>
      <c r="T570" s="51">
        <v>0</v>
      </c>
    </row>
    <row r="571" spans="1:20" s="7" customFormat="1" ht="24" customHeight="1" x14ac:dyDescent="0.25">
      <c r="A571" s="74">
        <v>23</v>
      </c>
      <c r="B571" s="50" t="s">
        <v>1134</v>
      </c>
      <c r="C571" s="51">
        <f t="shared" si="119"/>
        <v>1265282.2</v>
      </c>
      <c r="D571" s="51">
        <f t="shared" si="120"/>
        <v>1265282.2</v>
      </c>
      <c r="E571" s="51">
        <v>0</v>
      </c>
      <c r="F571" s="51">
        <v>1265282.2</v>
      </c>
      <c r="G571" s="51">
        <v>0</v>
      </c>
      <c r="H571" s="51">
        <v>0</v>
      </c>
      <c r="I571" s="51">
        <v>0</v>
      </c>
      <c r="J571" s="52">
        <v>0</v>
      </c>
      <c r="K571" s="51">
        <v>0</v>
      </c>
      <c r="L571" s="51">
        <v>0</v>
      </c>
      <c r="M571" s="51">
        <v>0</v>
      </c>
      <c r="N571" s="51">
        <v>0</v>
      </c>
      <c r="O571" s="51">
        <v>0</v>
      </c>
      <c r="P571" s="51">
        <v>0</v>
      </c>
      <c r="Q571" s="51">
        <v>0</v>
      </c>
      <c r="R571" s="51">
        <v>0</v>
      </c>
      <c r="S571" s="51">
        <v>0</v>
      </c>
      <c r="T571" s="51">
        <v>0</v>
      </c>
    </row>
    <row r="572" spans="1:20" s="7" customFormat="1" ht="24" customHeight="1" x14ac:dyDescent="0.25">
      <c r="A572" s="74">
        <v>24</v>
      </c>
      <c r="B572" s="50" t="s">
        <v>1135</v>
      </c>
      <c r="C572" s="51">
        <f t="shared" si="119"/>
        <v>2611069.04</v>
      </c>
      <c r="D572" s="51">
        <f t="shared" si="120"/>
        <v>0</v>
      </c>
      <c r="E572" s="51">
        <v>0</v>
      </c>
      <c r="F572" s="51">
        <v>0</v>
      </c>
      <c r="G572" s="51">
        <v>0</v>
      </c>
      <c r="H572" s="51">
        <v>0</v>
      </c>
      <c r="I572" s="51">
        <v>0</v>
      </c>
      <c r="J572" s="52">
        <v>0</v>
      </c>
      <c r="K572" s="51">
        <v>0</v>
      </c>
      <c r="L572" s="51">
        <v>0</v>
      </c>
      <c r="M572" s="51">
        <v>0</v>
      </c>
      <c r="N572" s="51">
        <v>2611069.04</v>
      </c>
      <c r="O572" s="51">
        <v>0</v>
      </c>
      <c r="P572" s="51">
        <v>0</v>
      </c>
      <c r="Q572" s="51">
        <v>0</v>
      </c>
      <c r="R572" s="51">
        <v>0</v>
      </c>
      <c r="S572" s="51">
        <v>0</v>
      </c>
      <c r="T572" s="51">
        <v>0</v>
      </c>
    </row>
    <row r="573" spans="1:20" s="7" customFormat="1" ht="24" customHeight="1" x14ac:dyDescent="0.25">
      <c r="A573" s="74">
        <v>25</v>
      </c>
      <c r="B573" s="50" t="s">
        <v>1136</v>
      </c>
      <c r="C573" s="51">
        <f t="shared" si="119"/>
        <v>4674997.38</v>
      </c>
      <c r="D573" s="51">
        <f t="shared" si="120"/>
        <v>0</v>
      </c>
      <c r="E573" s="51">
        <v>0</v>
      </c>
      <c r="F573" s="51">
        <v>0</v>
      </c>
      <c r="G573" s="51">
        <v>0</v>
      </c>
      <c r="H573" s="51">
        <v>0</v>
      </c>
      <c r="I573" s="51">
        <v>0</v>
      </c>
      <c r="J573" s="52">
        <v>0</v>
      </c>
      <c r="K573" s="51">
        <v>0</v>
      </c>
      <c r="L573" s="51">
        <v>4674997.38</v>
      </c>
      <c r="M573" s="51">
        <v>0</v>
      </c>
      <c r="N573" s="51">
        <v>0</v>
      </c>
      <c r="O573" s="51">
        <v>0</v>
      </c>
      <c r="P573" s="51">
        <v>0</v>
      </c>
      <c r="Q573" s="51">
        <v>0</v>
      </c>
      <c r="R573" s="51">
        <v>0</v>
      </c>
      <c r="S573" s="51">
        <v>0</v>
      </c>
      <c r="T573" s="51">
        <v>0</v>
      </c>
    </row>
    <row r="574" spans="1:20" s="7" customFormat="1" ht="24" customHeight="1" x14ac:dyDescent="0.25">
      <c r="A574" s="74">
        <v>26</v>
      </c>
      <c r="B574" s="50" t="s">
        <v>1137</v>
      </c>
      <c r="C574" s="51">
        <f t="shared" si="119"/>
        <v>2081838.4</v>
      </c>
      <c r="D574" s="51">
        <f t="shared" si="120"/>
        <v>2081838.4</v>
      </c>
      <c r="E574" s="51">
        <v>0</v>
      </c>
      <c r="F574" s="51">
        <v>2081838.4</v>
      </c>
      <c r="G574" s="51">
        <v>0</v>
      </c>
      <c r="H574" s="51">
        <v>0</v>
      </c>
      <c r="I574" s="51">
        <v>0</v>
      </c>
      <c r="J574" s="52">
        <v>0</v>
      </c>
      <c r="K574" s="51">
        <v>0</v>
      </c>
      <c r="L574" s="51">
        <v>0</v>
      </c>
      <c r="M574" s="51">
        <v>0</v>
      </c>
      <c r="N574" s="51">
        <v>0</v>
      </c>
      <c r="O574" s="51">
        <v>0</v>
      </c>
      <c r="P574" s="51">
        <v>0</v>
      </c>
      <c r="Q574" s="51">
        <v>0</v>
      </c>
      <c r="R574" s="51">
        <v>0</v>
      </c>
      <c r="S574" s="51">
        <v>0</v>
      </c>
      <c r="T574" s="51">
        <v>0</v>
      </c>
    </row>
    <row r="575" spans="1:20" s="7" customFormat="1" ht="22.5" customHeight="1" x14ac:dyDescent="0.25">
      <c r="A575" s="74">
        <v>27</v>
      </c>
      <c r="B575" s="50" t="s">
        <v>1138</v>
      </c>
      <c r="C575" s="51">
        <f t="shared" si="119"/>
        <v>2477975.27</v>
      </c>
      <c r="D575" s="51">
        <f t="shared" si="120"/>
        <v>0</v>
      </c>
      <c r="E575" s="51">
        <v>0</v>
      </c>
      <c r="F575" s="51">
        <v>0</v>
      </c>
      <c r="G575" s="51">
        <v>0</v>
      </c>
      <c r="H575" s="51">
        <v>0</v>
      </c>
      <c r="I575" s="51">
        <v>0</v>
      </c>
      <c r="J575" s="52">
        <v>0</v>
      </c>
      <c r="K575" s="51">
        <v>0</v>
      </c>
      <c r="L575" s="51">
        <v>0</v>
      </c>
      <c r="M575" s="51">
        <v>0</v>
      </c>
      <c r="N575" s="51">
        <v>2477975.27</v>
      </c>
      <c r="O575" s="51">
        <v>0</v>
      </c>
      <c r="P575" s="51">
        <v>0</v>
      </c>
      <c r="Q575" s="51">
        <v>0</v>
      </c>
      <c r="R575" s="51">
        <v>0</v>
      </c>
      <c r="S575" s="51">
        <v>0</v>
      </c>
      <c r="T575" s="51">
        <v>0</v>
      </c>
    </row>
    <row r="576" spans="1:20" s="7" customFormat="1" ht="22.5" customHeight="1" x14ac:dyDescent="0.25">
      <c r="A576" s="74">
        <v>28</v>
      </c>
      <c r="B576" s="50" t="s">
        <v>1139</v>
      </c>
      <c r="C576" s="51">
        <f t="shared" si="119"/>
        <v>1777154.7200000002</v>
      </c>
      <c r="D576" s="51">
        <f t="shared" si="120"/>
        <v>291953.63</v>
      </c>
      <c r="E576" s="51">
        <v>0</v>
      </c>
      <c r="F576" s="51">
        <v>291953.63</v>
      </c>
      <c r="G576" s="51">
        <v>0</v>
      </c>
      <c r="H576" s="51">
        <v>0</v>
      </c>
      <c r="I576" s="51">
        <v>0</v>
      </c>
      <c r="J576" s="52">
        <v>0</v>
      </c>
      <c r="K576" s="51">
        <v>0</v>
      </c>
      <c r="L576" s="51">
        <v>0</v>
      </c>
      <c r="M576" s="51">
        <v>0</v>
      </c>
      <c r="N576" s="51">
        <v>1485201.09</v>
      </c>
      <c r="O576" s="51">
        <v>0</v>
      </c>
      <c r="P576" s="51">
        <v>0</v>
      </c>
      <c r="Q576" s="51">
        <v>0</v>
      </c>
      <c r="R576" s="51">
        <v>0</v>
      </c>
      <c r="S576" s="51">
        <v>0</v>
      </c>
      <c r="T576" s="51">
        <v>0</v>
      </c>
    </row>
    <row r="577" spans="1:20" s="7" customFormat="1" ht="24.75" customHeight="1" x14ac:dyDescent="0.25">
      <c r="A577" s="74">
        <v>29</v>
      </c>
      <c r="B577" s="50" t="s">
        <v>1140</v>
      </c>
      <c r="C577" s="51">
        <f t="shared" si="119"/>
        <v>1925079.11</v>
      </c>
      <c r="D577" s="51">
        <f t="shared" si="120"/>
        <v>0</v>
      </c>
      <c r="E577" s="51">
        <v>0</v>
      </c>
      <c r="F577" s="51">
        <v>0</v>
      </c>
      <c r="G577" s="51">
        <v>0</v>
      </c>
      <c r="H577" s="51">
        <v>0</v>
      </c>
      <c r="I577" s="51">
        <v>0</v>
      </c>
      <c r="J577" s="52">
        <v>0</v>
      </c>
      <c r="K577" s="51">
        <v>0</v>
      </c>
      <c r="L577" s="51">
        <v>0</v>
      </c>
      <c r="M577" s="51">
        <v>0</v>
      </c>
      <c r="N577" s="51">
        <v>1925079.11</v>
      </c>
      <c r="O577" s="51">
        <v>0</v>
      </c>
      <c r="P577" s="51">
        <v>0</v>
      </c>
      <c r="Q577" s="51">
        <v>0</v>
      </c>
      <c r="R577" s="51">
        <v>0</v>
      </c>
      <c r="S577" s="51">
        <v>0</v>
      </c>
      <c r="T577" s="51">
        <v>0</v>
      </c>
    </row>
    <row r="578" spans="1:20" s="7" customFormat="1" ht="25.5" customHeight="1" x14ac:dyDescent="0.25">
      <c r="A578" s="74">
        <v>30</v>
      </c>
      <c r="B578" s="50" t="s">
        <v>1141</v>
      </c>
      <c r="C578" s="51">
        <f t="shared" si="119"/>
        <v>1478846.27</v>
      </c>
      <c r="D578" s="51">
        <f t="shared" si="120"/>
        <v>0</v>
      </c>
      <c r="E578" s="51">
        <v>0</v>
      </c>
      <c r="F578" s="51">
        <v>0</v>
      </c>
      <c r="G578" s="51">
        <v>0</v>
      </c>
      <c r="H578" s="51">
        <v>0</v>
      </c>
      <c r="I578" s="51">
        <v>0</v>
      </c>
      <c r="J578" s="52">
        <v>0</v>
      </c>
      <c r="K578" s="51">
        <v>0</v>
      </c>
      <c r="L578" s="51">
        <v>0</v>
      </c>
      <c r="M578" s="51">
        <v>0</v>
      </c>
      <c r="N578" s="51">
        <v>1478846.27</v>
      </c>
      <c r="O578" s="51">
        <v>0</v>
      </c>
      <c r="P578" s="51">
        <v>0</v>
      </c>
      <c r="Q578" s="51">
        <v>0</v>
      </c>
      <c r="R578" s="51">
        <v>0</v>
      </c>
      <c r="S578" s="51">
        <v>0</v>
      </c>
      <c r="T578" s="51">
        <v>0</v>
      </c>
    </row>
    <row r="579" spans="1:20" s="7" customFormat="1" ht="22.5" customHeight="1" x14ac:dyDescent="0.25">
      <c r="A579" s="74">
        <v>31</v>
      </c>
      <c r="B579" s="50" t="s">
        <v>1142</v>
      </c>
      <c r="C579" s="51">
        <f t="shared" si="119"/>
        <v>1693794.55</v>
      </c>
      <c r="D579" s="51">
        <f t="shared" si="120"/>
        <v>0</v>
      </c>
      <c r="E579" s="51">
        <v>0</v>
      </c>
      <c r="F579" s="51">
        <v>0</v>
      </c>
      <c r="G579" s="51">
        <v>0</v>
      </c>
      <c r="H579" s="51">
        <v>0</v>
      </c>
      <c r="I579" s="51">
        <v>0</v>
      </c>
      <c r="J579" s="52">
        <v>0</v>
      </c>
      <c r="K579" s="51">
        <v>0</v>
      </c>
      <c r="L579" s="51">
        <v>0</v>
      </c>
      <c r="M579" s="51">
        <v>0</v>
      </c>
      <c r="N579" s="51">
        <v>1693794.55</v>
      </c>
      <c r="O579" s="51">
        <v>0</v>
      </c>
      <c r="P579" s="51">
        <v>0</v>
      </c>
      <c r="Q579" s="51">
        <v>0</v>
      </c>
      <c r="R579" s="51">
        <v>0</v>
      </c>
      <c r="S579" s="51">
        <v>0</v>
      </c>
      <c r="T579" s="51">
        <v>0</v>
      </c>
    </row>
    <row r="580" spans="1:20" s="7" customFormat="1" ht="22.5" customHeight="1" x14ac:dyDescent="0.25">
      <c r="A580" s="74">
        <v>32</v>
      </c>
      <c r="B580" s="50" t="s">
        <v>1143</v>
      </c>
      <c r="C580" s="51">
        <f t="shared" si="119"/>
        <v>302351.5</v>
      </c>
      <c r="D580" s="51">
        <f t="shared" si="120"/>
        <v>302351.5</v>
      </c>
      <c r="E580" s="51">
        <v>0</v>
      </c>
      <c r="F580" s="51">
        <v>302351.5</v>
      </c>
      <c r="G580" s="51">
        <v>0</v>
      </c>
      <c r="H580" s="51">
        <v>0</v>
      </c>
      <c r="I580" s="51">
        <v>0</v>
      </c>
      <c r="J580" s="52">
        <v>0</v>
      </c>
      <c r="K580" s="51">
        <v>0</v>
      </c>
      <c r="L580" s="51">
        <v>0</v>
      </c>
      <c r="M580" s="51">
        <v>0</v>
      </c>
      <c r="N580" s="51">
        <v>0</v>
      </c>
      <c r="O580" s="51">
        <v>0</v>
      </c>
      <c r="P580" s="51">
        <v>0</v>
      </c>
      <c r="Q580" s="51">
        <v>0</v>
      </c>
      <c r="R580" s="51">
        <v>0</v>
      </c>
      <c r="S580" s="51">
        <v>0</v>
      </c>
      <c r="T580" s="51">
        <v>0</v>
      </c>
    </row>
    <row r="581" spans="1:20" s="7" customFormat="1" ht="22.5" customHeight="1" x14ac:dyDescent="0.25">
      <c r="A581" s="74">
        <v>33</v>
      </c>
      <c r="B581" s="50" t="s">
        <v>1144</v>
      </c>
      <c r="C581" s="51">
        <f t="shared" si="119"/>
        <v>324917.3</v>
      </c>
      <c r="D581" s="51">
        <f t="shared" si="120"/>
        <v>324917.3</v>
      </c>
      <c r="E581" s="51">
        <v>0</v>
      </c>
      <c r="F581" s="51">
        <v>324917.3</v>
      </c>
      <c r="G581" s="51">
        <v>0</v>
      </c>
      <c r="H581" s="51">
        <v>0</v>
      </c>
      <c r="I581" s="51">
        <v>0</v>
      </c>
      <c r="J581" s="52">
        <v>0</v>
      </c>
      <c r="K581" s="51">
        <v>0</v>
      </c>
      <c r="L581" s="51">
        <v>0</v>
      </c>
      <c r="M581" s="51">
        <v>0</v>
      </c>
      <c r="N581" s="51">
        <v>0</v>
      </c>
      <c r="O581" s="51">
        <v>0</v>
      </c>
      <c r="P581" s="51">
        <v>0</v>
      </c>
      <c r="Q581" s="51">
        <v>0</v>
      </c>
      <c r="R581" s="51">
        <v>0</v>
      </c>
      <c r="S581" s="51">
        <v>0</v>
      </c>
      <c r="T581" s="51">
        <v>0</v>
      </c>
    </row>
    <row r="582" spans="1:20" s="7" customFormat="1" ht="21.75" customHeight="1" x14ac:dyDescent="0.25">
      <c r="A582" s="74">
        <v>34</v>
      </c>
      <c r="B582" s="50" t="s">
        <v>1145</v>
      </c>
      <c r="C582" s="51">
        <f t="shared" si="119"/>
        <v>3459968.75</v>
      </c>
      <c r="D582" s="51">
        <f t="shared" si="120"/>
        <v>0</v>
      </c>
      <c r="E582" s="51">
        <v>0</v>
      </c>
      <c r="F582" s="51">
        <v>0</v>
      </c>
      <c r="G582" s="51">
        <v>0</v>
      </c>
      <c r="H582" s="51">
        <v>0</v>
      </c>
      <c r="I582" s="51">
        <v>0</v>
      </c>
      <c r="J582" s="52">
        <v>0</v>
      </c>
      <c r="K582" s="51">
        <v>0</v>
      </c>
      <c r="L582" s="51">
        <v>3459968.75</v>
      </c>
      <c r="M582" s="51">
        <v>0</v>
      </c>
      <c r="N582" s="51">
        <v>0</v>
      </c>
      <c r="O582" s="51">
        <v>0</v>
      </c>
      <c r="P582" s="51">
        <v>0</v>
      </c>
      <c r="Q582" s="51">
        <v>0</v>
      </c>
      <c r="R582" s="51">
        <v>0</v>
      </c>
      <c r="S582" s="51">
        <v>0</v>
      </c>
      <c r="T582" s="51">
        <v>0</v>
      </c>
    </row>
    <row r="583" spans="1:20" s="7" customFormat="1" ht="24.75" customHeight="1" x14ac:dyDescent="0.25">
      <c r="A583" s="74">
        <v>35</v>
      </c>
      <c r="B583" s="50" t="s">
        <v>1146</v>
      </c>
      <c r="C583" s="51">
        <f t="shared" si="119"/>
        <v>2116150.87</v>
      </c>
      <c r="D583" s="51">
        <f t="shared" si="120"/>
        <v>0</v>
      </c>
      <c r="E583" s="51">
        <v>0</v>
      </c>
      <c r="F583" s="51">
        <v>0</v>
      </c>
      <c r="G583" s="51">
        <v>0</v>
      </c>
      <c r="H583" s="51">
        <v>0</v>
      </c>
      <c r="I583" s="51">
        <v>0</v>
      </c>
      <c r="J583" s="52">
        <v>0</v>
      </c>
      <c r="K583" s="51">
        <v>0</v>
      </c>
      <c r="L583" s="51">
        <v>2116150.87</v>
      </c>
      <c r="M583" s="51">
        <v>0</v>
      </c>
      <c r="N583" s="51">
        <v>0</v>
      </c>
      <c r="O583" s="51">
        <v>0</v>
      </c>
      <c r="P583" s="51">
        <v>0</v>
      </c>
      <c r="Q583" s="51">
        <v>0</v>
      </c>
      <c r="R583" s="51">
        <v>0</v>
      </c>
      <c r="S583" s="51">
        <v>0</v>
      </c>
      <c r="T583" s="51">
        <v>0</v>
      </c>
    </row>
    <row r="584" spans="1:20" s="7" customFormat="1" ht="21.75" customHeight="1" x14ac:dyDescent="0.25">
      <c r="A584" s="74">
        <v>36</v>
      </c>
      <c r="B584" s="50" t="s">
        <v>1147</v>
      </c>
      <c r="C584" s="51">
        <f t="shared" si="119"/>
        <v>1569408.6900000002</v>
      </c>
      <c r="D584" s="51">
        <f t="shared" si="120"/>
        <v>291374.09000000003</v>
      </c>
      <c r="E584" s="51">
        <v>0</v>
      </c>
      <c r="F584" s="51">
        <v>291374.09000000003</v>
      </c>
      <c r="G584" s="51">
        <v>0</v>
      </c>
      <c r="H584" s="51">
        <v>0</v>
      </c>
      <c r="I584" s="51">
        <v>0</v>
      </c>
      <c r="J584" s="52">
        <v>0</v>
      </c>
      <c r="K584" s="51">
        <v>0</v>
      </c>
      <c r="L584" s="51">
        <v>0</v>
      </c>
      <c r="M584" s="51">
        <v>0</v>
      </c>
      <c r="N584" s="51">
        <v>1278034.6000000001</v>
      </c>
      <c r="O584" s="51">
        <v>0</v>
      </c>
      <c r="P584" s="51">
        <v>0</v>
      </c>
      <c r="Q584" s="51">
        <v>0</v>
      </c>
      <c r="R584" s="51">
        <v>0</v>
      </c>
      <c r="S584" s="51">
        <v>0</v>
      </c>
      <c r="T584" s="51">
        <v>0</v>
      </c>
    </row>
    <row r="585" spans="1:20" s="7" customFormat="1" ht="21.75" customHeight="1" x14ac:dyDescent="0.25">
      <c r="A585" s="74">
        <v>37</v>
      </c>
      <c r="B585" s="50" t="s">
        <v>1148</v>
      </c>
      <c r="C585" s="51">
        <f t="shared" si="119"/>
        <v>275831.44</v>
      </c>
      <c r="D585" s="51">
        <f t="shared" si="120"/>
        <v>275831.44</v>
      </c>
      <c r="E585" s="51">
        <v>0</v>
      </c>
      <c r="F585" s="51">
        <v>275831.44</v>
      </c>
      <c r="G585" s="51">
        <v>0</v>
      </c>
      <c r="H585" s="51">
        <v>0</v>
      </c>
      <c r="I585" s="51">
        <v>0</v>
      </c>
      <c r="J585" s="52">
        <v>0</v>
      </c>
      <c r="K585" s="51">
        <v>0</v>
      </c>
      <c r="L585" s="51">
        <v>0</v>
      </c>
      <c r="M585" s="51">
        <v>0</v>
      </c>
      <c r="N585" s="51">
        <v>0</v>
      </c>
      <c r="O585" s="51">
        <v>0</v>
      </c>
      <c r="P585" s="51">
        <v>0</v>
      </c>
      <c r="Q585" s="51">
        <v>0</v>
      </c>
      <c r="R585" s="51">
        <v>0</v>
      </c>
      <c r="S585" s="51">
        <v>0</v>
      </c>
      <c r="T585" s="51">
        <v>0</v>
      </c>
    </row>
    <row r="586" spans="1:20" s="7" customFormat="1" ht="21.75" customHeight="1" x14ac:dyDescent="0.25">
      <c r="A586" s="74">
        <v>38</v>
      </c>
      <c r="B586" s="50" t="s">
        <v>1149</v>
      </c>
      <c r="C586" s="51">
        <f t="shared" si="119"/>
        <v>291374.09000000003</v>
      </c>
      <c r="D586" s="51">
        <f t="shared" si="120"/>
        <v>291374.09000000003</v>
      </c>
      <c r="E586" s="51">
        <v>0</v>
      </c>
      <c r="F586" s="51">
        <v>291374.09000000003</v>
      </c>
      <c r="G586" s="51">
        <v>0</v>
      </c>
      <c r="H586" s="51">
        <v>0</v>
      </c>
      <c r="I586" s="51">
        <v>0</v>
      </c>
      <c r="J586" s="52">
        <v>0</v>
      </c>
      <c r="K586" s="51">
        <v>0</v>
      </c>
      <c r="L586" s="51">
        <v>0</v>
      </c>
      <c r="M586" s="51">
        <v>0</v>
      </c>
      <c r="N586" s="51">
        <v>0</v>
      </c>
      <c r="O586" s="51">
        <v>0</v>
      </c>
      <c r="P586" s="51">
        <v>0</v>
      </c>
      <c r="Q586" s="51">
        <v>0</v>
      </c>
      <c r="R586" s="51">
        <v>0</v>
      </c>
      <c r="S586" s="51">
        <v>0</v>
      </c>
      <c r="T586" s="51">
        <v>0</v>
      </c>
    </row>
    <row r="587" spans="1:20" s="7" customFormat="1" ht="21.75" customHeight="1" x14ac:dyDescent="0.25">
      <c r="A587" s="74">
        <v>39</v>
      </c>
      <c r="B587" s="50" t="s">
        <v>1150</v>
      </c>
      <c r="C587" s="51">
        <f t="shared" si="119"/>
        <v>2136008.23</v>
      </c>
      <c r="D587" s="51">
        <f t="shared" si="120"/>
        <v>0</v>
      </c>
      <c r="E587" s="51">
        <v>0</v>
      </c>
      <c r="F587" s="51">
        <v>0</v>
      </c>
      <c r="G587" s="51">
        <v>0</v>
      </c>
      <c r="H587" s="51">
        <v>0</v>
      </c>
      <c r="I587" s="51">
        <v>0</v>
      </c>
      <c r="J587" s="52">
        <v>0</v>
      </c>
      <c r="K587" s="51">
        <v>0</v>
      </c>
      <c r="L587" s="51">
        <v>2136008.23</v>
      </c>
      <c r="M587" s="51">
        <v>0</v>
      </c>
      <c r="N587" s="51">
        <v>0</v>
      </c>
      <c r="O587" s="51">
        <v>0</v>
      </c>
      <c r="P587" s="51">
        <v>0</v>
      </c>
      <c r="Q587" s="51">
        <v>0</v>
      </c>
      <c r="R587" s="51">
        <v>0</v>
      </c>
      <c r="S587" s="51">
        <v>0</v>
      </c>
      <c r="T587" s="51">
        <v>0</v>
      </c>
    </row>
    <row r="588" spans="1:20" s="7" customFormat="1" ht="21.75" customHeight="1" x14ac:dyDescent="0.25">
      <c r="A588" s="74">
        <v>40</v>
      </c>
      <c r="B588" s="50" t="s">
        <v>1151</v>
      </c>
      <c r="C588" s="51">
        <f t="shared" si="119"/>
        <v>1721167.86</v>
      </c>
      <c r="D588" s="51">
        <f t="shared" si="120"/>
        <v>0</v>
      </c>
      <c r="E588" s="51">
        <v>0</v>
      </c>
      <c r="F588" s="51">
        <v>0</v>
      </c>
      <c r="G588" s="51">
        <v>0</v>
      </c>
      <c r="H588" s="51">
        <v>0</v>
      </c>
      <c r="I588" s="51">
        <v>0</v>
      </c>
      <c r="J588" s="52">
        <v>0</v>
      </c>
      <c r="K588" s="51">
        <v>0</v>
      </c>
      <c r="L588" s="51">
        <v>0</v>
      </c>
      <c r="M588" s="51">
        <v>0</v>
      </c>
      <c r="N588" s="51">
        <v>1721167.86</v>
      </c>
      <c r="O588" s="51">
        <v>0</v>
      </c>
      <c r="P588" s="51">
        <v>0</v>
      </c>
      <c r="Q588" s="51">
        <v>0</v>
      </c>
      <c r="R588" s="51">
        <v>0</v>
      </c>
      <c r="S588" s="51">
        <v>0</v>
      </c>
      <c r="T588" s="51">
        <v>0</v>
      </c>
    </row>
    <row r="589" spans="1:20" s="7" customFormat="1" ht="22.5" customHeight="1" x14ac:dyDescent="0.25">
      <c r="A589" s="74">
        <v>41</v>
      </c>
      <c r="B589" s="50" t="s">
        <v>1152</v>
      </c>
      <c r="C589" s="51">
        <f t="shared" si="119"/>
        <v>2352998.09</v>
      </c>
      <c r="D589" s="51">
        <f t="shared" si="120"/>
        <v>0</v>
      </c>
      <c r="E589" s="51">
        <v>0</v>
      </c>
      <c r="F589" s="51">
        <v>0</v>
      </c>
      <c r="G589" s="51">
        <v>0</v>
      </c>
      <c r="H589" s="51">
        <v>0</v>
      </c>
      <c r="I589" s="51">
        <v>0</v>
      </c>
      <c r="J589" s="52">
        <v>0</v>
      </c>
      <c r="K589" s="51">
        <v>0</v>
      </c>
      <c r="L589" s="51">
        <v>0</v>
      </c>
      <c r="M589" s="51">
        <v>0</v>
      </c>
      <c r="N589" s="51">
        <v>2352998.09</v>
      </c>
      <c r="O589" s="51">
        <v>0</v>
      </c>
      <c r="P589" s="51">
        <v>0</v>
      </c>
      <c r="Q589" s="51">
        <v>0</v>
      </c>
      <c r="R589" s="51">
        <v>0</v>
      </c>
      <c r="S589" s="51">
        <v>0</v>
      </c>
      <c r="T589" s="51">
        <v>0</v>
      </c>
    </row>
    <row r="590" spans="1:20" s="7" customFormat="1" ht="22.5" customHeight="1" x14ac:dyDescent="0.25">
      <c r="A590" s="74">
        <v>42</v>
      </c>
      <c r="B590" s="50" t="s">
        <v>1153</v>
      </c>
      <c r="C590" s="51">
        <f t="shared" si="119"/>
        <v>1976416.2</v>
      </c>
      <c r="D590" s="51">
        <f t="shared" si="120"/>
        <v>0</v>
      </c>
      <c r="E590" s="51">
        <v>0</v>
      </c>
      <c r="F590" s="51">
        <v>0</v>
      </c>
      <c r="G590" s="51">
        <v>0</v>
      </c>
      <c r="H590" s="51">
        <v>0</v>
      </c>
      <c r="I590" s="51">
        <v>0</v>
      </c>
      <c r="J590" s="52">
        <v>0</v>
      </c>
      <c r="K590" s="51">
        <v>0</v>
      </c>
      <c r="L590" s="51">
        <v>0</v>
      </c>
      <c r="M590" s="51">
        <v>0</v>
      </c>
      <c r="N590" s="51">
        <v>1976416.2</v>
      </c>
      <c r="O590" s="51">
        <v>0</v>
      </c>
      <c r="P590" s="51">
        <v>0</v>
      </c>
      <c r="Q590" s="51">
        <v>0</v>
      </c>
      <c r="R590" s="51">
        <v>0</v>
      </c>
      <c r="S590" s="51">
        <v>0</v>
      </c>
      <c r="T590" s="51">
        <v>0</v>
      </c>
    </row>
    <row r="591" spans="1:20" s="7" customFormat="1" ht="22.5" customHeight="1" x14ac:dyDescent="0.25">
      <c r="A591" s="74">
        <v>43</v>
      </c>
      <c r="B591" s="50" t="s">
        <v>1154</v>
      </c>
      <c r="C591" s="51">
        <f t="shared" si="119"/>
        <v>4666616</v>
      </c>
      <c r="D591" s="51">
        <f t="shared" si="120"/>
        <v>0</v>
      </c>
      <c r="E591" s="51">
        <v>0</v>
      </c>
      <c r="F591" s="51">
        <v>0</v>
      </c>
      <c r="G591" s="51">
        <v>0</v>
      </c>
      <c r="H591" s="51">
        <v>0</v>
      </c>
      <c r="I591" s="51">
        <v>0</v>
      </c>
      <c r="J591" s="52">
        <v>0</v>
      </c>
      <c r="K591" s="51">
        <v>0</v>
      </c>
      <c r="L591" s="51">
        <v>4666616</v>
      </c>
      <c r="M591" s="51">
        <v>0</v>
      </c>
      <c r="N591" s="51">
        <v>0</v>
      </c>
      <c r="O591" s="51">
        <v>0</v>
      </c>
      <c r="P591" s="51">
        <v>0</v>
      </c>
      <c r="Q591" s="51">
        <v>0</v>
      </c>
      <c r="R591" s="51">
        <v>0</v>
      </c>
      <c r="S591" s="51">
        <v>0</v>
      </c>
      <c r="T591" s="51">
        <v>0</v>
      </c>
    </row>
    <row r="592" spans="1:20" s="7" customFormat="1" ht="22.5" customHeight="1" x14ac:dyDescent="0.25">
      <c r="A592" s="74">
        <v>44</v>
      </c>
      <c r="B592" s="50" t="s">
        <v>1155</v>
      </c>
      <c r="C592" s="51">
        <f t="shared" si="119"/>
        <v>3389189.59</v>
      </c>
      <c r="D592" s="51">
        <f t="shared" si="120"/>
        <v>0</v>
      </c>
      <c r="E592" s="51">
        <v>0</v>
      </c>
      <c r="F592" s="51">
        <v>0</v>
      </c>
      <c r="G592" s="51">
        <v>0</v>
      </c>
      <c r="H592" s="51">
        <v>0</v>
      </c>
      <c r="I592" s="51">
        <v>0</v>
      </c>
      <c r="J592" s="52">
        <v>0</v>
      </c>
      <c r="K592" s="51">
        <v>0</v>
      </c>
      <c r="L592" s="51">
        <v>0</v>
      </c>
      <c r="M592" s="51">
        <v>0</v>
      </c>
      <c r="N592" s="51">
        <v>3389189.59</v>
      </c>
      <c r="O592" s="51">
        <v>0</v>
      </c>
      <c r="P592" s="51">
        <v>0</v>
      </c>
      <c r="Q592" s="51">
        <v>0</v>
      </c>
      <c r="R592" s="51">
        <v>0</v>
      </c>
      <c r="S592" s="51">
        <v>0</v>
      </c>
      <c r="T592" s="51">
        <v>0</v>
      </c>
    </row>
    <row r="593" spans="1:20" s="7" customFormat="1" ht="22.5" customHeight="1" x14ac:dyDescent="0.25">
      <c r="A593" s="74">
        <v>45</v>
      </c>
      <c r="B593" s="50" t="s">
        <v>1156</v>
      </c>
      <c r="C593" s="51">
        <f t="shared" si="119"/>
        <v>519876.52</v>
      </c>
      <c r="D593" s="51">
        <f t="shared" si="120"/>
        <v>519876.52</v>
      </c>
      <c r="E593" s="51">
        <v>0</v>
      </c>
      <c r="F593" s="51">
        <v>519876.52</v>
      </c>
      <c r="G593" s="51">
        <v>0</v>
      </c>
      <c r="H593" s="51">
        <v>0</v>
      </c>
      <c r="I593" s="51">
        <v>0</v>
      </c>
      <c r="J593" s="52">
        <v>0</v>
      </c>
      <c r="K593" s="51">
        <v>0</v>
      </c>
      <c r="L593" s="51">
        <v>0</v>
      </c>
      <c r="M593" s="51">
        <v>0</v>
      </c>
      <c r="N593" s="51">
        <v>0</v>
      </c>
      <c r="O593" s="51">
        <v>0</v>
      </c>
      <c r="P593" s="51">
        <v>0</v>
      </c>
      <c r="Q593" s="51">
        <v>0</v>
      </c>
      <c r="R593" s="51">
        <v>0</v>
      </c>
      <c r="S593" s="51">
        <v>0</v>
      </c>
      <c r="T593" s="51">
        <v>0</v>
      </c>
    </row>
    <row r="594" spans="1:20" s="7" customFormat="1" ht="22.5" customHeight="1" x14ac:dyDescent="0.25">
      <c r="A594" s="74">
        <v>46</v>
      </c>
      <c r="B594" s="50" t="s">
        <v>1157</v>
      </c>
      <c r="C594" s="51">
        <f t="shared" si="119"/>
        <v>534857.16</v>
      </c>
      <c r="D594" s="51">
        <f t="shared" si="120"/>
        <v>534857.16</v>
      </c>
      <c r="E594" s="51">
        <v>0</v>
      </c>
      <c r="F594" s="51">
        <v>534857.16</v>
      </c>
      <c r="G594" s="51">
        <v>0</v>
      </c>
      <c r="H594" s="51">
        <v>0</v>
      </c>
      <c r="I594" s="51">
        <v>0</v>
      </c>
      <c r="J594" s="52">
        <v>0</v>
      </c>
      <c r="K594" s="51">
        <v>0</v>
      </c>
      <c r="L594" s="51">
        <v>0</v>
      </c>
      <c r="M594" s="51">
        <v>0</v>
      </c>
      <c r="N594" s="51">
        <v>0</v>
      </c>
      <c r="O594" s="51">
        <v>0</v>
      </c>
      <c r="P594" s="51">
        <v>0</v>
      </c>
      <c r="Q594" s="51">
        <v>0</v>
      </c>
      <c r="R594" s="51">
        <v>0</v>
      </c>
      <c r="S594" s="51">
        <v>0</v>
      </c>
      <c r="T594" s="51">
        <v>0</v>
      </c>
    </row>
    <row r="595" spans="1:20" s="7" customFormat="1" ht="22.5" customHeight="1" x14ac:dyDescent="0.25">
      <c r="A595" s="74">
        <v>47</v>
      </c>
      <c r="B595" s="50" t="s">
        <v>1158</v>
      </c>
      <c r="C595" s="51">
        <f t="shared" si="119"/>
        <v>534857.16</v>
      </c>
      <c r="D595" s="51">
        <f t="shared" si="120"/>
        <v>534857.16</v>
      </c>
      <c r="E595" s="51">
        <v>0</v>
      </c>
      <c r="F595" s="51">
        <v>534857.16</v>
      </c>
      <c r="G595" s="51">
        <v>0</v>
      </c>
      <c r="H595" s="51">
        <v>0</v>
      </c>
      <c r="I595" s="51">
        <v>0</v>
      </c>
      <c r="J595" s="52">
        <v>0</v>
      </c>
      <c r="K595" s="51">
        <v>0</v>
      </c>
      <c r="L595" s="51">
        <v>0</v>
      </c>
      <c r="M595" s="51">
        <v>0</v>
      </c>
      <c r="N595" s="51">
        <v>0</v>
      </c>
      <c r="O595" s="51">
        <v>0</v>
      </c>
      <c r="P595" s="51">
        <v>0</v>
      </c>
      <c r="Q595" s="51">
        <v>0</v>
      </c>
      <c r="R595" s="51">
        <v>0</v>
      </c>
      <c r="S595" s="51">
        <v>0</v>
      </c>
      <c r="T595" s="51">
        <v>0</v>
      </c>
    </row>
    <row r="596" spans="1:20" s="7" customFormat="1" ht="22.5" customHeight="1" x14ac:dyDescent="0.25">
      <c r="A596" s="74">
        <v>48</v>
      </c>
      <c r="B596" s="50" t="s">
        <v>1159</v>
      </c>
      <c r="C596" s="51">
        <f t="shared" si="119"/>
        <v>519876.52</v>
      </c>
      <c r="D596" s="51">
        <f t="shared" si="120"/>
        <v>519876.52</v>
      </c>
      <c r="E596" s="51">
        <v>0</v>
      </c>
      <c r="F596" s="51">
        <v>519876.52</v>
      </c>
      <c r="G596" s="51">
        <v>0</v>
      </c>
      <c r="H596" s="51">
        <v>0</v>
      </c>
      <c r="I596" s="51">
        <v>0</v>
      </c>
      <c r="J596" s="52">
        <v>0</v>
      </c>
      <c r="K596" s="51">
        <v>0</v>
      </c>
      <c r="L596" s="51">
        <v>0</v>
      </c>
      <c r="M596" s="51">
        <v>0</v>
      </c>
      <c r="N596" s="51">
        <v>0</v>
      </c>
      <c r="O596" s="51">
        <v>0</v>
      </c>
      <c r="P596" s="51">
        <v>0</v>
      </c>
      <c r="Q596" s="51">
        <v>0</v>
      </c>
      <c r="R596" s="51">
        <v>0</v>
      </c>
      <c r="S596" s="51">
        <v>0</v>
      </c>
      <c r="T596" s="51">
        <v>0</v>
      </c>
    </row>
    <row r="597" spans="1:20" s="7" customFormat="1" ht="22.5" customHeight="1" x14ac:dyDescent="0.25">
      <c r="A597" s="74">
        <v>49</v>
      </c>
      <c r="B597" s="50" t="s">
        <v>1160</v>
      </c>
      <c r="C597" s="51">
        <f t="shared" si="119"/>
        <v>2100508.37</v>
      </c>
      <c r="D597" s="51">
        <f t="shared" si="120"/>
        <v>0</v>
      </c>
      <c r="E597" s="51">
        <v>0</v>
      </c>
      <c r="F597" s="51">
        <v>0</v>
      </c>
      <c r="G597" s="51">
        <v>0</v>
      </c>
      <c r="H597" s="51">
        <v>0</v>
      </c>
      <c r="I597" s="51">
        <v>0</v>
      </c>
      <c r="J597" s="52">
        <v>0</v>
      </c>
      <c r="K597" s="51">
        <v>0</v>
      </c>
      <c r="L597" s="51">
        <v>0</v>
      </c>
      <c r="M597" s="51">
        <v>0</v>
      </c>
      <c r="N597" s="51">
        <v>2100508.37</v>
      </c>
      <c r="O597" s="51">
        <v>0</v>
      </c>
      <c r="P597" s="51">
        <v>0</v>
      </c>
      <c r="Q597" s="51">
        <v>0</v>
      </c>
      <c r="R597" s="51">
        <v>0</v>
      </c>
      <c r="S597" s="51">
        <v>0</v>
      </c>
      <c r="T597" s="51">
        <v>0</v>
      </c>
    </row>
    <row r="598" spans="1:20" s="7" customFormat="1" ht="22.5" customHeight="1" x14ac:dyDescent="0.25">
      <c r="A598" s="74">
        <v>50</v>
      </c>
      <c r="B598" s="50" t="s">
        <v>1161</v>
      </c>
      <c r="C598" s="51">
        <f t="shared" si="119"/>
        <v>953175.75</v>
      </c>
      <c r="D598" s="51">
        <f t="shared" si="120"/>
        <v>953175.75</v>
      </c>
      <c r="E598" s="51">
        <v>0</v>
      </c>
      <c r="F598" s="51">
        <f>433299.23+519876.52</f>
        <v>953175.75</v>
      </c>
      <c r="G598" s="51">
        <v>0</v>
      </c>
      <c r="H598" s="51">
        <v>0</v>
      </c>
      <c r="I598" s="51">
        <v>0</v>
      </c>
      <c r="J598" s="52">
        <v>0</v>
      </c>
      <c r="K598" s="51">
        <v>0</v>
      </c>
      <c r="L598" s="51">
        <v>0</v>
      </c>
      <c r="M598" s="51">
        <v>0</v>
      </c>
      <c r="N598" s="51">
        <v>0</v>
      </c>
      <c r="O598" s="51">
        <v>0</v>
      </c>
      <c r="P598" s="51">
        <v>0</v>
      </c>
      <c r="Q598" s="51">
        <v>0</v>
      </c>
      <c r="R598" s="51">
        <v>0</v>
      </c>
      <c r="S598" s="51">
        <v>0</v>
      </c>
      <c r="T598" s="51">
        <v>0</v>
      </c>
    </row>
    <row r="599" spans="1:20" s="7" customFormat="1" ht="22.5" customHeight="1" x14ac:dyDescent="0.25">
      <c r="A599" s="74">
        <v>51</v>
      </c>
      <c r="B599" s="50" t="s">
        <v>1162</v>
      </c>
      <c r="C599" s="51">
        <f t="shared" si="119"/>
        <v>2758201.74</v>
      </c>
      <c r="D599" s="51">
        <f t="shared" si="120"/>
        <v>0</v>
      </c>
      <c r="E599" s="51">
        <v>0</v>
      </c>
      <c r="F599" s="51">
        <v>0</v>
      </c>
      <c r="G599" s="51">
        <v>0</v>
      </c>
      <c r="H599" s="51">
        <v>0</v>
      </c>
      <c r="I599" s="51">
        <v>0</v>
      </c>
      <c r="J599" s="52">
        <v>0</v>
      </c>
      <c r="K599" s="51">
        <v>0</v>
      </c>
      <c r="L599" s="51">
        <v>0</v>
      </c>
      <c r="M599" s="51">
        <v>0</v>
      </c>
      <c r="N599" s="51">
        <v>2758201.74</v>
      </c>
      <c r="O599" s="51">
        <v>0</v>
      </c>
      <c r="P599" s="51">
        <v>0</v>
      </c>
      <c r="Q599" s="51">
        <v>0</v>
      </c>
      <c r="R599" s="51">
        <v>0</v>
      </c>
      <c r="S599" s="51">
        <v>0</v>
      </c>
      <c r="T599" s="51">
        <v>0</v>
      </c>
    </row>
    <row r="600" spans="1:20" s="7" customFormat="1" ht="22.5" customHeight="1" x14ac:dyDescent="0.25">
      <c r="A600" s="74">
        <v>52</v>
      </c>
      <c r="B600" s="50" t="s">
        <v>287</v>
      </c>
      <c r="C600" s="51">
        <f t="shared" si="119"/>
        <v>627889.09</v>
      </c>
      <c r="D600" s="51">
        <f t="shared" si="120"/>
        <v>0</v>
      </c>
      <c r="E600" s="51">
        <v>0</v>
      </c>
      <c r="F600" s="51">
        <v>0</v>
      </c>
      <c r="G600" s="51">
        <v>0</v>
      </c>
      <c r="H600" s="51">
        <v>0</v>
      </c>
      <c r="I600" s="51">
        <v>0</v>
      </c>
      <c r="J600" s="52">
        <v>0</v>
      </c>
      <c r="K600" s="51">
        <v>0</v>
      </c>
      <c r="L600" s="51">
        <v>0</v>
      </c>
      <c r="M600" s="51">
        <v>0</v>
      </c>
      <c r="N600" s="51">
        <v>627889.09</v>
      </c>
      <c r="O600" s="51">
        <v>0</v>
      </c>
      <c r="P600" s="51">
        <v>0</v>
      </c>
      <c r="Q600" s="51">
        <v>0</v>
      </c>
      <c r="R600" s="51">
        <v>0</v>
      </c>
      <c r="S600" s="51">
        <v>0</v>
      </c>
      <c r="T600" s="51">
        <v>0</v>
      </c>
    </row>
    <row r="601" spans="1:20" s="7" customFormat="1" ht="22.5" customHeight="1" x14ac:dyDescent="0.25">
      <c r="A601" s="74">
        <v>53</v>
      </c>
      <c r="B601" s="50" t="s">
        <v>1163</v>
      </c>
      <c r="C601" s="51">
        <f t="shared" si="119"/>
        <v>3872029.09</v>
      </c>
      <c r="D601" s="51">
        <f t="shared" si="120"/>
        <v>0</v>
      </c>
      <c r="E601" s="51">
        <v>0</v>
      </c>
      <c r="F601" s="51">
        <v>0</v>
      </c>
      <c r="G601" s="51">
        <v>0</v>
      </c>
      <c r="H601" s="51">
        <v>0</v>
      </c>
      <c r="I601" s="51">
        <v>0</v>
      </c>
      <c r="J601" s="52">
        <v>0</v>
      </c>
      <c r="K601" s="51">
        <v>0</v>
      </c>
      <c r="L601" s="51">
        <v>3872029.09</v>
      </c>
      <c r="M601" s="51">
        <v>0</v>
      </c>
      <c r="N601" s="51">
        <v>0</v>
      </c>
      <c r="O601" s="51">
        <v>0</v>
      </c>
      <c r="P601" s="51">
        <v>0</v>
      </c>
      <c r="Q601" s="51">
        <v>0</v>
      </c>
      <c r="R601" s="51">
        <v>0</v>
      </c>
      <c r="S601" s="51">
        <v>0</v>
      </c>
      <c r="T601" s="51">
        <v>0</v>
      </c>
    </row>
    <row r="602" spans="1:20" s="7" customFormat="1" ht="22.5" customHeight="1" x14ac:dyDescent="0.25">
      <c r="A602" s="74">
        <v>54</v>
      </c>
      <c r="B602" s="50" t="s">
        <v>291</v>
      </c>
      <c r="C602" s="51">
        <f t="shared" si="119"/>
        <v>2132296.52</v>
      </c>
      <c r="D602" s="51">
        <f t="shared" si="120"/>
        <v>0</v>
      </c>
      <c r="E602" s="51">
        <v>0</v>
      </c>
      <c r="F602" s="51">
        <v>0</v>
      </c>
      <c r="G602" s="51">
        <v>0</v>
      </c>
      <c r="H602" s="51">
        <v>0</v>
      </c>
      <c r="I602" s="51">
        <v>0</v>
      </c>
      <c r="J602" s="52">
        <v>0</v>
      </c>
      <c r="K602" s="51">
        <v>0</v>
      </c>
      <c r="L602" s="51">
        <v>0</v>
      </c>
      <c r="M602" s="51">
        <v>0</v>
      </c>
      <c r="N602" s="51">
        <v>2132296.52</v>
      </c>
      <c r="O602" s="51">
        <v>0</v>
      </c>
      <c r="P602" s="51">
        <v>0</v>
      </c>
      <c r="Q602" s="51">
        <v>0</v>
      </c>
      <c r="R602" s="51">
        <v>0</v>
      </c>
      <c r="S602" s="51">
        <v>0</v>
      </c>
      <c r="T602" s="51">
        <v>0</v>
      </c>
    </row>
    <row r="603" spans="1:20" s="7" customFormat="1" ht="24.75" customHeight="1" x14ac:dyDescent="0.25">
      <c r="A603" s="74">
        <v>55</v>
      </c>
      <c r="B603" s="50" t="s">
        <v>1164</v>
      </c>
      <c r="C603" s="51">
        <f t="shared" si="119"/>
        <v>2004446.27</v>
      </c>
      <c r="D603" s="51">
        <f t="shared" si="120"/>
        <v>0</v>
      </c>
      <c r="E603" s="51">
        <v>0</v>
      </c>
      <c r="F603" s="51">
        <v>0</v>
      </c>
      <c r="G603" s="51">
        <v>0</v>
      </c>
      <c r="H603" s="51">
        <v>0</v>
      </c>
      <c r="I603" s="51">
        <v>0</v>
      </c>
      <c r="J603" s="52">
        <v>0</v>
      </c>
      <c r="K603" s="51">
        <v>0</v>
      </c>
      <c r="L603" s="51">
        <v>2004446.27</v>
      </c>
      <c r="M603" s="51">
        <v>0</v>
      </c>
      <c r="N603" s="51">
        <v>0</v>
      </c>
      <c r="O603" s="51">
        <v>0</v>
      </c>
      <c r="P603" s="51">
        <v>0</v>
      </c>
      <c r="Q603" s="51">
        <v>0</v>
      </c>
      <c r="R603" s="51">
        <v>0</v>
      </c>
      <c r="S603" s="51">
        <v>0</v>
      </c>
      <c r="T603" s="51">
        <v>0</v>
      </c>
    </row>
    <row r="604" spans="1:20" s="7" customFormat="1" ht="24.75" customHeight="1" x14ac:dyDescent="0.25">
      <c r="A604" s="74">
        <v>56</v>
      </c>
      <c r="B604" s="50" t="s">
        <v>1165</v>
      </c>
      <c r="C604" s="51">
        <f t="shared" si="119"/>
        <v>11298157.789999999</v>
      </c>
      <c r="D604" s="51">
        <f t="shared" si="120"/>
        <v>2276974.5499999998</v>
      </c>
      <c r="E604" s="51">
        <v>0</v>
      </c>
      <c r="F604" s="51">
        <v>2276974.5499999998</v>
      </c>
      <c r="G604" s="51">
        <v>0</v>
      </c>
      <c r="H604" s="51">
        <v>0</v>
      </c>
      <c r="I604" s="51">
        <v>0</v>
      </c>
      <c r="J604" s="52">
        <v>0</v>
      </c>
      <c r="K604" s="51">
        <v>0</v>
      </c>
      <c r="L604" s="51">
        <v>9021183.2400000002</v>
      </c>
      <c r="M604" s="51">
        <v>0</v>
      </c>
      <c r="N604" s="51">
        <v>0</v>
      </c>
      <c r="O604" s="51">
        <v>0</v>
      </c>
      <c r="P604" s="51">
        <v>0</v>
      </c>
      <c r="Q604" s="51">
        <v>0</v>
      </c>
      <c r="R604" s="51">
        <v>0</v>
      </c>
      <c r="S604" s="51">
        <v>0</v>
      </c>
      <c r="T604" s="51">
        <v>0</v>
      </c>
    </row>
    <row r="605" spans="1:20" s="7" customFormat="1" ht="24.75" customHeight="1" x14ac:dyDescent="0.25">
      <c r="A605" s="74">
        <v>57</v>
      </c>
      <c r="B605" s="50" t="s">
        <v>1166</v>
      </c>
      <c r="C605" s="51">
        <f t="shared" si="119"/>
        <v>7955966.7400000002</v>
      </c>
      <c r="D605" s="51">
        <f t="shared" si="120"/>
        <v>0</v>
      </c>
      <c r="E605" s="51">
        <v>0</v>
      </c>
      <c r="F605" s="51">
        <v>0</v>
      </c>
      <c r="G605" s="51">
        <v>0</v>
      </c>
      <c r="H605" s="51">
        <v>0</v>
      </c>
      <c r="I605" s="51">
        <v>0</v>
      </c>
      <c r="J605" s="52">
        <v>0</v>
      </c>
      <c r="K605" s="51">
        <v>0</v>
      </c>
      <c r="L605" s="51">
        <v>0</v>
      </c>
      <c r="M605" s="51">
        <v>0</v>
      </c>
      <c r="N605" s="51">
        <v>7955966.7400000002</v>
      </c>
      <c r="O605" s="51">
        <v>0</v>
      </c>
      <c r="P605" s="51">
        <v>0</v>
      </c>
      <c r="Q605" s="51">
        <v>0</v>
      </c>
      <c r="R605" s="51">
        <v>0</v>
      </c>
      <c r="S605" s="51">
        <v>0</v>
      </c>
      <c r="T605" s="51">
        <v>0</v>
      </c>
    </row>
    <row r="606" spans="1:20" s="7" customFormat="1" ht="22.5" customHeight="1" x14ac:dyDescent="0.25">
      <c r="A606" s="74">
        <v>58</v>
      </c>
      <c r="B606" s="50" t="s">
        <v>1167</v>
      </c>
      <c r="C606" s="51">
        <f t="shared" si="119"/>
        <v>5154008.16</v>
      </c>
      <c r="D606" s="51">
        <f t="shared" si="120"/>
        <v>0</v>
      </c>
      <c r="E606" s="51">
        <v>0</v>
      </c>
      <c r="F606" s="51">
        <v>0</v>
      </c>
      <c r="G606" s="51">
        <v>0</v>
      </c>
      <c r="H606" s="51">
        <v>0</v>
      </c>
      <c r="I606" s="51">
        <v>0</v>
      </c>
      <c r="J606" s="52">
        <v>0</v>
      </c>
      <c r="K606" s="51">
        <v>0</v>
      </c>
      <c r="L606" s="51">
        <v>5154008.16</v>
      </c>
      <c r="M606" s="51">
        <v>0</v>
      </c>
      <c r="N606" s="51">
        <v>0</v>
      </c>
      <c r="O606" s="51">
        <v>0</v>
      </c>
      <c r="P606" s="51">
        <v>0</v>
      </c>
      <c r="Q606" s="51">
        <v>0</v>
      </c>
      <c r="R606" s="51">
        <v>0</v>
      </c>
      <c r="S606" s="51">
        <v>0</v>
      </c>
      <c r="T606" s="51">
        <v>0</v>
      </c>
    </row>
    <row r="607" spans="1:20" s="7" customFormat="1" ht="22.5" customHeight="1" x14ac:dyDescent="0.25">
      <c r="A607" s="74">
        <v>59</v>
      </c>
      <c r="B607" s="50" t="s">
        <v>1168</v>
      </c>
      <c r="C607" s="51">
        <f t="shared" si="119"/>
        <v>1971965</v>
      </c>
      <c r="D607" s="51">
        <f t="shared" si="120"/>
        <v>0</v>
      </c>
      <c r="E607" s="51">
        <v>0</v>
      </c>
      <c r="F607" s="51">
        <v>0</v>
      </c>
      <c r="G607" s="51">
        <v>0</v>
      </c>
      <c r="H607" s="51">
        <v>0</v>
      </c>
      <c r="I607" s="51">
        <v>0</v>
      </c>
      <c r="J607" s="52">
        <v>0</v>
      </c>
      <c r="K607" s="51">
        <v>0</v>
      </c>
      <c r="L607" s="51">
        <v>1971965</v>
      </c>
      <c r="M607" s="51">
        <v>0</v>
      </c>
      <c r="N607" s="51">
        <v>0</v>
      </c>
      <c r="O607" s="51">
        <v>0</v>
      </c>
      <c r="P607" s="51">
        <v>0</v>
      </c>
      <c r="Q607" s="51">
        <v>0</v>
      </c>
      <c r="R607" s="51">
        <v>0</v>
      </c>
      <c r="S607" s="51">
        <v>0</v>
      </c>
      <c r="T607" s="51">
        <v>0</v>
      </c>
    </row>
    <row r="608" spans="1:20" s="7" customFormat="1" ht="24" customHeight="1" x14ac:dyDescent="0.25">
      <c r="A608" s="74">
        <v>60</v>
      </c>
      <c r="B608" s="50" t="s">
        <v>1169</v>
      </c>
      <c r="C608" s="51">
        <f t="shared" si="119"/>
        <v>1041995.19</v>
      </c>
      <c r="D608" s="51">
        <f t="shared" si="120"/>
        <v>0</v>
      </c>
      <c r="E608" s="51">
        <v>0</v>
      </c>
      <c r="F608" s="51">
        <v>0</v>
      </c>
      <c r="G608" s="51">
        <v>0</v>
      </c>
      <c r="H608" s="51">
        <v>0</v>
      </c>
      <c r="I608" s="51">
        <v>0</v>
      </c>
      <c r="J608" s="52">
        <v>0</v>
      </c>
      <c r="K608" s="51">
        <v>0</v>
      </c>
      <c r="L608" s="51">
        <v>1041995.19</v>
      </c>
      <c r="M608" s="51">
        <v>0</v>
      </c>
      <c r="N608" s="51">
        <v>0</v>
      </c>
      <c r="O608" s="51">
        <v>0</v>
      </c>
      <c r="P608" s="51">
        <v>0</v>
      </c>
      <c r="Q608" s="51">
        <v>0</v>
      </c>
      <c r="R608" s="51">
        <v>0</v>
      </c>
      <c r="S608" s="51">
        <v>0</v>
      </c>
      <c r="T608" s="51">
        <v>0</v>
      </c>
    </row>
    <row r="609" spans="1:20" s="7" customFormat="1" ht="24" customHeight="1" x14ac:dyDescent="0.25">
      <c r="A609" s="74">
        <v>61</v>
      </c>
      <c r="B609" s="50" t="s">
        <v>1170</v>
      </c>
      <c r="C609" s="51">
        <f t="shared" si="119"/>
        <v>1014119.08</v>
      </c>
      <c r="D609" s="51">
        <f t="shared" si="120"/>
        <v>0</v>
      </c>
      <c r="E609" s="51">
        <v>0</v>
      </c>
      <c r="F609" s="51">
        <v>0</v>
      </c>
      <c r="G609" s="51">
        <v>0</v>
      </c>
      <c r="H609" s="51">
        <v>0</v>
      </c>
      <c r="I609" s="51">
        <v>0</v>
      </c>
      <c r="J609" s="52">
        <v>0</v>
      </c>
      <c r="K609" s="51">
        <v>0</v>
      </c>
      <c r="L609" s="51">
        <v>1014119.08</v>
      </c>
      <c r="M609" s="51">
        <v>0</v>
      </c>
      <c r="N609" s="51">
        <v>0</v>
      </c>
      <c r="O609" s="51">
        <v>0</v>
      </c>
      <c r="P609" s="51">
        <v>0</v>
      </c>
      <c r="Q609" s="51">
        <v>0</v>
      </c>
      <c r="R609" s="51">
        <v>0</v>
      </c>
      <c r="S609" s="51">
        <v>0</v>
      </c>
      <c r="T609" s="51">
        <v>0</v>
      </c>
    </row>
    <row r="610" spans="1:20" s="7" customFormat="1" ht="24" customHeight="1" x14ac:dyDescent="0.25">
      <c r="A610" s="74">
        <v>62</v>
      </c>
      <c r="B610" s="50" t="s">
        <v>1171</v>
      </c>
      <c r="C610" s="51">
        <f t="shared" si="119"/>
        <v>919674.31</v>
      </c>
      <c r="D610" s="51">
        <f t="shared" si="120"/>
        <v>0</v>
      </c>
      <c r="E610" s="51">
        <v>0</v>
      </c>
      <c r="F610" s="51">
        <v>0</v>
      </c>
      <c r="G610" s="51">
        <v>0</v>
      </c>
      <c r="H610" s="51">
        <v>0</v>
      </c>
      <c r="I610" s="51">
        <v>0</v>
      </c>
      <c r="J610" s="52">
        <v>0</v>
      </c>
      <c r="K610" s="51">
        <v>0</v>
      </c>
      <c r="L610" s="51">
        <v>919674.31</v>
      </c>
      <c r="M610" s="51">
        <v>0</v>
      </c>
      <c r="N610" s="51">
        <v>0</v>
      </c>
      <c r="O610" s="51">
        <v>0</v>
      </c>
      <c r="P610" s="51">
        <v>0</v>
      </c>
      <c r="Q610" s="51">
        <v>0</v>
      </c>
      <c r="R610" s="51">
        <v>0</v>
      </c>
      <c r="S610" s="51">
        <v>0</v>
      </c>
      <c r="T610" s="51">
        <v>0</v>
      </c>
    </row>
    <row r="611" spans="1:20" s="7" customFormat="1" ht="24" customHeight="1" x14ac:dyDescent="0.25">
      <c r="A611" s="74">
        <v>63</v>
      </c>
      <c r="B611" s="50" t="s">
        <v>1172</v>
      </c>
      <c r="C611" s="51">
        <f t="shared" si="119"/>
        <v>994215.5</v>
      </c>
      <c r="D611" s="51">
        <f t="shared" si="120"/>
        <v>0</v>
      </c>
      <c r="E611" s="51">
        <v>0</v>
      </c>
      <c r="F611" s="51">
        <v>0</v>
      </c>
      <c r="G611" s="51">
        <v>0</v>
      </c>
      <c r="H611" s="51">
        <v>0</v>
      </c>
      <c r="I611" s="51">
        <v>0</v>
      </c>
      <c r="J611" s="52">
        <v>0</v>
      </c>
      <c r="K611" s="51">
        <v>0</v>
      </c>
      <c r="L611" s="51">
        <v>994215.5</v>
      </c>
      <c r="M611" s="51">
        <v>0</v>
      </c>
      <c r="N611" s="51">
        <v>0</v>
      </c>
      <c r="O611" s="51">
        <v>0</v>
      </c>
      <c r="P611" s="51">
        <v>0</v>
      </c>
      <c r="Q611" s="51">
        <v>0</v>
      </c>
      <c r="R611" s="51">
        <v>0</v>
      </c>
      <c r="S611" s="51">
        <v>0</v>
      </c>
      <c r="T611" s="51">
        <v>0</v>
      </c>
    </row>
    <row r="612" spans="1:20" s="7" customFormat="1" ht="24" customHeight="1" x14ac:dyDescent="0.25">
      <c r="A612" s="74">
        <v>64</v>
      </c>
      <c r="B612" s="50" t="s">
        <v>249</v>
      </c>
      <c r="C612" s="51">
        <f t="shared" si="119"/>
        <v>835871.71</v>
      </c>
      <c r="D612" s="51">
        <f t="shared" si="120"/>
        <v>0</v>
      </c>
      <c r="E612" s="51">
        <v>0</v>
      </c>
      <c r="F612" s="51">
        <v>0</v>
      </c>
      <c r="G612" s="51">
        <v>0</v>
      </c>
      <c r="H612" s="51">
        <v>0</v>
      </c>
      <c r="I612" s="51">
        <v>0</v>
      </c>
      <c r="J612" s="52">
        <v>0</v>
      </c>
      <c r="K612" s="51">
        <v>0</v>
      </c>
      <c r="L612" s="51">
        <v>0</v>
      </c>
      <c r="M612" s="51">
        <v>0</v>
      </c>
      <c r="N612" s="51">
        <v>835871.71</v>
      </c>
      <c r="O612" s="51">
        <v>0</v>
      </c>
      <c r="P612" s="51">
        <v>0</v>
      </c>
      <c r="Q612" s="51">
        <v>0</v>
      </c>
      <c r="R612" s="51">
        <v>0</v>
      </c>
      <c r="S612" s="51">
        <v>0</v>
      </c>
      <c r="T612" s="51">
        <v>0</v>
      </c>
    </row>
    <row r="613" spans="1:20" s="7" customFormat="1" ht="24" customHeight="1" x14ac:dyDescent="0.25">
      <c r="A613" s="74">
        <v>65</v>
      </c>
      <c r="B613" s="50" t="s">
        <v>1173</v>
      </c>
      <c r="C613" s="51">
        <f t="shared" ref="C613:C621" si="121">D613+K613+L613+M613+N613+O613+P613+Q613+R613+S613+T613</f>
        <v>565222.78</v>
      </c>
      <c r="D613" s="51">
        <f t="shared" si="120"/>
        <v>0</v>
      </c>
      <c r="E613" s="51">
        <v>0</v>
      </c>
      <c r="F613" s="51">
        <v>0</v>
      </c>
      <c r="G613" s="51">
        <v>0</v>
      </c>
      <c r="H613" s="51">
        <v>0</v>
      </c>
      <c r="I613" s="51">
        <v>0</v>
      </c>
      <c r="J613" s="52">
        <v>1</v>
      </c>
      <c r="K613" s="51">
        <v>565222.78</v>
      </c>
      <c r="L613" s="51">
        <v>0</v>
      </c>
      <c r="M613" s="51">
        <v>0</v>
      </c>
      <c r="N613" s="51">
        <v>0</v>
      </c>
      <c r="O613" s="51">
        <v>0</v>
      </c>
      <c r="P613" s="51">
        <v>0</v>
      </c>
      <c r="Q613" s="51">
        <v>0</v>
      </c>
      <c r="R613" s="51">
        <v>0</v>
      </c>
      <c r="S613" s="51">
        <v>0</v>
      </c>
      <c r="T613" s="51">
        <v>0</v>
      </c>
    </row>
    <row r="614" spans="1:20" s="7" customFormat="1" ht="24" customHeight="1" x14ac:dyDescent="0.25">
      <c r="A614" s="74">
        <v>66</v>
      </c>
      <c r="B614" s="50" t="s">
        <v>1174</v>
      </c>
      <c r="C614" s="51">
        <f t="shared" si="121"/>
        <v>1817308.83</v>
      </c>
      <c r="D614" s="51">
        <f t="shared" ref="D614:D621" si="122">SUM(E614:I614)</f>
        <v>1817308.83</v>
      </c>
      <c r="E614" s="51">
        <v>0</v>
      </c>
      <c r="F614" s="51">
        <v>1817308.83</v>
      </c>
      <c r="G614" s="51">
        <v>0</v>
      </c>
      <c r="H614" s="51">
        <v>0</v>
      </c>
      <c r="I614" s="51">
        <v>0</v>
      </c>
      <c r="J614" s="52">
        <v>0</v>
      </c>
      <c r="K614" s="51">
        <v>0</v>
      </c>
      <c r="L614" s="51">
        <v>0</v>
      </c>
      <c r="M614" s="51">
        <v>0</v>
      </c>
      <c r="N614" s="51">
        <v>0</v>
      </c>
      <c r="O614" s="51">
        <v>0</v>
      </c>
      <c r="P614" s="51">
        <v>0</v>
      </c>
      <c r="Q614" s="51">
        <v>0</v>
      </c>
      <c r="R614" s="51">
        <v>0</v>
      </c>
      <c r="S614" s="51">
        <v>0</v>
      </c>
      <c r="T614" s="51">
        <v>0</v>
      </c>
    </row>
    <row r="615" spans="1:20" s="7" customFormat="1" ht="24" customHeight="1" x14ac:dyDescent="0.25">
      <c r="A615" s="74">
        <v>67</v>
      </c>
      <c r="B615" s="50" t="s">
        <v>284</v>
      </c>
      <c r="C615" s="51">
        <f t="shared" si="121"/>
        <v>8575805.3699999992</v>
      </c>
      <c r="D615" s="51">
        <f t="shared" si="122"/>
        <v>1483854.49</v>
      </c>
      <c r="E615" s="51">
        <v>0</v>
      </c>
      <c r="F615" s="51">
        <v>1483854.49</v>
      </c>
      <c r="G615" s="51">
        <v>0</v>
      </c>
      <c r="H615" s="51">
        <v>0</v>
      </c>
      <c r="I615" s="51">
        <v>0</v>
      </c>
      <c r="J615" s="52">
        <v>0</v>
      </c>
      <c r="K615" s="51">
        <v>0</v>
      </c>
      <c r="L615" s="51">
        <v>7091950.8799999999</v>
      </c>
      <c r="M615" s="51">
        <v>0</v>
      </c>
      <c r="N615" s="51">
        <v>0</v>
      </c>
      <c r="O615" s="51">
        <v>0</v>
      </c>
      <c r="P615" s="51">
        <v>0</v>
      </c>
      <c r="Q615" s="51">
        <v>0</v>
      </c>
      <c r="R615" s="51">
        <v>0</v>
      </c>
      <c r="S615" s="51">
        <v>0</v>
      </c>
      <c r="T615" s="51">
        <v>0</v>
      </c>
    </row>
    <row r="616" spans="1:20" s="7" customFormat="1" ht="22.5" customHeight="1" x14ac:dyDescent="0.25">
      <c r="A616" s="74">
        <v>68</v>
      </c>
      <c r="B616" s="50" t="s">
        <v>288</v>
      </c>
      <c r="C616" s="51">
        <f t="shared" si="121"/>
        <v>4951115.26</v>
      </c>
      <c r="D616" s="51">
        <f t="shared" si="122"/>
        <v>1451340</v>
      </c>
      <c r="E616" s="51">
        <v>0</v>
      </c>
      <c r="F616" s="51">
        <v>1451340</v>
      </c>
      <c r="G616" s="51">
        <v>0</v>
      </c>
      <c r="H616" s="51">
        <v>0</v>
      </c>
      <c r="I616" s="51">
        <v>0</v>
      </c>
      <c r="J616" s="52">
        <v>0</v>
      </c>
      <c r="K616" s="51">
        <v>0</v>
      </c>
      <c r="L616" s="51">
        <v>0</v>
      </c>
      <c r="M616" s="51">
        <v>0</v>
      </c>
      <c r="N616" s="51">
        <v>3499775.26</v>
      </c>
      <c r="O616" s="51">
        <v>0</v>
      </c>
      <c r="P616" s="51">
        <v>0</v>
      </c>
      <c r="Q616" s="51">
        <v>0</v>
      </c>
      <c r="R616" s="51">
        <v>0</v>
      </c>
      <c r="S616" s="51">
        <v>0</v>
      </c>
      <c r="T616" s="51">
        <v>0</v>
      </c>
    </row>
    <row r="617" spans="1:20" s="7" customFormat="1" ht="22.5" customHeight="1" x14ac:dyDescent="0.25">
      <c r="A617" s="74">
        <v>69</v>
      </c>
      <c r="B617" s="50" t="s">
        <v>295</v>
      </c>
      <c r="C617" s="51">
        <f t="shared" si="121"/>
        <v>5608976.3099999996</v>
      </c>
      <c r="D617" s="51">
        <f t="shared" si="122"/>
        <v>0</v>
      </c>
      <c r="E617" s="51">
        <v>0</v>
      </c>
      <c r="F617" s="51">
        <v>0</v>
      </c>
      <c r="G617" s="51">
        <v>0</v>
      </c>
      <c r="H617" s="51">
        <v>0</v>
      </c>
      <c r="I617" s="51">
        <v>0</v>
      </c>
      <c r="J617" s="52">
        <v>0</v>
      </c>
      <c r="K617" s="51">
        <v>0</v>
      </c>
      <c r="L617" s="51">
        <v>0</v>
      </c>
      <c r="M617" s="51">
        <v>0</v>
      </c>
      <c r="N617" s="51">
        <v>5608976.3099999996</v>
      </c>
      <c r="O617" s="51">
        <v>0</v>
      </c>
      <c r="P617" s="51">
        <v>0</v>
      </c>
      <c r="Q617" s="51">
        <v>0</v>
      </c>
      <c r="R617" s="51">
        <v>0</v>
      </c>
      <c r="S617" s="51">
        <v>0</v>
      </c>
      <c r="T617" s="51">
        <v>0</v>
      </c>
    </row>
    <row r="618" spans="1:20" s="7" customFormat="1" ht="24.75" customHeight="1" x14ac:dyDescent="0.25">
      <c r="A618" s="74">
        <v>70</v>
      </c>
      <c r="B618" s="50" t="s">
        <v>1175</v>
      </c>
      <c r="C618" s="51">
        <f t="shared" si="121"/>
        <v>2925723</v>
      </c>
      <c r="D618" s="51">
        <f t="shared" si="122"/>
        <v>2925723</v>
      </c>
      <c r="E618" s="51">
        <v>0</v>
      </c>
      <c r="F618" s="51">
        <v>2925723</v>
      </c>
      <c r="G618" s="51">
        <v>0</v>
      </c>
      <c r="H618" s="51">
        <v>0</v>
      </c>
      <c r="I618" s="51">
        <v>0</v>
      </c>
      <c r="J618" s="52">
        <v>0</v>
      </c>
      <c r="K618" s="51">
        <v>0</v>
      </c>
      <c r="L618" s="51">
        <v>0</v>
      </c>
      <c r="M618" s="51">
        <v>0</v>
      </c>
      <c r="N618" s="51">
        <v>0</v>
      </c>
      <c r="O618" s="51">
        <v>0</v>
      </c>
      <c r="P618" s="51">
        <v>0</v>
      </c>
      <c r="Q618" s="51">
        <v>0</v>
      </c>
      <c r="R618" s="51">
        <v>0</v>
      </c>
      <c r="S618" s="51">
        <v>0</v>
      </c>
      <c r="T618" s="51">
        <v>0</v>
      </c>
    </row>
    <row r="619" spans="1:20" s="7" customFormat="1" ht="25.5" customHeight="1" x14ac:dyDescent="0.25">
      <c r="A619" s="74">
        <v>71</v>
      </c>
      <c r="B619" s="50" t="s">
        <v>1176</v>
      </c>
      <c r="C619" s="51">
        <f t="shared" si="121"/>
        <v>2274591.7999999998</v>
      </c>
      <c r="D619" s="51">
        <f t="shared" si="122"/>
        <v>0</v>
      </c>
      <c r="E619" s="51">
        <v>0</v>
      </c>
      <c r="F619" s="51">
        <v>0</v>
      </c>
      <c r="G619" s="51">
        <v>0</v>
      </c>
      <c r="H619" s="51">
        <v>0</v>
      </c>
      <c r="I619" s="51">
        <v>0</v>
      </c>
      <c r="J619" s="52">
        <v>0</v>
      </c>
      <c r="K619" s="51">
        <v>0</v>
      </c>
      <c r="L619" s="51">
        <v>2274591.7999999998</v>
      </c>
      <c r="M619" s="51">
        <v>0</v>
      </c>
      <c r="N619" s="51">
        <v>0</v>
      </c>
      <c r="O619" s="51">
        <v>0</v>
      </c>
      <c r="P619" s="51">
        <v>0</v>
      </c>
      <c r="Q619" s="51">
        <v>0</v>
      </c>
      <c r="R619" s="51">
        <v>0</v>
      </c>
      <c r="S619" s="51">
        <v>0</v>
      </c>
      <c r="T619" s="51">
        <v>0</v>
      </c>
    </row>
    <row r="620" spans="1:20" s="7" customFormat="1" ht="22.5" customHeight="1" x14ac:dyDescent="0.25">
      <c r="A620" s="74">
        <v>72</v>
      </c>
      <c r="B620" s="50" t="s">
        <v>1177</v>
      </c>
      <c r="C620" s="51">
        <f t="shared" si="121"/>
        <v>1771146.46</v>
      </c>
      <c r="D620" s="51">
        <f t="shared" si="122"/>
        <v>0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2">
        <v>0</v>
      </c>
      <c r="K620" s="51">
        <v>0</v>
      </c>
      <c r="L620" s="51">
        <v>1771146.46</v>
      </c>
      <c r="M620" s="51">
        <v>0</v>
      </c>
      <c r="N620" s="51">
        <v>0</v>
      </c>
      <c r="O620" s="51">
        <v>0</v>
      </c>
      <c r="P620" s="51">
        <v>0</v>
      </c>
      <c r="Q620" s="51">
        <v>0</v>
      </c>
      <c r="R620" s="51">
        <v>0</v>
      </c>
      <c r="S620" s="51">
        <v>0</v>
      </c>
      <c r="T620" s="51">
        <v>0</v>
      </c>
    </row>
    <row r="621" spans="1:20" s="7" customFormat="1" ht="22.5" customHeight="1" x14ac:dyDescent="0.25">
      <c r="A621" s="74">
        <v>73</v>
      </c>
      <c r="B621" s="58" t="s">
        <v>1178</v>
      </c>
      <c r="C621" s="51">
        <f t="shared" si="121"/>
        <v>447320.75</v>
      </c>
      <c r="D621" s="51">
        <f t="shared" si="122"/>
        <v>0</v>
      </c>
      <c r="E621" s="51">
        <v>0</v>
      </c>
      <c r="F621" s="51">
        <v>0</v>
      </c>
      <c r="G621" s="51">
        <v>0</v>
      </c>
      <c r="H621" s="51">
        <v>0</v>
      </c>
      <c r="I621" s="51">
        <v>0</v>
      </c>
      <c r="J621" s="52">
        <v>1</v>
      </c>
      <c r="K621" s="51">
        <v>447320.75</v>
      </c>
      <c r="L621" s="51">
        <v>0</v>
      </c>
      <c r="M621" s="51">
        <v>0</v>
      </c>
      <c r="N621" s="51">
        <v>0</v>
      </c>
      <c r="O621" s="51">
        <v>0</v>
      </c>
      <c r="P621" s="51">
        <v>0</v>
      </c>
      <c r="Q621" s="51">
        <v>0</v>
      </c>
      <c r="R621" s="51">
        <v>0</v>
      </c>
      <c r="S621" s="51">
        <v>0</v>
      </c>
      <c r="T621" s="51">
        <v>0</v>
      </c>
    </row>
    <row r="622" spans="1:20" ht="22.5" customHeight="1" x14ac:dyDescent="0.25">
      <c r="A622" s="74">
        <v>74</v>
      </c>
      <c r="B622" s="50" t="s">
        <v>579</v>
      </c>
      <c r="C622" s="51">
        <f t="shared" si="115"/>
        <v>520923.6</v>
      </c>
      <c r="D622" s="51">
        <f t="shared" si="116"/>
        <v>348276</v>
      </c>
      <c r="E622" s="51">
        <v>348276</v>
      </c>
      <c r="F622" s="51">
        <v>0</v>
      </c>
      <c r="G622" s="51">
        <v>0</v>
      </c>
      <c r="H622" s="51">
        <v>0</v>
      </c>
      <c r="I622" s="51">
        <v>0</v>
      </c>
      <c r="J622" s="52">
        <v>0</v>
      </c>
      <c r="K622" s="51">
        <v>0</v>
      </c>
      <c r="L622" s="51">
        <v>0</v>
      </c>
      <c r="M622" s="51">
        <v>172647.6</v>
      </c>
      <c r="N622" s="51">
        <v>0</v>
      </c>
      <c r="O622" s="51">
        <v>0</v>
      </c>
      <c r="P622" s="51">
        <v>0</v>
      </c>
      <c r="Q622" s="51">
        <v>0</v>
      </c>
      <c r="R622" s="51">
        <v>0</v>
      </c>
      <c r="S622" s="51">
        <v>0</v>
      </c>
      <c r="T622" s="51">
        <v>0</v>
      </c>
    </row>
    <row r="623" spans="1:20" s="2" customFormat="1" ht="23.25" customHeight="1" x14ac:dyDescent="0.25">
      <c r="A623" s="73" t="s">
        <v>296</v>
      </c>
      <c r="B623" s="73"/>
      <c r="C623" s="47">
        <f>SUM(C624:C635)</f>
        <v>16254757.68</v>
      </c>
      <c r="D623" s="47">
        <f t="shared" ref="D623:T623" si="123">SUM(D624:D635)</f>
        <v>1684071.19</v>
      </c>
      <c r="E623" s="47">
        <f t="shared" si="123"/>
        <v>0</v>
      </c>
      <c r="F623" s="47">
        <f t="shared" si="123"/>
        <v>644059.19999999995</v>
      </c>
      <c r="G623" s="47">
        <f t="shared" si="123"/>
        <v>188472</v>
      </c>
      <c r="H623" s="47">
        <f t="shared" si="123"/>
        <v>541960.80000000005</v>
      </c>
      <c r="I623" s="47">
        <f t="shared" si="123"/>
        <v>309579.19</v>
      </c>
      <c r="J623" s="48">
        <f t="shared" si="123"/>
        <v>0</v>
      </c>
      <c r="K623" s="47">
        <f t="shared" si="123"/>
        <v>0</v>
      </c>
      <c r="L623" s="47">
        <f t="shared" si="123"/>
        <v>5207707.2</v>
      </c>
      <c r="M623" s="47">
        <f t="shared" si="123"/>
        <v>42410.400000000001</v>
      </c>
      <c r="N623" s="47">
        <f t="shared" si="123"/>
        <v>7806789.7200000007</v>
      </c>
      <c r="O623" s="47">
        <f t="shared" si="123"/>
        <v>0</v>
      </c>
      <c r="P623" s="47">
        <f t="shared" si="123"/>
        <v>1513779.17</v>
      </c>
      <c r="Q623" s="47">
        <f t="shared" si="123"/>
        <v>0</v>
      </c>
      <c r="R623" s="47">
        <f t="shared" si="123"/>
        <v>0</v>
      </c>
      <c r="S623" s="47">
        <f t="shared" si="123"/>
        <v>0</v>
      </c>
      <c r="T623" s="47">
        <f t="shared" si="123"/>
        <v>0</v>
      </c>
    </row>
    <row r="624" spans="1:20" ht="23.25" customHeight="1" x14ac:dyDescent="0.25">
      <c r="A624" s="74">
        <v>1</v>
      </c>
      <c r="B624" s="50" t="s">
        <v>1368</v>
      </c>
      <c r="C624" s="51">
        <f t="shared" si="115"/>
        <v>456858.05</v>
      </c>
      <c r="D624" s="51">
        <f t="shared" si="116"/>
        <v>0</v>
      </c>
      <c r="E624" s="51">
        <v>0</v>
      </c>
      <c r="F624" s="51">
        <v>0</v>
      </c>
      <c r="G624" s="51">
        <v>0</v>
      </c>
      <c r="H624" s="51">
        <v>0</v>
      </c>
      <c r="I624" s="51">
        <v>0</v>
      </c>
      <c r="J624" s="52">
        <v>0</v>
      </c>
      <c r="K624" s="51">
        <v>0</v>
      </c>
      <c r="L624" s="51">
        <v>0</v>
      </c>
      <c r="M624" s="51">
        <v>0</v>
      </c>
      <c r="N624" s="51">
        <v>0</v>
      </c>
      <c r="O624" s="51">
        <v>0</v>
      </c>
      <c r="P624" s="51">
        <v>456858.05</v>
      </c>
      <c r="Q624" s="51">
        <v>0</v>
      </c>
      <c r="R624" s="51">
        <v>0</v>
      </c>
      <c r="S624" s="51">
        <v>0</v>
      </c>
      <c r="T624" s="51">
        <v>0</v>
      </c>
    </row>
    <row r="625" spans="1:20" s="6" customFormat="1" ht="21" customHeight="1" x14ac:dyDescent="0.25">
      <c r="A625" s="90">
        <v>2</v>
      </c>
      <c r="B625" s="68" t="s">
        <v>1369</v>
      </c>
      <c r="C625" s="51">
        <f t="shared" si="115"/>
        <v>416453.31</v>
      </c>
      <c r="D625" s="69">
        <f t="shared" si="116"/>
        <v>0</v>
      </c>
      <c r="E625" s="69">
        <v>0</v>
      </c>
      <c r="F625" s="69">
        <v>0</v>
      </c>
      <c r="G625" s="69">
        <v>0</v>
      </c>
      <c r="H625" s="69">
        <v>0</v>
      </c>
      <c r="I625" s="69">
        <v>0</v>
      </c>
      <c r="J625" s="70">
        <v>0</v>
      </c>
      <c r="K625" s="69">
        <v>0</v>
      </c>
      <c r="L625" s="69">
        <v>0</v>
      </c>
      <c r="M625" s="69">
        <v>0</v>
      </c>
      <c r="N625" s="69">
        <v>0</v>
      </c>
      <c r="O625" s="69">
        <v>0</v>
      </c>
      <c r="P625" s="69">
        <f>234517.24+181936.07</f>
        <v>416453.31</v>
      </c>
      <c r="Q625" s="69">
        <v>0</v>
      </c>
      <c r="R625" s="69">
        <v>0</v>
      </c>
      <c r="S625" s="69">
        <v>0</v>
      </c>
      <c r="T625" s="69">
        <v>0</v>
      </c>
    </row>
    <row r="626" spans="1:20" ht="23.25" customHeight="1" x14ac:dyDescent="0.25">
      <c r="A626" s="74">
        <v>3</v>
      </c>
      <c r="B626" s="50" t="s">
        <v>1370</v>
      </c>
      <c r="C626" s="51">
        <f t="shared" si="115"/>
        <v>1315104</v>
      </c>
      <c r="D626" s="51">
        <f t="shared" si="116"/>
        <v>0</v>
      </c>
      <c r="E626" s="51">
        <v>0</v>
      </c>
      <c r="F626" s="51">
        <v>0</v>
      </c>
      <c r="G626" s="51">
        <v>0</v>
      </c>
      <c r="H626" s="51">
        <v>0</v>
      </c>
      <c r="I626" s="51">
        <v>0</v>
      </c>
      <c r="J626" s="52">
        <v>0</v>
      </c>
      <c r="K626" s="51">
        <v>0</v>
      </c>
      <c r="L626" s="51">
        <v>0</v>
      </c>
      <c r="M626" s="51">
        <v>0</v>
      </c>
      <c r="N626" s="51">
        <v>1315104</v>
      </c>
      <c r="O626" s="51">
        <v>0</v>
      </c>
      <c r="P626" s="51">
        <v>0</v>
      </c>
      <c r="Q626" s="51">
        <v>0</v>
      </c>
      <c r="R626" s="51">
        <v>0</v>
      </c>
      <c r="S626" s="51">
        <v>0</v>
      </c>
      <c r="T626" s="51">
        <v>0</v>
      </c>
    </row>
    <row r="627" spans="1:20" ht="23.25" customHeight="1" x14ac:dyDescent="0.25">
      <c r="A627" s="74">
        <v>4</v>
      </c>
      <c r="B627" s="50" t="s">
        <v>1027</v>
      </c>
      <c r="C627" s="51">
        <f t="shared" si="115"/>
        <v>1875087.6</v>
      </c>
      <c r="D627" s="51">
        <f t="shared" si="116"/>
        <v>0</v>
      </c>
      <c r="E627" s="51">
        <v>0</v>
      </c>
      <c r="F627" s="51">
        <v>0</v>
      </c>
      <c r="G627" s="51">
        <v>0</v>
      </c>
      <c r="H627" s="51">
        <v>0</v>
      </c>
      <c r="I627" s="51">
        <v>0</v>
      </c>
      <c r="J627" s="52">
        <v>0</v>
      </c>
      <c r="K627" s="51">
        <v>0</v>
      </c>
      <c r="L627" s="51">
        <v>0</v>
      </c>
      <c r="M627" s="51">
        <v>0</v>
      </c>
      <c r="N627" s="51">
        <v>1875087.6</v>
      </c>
      <c r="O627" s="51">
        <v>0</v>
      </c>
      <c r="P627" s="51">
        <v>0</v>
      </c>
      <c r="Q627" s="51">
        <v>0</v>
      </c>
      <c r="R627" s="51">
        <v>0</v>
      </c>
      <c r="S627" s="51">
        <v>0</v>
      </c>
      <c r="T627" s="51">
        <v>0</v>
      </c>
    </row>
    <row r="628" spans="1:20" ht="23.25" customHeight="1" x14ac:dyDescent="0.25">
      <c r="A628" s="74">
        <v>5</v>
      </c>
      <c r="B628" s="50" t="s">
        <v>1371</v>
      </c>
      <c r="C628" s="51">
        <f t="shared" si="115"/>
        <v>160622.63</v>
      </c>
      <c r="D628" s="51">
        <f t="shared" si="116"/>
        <v>0</v>
      </c>
      <c r="E628" s="51">
        <v>0</v>
      </c>
      <c r="F628" s="51">
        <v>0</v>
      </c>
      <c r="G628" s="51">
        <v>0</v>
      </c>
      <c r="H628" s="51">
        <v>0</v>
      </c>
      <c r="I628" s="51">
        <v>0</v>
      </c>
      <c r="J628" s="52">
        <v>0</v>
      </c>
      <c r="K628" s="51">
        <v>0</v>
      </c>
      <c r="L628" s="51">
        <v>0</v>
      </c>
      <c r="M628" s="51">
        <v>0</v>
      </c>
      <c r="N628" s="51">
        <v>0</v>
      </c>
      <c r="O628" s="51">
        <v>0</v>
      </c>
      <c r="P628" s="51">
        <v>160622.63</v>
      </c>
      <c r="Q628" s="51">
        <v>0</v>
      </c>
      <c r="R628" s="51">
        <v>0</v>
      </c>
      <c r="S628" s="51">
        <v>0</v>
      </c>
      <c r="T628" s="51">
        <v>0</v>
      </c>
    </row>
    <row r="629" spans="1:20" ht="23.25" customHeight="1" x14ac:dyDescent="0.25">
      <c r="A629" s="90">
        <v>6</v>
      </c>
      <c r="B629" s="50" t="s">
        <v>1372</v>
      </c>
      <c r="C629" s="51">
        <f t="shared" si="115"/>
        <v>921735.98</v>
      </c>
      <c r="D629" s="51">
        <f t="shared" si="116"/>
        <v>0</v>
      </c>
      <c r="E629" s="51">
        <v>0</v>
      </c>
      <c r="F629" s="51">
        <v>0</v>
      </c>
      <c r="G629" s="51">
        <v>0</v>
      </c>
      <c r="H629" s="51">
        <v>0</v>
      </c>
      <c r="I629" s="51">
        <v>0</v>
      </c>
      <c r="J629" s="52">
        <v>0</v>
      </c>
      <c r="K629" s="51">
        <v>0</v>
      </c>
      <c r="L629" s="51">
        <v>0</v>
      </c>
      <c r="M629" s="51">
        <v>0</v>
      </c>
      <c r="N629" s="51">
        <v>734894.4</v>
      </c>
      <c r="O629" s="51">
        <v>0</v>
      </c>
      <c r="P629" s="51">
        <v>186841.58</v>
      </c>
      <c r="Q629" s="51">
        <v>0</v>
      </c>
      <c r="R629" s="51">
        <v>0</v>
      </c>
      <c r="S629" s="51">
        <v>0</v>
      </c>
      <c r="T629" s="51">
        <v>0</v>
      </c>
    </row>
    <row r="630" spans="1:20" ht="22.5" customHeight="1" x14ac:dyDescent="0.25">
      <c r="A630" s="74">
        <v>7</v>
      </c>
      <c r="B630" s="50" t="s">
        <v>584</v>
      </c>
      <c r="C630" s="51">
        <f t="shared" si="115"/>
        <v>42410.400000000001</v>
      </c>
      <c r="D630" s="51">
        <f t="shared" si="116"/>
        <v>0</v>
      </c>
      <c r="E630" s="51">
        <v>0</v>
      </c>
      <c r="F630" s="51">
        <v>0</v>
      </c>
      <c r="G630" s="51">
        <v>0</v>
      </c>
      <c r="H630" s="51">
        <v>0</v>
      </c>
      <c r="I630" s="51">
        <v>0</v>
      </c>
      <c r="J630" s="52">
        <v>0</v>
      </c>
      <c r="K630" s="51">
        <v>0</v>
      </c>
      <c r="L630" s="51">
        <v>0</v>
      </c>
      <c r="M630" s="51">
        <v>42410.400000000001</v>
      </c>
      <c r="N630" s="51">
        <v>0</v>
      </c>
      <c r="O630" s="51">
        <v>0</v>
      </c>
      <c r="P630" s="51">
        <v>0</v>
      </c>
      <c r="Q630" s="51">
        <v>0</v>
      </c>
      <c r="R630" s="51">
        <v>0</v>
      </c>
      <c r="S630" s="51">
        <v>0</v>
      </c>
      <c r="T630" s="51">
        <v>0</v>
      </c>
    </row>
    <row r="631" spans="1:20" ht="22.5" customHeight="1" x14ac:dyDescent="0.25">
      <c r="A631" s="74">
        <v>8</v>
      </c>
      <c r="B631" s="50" t="s">
        <v>585</v>
      </c>
      <c r="C631" s="51">
        <f t="shared" si="115"/>
        <v>1772342.4</v>
      </c>
      <c r="D631" s="51">
        <f t="shared" si="116"/>
        <v>0</v>
      </c>
      <c r="E631" s="51">
        <v>0</v>
      </c>
      <c r="F631" s="51">
        <v>0</v>
      </c>
      <c r="G631" s="51">
        <v>0</v>
      </c>
      <c r="H631" s="51">
        <v>0</v>
      </c>
      <c r="I631" s="51">
        <v>0</v>
      </c>
      <c r="J631" s="52">
        <v>0</v>
      </c>
      <c r="K631" s="51">
        <v>0</v>
      </c>
      <c r="L631" s="51">
        <v>0</v>
      </c>
      <c r="M631" s="51">
        <v>0</v>
      </c>
      <c r="N631" s="51">
        <v>1772342.4</v>
      </c>
      <c r="O631" s="51">
        <v>0</v>
      </c>
      <c r="P631" s="51">
        <v>0</v>
      </c>
      <c r="Q631" s="51">
        <v>0</v>
      </c>
      <c r="R631" s="51">
        <v>0</v>
      </c>
      <c r="S631" s="51">
        <v>0</v>
      </c>
      <c r="T631" s="51">
        <v>0</v>
      </c>
    </row>
    <row r="632" spans="1:20" ht="21" customHeight="1" x14ac:dyDescent="0.25">
      <c r="A632" s="74">
        <v>9</v>
      </c>
      <c r="B632" s="50" t="s">
        <v>1373</v>
      </c>
      <c r="C632" s="51">
        <f t="shared" si="115"/>
        <v>146732.93</v>
      </c>
      <c r="D632" s="51">
        <f t="shared" si="116"/>
        <v>0</v>
      </c>
      <c r="E632" s="51">
        <v>0</v>
      </c>
      <c r="F632" s="51">
        <v>0</v>
      </c>
      <c r="G632" s="51">
        <v>0</v>
      </c>
      <c r="H632" s="51">
        <v>0</v>
      </c>
      <c r="I632" s="51">
        <v>0</v>
      </c>
      <c r="J632" s="52">
        <v>0</v>
      </c>
      <c r="K632" s="51">
        <v>0</v>
      </c>
      <c r="L632" s="51">
        <v>0</v>
      </c>
      <c r="M632" s="51">
        <v>0</v>
      </c>
      <c r="N632" s="51">
        <v>0</v>
      </c>
      <c r="O632" s="51">
        <v>0</v>
      </c>
      <c r="P632" s="51">
        <v>146732.93</v>
      </c>
      <c r="Q632" s="51">
        <v>0</v>
      </c>
      <c r="R632" s="51">
        <v>0</v>
      </c>
      <c r="S632" s="51">
        <v>0</v>
      </c>
      <c r="T632" s="51">
        <v>0</v>
      </c>
    </row>
    <row r="633" spans="1:20" ht="22.5" customHeight="1" x14ac:dyDescent="0.25">
      <c r="A633" s="90">
        <v>10</v>
      </c>
      <c r="B633" s="50" t="s">
        <v>587</v>
      </c>
      <c r="C633" s="51">
        <f t="shared" si="115"/>
        <v>952077.6</v>
      </c>
      <c r="D633" s="51">
        <f t="shared" si="116"/>
        <v>952077.6</v>
      </c>
      <c r="E633" s="51">
        <v>0</v>
      </c>
      <c r="F633" s="51">
        <v>644059.19999999995</v>
      </c>
      <c r="G633" s="51">
        <v>0</v>
      </c>
      <c r="H633" s="51">
        <v>308018.40000000002</v>
      </c>
      <c r="I633" s="51">
        <v>0</v>
      </c>
      <c r="J633" s="52">
        <v>0</v>
      </c>
      <c r="K633" s="51">
        <v>0</v>
      </c>
      <c r="L633" s="51">
        <v>0</v>
      </c>
      <c r="M633" s="51">
        <v>0</v>
      </c>
      <c r="N633" s="51">
        <v>0</v>
      </c>
      <c r="O633" s="51">
        <v>0</v>
      </c>
      <c r="P633" s="51">
        <v>0</v>
      </c>
      <c r="Q633" s="51">
        <v>0</v>
      </c>
      <c r="R633" s="51">
        <v>0</v>
      </c>
      <c r="S633" s="51">
        <v>0</v>
      </c>
      <c r="T633" s="51">
        <v>0</v>
      </c>
    </row>
    <row r="634" spans="1:20" ht="20.25" customHeight="1" x14ac:dyDescent="0.25">
      <c r="A634" s="74">
        <v>11</v>
      </c>
      <c r="B634" s="50" t="s">
        <v>1028</v>
      </c>
      <c r="C634" s="51">
        <f t="shared" si="115"/>
        <v>731993.59000000008</v>
      </c>
      <c r="D634" s="51">
        <f t="shared" si="116"/>
        <v>731993.59000000008</v>
      </c>
      <c r="E634" s="51">
        <v>0</v>
      </c>
      <c r="F634" s="51">
        <v>0</v>
      </c>
      <c r="G634" s="51">
        <v>188472</v>
      </c>
      <c r="H634" s="51">
        <v>233942.39999999999</v>
      </c>
      <c r="I634" s="51">
        <v>309579.19</v>
      </c>
      <c r="J634" s="52">
        <v>0</v>
      </c>
      <c r="K634" s="51">
        <v>0</v>
      </c>
      <c r="L634" s="51">
        <v>0</v>
      </c>
      <c r="M634" s="51">
        <v>0</v>
      </c>
      <c r="N634" s="51">
        <v>0</v>
      </c>
      <c r="O634" s="51">
        <v>0</v>
      </c>
      <c r="P634" s="51">
        <v>0</v>
      </c>
      <c r="Q634" s="51">
        <v>0</v>
      </c>
      <c r="R634" s="51">
        <v>0</v>
      </c>
      <c r="S634" s="51">
        <v>0</v>
      </c>
      <c r="T634" s="51">
        <v>0</v>
      </c>
    </row>
    <row r="635" spans="1:20" ht="22.5" customHeight="1" x14ac:dyDescent="0.25">
      <c r="A635" s="74">
        <v>12</v>
      </c>
      <c r="B635" s="50" t="s">
        <v>1374</v>
      </c>
      <c r="C635" s="51">
        <f t="shared" si="115"/>
        <v>7463339.1899999995</v>
      </c>
      <c r="D635" s="51">
        <f t="shared" si="116"/>
        <v>0</v>
      </c>
      <c r="E635" s="51">
        <v>0</v>
      </c>
      <c r="F635" s="51">
        <v>0</v>
      </c>
      <c r="G635" s="51">
        <v>0</v>
      </c>
      <c r="H635" s="51">
        <v>0</v>
      </c>
      <c r="I635" s="51">
        <v>0</v>
      </c>
      <c r="J635" s="52">
        <v>0</v>
      </c>
      <c r="K635" s="51">
        <v>0</v>
      </c>
      <c r="L635" s="51">
        <v>5207707.2</v>
      </c>
      <c r="M635" s="51">
        <v>0</v>
      </c>
      <c r="N635" s="51">
        <v>2109361.3199999998</v>
      </c>
      <c r="O635" s="51">
        <v>0</v>
      </c>
      <c r="P635" s="51">
        <v>146270.67000000001</v>
      </c>
      <c r="Q635" s="51">
        <v>0</v>
      </c>
      <c r="R635" s="51">
        <v>0</v>
      </c>
      <c r="S635" s="51">
        <v>0</v>
      </c>
      <c r="T635" s="51">
        <v>0</v>
      </c>
    </row>
    <row r="636" spans="1:20" s="2" customFormat="1" ht="29.25" customHeight="1" x14ac:dyDescent="0.25">
      <c r="A636" s="73" t="s">
        <v>300</v>
      </c>
      <c r="B636" s="73"/>
      <c r="C636" s="47">
        <f>SUM(C637:C648)</f>
        <v>24401861.699999999</v>
      </c>
      <c r="D636" s="47">
        <f t="shared" ref="D636:T636" si="124">SUM(D637:D648)</f>
        <v>7060416.3799999999</v>
      </c>
      <c r="E636" s="47">
        <f t="shared" si="124"/>
        <v>874964.4</v>
      </c>
      <c r="F636" s="47">
        <f t="shared" si="124"/>
        <v>3170382.8</v>
      </c>
      <c r="G636" s="47">
        <f t="shared" si="124"/>
        <v>0</v>
      </c>
      <c r="H636" s="47">
        <f t="shared" si="124"/>
        <v>430113.6</v>
      </c>
      <c r="I636" s="47">
        <f t="shared" si="124"/>
        <v>2584955.58</v>
      </c>
      <c r="J636" s="48">
        <f t="shared" si="124"/>
        <v>0</v>
      </c>
      <c r="K636" s="47">
        <f t="shared" si="124"/>
        <v>0</v>
      </c>
      <c r="L636" s="47">
        <f t="shared" si="124"/>
        <v>14633147.33</v>
      </c>
      <c r="M636" s="47">
        <f t="shared" si="124"/>
        <v>0</v>
      </c>
      <c r="N636" s="47">
        <f t="shared" si="124"/>
        <v>2299063.2000000002</v>
      </c>
      <c r="O636" s="47">
        <f t="shared" si="124"/>
        <v>0</v>
      </c>
      <c r="P636" s="47">
        <f t="shared" si="124"/>
        <v>409234.79000000004</v>
      </c>
      <c r="Q636" s="47">
        <f t="shared" si="124"/>
        <v>0</v>
      </c>
      <c r="R636" s="47">
        <f t="shared" si="124"/>
        <v>0</v>
      </c>
      <c r="S636" s="47">
        <f t="shared" si="124"/>
        <v>0</v>
      </c>
      <c r="T636" s="47">
        <f t="shared" si="124"/>
        <v>0</v>
      </c>
    </row>
    <row r="637" spans="1:20" s="30" customFormat="1" ht="22.5" customHeight="1" x14ac:dyDescent="0.25">
      <c r="A637" s="90">
        <v>1</v>
      </c>
      <c r="B637" s="68" t="s">
        <v>749</v>
      </c>
      <c r="C637" s="51">
        <f t="shared" ref="C637:C638" si="125">D637+K637+L637+M637+N637+O637+P637+Q637+R637+S637+T637</f>
        <v>2299063.2000000002</v>
      </c>
      <c r="D637" s="69">
        <f t="shared" ref="D637:D638" si="126">SUM(E637:I637)</f>
        <v>0</v>
      </c>
      <c r="E637" s="69">
        <v>0</v>
      </c>
      <c r="F637" s="69">
        <v>0</v>
      </c>
      <c r="G637" s="69">
        <v>0</v>
      </c>
      <c r="H637" s="69">
        <v>0</v>
      </c>
      <c r="I637" s="69">
        <v>0</v>
      </c>
      <c r="J637" s="70">
        <v>0</v>
      </c>
      <c r="K637" s="69">
        <v>0</v>
      </c>
      <c r="L637" s="69">
        <v>0</v>
      </c>
      <c r="M637" s="69">
        <v>0</v>
      </c>
      <c r="N637" s="69">
        <v>2299063.2000000002</v>
      </c>
      <c r="O637" s="69">
        <v>0</v>
      </c>
      <c r="P637" s="69">
        <v>0</v>
      </c>
      <c r="Q637" s="69">
        <v>0</v>
      </c>
      <c r="R637" s="69">
        <v>0</v>
      </c>
      <c r="S637" s="69">
        <v>0</v>
      </c>
      <c r="T637" s="69">
        <v>0</v>
      </c>
    </row>
    <row r="638" spans="1:20" s="30" customFormat="1" ht="20.25" customHeight="1" x14ac:dyDescent="0.25">
      <c r="A638" s="90">
        <v>2</v>
      </c>
      <c r="B638" s="68" t="s">
        <v>1375</v>
      </c>
      <c r="C638" s="51">
        <f t="shared" si="125"/>
        <v>208603.53</v>
      </c>
      <c r="D638" s="69">
        <f t="shared" si="126"/>
        <v>0</v>
      </c>
      <c r="E638" s="69">
        <v>0</v>
      </c>
      <c r="F638" s="69">
        <v>0</v>
      </c>
      <c r="G638" s="69">
        <v>0</v>
      </c>
      <c r="H638" s="69">
        <v>0</v>
      </c>
      <c r="I638" s="69">
        <v>0</v>
      </c>
      <c r="J638" s="70">
        <v>0</v>
      </c>
      <c r="K638" s="69">
        <v>0</v>
      </c>
      <c r="L638" s="69">
        <v>0</v>
      </c>
      <c r="M638" s="69">
        <v>0</v>
      </c>
      <c r="N638" s="69">
        <v>0</v>
      </c>
      <c r="O638" s="69">
        <v>0</v>
      </c>
      <c r="P638" s="69">
        <v>208603.53</v>
      </c>
      <c r="Q638" s="69">
        <v>0</v>
      </c>
      <c r="R638" s="69">
        <v>0</v>
      </c>
      <c r="S638" s="69">
        <v>0</v>
      </c>
      <c r="T638" s="69">
        <v>0</v>
      </c>
    </row>
    <row r="639" spans="1:20" ht="22.5" customHeight="1" x14ac:dyDescent="0.25">
      <c r="A639" s="74">
        <v>3</v>
      </c>
      <c r="B639" s="50" t="s">
        <v>589</v>
      </c>
      <c r="C639" s="51">
        <f t="shared" si="115"/>
        <v>1074490.3799999999</v>
      </c>
      <c r="D639" s="51">
        <f t="shared" si="116"/>
        <v>1074490.3799999999</v>
      </c>
      <c r="E639" s="51">
        <v>0</v>
      </c>
      <c r="F639" s="51">
        <v>0</v>
      </c>
      <c r="G639" s="51">
        <v>0</v>
      </c>
      <c r="H639" s="51">
        <v>0</v>
      </c>
      <c r="I639" s="51">
        <v>1074490.3799999999</v>
      </c>
      <c r="J639" s="52">
        <v>0</v>
      </c>
      <c r="K639" s="51">
        <v>0</v>
      </c>
      <c r="L639" s="51">
        <v>0</v>
      </c>
      <c r="M639" s="51">
        <v>0</v>
      </c>
      <c r="N639" s="51">
        <v>0</v>
      </c>
      <c r="O639" s="51">
        <v>0</v>
      </c>
      <c r="P639" s="51">
        <v>0</v>
      </c>
      <c r="Q639" s="51">
        <v>0</v>
      </c>
      <c r="R639" s="51">
        <v>0</v>
      </c>
      <c r="S639" s="51">
        <v>0</v>
      </c>
      <c r="T639" s="51">
        <v>0</v>
      </c>
    </row>
    <row r="640" spans="1:20" ht="22.5" customHeight="1" x14ac:dyDescent="0.25">
      <c r="A640" s="74">
        <v>4</v>
      </c>
      <c r="B640" s="50" t="s">
        <v>591</v>
      </c>
      <c r="C640" s="51">
        <f t="shared" si="115"/>
        <v>2490865.42</v>
      </c>
      <c r="D640" s="51">
        <f t="shared" si="116"/>
        <v>0</v>
      </c>
      <c r="E640" s="51">
        <v>0</v>
      </c>
      <c r="F640" s="51">
        <v>0</v>
      </c>
      <c r="G640" s="51">
        <v>0</v>
      </c>
      <c r="H640" s="51">
        <v>0</v>
      </c>
      <c r="I640" s="51">
        <v>0</v>
      </c>
      <c r="J640" s="52">
        <v>0</v>
      </c>
      <c r="K640" s="51">
        <v>0</v>
      </c>
      <c r="L640" s="51">
        <v>2490865.42</v>
      </c>
      <c r="M640" s="51">
        <v>0</v>
      </c>
      <c r="N640" s="51">
        <v>0</v>
      </c>
      <c r="O640" s="51">
        <v>0</v>
      </c>
      <c r="P640" s="51">
        <v>0</v>
      </c>
      <c r="Q640" s="51">
        <v>0</v>
      </c>
      <c r="R640" s="51">
        <v>0</v>
      </c>
      <c r="S640" s="51">
        <v>0</v>
      </c>
      <c r="T640" s="51">
        <v>0</v>
      </c>
    </row>
    <row r="641" spans="1:20" ht="22.5" customHeight="1" x14ac:dyDescent="0.25">
      <c r="A641" s="90">
        <v>5</v>
      </c>
      <c r="B641" s="50" t="s">
        <v>593</v>
      </c>
      <c r="C641" s="51">
        <f t="shared" si="115"/>
        <v>2698114.65</v>
      </c>
      <c r="D641" s="51">
        <f t="shared" si="116"/>
        <v>0</v>
      </c>
      <c r="E641" s="51">
        <v>0</v>
      </c>
      <c r="F641" s="51">
        <v>0</v>
      </c>
      <c r="G641" s="51">
        <v>0</v>
      </c>
      <c r="H641" s="51">
        <v>0</v>
      </c>
      <c r="I641" s="51">
        <v>0</v>
      </c>
      <c r="J641" s="52">
        <v>0</v>
      </c>
      <c r="K641" s="51">
        <v>0</v>
      </c>
      <c r="L641" s="51">
        <v>2698114.65</v>
      </c>
      <c r="M641" s="51">
        <v>0</v>
      </c>
      <c r="N641" s="51">
        <v>0</v>
      </c>
      <c r="O641" s="51">
        <v>0</v>
      </c>
      <c r="P641" s="51">
        <v>0</v>
      </c>
      <c r="Q641" s="51">
        <v>0</v>
      </c>
      <c r="R641" s="51">
        <v>0</v>
      </c>
      <c r="S641" s="51">
        <v>0</v>
      </c>
      <c r="T641" s="51">
        <v>0</v>
      </c>
    </row>
    <row r="642" spans="1:20" ht="22.5" customHeight="1" x14ac:dyDescent="0.25">
      <c r="A642" s="90">
        <v>6</v>
      </c>
      <c r="B642" s="50" t="s">
        <v>595</v>
      </c>
      <c r="C642" s="51">
        <f t="shared" si="115"/>
        <v>6072193.9699999997</v>
      </c>
      <c r="D642" s="51">
        <f t="shared" si="116"/>
        <v>0</v>
      </c>
      <c r="E642" s="51">
        <v>0</v>
      </c>
      <c r="F642" s="51">
        <v>0</v>
      </c>
      <c r="G642" s="51">
        <v>0</v>
      </c>
      <c r="H642" s="51">
        <v>0</v>
      </c>
      <c r="I642" s="51">
        <v>0</v>
      </c>
      <c r="J642" s="52">
        <v>0</v>
      </c>
      <c r="K642" s="51">
        <v>0</v>
      </c>
      <c r="L642" s="51">
        <v>6072193.9699999997</v>
      </c>
      <c r="M642" s="51">
        <v>0</v>
      </c>
      <c r="N642" s="51">
        <v>0</v>
      </c>
      <c r="O642" s="51">
        <v>0</v>
      </c>
      <c r="P642" s="51">
        <v>0</v>
      </c>
      <c r="Q642" s="51">
        <v>0</v>
      </c>
      <c r="R642" s="51">
        <v>0</v>
      </c>
      <c r="S642" s="51">
        <v>0</v>
      </c>
      <c r="T642" s="51">
        <v>0</v>
      </c>
    </row>
    <row r="643" spans="1:20" s="6" customFormat="1" ht="20.25" customHeight="1" x14ac:dyDescent="0.25">
      <c r="A643" s="74">
        <v>7</v>
      </c>
      <c r="B643" s="68" t="s">
        <v>596</v>
      </c>
      <c r="C643" s="51">
        <f t="shared" si="115"/>
        <v>1728931.15</v>
      </c>
      <c r="D643" s="69">
        <f t="shared" si="116"/>
        <v>0</v>
      </c>
      <c r="E643" s="69">
        <v>0</v>
      </c>
      <c r="F643" s="69">
        <v>0</v>
      </c>
      <c r="G643" s="69">
        <v>0</v>
      </c>
      <c r="H643" s="69">
        <v>0</v>
      </c>
      <c r="I643" s="69">
        <v>0</v>
      </c>
      <c r="J643" s="70">
        <v>0</v>
      </c>
      <c r="K643" s="69">
        <v>0</v>
      </c>
      <c r="L643" s="69">
        <v>1728931.15</v>
      </c>
      <c r="M643" s="69">
        <v>0</v>
      </c>
      <c r="N643" s="69">
        <v>0</v>
      </c>
      <c r="O643" s="69">
        <v>0</v>
      </c>
      <c r="P643" s="69">
        <v>0</v>
      </c>
      <c r="Q643" s="69">
        <v>0</v>
      </c>
      <c r="R643" s="69">
        <v>0</v>
      </c>
      <c r="S643" s="69">
        <v>0</v>
      </c>
      <c r="T643" s="69">
        <v>0</v>
      </c>
    </row>
    <row r="644" spans="1:20" ht="22.5" customHeight="1" x14ac:dyDescent="0.25">
      <c r="A644" s="74">
        <v>8</v>
      </c>
      <c r="B644" s="50" t="s">
        <v>598</v>
      </c>
      <c r="C644" s="51">
        <f t="shared" si="115"/>
        <v>1933641.5999999999</v>
      </c>
      <c r="D644" s="51">
        <f t="shared" si="116"/>
        <v>1933641.5999999999</v>
      </c>
      <c r="E644" s="51">
        <v>0</v>
      </c>
      <c r="F644" s="51">
        <v>1551032.4</v>
      </c>
      <c r="G644" s="51">
        <v>0</v>
      </c>
      <c r="H644" s="51">
        <v>138878.39999999999</v>
      </c>
      <c r="I644" s="51">
        <v>243730.8</v>
      </c>
      <c r="J644" s="52">
        <v>0</v>
      </c>
      <c r="K644" s="51">
        <v>0</v>
      </c>
      <c r="L644" s="51">
        <v>0</v>
      </c>
      <c r="M644" s="51">
        <v>0</v>
      </c>
      <c r="N644" s="51">
        <v>0</v>
      </c>
      <c r="O644" s="51">
        <v>0</v>
      </c>
      <c r="P644" s="51">
        <v>0</v>
      </c>
      <c r="Q644" s="51">
        <v>0</v>
      </c>
      <c r="R644" s="51">
        <v>0</v>
      </c>
      <c r="S644" s="51">
        <v>0</v>
      </c>
      <c r="T644" s="51">
        <v>0</v>
      </c>
    </row>
    <row r="645" spans="1:20" ht="22.5" customHeight="1" x14ac:dyDescent="0.25">
      <c r="A645" s="90">
        <v>9</v>
      </c>
      <c r="B645" s="50" t="s">
        <v>1029</v>
      </c>
      <c r="C645" s="51">
        <f t="shared" si="115"/>
        <v>2328387.1999999997</v>
      </c>
      <c r="D645" s="51">
        <f t="shared" si="116"/>
        <v>2328387.1999999997</v>
      </c>
      <c r="E645" s="51">
        <v>0</v>
      </c>
      <c r="F645" s="51">
        <v>1619350.4</v>
      </c>
      <c r="G645" s="51">
        <v>0</v>
      </c>
      <c r="H645" s="51">
        <v>138878.39999999999</v>
      </c>
      <c r="I645" s="51">
        <v>570158.4</v>
      </c>
      <c r="J645" s="52">
        <v>0</v>
      </c>
      <c r="K645" s="51">
        <v>0</v>
      </c>
      <c r="L645" s="51">
        <v>0</v>
      </c>
      <c r="M645" s="51">
        <v>0</v>
      </c>
      <c r="N645" s="51">
        <v>0</v>
      </c>
      <c r="O645" s="51">
        <v>0</v>
      </c>
      <c r="P645" s="51">
        <v>0</v>
      </c>
      <c r="Q645" s="51">
        <v>0</v>
      </c>
      <c r="R645" s="51">
        <v>0</v>
      </c>
      <c r="S645" s="51">
        <v>0</v>
      </c>
      <c r="T645" s="51">
        <v>0</v>
      </c>
    </row>
    <row r="646" spans="1:20" s="6" customFormat="1" ht="20.25" customHeight="1" x14ac:dyDescent="0.25">
      <c r="A646" s="90">
        <v>10</v>
      </c>
      <c r="B646" s="68" t="s">
        <v>600</v>
      </c>
      <c r="C646" s="51">
        <f t="shared" si="115"/>
        <v>1643042.14</v>
      </c>
      <c r="D646" s="69">
        <f t="shared" si="116"/>
        <v>0</v>
      </c>
      <c r="E646" s="69">
        <v>0</v>
      </c>
      <c r="F646" s="69">
        <v>0</v>
      </c>
      <c r="G646" s="69">
        <v>0</v>
      </c>
      <c r="H646" s="69">
        <v>0</v>
      </c>
      <c r="I646" s="69">
        <v>0</v>
      </c>
      <c r="J646" s="70">
        <v>0</v>
      </c>
      <c r="K646" s="69">
        <v>0</v>
      </c>
      <c r="L646" s="69">
        <v>1643042.14</v>
      </c>
      <c r="M646" s="69">
        <v>0</v>
      </c>
      <c r="N646" s="69">
        <v>0</v>
      </c>
      <c r="O646" s="69">
        <v>0</v>
      </c>
      <c r="P646" s="69">
        <v>0</v>
      </c>
      <c r="Q646" s="69">
        <v>0</v>
      </c>
      <c r="R646" s="69">
        <v>0</v>
      </c>
      <c r="S646" s="69">
        <v>0</v>
      </c>
      <c r="T646" s="69">
        <v>0</v>
      </c>
    </row>
    <row r="647" spans="1:20" s="6" customFormat="1" ht="22.5" customHeight="1" x14ac:dyDescent="0.25">
      <c r="A647" s="74">
        <v>11</v>
      </c>
      <c r="B647" s="68" t="s">
        <v>1376</v>
      </c>
      <c r="C647" s="51">
        <f t="shared" si="115"/>
        <v>1075595.6600000001</v>
      </c>
      <c r="D647" s="69">
        <f t="shared" si="116"/>
        <v>874964.4</v>
      </c>
      <c r="E647" s="69">
        <v>874964.4</v>
      </c>
      <c r="F647" s="69">
        <v>0</v>
      </c>
      <c r="G647" s="69">
        <v>0</v>
      </c>
      <c r="H647" s="69">
        <v>0</v>
      </c>
      <c r="I647" s="69">
        <v>0</v>
      </c>
      <c r="J647" s="70">
        <v>0</v>
      </c>
      <c r="K647" s="69">
        <v>0</v>
      </c>
      <c r="L647" s="69">
        <v>0</v>
      </c>
      <c r="M647" s="69">
        <v>0</v>
      </c>
      <c r="N647" s="69">
        <v>0</v>
      </c>
      <c r="O647" s="69">
        <v>0</v>
      </c>
      <c r="P647" s="69">
        <v>200631.26</v>
      </c>
      <c r="Q647" s="69">
        <v>0</v>
      </c>
      <c r="R647" s="69">
        <v>0</v>
      </c>
      <c r="S647" s="69">
        <v>0</v>
      </c>
      <c r="T647" s="69">
        <v>0</v>
      </c>
    </row>
    <row r="648" spans="1:20" ht="22.5" customHeight="1" x14ac:dyDescent="0.25">
      <c r="A648" s="74">
        <v>12</v>
      </c>
      <c r="B648" s="50" t="s">
        <v>602</v>
      </c>
      <c r="C648" s="51">
        <f t="shared" si="115"/>
        <v>848932.8</v>
      </c>
      <c r="D648" s="51">
        <f t="shared" si="116"/>
        <v>848932.8</v>
      </c>
      <c r="E648" s="51">
        <v>0</v>
      </c>
      <c r="F648" s="51">
        <v>0</v>
      </c>
      <c r="G648" s="51">
        <v>0</v>
      </c>
      <c r="H648" s="51">
        <v>152356.79999999999</v>
      </c>
      <c r="I648" s="51">
        <v>696576</v>
      </c>
      <c r="J648" s="52">
        <v>0</v>
      </c>
      <c r="K648" s="51">
        <v>0</v>
      </c>
      <c r="L648" s="51">
        <v>0</v>
      </c>
      <c r="M648" s="51">
        <v>0</v>
      </c>
      <c r="N648" s="51">
        <v>0</v>
      </c>
      <c r="O648" s="51">
        <v>0</v>
      </c>
      <c r="P648" s="51">
        <v>0</v>
      </c>
      <c r="Q648" s="51">
        <v>0</v>
      </c>
      <c r="R648" s="51">
        <v>0</v>
      </c>
      <c r="S648" s="51">
        <v>0</v>
      </c>
      <c r="T648" s="51">
        <v>0</v>
      </c>
    </row>
    <row r="649" spans="1:20" s="2" customFormat="1" ht="22.5" customHeight="1" x14ac:dyDescent="0.25">
      <c r="A649" s="73" t="s">
        <v>313</v>
      </c>
      <c r="B649" s="73"/>
      <c r="C649" s="47">
        <f>SUM(C650:C657)</f>
        <v>20999466.379999999</v>
      </c>
      <c r="D649" s="47">
        <f t="shared" ref="D649:T649" si="127">SUM(D650:D657)</f>
        <v>815684.4</v>
      </c>
      <c r="E649" s="47">
        <f t="shared" si="127"/>
        <v>0</v>
      </c>
      <c r="F649" s="47">
        <f t="shared" si="127"/>
        <v>0</v>
      </c>
      <c r="G649" s="47">
        <f t="shared" si="127"/>
        <v>0</v>
      </c>
      <c r="H649" s="47">
        <f t="shared" si="127"/>
        <v>352638</v>
      </c>
      <c r="I649" s="47">
        <f t="shared" si="127"/>
        <v>463046.40000000002</v>
      </c>
      <c r="J649" s="48">
        <f t="shared" si="127"/>
        <v>0</v>
      </c>
      <c r="K649" s="47">
        <f t="shared" si="127"/>
        <v>0</v>
      </c>
      <c r="L649" s="47">
        <f t="shared" si="127"/>
        <v>19847777.050000001</v>
      </c>
      <c r="M649" s="47">
        <f t="shared" si="127"/>
        <v>0</v>
      </c>
      <c r="N649" s="47">
        <f t="shared" si="127"/>
        <v>0</v>
      </c>
      <c r="O649" s="47">
        <f t="shared" si="127"/>
        <v>0</v>
      </c>
      <c r="P649" s="47">
        <f t="shared" si="127"/>
        <v>336004.93</v>
      </c>
      <c r="Q649" s="47">
        <f t="shared" si="127"/>
        <v>0</v>
      </c>
      <c r="R649" s="47">
        <f t="shared" si="127"/>
        <v>0</v>
      </c>
      <c r="S649" s="47">
        <f t="shared" si="127"/>
        <v>0</v>
      </c>
      <c r="T649" s="47">
        <f t="shared" si="127"/>
        <v>0</v>
      </c>
    </row>
    <row r="650" spans="1:20" ht="22.5" customHeight="1" x14ac:dyDescent="0.25">
      <c r="A650" s="74">
        <v>1</v>
      </c>
      <c r="B650" s="50" t="s">
        <v>1377</v>
      </c>
      <c r="C650" s="51">
        <f t="shared" si="115"/>
        <v>336004.93</v>
      </c>
      <c r="D650" s="51">
        <f t="shared" si="116"/>
        <v>0</v>
      </c>
      <c r="E650" s="51">
        <v>0</v>
      </c>
      <c r="F650" s="51">
        <v>0</v>
      </c>
      <c r="G650" s="51">
        <v>0</v>
      </c>
      <c r="H650" s="51">
        <v>0</v>
      </c>
      <c r="I650" s="51">
        <v>0</v>
      </c>
      <c r="J650" s="52">
        <v>0</v>
      </c>
      <c r="K650" s="51">
        <v>0</v>
      </c>
      <c r="L650" s="51">
        <v>0</v>
      </c>
      <c r="M650" s="51">
        <v>0</v>
      </c>
      <c r="N650" s="51">
        <v>0</v>
      </c>
      <c r="O650" s="51">
        <v>0</v>
      </c>
      <c r="P650" s="51">
        <v>336004.93</v>
      </c>
      <c r="Q650" s="51">
        <v>0</v>
      </c>
      <c r="R650" s="51">
        <v>0</v>
      </c>
      <c r="S650" s="51">
        <v>0</v>
      </c>
      <c r="T650" s="51">
        <v>0</v>
      </c>
    </row>
    <row r="651" spans="1:20" s="6" customFormat="1" ht="22.5" customHeight="1" x14ac:dyDescent="0.25">
      <c r="A651" s="90">
        <v>2</v>
      </c>
      <c r="B651" s="68" t="s">
        <v>603</v>
      </c>
      <c r="C651" s="51">
        <f t="shared" si="115"/>
        <v>815684.4</v>
      </c>
      <c r="D651" s="69">
        <f t="shared" si="116"/>
        <v>815684.4</v>
      </c>
      <c r="E651" s="69">
        <v>0</v>
      </c>
      <c r="F651" s="69">
        <v>0</v>
      </c>
      <c r="G651" s="69">
        <v>0</v>
      </c>
      <c r="H651" s="69">
        <v>352638</v>
      </c>
      <c r="I651" s="69">
        <v>463046.40000000002</v>
      </c>
      <c r="J651" s="70">
        <v>0</v>
      </c>
      <c r="K651" s="69">
        <v>0</v>
      </c>
      <c r="L651" s="69">
        <v>0</v>
      </c>
      <c r="M651" s="69">
        <v>0</v>
      </c>
      <c r="N651" s="69">
        <v>0</v>
      </c>
      <c r="O651" s="69">
        <v>0</v>
      </c>
      <c r="P651" s="69">
        <v>0</v>
      </c>
      <c r="Q651" s="69">
        <v>0</v>
      </c>
      <c r="R651" s="69">
        <v>0</v>
      </c>
      <c r="S651" s="69">
        <v>0</v>
      </c>
      <c r="T651" s="69">
        <v>0</v>
      </c>
    </row>
    <row r="652" spans="1:20" ht="22.5" customHeight="1" x14ac:dyDescent="0.25">
      <c r="A652" s="74">
        <v>3</v>
      </c>
      <c r="B652" s="50" t="s">
        <v>604</v>
      </c>
      <c r="C652" s="51">
        <f t="shared" si="115"/>
        <v>3195274.76</v>
      </c>
      <c r="D652" s="51">
        <f t="shared" si="116"/>
        <v>0</v>
      </c>
      <c r="E652" s="51">
        <v>0</v>
      </c>
      <c r="F652" s="51">
        <v>0</v>
      </c>
      <c r="G652" s="51">
        <v>0</v>
      </c>
      <c r="H652" s="51">
        <v>0</v>
      </c>
      <c r="I652" s="51">
        <v>0</v>
      </c>
      <c r="J652" s="52">
        <v>0</v>
      </c>
      <c r="K652" s="51">
        <v>0</v>
      </c>
      <c r="L652" s="51">
        <v>3195274.76</v>
      </c>
      <c r="M652" s="51">
        <v>0</v>
      </c>
      <c r="N652" s="51">
        <v>0</v>
      </c>
      <c r="O652" s="51">
        <v>0</v>
      </c>
      <c r="P652" s="51">
        <v>0</v>
      </c>
      <c r="Q652" s="51">
        <v>0</v>
      </c>
      <c r="R652" s="51">
        <v>0</v>
      </c>
      <c r="S652" s="51">
        <v>0</v>
      </c>
      <c r="T652" s="51">
        <v>0</v>
      </c>
    </row>
    <row r="653" spans="1:20" ht="22.5" customHeight="1" x14ac:dyDescent="0.25">
      <c r="A653" s="90">
        <v>4</v>
      </c>
      <c r="B653" s="50" t="s">
        <v>605</v>
      </c>
      <c r="C653" s="51">
        <f t="shared" si="115"/>
        <v>3611535.82</v>
      </c>
      <c r="D653" s="51">
        <f t="shared" si="116"/>
        <v>0</v>
      </c>
      <c r="E653" s="51">
        <v>0</v>
      </c>
      <c r="F653" s="51">
        <v>0</v>
      </c>
      <c r="G653" s="51">
        <v>0</v>
      </c>
      <c r="H653" s="51">
        <v>0</v>
      </c>
      <c r="I653" s="51">
        <v>0</v>
      </c>
      <c r="J653" s="52">
        <v>0</v>
      </c>
      <c r="K653" s="51">
        <v>0</v>
      </c>
      <c r="L653" s="51">
        <v>3611535.82</v>
      </c>
      <c r="M653" s="51">
        <v>0</v>
      </c>
      <c r="N653" s="51">
        <v>0</v>
      </c>
      <c r="O653" s="51">
        <v>0</v>
      </c>
      <c r="P653" s="51">
        <v>0</v>
      </c>
      <c r="Q653" s="51">
        <v>0</v>
      </c>
      <c r="R653" s="51">
        <v>0</v>
      </c>
      <c r="S653" s="51">
        <v>0</v>
      </c>
      <c r="T653" s="51">
        <v>0</v>
      </c>
    </row>
    <row r="654" spans="1:20" ht="22.5" customHeight="1" x14ac:dyDescent="0.25">
      <c r="A654" s="74">
        <v>5</v>
      </c>
      <c r="B654" s="50" t="s">
        <v>606</v>
      </c>
      <c r="C654" s="51">
        <f t="shared" si="115"/>
        <v>2921564.7</v>
      </c>
      <c r="D654" s="51">
        <f t="shared" si="116"/>
        <v>0</v>
      </c>
      <c r="E654" s="51">
        <v>0</v>
      </c>
      <c r="F654" s="51">
        <v>0</v>
      </c>
      <c r="G654" s="51">
        <v>0</v>
      </c>
      <c r="H654" s="51">
        <v>0</v>
      </c>
      <c r="I654" s="51">
        <v>0</v>
      </c>
      <c r="J654" s="52">
        <v>0</v>
      </c>
      <c r="K654" s="51">
        <v>0</v>
      </c>
      <c r="L654" s="51">
        <v>2921564.7</v>
      </c>
      <c r="M654" s="51">
        <v>0</v>
      </c>
      <c r="N654" s="51">
        <v>0</v>
      </c>
      <c r="O654" s="51">
        <v>0</v>
      </c>
      <c r="P654" s="51">
        <v>0</v>
      </c>
      <c r="Q654" s="51">
        <v>0</v>
      </c>
      <c r="R654" s="51">
        <v>0</v>
      </c>
      <c r="S654" s="51">
        <v>0</v>
      </c>
      <c r="T654" s="51">
        <v>0</v>
      </c>
    </row>
    <row r="655" spans="1:20" ht="22.5" customHeight="1" x14ac:dyDescent="0.25">
      <c r="A655" s="90">
        <v>6</v>
      </c>
      <c r="B655" s="50" t="s">
        <v>607</v>
      </c>
      <c r="C655" s="51">
        <f t="shared" si="115"/>
        <v>3043062.63</v>
      </c>
      <c r="D655" s="51">
        <f t="shared" si="116"/>
        <v>0</v>
      </c>
      <c r="E655" s="51">
        <v>0</v>
      </c>
      <c r="F655" s="51">
        <v>0</v>
      </c>
      <c r="G655" s="51">
        <v>0</v>
      </c>
      <c r="H655" s="51">
        <v>0</v>
      </c>
      <c r="I655" s="51">
        <v>0</v>
      </c>
      <c r="J655" s="52">
        <v>0</v>
      </c>
      <c r="K655" s="51">
        <v>0</v>
      </c>
      <c r="L655" s="51">
        <v>3043062.63</v>
      </c>
      <c r="M655" s="51">
        <v>0</v>
      </c>
      <c r="N655" s="51">
        <v>0</v>
      </c>
      <c r="O655" s="51">
        <v>0</v>
      </c>
      <c r="P655" s="51">
        <v>0</v>
      </c>
      <c r="Q655" s="51">
        <v>0</v>
      </c>
      <c r="R655" s="51">
        <v>0</v>
      </c>
      <c r="S655" s="51">
        <v>0</v>
      </c>
      <c r="T655" s="51">
        <v>0</v>
      </c>
    </row>
    <row r="656" spans="1:20" ht="22.5" customHeight="1" x14ac:dyDescent="0.25">
      <c r="A656" s="74">
        <v>7</v>
      </c>
      <c r="B656" s="50" t="s">
        <v>608</v>
      </c>
      <c r="C656" s="51">
        <f t="shared" si="115"/>
        <v>3519551.69</v>
      </c>
      <c r="D656" s="51">
        <f t="shared" si="116"/>
        <v>0</v>
      </c>
      <c r="E656" s="51">
        <v>0</v>
      </c>
      <c r="F656" s="51">
        <v>0</v>
      </c>
      <c r="G656" s="51">
        <v>0</v>
      </c>
      <c r="H656" s="51">
        <v>0</v>
      </c>
      <c r="I656" s="51">
        <v>0</v>
      </c>
      <c r="J656" s="52">
        <v>0</v>
      </c>
      <c r="K656" s="51">
        <v>0</v>
      </c>
      <c r="L656" s="51">
        <v>3519551.69</v>
      </c>
      <c r="M656" s="51">
        <v>0</v>
      </c>
      <c r="N656" s="51">
        <v>0</v>
      </c>
      <c r="O656" s="51">
        <v>0</v>
      </c>
      <c r="P656" s="51">
        <v>0</v>
      </c>
      <c r="Q656" s="51">
        <v>0</v>
      </c>
      <c r="R656" s="51">
        <v>0</v>
      </c>
      <c r="S656" s="51">
        <v>0</v>
      </c>
      <c r="T656" s="51">
        <v>0</v>
      </c>
    </row>
    <row r="657" spans="1:20" ht="22.5" customHeight="1" x14ac:dyDescent="0.25">
      <c r="A657" s="90">
        <v>8</v>
      </c>
      <c r="B657" s="50" t="s">
        <v>609</v>
      </c>
      <c r="C657" s="51">
        <f t="shared" si="115"/>
        <v>3556787.45</v>
      </c>
      <c r="D657" s="51">
        <f t="shared" si="116"/>
        <v>0</v>
      </c>
      <c r="E657" s="51">
        <v>0</v>
      </c>
      <c r="F657" s="51">
        <v>0</v>
      </c>
      <c r="G657" s="51">
        <v>0</v>
      </c>
      <c r="H657" s="51">
        <v>0</v>
      </c>
      <c r="I657" s="51">
        <v>0</v>
      </c>
      <c r="J657" s="52">
        <v>0</v>
      </c>
      <c r="K657" s="51">
        <v>0</v>
      </c>
      <c r="L657" s="51">
        <v>3556787.45</v>
      </c>
      <c r="M657" s="51">
        <v>0</v>
      </c>
      <c r="N657" s="51">
        <v>0</v>
      </c>
      <c r="O657" s="51">
        <v>0</v>
      </c>
      <c r="P657" s="51">
        <v>0</v>
      </c>
      <c r="Q657" s="51">
        <v>0</v>
      </c>
      <c r="R657" s="51">
        <v>0</v>
      </c>
      <c r="S657" s="51">
        <v>0</v>
      </c>
      <c r="T657" s="51">
        <v>0</v>
      </c>
    </row>
    <row r="658" spans="1:20" s="2" customFormat="1" ht="27" customHeight="1" x14ac:dyDescent="0.25">
      <c r="A658" s="73" t="s">
        <v>315</v>
      </c>
      <c r="B658" s="73"/>
      <c r="C658" s="47">
        <f>C659</f>
        <v>2915066.67</v>
      </c>
      <c r="D658" s="47">
        <f t="shared" ref="D658:T658" si="128">D659</f>
        <v>0</v>
      </c>
      <c r="E658" s="47">
        <f t="shared" si="128"/>
        <v>0</v>
      </c>
      <c r="F658" s="47">
        <f t="shared" si="128"/>
        <v>0</v>
      </c>
      <c r="G658" s="47">
        <f t="shared" si="128"/>
        <v>0</v>
      </c>
      <c r="H658" s="47">
        <f t="shared" si="128"/>
        <v>0</v>
      </c>
      <c r="I658" s="47">
        <f t="shared" si="128"/>
        <v>0</v>
      </c>
      <c r="J658" s="48">
        <f t="shared" si="128"/>
        <v>0</v>
      </c>
      <c r="K658" s="47">
        <f t="shared" si="128"/>
        <v>0</v>
      </c>
      <c r="L658" s="47">
        <f t="shared" si="128"/>
        <v>2915066.67</v>
      </c>
      <c r="M658" s="47">
        <f t="shared" si="128"/>
        <v>0</v>
      </c>
      <c r="N658" s="47">
        <f t="shared" si="128"/>
        <v>0</v>
      </c>
      <c r="O658" s="47">
        <f t="shared" si="128"/>
        <v>0</v>
      </c>
      <c r="P658" s="47">
        <f t="shared" si="128"/>
        <v>0</v>
      </c>
      <c r="Q658" s="47">
        <f t="shared" si="128"/>
        <v>0</v>
      </c>
      <c r="R658" s="47">
        <f t="shared" si="128"/>
        <v>0</v>
      </c>
      <c r="S658" s="47">
        <f t="shared" si="128"/>
        <v>0</v>
      </c>
      <c r="T658" s="47">
        <f t="shared" si="128"/>
        <v>0</v>
      </c>
    </row>
    <row r="659" spans="1:20" ht="21.75" customHeight="1" x14ac:dyDescent="0.25">
      <c r="A659" s="74">
        <v>1</v>
      </c>
      <c r="B659" s="50" t="s">
        <v>316</v>
      </c>
      <c r="C659" s="51">
        <f t="shared" si="115"/>
        <v>2915066.67</v>
      </c>
      <c r="D659" s="51">
        <f t="shared" si="116"/>
        <v>0</v>
      </c>
      <c r="E659" s="51">
        <v>0</v>
      </c>
      <c r="F659" s="51">
        <v>0</v>
      </c>
      <c r="G659" s="51">
        <v>0</v>
      </c>
      <c r="H659" s="51">
        <v>0</v>
      </c>
      <c r="I659" s="51">
        <v>0</v>
      </c>
      <c r="J659" s="52">
        <v>0</v>
      </c>
      <c r="K659" s="51">
        <v>0</v>
      </c>
      <c r="L659" s="51">
        <v>2915066.67</v>
      </c>
      <c r="M659" s="51">
        <v>0</v>
      </c>
      <c r="N659" s="51">
        <v>0</v>
      </c>
      <c r="O659" s="51">
        <v>0</v>
      </c>
      <c r="P659" s="51">
        <v>0</v>
      </c>
      <c r="Q659" s="51">
        <v>0</v>
      </c>
      <c r="R659" s="51">
        <v>0</v>
      </c>
      <c r="S659" s="51">
        <v>0</v>
      </c>
      <c r="T659" s="51">
        <v>0</v>
      </c>
    </row>
    <row r="660" spans="1:20" s="2" customFormat="1" ht="22.5" customHeight="1" x14ac:dyDescent="0.25">
      <c r="A660" s="73" t="s">
        <v>610</v>
      </c>
      <c r="B660" s="73"/>
      <c r="C660" s="47">
        <f>SUM(C661:C662)</f>
        <v>2494154.91</v>
      </c>
      <c r="D660" s="47">
        <f t="shared" ref="D660:T660" si="129">SUM(D661:D662)</f>
        <v>2286732</v>
      </c>
      <c r="E660" s="47">
        <f t="shared" si="129"/>
        <v>2286732</v>
      </c>
      <c r="F660" s="47">
        <f t="shared" si="129"/>
        <v>0</v>
      </c>
      <c r="G660" s="47">
        <f t="shared" si="129"/>
        <v>0</v>
      </c>
      <c r="H660" s="47">
        <f t="shared" si="129"/>
        <v>0</v>
      </c>
      <c r="I660" s="47">
        <f t="shared" si="129"/>
        <v>0</v>
      </c>
      <c r="J660" s="48">
        <f t="shared" si="129"/>
        <v>0</v>
      </c>
      <c r="K660" s="47">
        <f t="shared" si="129"/>
        <v>0</v>
      </c>
      <c r="L660" s="47">
        <f t="shared" si="129"/>
        <v>0</v>
      </c>
      <c r="M660" s="47">
        <f t="shared" si="129"/>
        <v>0</v>
      </c>
      <c r="N660" s="47">
        <f t="shared" si="129"/>
        <v>0</v>
      </c>
      <c r="O660" s="47">
        <f t="shared" si="129"/>
        <v>0</v>
      </c>
      <c r="P660" s="47">
        <f t="shared" si="129"/>
        <v>207422.91</v>
      </c>
      <c r="Q660" s="47">
        <f t="shared" si="129"/>
        <v>0</v>
      </c>
      <c r="R660" s="47">
        <f t="shared" si="129"/>
        <v>0</v>
      </c>
      <c r="S660" s="47">
        <f t="shared" si="129"/>
        <v>0</v>
      </c>
      <c r="T660" s="47">
        <f t="shared" si="129"/>
        <v>0</v>
      </c>
    </row>
    <row r="661" spans="1:20" ht="22.5" customHeight="1" x14ac:dyDescent="0.25">
      <c r="A661" s="74">
        <v>1</v>
      </c>
      <c r="B661" s="50" t="s">
        <v>1378</v>
      </c>
      <c r="C661" s="51">
        <f t="shared" si="115"/>
        <v>207422.91</v>
      </c>
      <c r="D661" s="51">
        <f t="shared" ref="D661:D662" si="130">SUM(E661:I661)</f>
        <v>0</v>
      </c>
      <c r="E661" s="51">
        <v>0</v>
      </c>
      <c r="F661" s="51">
        <v>0</v>
      </c>
      <c r="G661" s="51">
        <v>0</v>
      </c>
      <c r="H661" s="51">
        <v>0</v>
      </c>
      <c r="I661" s="51">
        <v>0</v>
      </c>
      <c r="J661" s="52">
        <v>0</v>
      </c>
      <c r="K661" s="51">
        <v>0</v>
      </c>
      <c r="L661" s="69">
        <v>0</v>
      </c>
      <c r="M661" s="51">
        <v>0</v>
      </c>
      <c r="N661" s="51">
        <v>0</v>
      </c>
      <c r="O661" s="51">
        <v>0</v>
      </c>
      <c r="P661" s="51">
        <v>207422.91</v>
      </c>
      <c r="Q661" s="51">
        <v>0</v>
      </c>
      <c r="R661" s="51">
        <v>0</v>
      </c>
      <c r="S661" s="51">
        <v>0</v>
      </c>
      <c r="T661" s="51">
        <v>0</v>
      </c>
    </row>
    <row r="662" spans="1:20" ht="22.5" customHeight="1" x14ac:dyDescent="0.25">
      <c r="A662" s="74">
        <v>2</v>
      </c>
      <c r="B662" s="50" t="s">
        <v>612</v>
      </c>
      <c r="C662" s="51">
        <f t="shared" si="115"/>
        <v>2286732</v>
      </c>
      <c r="D662" s="51">
        <f t="shared" si="130"/>
        <v>2286732</v>
      </c>
      <c r="E662" s="51">
        <v>2286732</v>
      </c>
      <c r="F662" s="51">
        <v>0</v>
      </c>
      <c r="G662" s="51">
        <v>0</v>
      </c>
      <c r="H662" s="51">
        <v>0</v>
      </c>
      <c r="I662" s="51">
        <v>0</v>
      </c>
      <c r="J662" s="52">
        <v>0</v>
      </c>
      <c r="K662" s="51">
        <v>0</v>
      </c>
      <c r="L662" s="51">
        <v>0</v>
      </c>
      <c r="M662" s="51">
        <v>0</v>
      </c>
      <c r="N662" s="51">
        <v>0</v>
      </c>
      <c r="O662" s="51">
        <v>0</v>
      </c>
      <c r="P662" s="51">
        <v>0</v>
      </c>
      <c r="Q662" s="51">
        <v>0</v>
      </c>
      <c r="R662" s="51">
        <v>0</v>
      </c>
      <c r="S662" s="51">
        <v>0</v>
      </c>
      <c r="T662" s="51">
        <v>0</v>
      </c>
    </row>
    <row r="663" spans="1:20" s="2" customFormat="1" ht="24" customHeight="1" x14ac:dyDescent="0.25">
      <c r="A663" s="73" t="s">
        <v>321</v>
      </c>
      <c r="B663" s="73"/>
      <c r="C663" s="47">
        <f t="shared" ref="C663:C664" si="131">C664</f>
        <v>1925128.06</v>
      </c>
      <c r="D663" s="47">
        <f t="shared" ref="D663:T664" si="132">D664</f>
        <v>378752.4</v>
      </c>
      <c r="E663" s="47">
        <f t="shared" si="132"/>
        <v>0</v>
      </c>
      <c r="F663" s="47">
        <f t="shared" si="132"/>
        <v>0</v>
      </c>
      <c r="G663" s="47">
        <f t="shared" si="132"/>
        <v>0</v>
      </c>
      <c r="H663" s="47">
        <f t="shared" si="132"/>
        <v>378752.4</v>
      </c>
      <c r="I663" s="47">
        <f t="shared" si="132"/>
        <v>0</v>
      </c>
      <c r="J663" s="48">
        <f t="shared" si="132"/>
        <v>0</v>
      </c>
      <c r="K663" s="47">
        <f t="shared" si="132"/>
        <v>0</v>
      </c>
      <c r="L663" s="47">
        <f t="shared" si="132"/>
        <v>0</v>
      </c>
      <c r="M663" s="47">
        <f t="shared" si="132"/>
        <v>0</v>
      </c>
      <c r="N663" s="47">
        <f t="shared" si="132"/>
        <v>1546375.66</v>
      </c>
      <c r="O663" s="47">
        <f t="shared" si="132"/>
        <v>0</v>
      </c>
      <c r="P663" s="47">
        <f t="shared" si="132"/>
        <v>0</v>
      </c>
      <c r="Q663" s="47">
        <f t="shared" si="132"/>
        <v>0</v>
      </c>
      <c r="R663" s="47">
        <f t="shared" si="132"/>
        <v>0</v>
      </c>
      <c r="S663" s="47">
        <f t="shared" si="132"/>
        <v>0</v>
      </c>
      <c r="T663" s="47">
        <f t="shared" si="132"/>
        <v>0</v>
      </c>
    </row>
    <row r="664" spans="1:20" s="2" customFormat="1" ht="22.5" customHeight="1" x14ac:dyDescent="0.25">
      <c r="A664" s="73" t="s">
        <v>322</v>
      </c>
      <c r="B664" s="73"/>
      <c r="C664" s="47">
        <f t="shared" si="131"/>
        <v>1925128.06</v>
      </c>
      <c r="D664" s="47">
        <f t="shared" si="132"/>
        <v>378752.4</v>
      </c>
      <c r="E664" s="47">
        <f t="shared" si="132"/>
        <v>0</v>
      </c>
      <c r="F664" s="47">
        <f t="shared" si="132"/>
        <v>0</v>
      </c>
      <c r="G664" s="47">
        <f t="shared" si="132"/>
        <v>0</v>
      </c>
      <c r="H664" s="47">
        <f t="shared" si="132"/>
        <v>378752.4</v>
      </c>
      <c r="I664" s="47">
        <f t="shared" si="132"/>
        <v>0</v>
      </c>
      <c r="J664" s="48">
        <f t="shared" si="132"/>
        <v>0</v>
      </c>
      <c r="K664" s="47">
        <f t="shared" si="132"/>
        <v>0</v>
      </c>
      <c r="L664" s="47">
        <f t="shared" si="132"/>
        <v>0</v>
      </c>
      <c r="M664" s="47">
        <f t="shared" si="132"/>
        <v>0</v>
      </c>
      <c r="N664" s="47">
        <f t="shared" si="132"/>
        <v>1546375.66</v>
      </c>
      <c r="O664" s="47">
        <f t="shared" si="132"/>
        <v>0</v>
      </c>
      <c r="P664" s="47">
        <f t="shared" si="132"/>
        <v>0</v>
      </c>
      <c r="Q664" s="47">
        <f t="shared" si="132"/>
        <v>0</v>
      </c>
      <c r="R664" s="47">
        <f t="shared" si="132"/>
        <v>0</v>
      </c>
      <c r="S664" s="47">
        <f t="shared" si="132"/>
        <v>0</v>
      </c>
      <c r="T664" s="47">
        <f t="shared" si="132"/>
        <v>0</v>
      </c>
    </row>
    <row r="665" spans="1:20" ht="21.75" customHeight="1" x14ac:dyDescent="0.25">
      <c r="A665" s="74">
        <v>1</v>
      </c>
      <c r="B665" s="50" t="s">
        <v>1030</v>
      </c>
      <c r="C665" s="51">
        <f t="shared" si="115"/>
        <v>1925128.06</v>
      </c>
      <c r="D665" s="51">
        <f t="shared" si="116"/>
        <v>378752.4</v>
      </c>
      <c r="E665" s="51">
        <v>0</v>
      </c>
      <c r="F665" s="51">
        <v>0</v>
      </c>
      <c r="G665" s="51">
        <v>0</v>
      </c>
      <c r="H665" s="51">
        <v>378752.4</v>
      </c>
      <c r="I665" s="51">
        <v>0</v>
      </c>
      <c r="J665" s="52">
        <v>0</v>
      </c>
      <c r="K665" s="51">
        <v>0</v>
      </c>
      <c r="L665" s="51">
        <v>0</v>
      </c>
      <c r="M665" s="51">
        <v>0</v>
      </c>
      <c r="N665" s="51">
        <v>1546375.66</v>
      </c>
      <c r="O665" s="51">
        <v>0</v>
      </c>
      <c r="P665" s="51">
        <v>0</v>
      </c>
      <c r="Q665" s="51">
        <v>0</v>
      </c>
      <c r="R665" s="51">
        <v>0</v>
      </c>
      <c r="S665" s="51">
        <v>0</v>
      </c>
      <c r="T665" s="51">
        <v>0</v>
      </c>
    </row>
    <row r="666" spans="1:20" s="2" customFormat="1" ht="23.25" customHeight="1" x14ac:dyDescent="0.25">
      <c r="A666" s="73" t="s">
        <v>327</v>
      </c>
      <c r="B666" s="73"/>
      <c r="C666" s="47">
        <f>C667+C695</f>
        <v>70476050.099999994</v>
      </c>
      <c r="D666" s="47">
        <f>D667+D695</f>
        <v>39339991.210000001</v>
      </c>
      <c r="E666" s="47">
        <f>E667+E695</f>
        <v>5131357.08</v>
      </c>
      <c r="F666" s="47">
        <f>F667+F695</f>
        <v>28149059.52</v>
      </c>
      <c r="G666" s="47">
        <f>G667+G695</f>
        <v>1577855.41</v>
      </c>
      <c r="H666" s="47">
        <f>H667+H695</f>
        <v>2434746</v>
      </c>
      <c r="I666" s="47">
        <f>I667+I695</f>
        <v>2046973.2</v>
      </c>
      <c r="J666" s="48">
        <f>J667+J695</f>
        <v>0</v>
      </c>
      <c r="K666" s="47">
        <f>K667+K695</f>
        <v>0</v>
      </c>
      <c r="L666" s="47">
        <f>L667+L695</f>
        <v>12587181.419999998</v>
      </c>
      <c r="M666" s="47">
        <f>M667+M695</f>
        <v>0</v>
      </c>
      <c r="N666" s="47">
        <f>N667+N695</f>
        <v>16137968.940000001</v>
      </c>
      <c r="O666" s="47">
        <f>O667+O695</f>
        <v>761458.8</v>
      </c>
      <c r="P666" s="47">
        <f>P667+P695</f>
        <v>1649449.73</v>
      </c>
      <c r="Q666" s="47">
        <f>Q667+Q695</f>
        <v>0</v>
      </c>
      <c r="R666" s="47">
        <f>R667+R695</f>
        <v>0</v>
      </c>
      <c r="S666" s="47">
        <f>S667+S695</f>
        <v>0</v>
      </c>
      <c r="T666" s="47">
        <f>T667+T695</f>
        <v>0</v>
      </c>
    </row>
    <row r="667" spans="1:20" s="2" customFormat="1" ht="22.5" customHeight="1" x14ac:dyDescent="0.25">
      <c r="A667" s="73" t="s">
        <v>328</v>
      </c>
      <c r="B667" s="73"/>
      <c r="C667" s="47">
        <f>SUM(C668:C694)</f>
        <v>58786240.61999999</v>
      </c>
      <c r="D667" s="47">
        <f>SUM(D668:D694)</f>
        <v>35299404.009999998</v>
      </c>
      <c r="E667" s="47">
        <f>SUM(E668:E694)</f>
        <v>4897354.58</v>
      </c>
      <c r="F667" s="47">
        <f>SUM(F668:F694)</f>
        <v>25947233.620000001</v>
      </c>
      <c r="G667" s="47">
        <f>SUM(G668:G694)</f>
        <v>1225265.4099999999</v>
      </c>
      <c r="H667" s="47">
        <f>SUM(H668:H694)</f>
        <v>2075120.4</v>
      </c>
      <c r="I667" s="47">
        <f>SUM(I668:I694)</f>
        <v>1154430</v>
      </c>
      <c r="J667" s="48">
        <f>SUM(J668:J694)</f>
        <v>0</v>
      </c>
      <c r="K667" s="47">
        <f>SUM(K668:K694)</f>
        <v>0</v>
      </c>
      <c r="L667" s="47">
        <f>SUM(L668:L694)</f>
        <v>10079122.149999999</v>
      </c>
      <c r="M667" s="47">
        <f>SUM(M668:M694)</f>
        <v>0</v>
      </c>
      <c r="N667" s="47">
        <f>SUM(N668:N694)</f>
        <v>11423386.66</v>
      </c>
      <c r="O667" s="47">
        <f>SUM(O668:O694)</f>
        <v>761458.8</v>
      </c>
      <c r="P667" s="47">
        <f>SUM(P668:P694)</f>
        <v>1222869</v>
      </c>
      <c r="Q667" s="47">
        <f>SUM(Q668:Q694)</f>
        <v>0</v>
      </c>
      <c r="R667" s="47">
        <f>SUM(R668:R694)</f>
        <v>0</v>
      </c>
      <c r="S667" s="47">
        <f>SUM(S668:S694)</f>
        <v>0</v>
      </c>
      <c r="T667" s="47">
        <f>SUM(T668:T694)</f>
        <v>0</v>
      </c>
    </row>
    <row r="668" spans="1:20" s="7" customFormat="1" ht="21" customHeight="1" x14ac:dyDescent="0.25">
      <c r="A668" s="74">
        <v>1</v>
      </c>
      <c r="B668" s="50" t="s">
        <v>1097</v>
      </c>
      <c r="C668" s="51">
        <f t="shared" ref="C668" si="133">D668+K668+L668+M668+N668+O668+P668+Q668+R668+S668+T668</f>
        <v>1063970.08</v>
      </c>
      <c r="D668" s="51">
        <f t="shared" ref="D668" si="134">SUM(E668:I668)</f>
        <v>1063970.08</v>
      </c>
      <c r="E668" s="51">
        <v>0</v>
      </c>
      <c r="F668" s="51">
        <v>1063970.08</v>
      </c>
      <c r="G668" s="51">
        <v>0</v>
      </c>
      <c r="H668" s="51">
        <v>0</v>
      </c>
      <c r="I668" s="51">
        <v>0</v>
      </c>
      <c r="J668" s="52">
        <v>0</v>
      </c>
      <c r="K668" s="51">
        <v>0</v>
      </c>
      <c r="L668" s="51">
        <v>0</v>
      </c>
      <c r="M668" s="51">
        <v>0</v>
      </c>
      <c r="N668" s="51">
        <v>0</v>
      </c>
      <c r="O668" s="51">
        <v>0</v>
      </c>
      <c r="P668" s="51">
        <v>0</v>
      </c>
      <c r="Q668" s="51">
        <v>0</v>
      </c>
      <c r="R668" s="51">
        <v>0</v>
      </c>
      <c r="S668" s="51">
        <v>0</v>
      </c>
      <c r="T668" s="51">
        <v>0</v>
      </c>
    </row>
    <row r="669" spans="1:20" s="7" customFormat="1" ht="21" customHeight="1" x14ac:dyDescent="0.25">
      <c r="A669" s="74">
        <v>2</v>
      </c>
      <c r="B669" s="50" t="s">
        <v>1098</v>
      </c>
      <c r="C669" s="51">
        <f t="shared" ref="C669" si="135">D669+K669+L669+M669+N669+O669+P669+Q669+R669+S669+T669</f>
        <v>958790.32</v>
      </c>
      <c r="D669" s="51">
        <f t="shared" ref="D669" si="136">SUM(E669:I669)</f>
        <v>958790.32</v>
      </c>
      <c r="E669" s="51">
        <v>0</v>
      </c>
      <c r="F669" s="51">
        <v>958790.32</v>
      </c>
      <c r="G669" s="51">
        <v>0</v>
      </c>
      <c r="H669" s="51">
        <v>0</v>
      </c>
      <c r="I669" s="51">
        <v>0</v>
      </c>
      <c r="J669" s="52">
        <v>0</v>
      </c>
      <c r="K669" s="51">
        <v>0</v>
      </c>
      <c r="L669" s="51">
        <v>0</v>
      </c>
      <c r="M669" s="51">
        <v>0</v>
      </c>
      <c r="N669" s="51">
        <v>0</v>
      </c>
      <c r="O669" s="51">
        <v>0</v>
      </c>
      <c r="P669" s="51">
        <v>0</v>
      </c>
      <c r="Q669" s="51">
        <v>0</v>
      </c>
      <c r="R669" s="51">
        <v>0</v>
      </c>
      <c r="S669" s="51">
        <v>0</v>
      </c>
      <c r="T669" s="51">
        <v>0</v>
      </c>
    </row>
    <row r="670" spans="1:20" s="7" customFormat="1" ht="21" customHeight="1" x14ac:dyDescent="0.25">
      <c r="A670" s="74">
        <v>3</v>
      </c>
      <c r="B670" s="50" t="s">
        <v>1099</v>
      </c>
      <c r="C670" s="51">
        <f t="shared" ref="C670:C671" si="137">D670+K670+L670+M670+N670+O670+P670+Q670+R670+S670+T670</f>
        <v>954325.5</v>
      </c>
      <c r="D670" s="51">
        <f t="shared" ref="D670:D671" si="138">SUM(E670:I670)</f>
        <v>954325.5</v>
      </c>
      <c r="E670" s="51">
        <v>0</v>
      </c>
      <c r="F670" s="51">
        <v>954325.5</v>
      </c>
      <c r="G670" s="51">
        <v>0</v>
      </c>
      <c r="H670" s="51">
        <v>0</v>
      </c>
      <c r="I670" s="51">
        <v>0</v>
      </c>
      <c r="J670" s="52">
        <v>0</v>
      </c>
      <c r="K670" s="51">
        <v>0</v>
      </c>
      <c r="L670" s="51">
        <v>0</v>
      </c>
      <c r="M670" s="51">
        <v>0</v>
      </c>
      <c r="N670" s="51">
        <v>0</v>
      </c>
      <c r="O670" s="51">
        <v>0</v>
      </c>
      <c r="P670" s="51">
        <v>0</v>
      </c>
      <c r="Q670" s="51">
        <v>0</v>
      </c>
      <c r="R670" s="51">
        <v>0</v>
      </c>
      <c r="S670" s="51">
        <v>0</v>
      </c>
      <c r="T670" s="51">
        <v>0</v>
      </c>
    </row>
    <row r="671" spans="1:20" s="7" customFormat="1" ht="21" customHeight="1" x14ac:dyDescent="0.25">
      <c r="A671" s="74">
        <v>4</v>
      </c>
      <c r="B671" s="50" t="s">
        <v>1100</v>
      </c>
      <c r="C671" s="51">
        <f t="shared" si="137"/>
        <v>1116852.6399999999</v>
      </c>
      <c r="D671" s="51">
        <f t="shared" si="138"/>
        <v>1116852.6399999999</v>
      </c>
      <c r="E671" s="51">
        <v>0</v>
      </c>
      <c r="F671" s="51">
        <v>1116852.6399999999</v>
      </c>
      <c r="G671" s="51">
        <v>0</v>
      </c>
      <c r="H671" s="51">
        <v>0</v>
      </c>
      <c r="I671" s="51">
        <v>0</v>
      </c>
      <c r="J671" s="52">
        <v>0</v>
      </c>
      <c r="K671" s="51">
        <v>0</v>
      </c>
      <c r="L671" s="51">
        <v>0</v>
      </c>
      <c r="M671" s="51">
        <v>0</v>
      </c>
      <c r="N671" s="51">
        <v>0</v>
      </c>
      <c r="O671" s="51">
        <v>0</v>
      </c>
      <c r="P671" s="51">
        <v>0</v>
      </c>
      <c r="Q671" s="51">
        <v>0</v>
      </c>
      <c r="R671" s="51">
        <v>0</v>
      </c>
      <c r="S671" s="51">
        <v>0</v>
      </c>
      <c r="T671" s="51">
        <v>0</v>
      </c>
    </row>
    <row r="672" spans="1:20" s="7" customFormat="1" ht="21" customHeight="1" x14ac:dyDescent="0.25">
      <c r="A672" s="74">
        <v>5</v>
      </c>
      <c r="B672" s="50" t="s">
        <v>1096</v>
      </c>
      <c r="C672" s="51">
        <f t="shared" ref="C672" si="139">D672+K672+L672+M672+N672+O672+P672+Q672+R672+S672+T672</f>
        <v>1116994.48</v>
      </c>
      <c r="D672" s="51">
        <f t="shared" ref="D672" si="140">SUM(E672:I672)</f>
        <v>1116994.48</v>
      </c>
      <c r="E672" s="51">
        <v>0</v>
      </c>
      <c r="F672" s="51">
        <v>1116994.48</v>
      </c>
      <c r="G672" s="51">
        <v>0</v>
      </c>
      <c r="H672" s="51">
        <v>0</v>
      </c>
      <c r="I672" s="51">
        <v>0</v>
      </c>
      <c r="J672" s="52">
        <v>0</v>
      </c>
      <c r="K672" s="51">
        <v>0</v>
      </c>
      <c r="L672" s="51">
        <v>0</v>
      </c>
      <c r="M672" s="51">
        <v>0</v>
      </c>
      <c r="N672" s="51">
        <v>0</v>
      </c>
      <c r="O672" s="51">
        <v>0</v>
      </c>
      <c r="P672" s="51">
        <v>0</v>
      </c>
      <c r="Q672" s="51">
        <v>0</v>
      </c>
      <c r="R672" s="51">
        <v>0</v>
      </c>
      <c r="S672" s="51">
        <v>0</v>
      </c>
      <c r="T672" s="51">
        <v>0</v>
      </c>
    </row>
    <row r="673" spans="1:20" ht="21" customHeight="1" x14ac:dyDescent="0.25">
      <c r="A673" s="74">
        <v>6</v>
      </c>
      <c r="B673" s="50" t="s">
        <v>1379</v>
      </c>
      <c r="C673" s="51">
        <f t="shared" si="115"/>
        <v>3169582.4800000004</v>
      </c>
      <c r="D673" s="51">
        <f t="shared" si="116"/>
        <v>2886425.72</v>
      </c>
      <c r="E673" s="51">
        <v>0</v>
      </c>
      <c r="F673" s="51">
        <v>2886425.72</v>
      </c>
      <c r="G673" s="51">
        <v>0</v>
      </c>
      <c r="H673" s="51">
        <v>0</v>
      </c>
      <c r="I673" s="51">
        <v>0</v>
      </c>
      <c r="J673" s="52">
        <v>0</v>
      </c>
      <c r="K673" s="51">
        <v>0</v>
      </c>
      <c r="L673" s="51">
        <v>0</v>
      </c>
      <c r="M673" s="51">
        <v>0</v>
      </c>
      <c r="N673" s="51">
        <v>0</v>
      </c>
      <c r="O673" s="51">
        <v>0</v>
      </c>
      <c r="P673" s="51">
        <v>283156.76</v>
      </c>
      <c r="Q673" s="51">
        <v>0</v>
      </c>
      <c r="R673" s="51">
        <v>0</v>
      </c>
      <c r="S673" s="51">
        <v>0</v>
      </c>
      <c r="T673" s="51">
        <v>0</v>
      </c>
    </row>
    <row r="674" spans="1:20" ht="21" customHeight="1" x14ac:dyDescent="0.25">
      <c r="A674" s="74">
        <v>7</v>
      </c>
      <c r="B674" s="50" t="s">
        <v>333</v>
      </c>
      <c r="C674" s="51">
        <f t="shared" si="115"/>
        <v>441753.8</v>
      </c>
      <c r="D674" s="51">
        <f t="shared" si="116"/>
        <v>0</v>
      </c>
      <c r="E674" s="51">
        <v>0</v>
      </c>
      <c r="F674" s="51">
        <v>0</v>
      </c>
      <c r="G674" s="51">
        <v>0</v>
      </c>
      <c r="H674" s="51">
        <v>0</v>
      </c>
      <c r="I674" s="51">
        <v>0</v>
      </c>
      <c r="J674" s="52">
        <v>0</v>
      </c>
      <c r="K674" s="51">
        <v>0</v>
      </c>
      <c r="L674" s="51">
        <v>0</v>
      </c>
      <c r="M674" s="51">
        <v>0</v>
      </c>
      <c r="N674" s="51">
        <v>441753.8</v>
      </c>
      <c r="O674" s="51">
        <v>0</v>
      </c>
      <c r="P674" s="51">
        <v>0</v>
      </c>
      <c r="Q674" s="51">
        <v>0</v>
      </c>
      <c r="R674" s="51">
        <v>0</v>
      </c>
      <c r="S674" s="51">
        <v>0</v>
      </c>
      <c r="T674" s="51">
        <v>0</v>
      </c>
    </row>
    <row r="675" spans="1:20" ht="21" customHeight="1" x14ac:dyDescent="0.25">
      <c r="A675" s="74">
        <v>8</v>
      </c>
      <c r="B675" s="50" t="s">
        <v>614</v>
      </c>
      <c r="C675" s="51">
        <f t="shared" si="115"/>
        <v>2065904.43</v>
      </c>
      <c r="D675" s="51">
        <f t="shared" si="116"/>
        <v>0</v>
      </c>
      <c r="E675" s="51">
        <v>0</v>
      </c>
      <c r="F675" s="51">
        <v>0</v>
      </c>
      <c r="G675" s="51">
        <v>0</v>
      </c>
      <c r="H675" s="51">
        <v>0</v>
      </c>
      <c r="I675" s="51">
        <v>0</v>
      </c>
      <c r="J675" s="52">
        <v>0</v>
      </c>
      <c r="K675" s="51">
        <v>0</v>
      </c>
      <c r="L675" s="51">
        <v>2065904.43</v>
      </c>
      <c r="M675" s="51">
        <v>0</v>
      </c>
      <c r="N675" s="51">
        <v>0</v>
      </c>
      <c r="O675" s="51">
        <v>0</v>
      </c>
      <c r="P675" s="51">
        <v>0</v>
      </c>
      <c r="Q675" s="51">
        <v>0</v>
      </c>
      <c r="R675" s="51">
        <v>0</v>
      </c>
      <c r="S675" s="51">
        <v>0</v>
      </c>
      <c r="T675" s="51">
        <v>0</v>
      </c>
    </row>
    <row r="676" spans="1:20" s="21" customFormat="1" ht="21" customHeight="1" x14ac:dyDescent="0.25">
      <c r="A676" s="74">
        <v>9</v>
      </c>
      <c r="B676" s="50" t="s">
        <v>1108</v>
      </c>
      <c r="C676" s="51">
        <f t="shared" ref="C676:C677" si="141">D676+K676+L676+M676+N676+O676+P676+Q676+R676+S676+T676</f>
        <v>1828422.6</v>
      </c>
      <c r="D676" s="51">
        <f t="shared" ref="D676:D677" si="142">SUM(E676:I676)</f>
        <v>1828422.6</v>
      </c>
      <c r="E676" s="51">
        <v>0</v>
      </c>
      <c r="F676" s="51">
        <v>1828422.6</v>
      </c>
      <c r="G676" s="51">
        <v>0</v>
      </c>
      <c r="H676" s="51">
        <v>0</v>
      </c>
      <c r="I676" s="51">
        <v>0</v>
      </c>
      <c r="J676" s="52">
        <v>0</v>
      </c>
      <c r="K676" s="51">
        <v>0</v>
      </c>
      <c r="L676" s="51">
        <v>0</v>
      </c>
      <c r="M676" s="51">
        <v>0</v>
      </c>
      <c r="N676" s="51">
        <v>0</v>
      </c>
      <c r="O676" s="51">
        <v>0</v>
      </c>
      <c r="P676" s="51">
        <v>0</v>
      </c>
      <c r="Q676" s="51">
        <v>0</v>
      </c>
      <c r="R676" s="51">
        <v>0</v>
      </c>
      <c r="S676" s="51">
        <v>0</v>
      </c>
      <c r="T676" s="51">
        <v>0</v>
      </c>
    </row>
    <row r="677" spans="1:20" s="21" customFormat="1" ht="21" customHeight="1" x14ac:dyDescent="0.25">
      <c r="A677" s="74">
        <v>10</v>
      </c>
      <c r="B677" s="50" t="s">
        <v>1109</v>
      </c>
      <c r="C677" s="51">
        <f t="shared" si="141"/>
        <v>1882579</v>
      </c>
      <c r="D677" s="51">
        <f t="shared" si="142"/>
        <v>1882579</v>
      </c>
      <c r="E677" s="51">
        <v>0</v>
      </c>
      <c r="F677" s="51">
        <v>1882579</v>
      </c>
      <c r="G677" s="51">
        <v>0</v>
      </c>
      <c r="H677" s="51">
        <v>0</v>
      </c>
      <c r="I677" s="51">
        <v>0</v>
      </c>
      <c r="J677" s="52">
        <v>0</v>
      </c>
      <c r="K677" s="51">
        <v>0</v>
      </c>
      <c r="L677" s="51">
        <v>0</v>
      </c>
      <c r="M677" s="51">
        <v>0</v>
      </c>
      <c r="N677" s="51">
        <v>0</v>
      </c>
      <c r="O677" s="51">
        <v>0</v>
      </c>
      <c r="P677" s="51">
        <v>0</v>
      </c>
      <c r="Q677" s="51">
        <v>0</v>
      </c>
      <c r="R677" s="51">
        <v>0</v>
      </c>
      <c r="S677" s="51">
        <v>0</v>
      </c>
      <c r="T677" s="51">
        <v>0</v>
      </c>
    </row>
    <row r="678" spans="1:20" s="21" customFormat="1" ht="21" customHeight="1" x14ac:dyDescent="0.25">
      <c r="A678" s="74">
        <v>11</v>
      </c>
      <c r="B678" s="50" t="s">
        <v>1110</v>
      </c>
      <c r="C678" s="51">
        <f t="shared" ref="C678" si="143">D678+K678+L678+M678+N678+O678+P678+Q678+R678+S678+T678</f>
        <v>1470532.8</v>
      </c>
      <c r="D678" s="51">
        <f t="shared" ref="D678" si="144">SUM(E678:I678)</f>
        <v>1470532.8</v>
      </c>
      <c r="E678" s="51">
        <v>0</v>
      </c>
      <c r="F678" s="51">
        <v>1470532.8</v>
      </c>
      <c r="G678" s="51">
        <v>0</v>
      </c>
      <c r="H678" s="51">
        <v>0</v>
      </c>
      <c r="I678" s="51">
        <v>0</v>
      </c>
      <c r="J678" s="52">
        <v>0</v>
      </c>
      <c r="K678" s="51">
        <v>0</v>
      </c>
      <c r="L678" s="51">
        <v>0</v>
      </c>
      <c r="M678" s="51">
        <v>0</v>
      </c>
      <c r="N678" s="51">
        <v>0</v>
      </c>
      <c r="O678" s="51">
        <v>0</v>
      </c>
      <c r="P678" s="51">
        <v>0</v>
      </c>
      <c r="Q678" s="51">
        <v>0</v>
      </c>
      <c r="R678" s="51">
        <v>0</v>
      </c>
      <c r="S678" s="51">
        <v>0</v>
      </c>
      <c r="T678" s="51">
        <v>0</v>
      </c>
    </row>
    <row r="679" spans="1:20" ht="21" customHeight="1" x14ac:dyDescent="0.25">
      <c r="A679" s="74">
        <v>12</v>
      </c>
      <c r="B679" s="50" t="s">
        <v>1380</v>
      </c>
      <c r="C679" s="51">
        <f t="shared" si="115"/>
        <v>19535420.699999999</v>
      </c>
      <c r="D679" s="51">
        <f t="shared" si="116"/>
        <v>14404521.379999999</v>
      </c>
      <c r="E679" s="51">
        <v>4897354.58</v>
      </c>
      <c r="F679" s="51">
        <v>7507162.7999999998</v>
      </c>
      <c r="G679" s="51">
        <v>0</v>
      </c>
      <c r="H679" s="51">
        <v>1007750.4</v>
      </c>
      <c r="I679" s="51">
        <v>992253.6</v>
      </c>
      <c r="J679" s="52">
        <v>0</v>
      </c>
      <c r="K679" s="51">
        <v>0</v>
      </c>
      <c r="L679" s="51">
        <v>0</v>
      </c>
      <c r="M679" s="51">
        <v>0</v>
      </c>
      <c r="N679" s="51">
        <v>4764922.8</v>
      </c>
      <c r="O679" s="51">
        <v>0</v>
      </c>
      <c r="P679" s="51">
        <f>258428.97+107547.55</f>
        <v>365976.52</v>
      </c>
      <c r="Q679" s="51">
        <v>0</v>
      </c>
      <c r="R679" s="51">
        <v>0</v>
      </c>
      <c r="S679" s="51">
        <v>0</v>
      </c>
      <c r="T679" s="51">
        <v>0</v>
      </c>
    </row>
    <row r="680" spans="1:20" ht="21" customHeight="1" x14ac:dyDescent="0.25">
      <c r="A680" s="74">
        <v>13</v>
      </c>
      <c r="B680" s="50" t="s">
        <v>616</v>
      </c>
      <c r="C680" s="51">
        <f t="shared" si="115"/>
        <v>914208</v>
      </c>
      <c r="D680" s="51">
        <f t="shared" si="116"/>
        <v>914208</v>
      </c>
      <c r="E680" s="51">
        <v>0</v>
      </c>
      <c r="F680" s="51">
        <v>0</v>
      </c>
      <c r="G680" s="51">
        <v>0</v>
      </c>
      <c r="H680" s="51">
        <v>914208</v>
      </c>
      <c r="I680" s="51">
        <v>0</v>
      </c>
      <c r="J680" s="52">
        <v>0</v>
      </c>
      <c r="K680" s="51">
        <v>0</v>
      </c>
      <c r="L680" s="51">
        <v>0</v>
      </c>
      <c r="M680" s="51">
        <v>0</v>
      </c>
      <c r="N680" s="51">
        <v>0</v>
      </c>
      <c r="O680" s="51">
        <v>0</v>
      </c>
      <c r="P680" s="51">
        <v>0</v>
      </c>
      <c r="Q680" s="51">
        <v>0</v>
      </c>
      <c r="R680" s="51">
        <v>0</v>
      </c>
      <c r="S680" s="51">
        <v>0</v>
      </c>
      <c r="T680" s="51">
        <v>0</v>
      </c>
    </row>
    <row r="681" spans="1:20" s="6" customFormat="1" ht="22.5" customHeight="1" x14ac:dyDescent="0.25">
      <c r="A681" s="74">
        <v>14</v>
      </c>
      <c r="B681" s="68" t="s">
        <v>1381</v>
      </c>
      <c r="C681" s="51">
        <f t="shared" si="115"/>
        <v>7662.47</v>
      </c>
      <c r="D681" s="69">
        <f t="shared" si="116"/>
        <v>0</v>
      </c>
      <c r="E681" s="69">
        <v>0</v>
      </c>
      <c r="F681" s="69">
        <v>0</v>
      </c>
      <c r="G681" s="69">
        <v>0</v>
      </c>
      <c r="H681" s="69">
        <v>0</v>
      </c>
      <c r="I681" s="69">
        <v>0</v>
      </c>
      <c r="J681" s="70">
        <v>0</v>
      </c>
      <c r="K681" s="69">
        <v>0</v>
      </c>
      <c r="L681" s="69">
        <v>0</v>
      </c>
      <c r="M681" s="69">
        <v>0</v>
      </c>
      <c r="N681" s="69">
        <v>0</v>
      </c>
      <c r="O681" s="69">
        <v>0</v>
      </c>
      <c r="P681" s="69">
        <v>7662.47</v>
      </c>
      <c r="Q681" s="69">
        <v>0</v>
      </c>
      <c r="R681" s="69">
        <v>0</v>
      </c>
      <c r="S681" s="69">
        <v>0</v>
      </c>
      <c r="T681" s="69">
        <v>0</v>
      </c>
    </row>
    <row r="682" spans="1:20" ht="21" customHeight="1" x14ac:dyDescent="0.25">
      <c r="A682" s="74">
        <v>15</v>
      </c>
      <c r="B682" s="50" t="s">
        <v>618</v>
      </c>
      <c r="C682" s="51">
        <f t="shared" si="115"/>
        <v>2877801.67</v>
      </c>
      <c r="D682" s="51">
        <f t="shared" si="116"/>
        <v>0</v>
      </c>
      <c r="E682" s="51">
        <v>0</v>
      </c>
      <c r="F682" s="51">
        <v>0</v>
      </c>
      <c r="G682" s="51">
        <v>0</v>
      </c>
      <c r="H682" s="51">
        <v>0</v>
      </c>
      <c r="I682" s="51">
        <v>0</v>
      </c>
      <c r="J682" s="52">
        <v>0</v>
      </c>
      <c r="K682" s="51">
        <v>0</v>
      </c>
      <c r="L682" s="51">
        <v>2877801.67</v>
      </c>
      <c r="M682" s="51">
        <v>0</v>
      </c>
      <c r="N682" s="51">
        <v>0</v>
      </c>
      <c r="O682" s="51">
        <v>0</v>
      </c>
      <c r="P682" s="51">
        <v>0</v>
      </c>
      <c r="Q682" s="51">
        <v>0</v>
      </c>
      <c r="R682" s="51">
        <v>0</v>
      </c>
      <c r="S682" s="51">
        <v>0</v>
      </c>
      <c r="T682" s="51">
        <v>0</v>
      </c>
    </row>
    <row r="683" spans="1:20" s="6" customFormat="1" ht="22.5" customHeight="1" x14ac:dyDescent="0.25">
      <c r="A683" s="74">
        <v>16</v>
      </c>
      <c r="B683" s="68" t="s">
        <v>340</v>
      </c>
      <c r="C683" s="51">
        <f t="shared" ref="C683:C742" si="145">D683+K683+L683+M683+N683+O683+P683+Q683+R683+S683+T683</f>
        <v>2814383.66</v>
      </c>
      <c r="D683" s="69">
        <f t="shared" ref="D683:D718" si="146">SUM(E683:I683)</f>
        <v>0</v>
      </c>
      <c r="E683" s="69">
        <v>0</v>
      </c>
      <c r="F683" s="69">
        <v>0</v>
      </c>
      <c r="G683" s="69">
        <v>0</v>
      </c>
      <c r="H683" s="69">
        <v>0</v>
      </c>
      <c r="I683" s="69">
        <v>0</v>
      </c>
      <c r="J683" s="70">
        <v>0</v>
      </c>
      <c r="K683" s="69">
        <v>0</v>
      </c>
      <c r="L683" s="69">
        <v>0</v>
      </c>
      <c r="M683" s="69">
        <v>0</v>
      </c>
      <c r="N683" s="69">
        <v>2814383.66</v>
      </c>
      <c r="O683" s="69">
        <v>0</v>
      </c>
      <c r="P683" s="69">
        <v>0</v>
      </c>
      <c r="Q683" s="69">
        <v>0</v>
      </c>
      <c r="R683" s="69">
        <v>0</v>
      </c>
      <c r="S683" s="69">
        <v>0</v>
      </c>
      <c r="T683" s="69">
        <v>0</v>
      </c>
    </row>
    <row r="684" spans="1:20" ht="21" customHeight="1" x14ac:dyDescent="0.25">
      <c r="A684" s="74">
        <v>17</v>
      </c>
      <c r="B684" s="50" t="s">
        <v>619</v>
      </c>
      <c r="C684" s="51">
        <f t="shared" si="145"/>
        <v>1076550.4500000002</v>
      </c>
      <c r="D684" s="51">
        <f t="shared" si="146"/>
        <v>315338.40000000002</v>
      </c>
      <c r="E684" s="51">
        <v>0</v>
      </c>
      <c r="F684" s="51">
        <v>0</v>
      </c>
      <c r="G684" s="51">
        <v>0</v>
      </c>
      <c r="H684" s="51">
        <v>153162</v>
      </c>
      <c r="I684" s="51">
        <v>162176.4</v>
      </c>
      <c r="J684" s="52">
        <v>0</v>
      </c>
      <c r="K684" s="51">
        <v>0</v>
      </c>
      <c r="L684" s="51">
        <v>761212.05</v>
      </c>
      <c r="M684" s="51">
        <v>0</v>
      </c>
      <c r="N684" s="51">
        <v>0</v>
      </c>
      <c r="O684" s="51">
        <v>0</v>
      </c>
      <c r="P684" s="51">
        <v>0</v>
      </c>
      <c r="Q684" s="51">
        <v>0</v>
      </c>
      <c r="R684" s="51">
        <v>0</v>
      </c>
      <c r="S684" s="51">
        <v>0</v>
      </c>
      <c r="T684" s="51">
        <v>0</v>
      </c>
    </row>
    <row r="685" spans="1:20" ht="21" customHeight="1" x14ac:dyDescent="0.25">
      <c r="A685" s="74">
        <v>18</v>
      </c>
      <c r="B685" s="50" t="s">
        <v>620</v>
      </c>
      <c r="C685" s="51">
        <f t="shared" si="145"/>
        <v>1517388</v>
      </c>
      <c r="D685" s="51">
        <f t="shared" si="146"/>
        <v>0</v>
      </c>
      <c r="E685" s="51">
        <v>0</v>
      </c>
      <c r="F685" s="51">
        <v>0</v>
      </c>
      <c r="G685" s="51">
        <v>0</v>
      </c>
      <c r="H685" s="51">
        <v>0</v>
      </c>
      <c r="I685" s="51">
        <v>0</v>
      </c>
      <c r="J685" s="52">
        <v>0</v>
      </c>
      <c r="K685" s="51">
        <v>0</v>
      </c>
      <c r="L685" s="51">
        <v>0</v>
      </c>
      <c r="M685" s="51">
        <v>0</v>
      </c>
      <c r="N685" s="51">
        <v>1517388</v>
      </c>
      <c r="O685" s="51">
        <v>0</v>
      </c>
      <c r="P685" s="51">
        <v>0</v>
      </c>
      <c r="Q685" s="51">
        <v>0</v>
      </c>
      <c r="R685" s="51">
        <v>0</v>
      </c>
      <c r="S685" s="51">
        <v>0</v>
      </c>
      <c r="T685" s="51">
        <v>0</v>
      </c>
    </row>
    <row r="686" spans="1:20" ht="21" customHeight="1" x14ac:dyDescent="0.25">
      <c r="A686" s="74">
        <v>19</v>
      </c>
      <c r="B686" s="50" t="s">
        <v>342</v>
      </c>
      <c r="C686" s="51">
        <f t="shared" si="145"/>
        <v>1884938.4</v>
      </c>
      <c r="D686" s="51">
        <f t="shared" si="146"/>
        <v>0</v>
      </c>
      <c r="E686" s="51">
        <v>0</v>
      </c>
      <c r="F686" s="51">
        <v>0</v>
      </c>
      <c r="G686" s="51">
        <v>0</v>
      </c>
      <c r="H686" s="51">
        <v>0</v>
      </c>
      <c r="I686" s="51">
        <v>0</v>
      </c>
      <c r="J686" s="52">
        <v>0</v>
      </c>
      <c r="K686" s="51">
        <v>0</v>
      </c>
      <c r="L686" s="51">
        <v>0</v>
      </c>
      <c r="M686" s="51">
        <v>0</v>
      </c>
      <c r="N686" s="51">
        <v>1884938.4</v>
      </c>
      <c r="O686" s="51">
        <v>0</v>
      </c>
      <c r="P686" s="51">
        <v>0</v>
      </c>
      <c r="Q686" s="51">
        <v>0</v>
      </c>
      <c r="R686" s="51">
        <v>0</v>
      </c>
      <c r="S686" s="51">
        <v>0</v>
      </c>
      <c r="T686" s="51">
        <v>0</v>
      </c>
    </row>
    <row r="687" spans="1:20" ht="21" customHeight="1" x14ac:dyDescent="0.25">
      <c r="A687" s="74">
        <v>20</v>
      </c>
      <c r="B687" s="50" t="s">
        <v>1382</v>
      </c>
      <c r="C687" s="51">
        <f t="shared" si="145"/>
        <v>4538675.05</v>
      </c>
      <c r="D687" s="51">
        <f t="shared" si="146"/>
        <v>0</v>
      </c>
      <c r="E687" s="51">
        <v>0</v>
      </c>
      <c r="F687" s="51">
        <v>0</v>
      </c>
      <c r="G687" s="51">
        <v>0</v>
      </c>
      <c r="H687" s="51">
        <v>0</v>
      </c>
      <c r="I687" s="51">
        <v>0</v>
      </c>
      <c r="J687" s="52">
        <v>0</v>
      </c>
      <c r="K687" s="51">
        <v>0</v>
      </c>
      <c r="L687" s="51">
        <v>4374204</v>
      </c>
      <c r="M687" s="51">
        <v>0</v>
      </c>
      <c r="N687" s="51">
        <v>0</v>
      </c>
      <c r="O687" s="51">
        <v>0</v>
      </c>
      <c r="P687" s="51">
        <v>164471.04999999999</v>
      </c>
      <c r="Q687" s="51">
        <v>0</v>
      </c>
      <c r="R687" s="51">
        <v>0</v>
      </c>
      <c r="S687" s="51">
        <v>0</v>
      </c>
      <c r="T687" s="51">
        <v>0</v>
      </c>
    </row>
    <row r="688" spans="1:20" ht="21" customHeight="1" x14ac:dyDescent="0.25">
      <c r="A688" s="74">
        <v>21</v>
      </c>
      <c r="B688" s="50" t="s">
        <v>1383</v>
      </c>
      <c r="C688" s="51">
        <f t="shared" si="145"/>
        <v>876277.29</v>
      </c>
      <c r="D688" s="51">
        <f t="shared" si="146"/>
        <v>0</v>
      </c>
      <c r="E688" s="51">
        <v>0</v>
      </c>
      <c r="F688" s="51">
        <v>0</v>
      </c>
      <c r="G688" s="51">
        <v>0</v>
      </c>
      <c r="H688" s="51">
        <v>0</v>
      </c>
      <c r="I688" s="51">
        <v>0</v>
      </c>
      <c r="J688" s="52">
        <v>0</v>
      </c>
      <c r="K688" s="51">
        <v>0</v>
      </c>
      <c r="L688" s="51">
        <v>0</v>
      </c>
      <c r="M688" s="51">
        <v>0</v>
      </c>
      <c r="N688" s="51">
        <v>0</v>
      </c>
      <c r="O688" s="51">
        <v>761458.8</v>
      </c>
      <c r="P688" s="51">
        <v>114818.49</v>
      </c>
      <c r="Q688" s="51">
        <v>0</v>
      </c>
      <c r="R688" s="51">
        <v>0</v>
      </c>
      <c r="S688" s="51">
        <v>0</v>
      </c>
      <c r="T688" s="51">
        <v>0</v>
      </c>
    </row>
    <row r="689" spans="1:20" ht="21" customHeight="1" x14ac:dyDescent="0.25">
      <c r="A689" s="74">
        <v>22</v>
      </c>
      <c r="B689" s="50" t="s">
        <v>345</v>
      </c>
      <c r="C689" s="51">
        <f t="shared" si="145"/>
        <v>3260314.21</v>
      </c>
      <c r="D689" s="51">
        <f t="shared" si="146"/>
        <v>3260314.21</v>
      </c>
      <c r="E689" s="51">
        <v>0</v>
      </c>
      <c r="F689" s="51">
        <v>2035048.8</v>
      </c>
      <c r="G689" s="51">
        <v>1225265.4099999999</v>
      </c>
      <c r="H689" s="51">
        <v>0</v>
      </c>
      <c r="I689" s="51">
        <v>0</v>
      </c>
      <c r="J689" s="52">
        <v>0</v>
      </c>
      <c r="K689" s="51">
        <v>0</v>
      </c>
      <c r="L689" s="51">
        <v>0</v>
      </c>
      <c r="M689" s="51">
        <v>0</v>
      </c>
      <c r="N689" s="51">
        <v>0</v>
      </c>
      <c r="O689" s="51">
        <v>0</v>
      </c>
      <c r="P689" s="51">
        <v>0</v>
      </c>
      <c r="Q689" s="51">
        <v>0</v>
      </c>
      <c r="R689" s="51">
        <v>0</v>
      </c>
      <c r="S689" s="51">
        <v>0</v>
      </c>
      <c r="T689" s="51">
        <v>0</v>
      </c>
    </row>
    <row r="690" spans="1:20" ht="21" customHeight="1" x14ac:dyDescent="0.25">
      <c r="A690" s="74">
        <v>23</v>
      </c>
      <c r="B690" s="50" t="s">
        <v>1031</v>
      </c>
      <c r="C690" s="51">
        <f t="shared" si="145"/>
        <v>960419.28</v>
      </c>
      <c r="D690" s="51">
        <f t="shared" si="146"/>
        <v>960419.28</v>
      </c>
      <c r="E690" s="51">
        <v>0</v>
      </c>
      <c r="F690" s="51">
        <v>960419.28</v>
      </c>
      <c r="G690" s="51">
        <v>0</v>
      </c>
      <c r="H690" s="51">
        <v>0</v>
      </c>
      <c r="I690" s="51">
        <v>0</v>
      </c>
      <c r="J690" s="52">
        <v>0</v>
      </c>
      <c r="K690" s="51">
        <v>0</v>
      </c>
      <c r="L690" s="51">
        <v>0</v>
      </c>
      <c r="M690" s="51">
        <v>0</v>
      </c>
      <c r="N690" s="51">
        <v>0</v>
      </c>
      <c r="O690" s="51">
        <v>0</v>
      </c>
      <c r="P690" s="51">
        <v>0</v>
      </c>
      <c r="Q690" s="51">
        <v>0</v>
      </c>
      <c r="R690" s="51">
        <v>0</v>
      </c>
      <c r="S690" s="51">
        <v>0</v>
      </c>
      <c r="T690" s="51">
        <v>0</v>
      </c>
    </row>
    <row r="691" spans="1:20" s="6" customFormat="1" ht="21.75" customHeight="1" x14ac:dyDescent="0.25">
      <c r="A691" s="74">
        <v>24</v>
      </c>
      <c r="B691" s="68" t="s">
        <v>1384</v>
      </c>
      <c r="C691" s="51">
        <f t="shared" si="145"/>
        <v>121342.56</v>
      </c>
      <c r="D691" s="69">
        <f t="shared" si="146"/>
        <v>0</v>
      </c>
      <c r="E691" s="69">
        <v>0</v>
      </c>
      <c r="F691" s="69">
        <v>0</v>
      </c>
      <c r="G691" s="69">
        <v>0</v>
      </c>
      <c r="H691" s="69">
        <v>0</v>
      </c>
      <c r="I691" s="69">
        <v>0</v>
      </c>
      <c r="J691" s="70">
        <v>0</v>
      </c>
      <c r="K691" s="69">
        <v>0</v>
      </c>
      <c r="L691" s="69">
        <v>0</v>
      </c>
      <c r="M691" s="69">
        <v>0</v>
      </c>
      <c r="N691" s="69">
        <v>0</v>
      </c>
      <c r="O691" s="69">
        <v>0</v>
      </c>
      <c r="P691" s="69">
        <v>121342.56</v>
      </c>
      <c r="Q691" s="69">
        <v>0</v>
      </c>
      <c r="R691" s="69">
        <v>0</v>
      </c>
      <c r="S691" s="69">
        <v>0</v>
      </c>
      <c r="T691" s="69">
        <v>0</v>
      </c>
    </row>
    <row r="692" spans="1:20" ht="21" customHeight="1" x14ac:dyDescent="0.25">
      <c r="A692" s="74">
        <v>25</v>
      </c>
      <c r="B692" s="50" t="s">
        <v>1385</v>
      </c>
      <c r="C692" s="51">
        <f t="shared" si="145"/>
        <v>1346651.5499999998</v>
      </c>
      <c r="D692" s="51">
        <f t="shared" si="146"/>
        <v>1181210.3999999999</v>
      </c>
      <c r="E692" s="51">
        <v>0</v>
      </c>
      <c r="F692" s="51">
        <v>1181210.3999999999</v>
      </c>
      <c r="G692" s="51">
        <v>0</v>
      </c>
      <c r="H692" s="51">
        <v>0</v>
      </c>
      <c r="I692" s="51">
        <v>0</v>
      </c>
      <c r="J692" s="52">
        <v>0</v>
      </c>
      <c r="K692" s="51">
        <v>0</v>
      </c>
      <c r="L692" s="51">
        <v>0</v>
      </c>
      <c r="M692" s="51">
        <v>0</v>
      </c>
      <c r="N692" s="51">
        <v>0</v>
      </c>
      <c r="O692" s="51">
        <v>0</v>
      </c>
      <c r="P692" s="51">
        <v>165441.15</v>
      </c>
      <c r="Q692" s="51">
        <v>0</v>
      </c>
      <c r="R692" s="51">
        <v>0</v>
      </c>
      <c r="S692" s="51">
        <v>0</v>
      </c>
      <c r="T692" s="51">
        <v>0</v>
      </c>
    </row>
    <row r="693" spans="1:20" ht="21" customHeight="1" x14ac:dyDescent="0.25">
      <c r="A693" s="74">
        <v>26</v>
      </c>
      <c r="B693" s="50" t="s">
        <v>1032</v>
      </c>
      <c r="C693" s="51">
        <f t="shared" si="145"/>
        <v>451892.4</v>
      </c>
      <c r="D693" s="51">
        <f t="shared" si="146"/>
        <v>451892.4</v>
      </c>
      <c r="E693" s="51">
        <v>0</v>
      </c>
      <c r="F693" s="51">
        <v>451892.4</v>
      </c>
      <c r="G693" s="51">
        <v>0</v>
      </c>
      <c r="H693" s="51">
        <v>0</v>
      </c>
      <c r="I693" s="51">
        <v>0</v>
      </c>
      <c r="J693" s="52">
        <v>0</v>
      </c>
      <c r="K693" s="51">
        <v>0</v>
      </c>
      <c r="L693" s="51">
        <v>0</v>
      </c>
      <c r="M693" s="51">
        <v>0</v>
      </c>
      <c r="N693" s="51">
        <v>0</v>
      </c>
      <c r="O693" s="51">
        <v>0</v>
      </c>
      <c r="P693" s="51">
        <v>0</v>
      </c>
      <c r="Q693" s="51">
        <v>0</v>
      </c>
      <c r="R693" s="51">
        <v>0</v>
      </c>
      <c r="S693" s="51">
        <v>0</v>
      </c>
      <c r="T693" s="51">
        <v>0</v>
      </c>
    </row>
    <row r="694" spans="1:20" ht="21" customHeight="1" x14ac:dyDescent="0.25">
      <c r="A694" s="74">
        <v>27</v>
      </c>
      <c r="B694" s="50" t="s">
        <v>1033</v>
      </c>
      <c r="C694" s="51">
        <f t="shared" si="145"/>
        <v>532606.80000000005</v>
      </c>
      <c r="D694" s="51">
        <f t="shared" si="146"/>
        <v>532606.80000000005</v>
      </c>
      <c r="E694" s="51">
        <v>0</v>
      </c>
      <c r="F694" s="51">
        <v>532606.80000000005</v>
      </c>
      <c r="G694" s="51">
        <v>0</v>
      </c>
      <c r="H694" s="51">
        <v>0</v>
      </c>
      <c r="I694" s="51">
        <v>0</v>
      </c>
      <c r="J694" s="52">
        <v>0</v>
      </c>
      <c r="K694" s="51">
        <v>0</v>
      </c>
      <c r="L694" s="51">
        <v>0</v>
      </c>
      <c r="M694" s="51">
        <v>0</v>
      </c>
      <c r="N694" s="51">
        <v>0</v>
      </c>
      <c r="O694" s="51">
        <v>0</v>
      </c>
      <c r="P694" s="51">
        <v>0</v>
      </c>
      <c r="Q694" s="51">
        <v>0</v>
      </c>
      <c r="R694" s="51">
        <v>0</v>
      </c>
      <c r="S694" s="51">
        <v>0</v>
      </c>
      <c r="T694" s="51">
        <v>0</v>
      </c>
    </row>
    <row r="695" spans="1:20" s="2" customFormat="1" ht="24.75" customHeight="1" x14ac:dyDescent="0.25">
      <c r="A695" s="73" t="s">
        <v>350</v>
      </c>
      <c r="B695" s="73"/>
      <c r="C695" s="47">
        <f>SUM(C696:C701)</f>
        <v>11689809.479999999</v>
      </c>
      <c r="D695" s="47">
        <f t="shared" ref="D695:T695" si="147">SUM(D696:D701)</f>
        <v>4040587.1999999997</v>
      </c>
      <c r="E695" s="47">
        <f t="shared" si="147"/>
        <v>234002.5</v>
      </c>
      <c r="F695" s="47">
        <f t="shared" si="147"/>
        <v>2201825.9</v>
      </c>
      <c r="G695" s="47">
        <f t="shared" si="147"/>
        <v>352590</v>
      </c>
      <c r="H695" s="47">
        <f t="shared" si="147"/>
        <v>359625.6</v>
      </c>
      <c r="I695" s="47">
        <f t="shared" si="147"/>
        <v>892543.2</v>
      </c>
      <c r="J695" s="48">
        <f t="shared" si="147"/>
        <v>0</v>
      </c>
      <c r="K695" s="47">
        <f t="shared" si="147"/>
        <v>0</v>
      </c>
      <c r="L695" s="47">
        <f t="shared" si="147"/>
        <v>2508059.27</v>
      </c>
      <c r="M695" s="47">
        <f t="shared" si="147"/>
        <v>0</v>
      </c>
      <c r="N695" s="47">
        <f t="shared" si="147"/>
        <v>4714582.28</v>
      </c>
      <c r="O695" s="47">
        <f t="shared" si="147"/>
        <v>0</v>
      </c>
      <c r="P695" s="47">
        <f t="shared" si="147"/>
        <v>426580.73</v>
      </c>
      <c r="Q695" s="47">
        <f t="shared" si="147"/>
        <v>0</v>
      </c>
      <c r="R695" s="47">
        <f t="shared" si="147"/>
        <v>0</v>
      </c>
      <c r="S695" s="47">
        <f t="shared" si="147"/>
        <v>0</v>
      </c>
      <c r="T695" s="47">
        <f t="shared" si="147"/>
        <v>0</v>
      </c>
    </row>
    <row r="696" spans="1:20" ht="21" customHeight="1" x14ac:dyDescent="0.25">
      <c r="A696" s="74">
        <v>1</v>
      </c>
      <c r="B696" s="50" t="s">
        <v>625</v>
      </c>
      <c r="C696" s="51">
        <f t="shared" si="145"/>
        <v>1745954.4</v>
      </c>
      <c r="D696" s="51">
        <f t="shared" si="146"/>
        <v>0</v>
      </c>
      <c r="E696" s="51">
        <v>0</v>
      </c>
      <c r="F696" s="51">
        <v>0</v>
      </c>
      <c r="G696" s="51">
        <v>0</v>
      </c>
      <c r="H696" s="51">
        <v>0</v>
      </c>
      <c r="I696" s="51">
        <v>0</v>
      </c>
      <c r="J696" s="52">
        <v>0</v>
      </c>
      <c r="K696" s="51">
        <v>0</v>
      </c>
      <c r="L696" s="51">
        <v>0</v>
      </c>
      <c r="M696" s="51">
        <v>0</v>
      </c>
      <c r="N696" s="51">
        <v>1745954.4</v>
      </c>
      <c r="O696" s="51">
        <v>0</v>
      </c>
      <c r="P696" s="51">
        <v>0</v>
      </c>
      <c r="Q696" s="51">
        <v>0</v>
      </c>
      <c r="R696" s="51">
        <v>0</v>
      </c>
      <c r="S696" s="51">
        <v>0</v>
      </c>
      <c r="T696" s="51">
        <v>0</v>
      </c>
    </row>
    <row r="697" spans="1:20" ht="21" customHeight="1" x14ac:dyDescent="0.25">
      <c r="A697" s="74">
        <v>2</v>
      </c>
      <c r="B697" s="50" t="s">
        <v>626</v>
      </c>
      <c r="C697" s="51">
        <f t="shared" si="145"/>
        <v>225549.6</v>
      </c>
      <c r="D697" s="51">
        <f t="shared" si="146"/>
        <v>225549.6</v>
      </c>
      <c r="E697" s="51">
        <v>0</v>
      </c>
      <c r="F697" s="51">
        <v>0</v>
      </c>
      <c r="G697" s="51">
        <v>0</v>
      </c>
      <c r="H697" s="51">
        <v>0</v>
      </c>
      <c r="I697" s="51">
        <v>225549.6</v>
      </c>
      <c r="J697" s="52">
        <v>0</v>
      </c>
      <c r="K697" s="51">
        <v>0</v>
      </c>
      <c r="L697" s="51">
        <v>0</v>
      </c>
      <c r="M697" s="51">
        <v>0</v>
      </c>
      <c r="N697" s="51">
        <v>0</v>
      </c>
      <c r="O697" s="51">
        <v>0</v>
      </c>
      <c r="P697" s="51">
        <v>0</v>
      </c>
      <c r="Q697" s="51">
        <v>0</v>
      </c>
      <c r="R697" s="51">
        <v>0</v>
      </c>
      <c r="S697" s="51">
        <v>0</v>
      </c>
      <c r="T697" s="51">
        <v>0</v>
      </c>
    </row>
    <row r="698" spans="1:20" ht="21" customHeight="1" x14ac:dyDescent="0.25">
      <c r="A698" s="74">
        <v>3</v>
      </c>
      <c r="B698" s="50" t="s">
        <v>1386</v>
      </c>
      <c r="C698" s="51">
        <f t="shared" si="145"/>
        <v>2912950.9800000004</v>
      </c>
      <c r="D698" s="51">
        <f t="shared" si="146"/>
        <v>560181.69999999995</v>
      </c>
      <c r="E698" s="51">
        <v>234002.5</v>
      </c>
      <c r="F698" s="51">
        <v>0</v>
      </c>
      <c r="G698" s="51">
        <v>0</v>
      </c>
      <c r="H698" s="51">
        <v>115202.4</v>
      </c>
      <c r="I698" s="51">
        <v>210976.8</v>
      </c>
      <c r="J698" s="52">
        <v>0</v>
      </c>
      <c r="K698" s="51">
        <v>0</v>
      </c>
      <c r="L698" s="51">
        <v>0</v>
      </c>
      <c r="M698" s="51">
        <v>0</v>
      </c>
      <c r="N698" s="51">
        <v>2126499.08</v>
      </c>
      <c r="O698" s="51">
        <v>0</v>
      </c>
      <c r="P698" s="51">
        <v>226270.2</v>
      </c>
      <c r="Q698" s="51">
        <v>0</v>
      </c>
      <c r="R698" s="51">
        <v>0</v>
      </c>
      <c r="S698" s="51">
        <v>0</v>
      </c>
      <c r="T698" s="51">
        <v>0</v>
      </c>
    </row>
    <row r="699" spans="1:20" ht="21" customHeight="1" x14ac:dyDescent="0.25">
      <c r="A699" s="74">
        <v>4</v>
      </c>
      <c r="B699" s="50" t="s">
        <v>353</v>
      </c>
      <c r="C699" s="51">
        <f t="shared" si="145"/>
        <v>4096984.7</v>
      </c>
      <c r="D699" s="51">
        <f t="shared" si="146"/>
        <v>3254855.9</v>
      </c>
      <c r="E699" s="51">
        <v>0</v>
      </c>
      <c r="F699" s="51">
        <v>2201825.9</v>
      </c>
      <c r="G699" s="51">
        <v>352590</v>
      </c>
      <c r="H699" s="51">
        <v>244423.2</v>
      </c>
      <c r="I699" s="51">
        <v>456016.8</v>
      </c>
      <c r="J699" s="52">
        <v>0</v>
      </c>
      <c r="K699" s="51">
        <v>0</v>
      </c>
      <c r="L699" s="51">
        <v>0</v>
      </c>
      <c r="M699" s="51">
        <v>0</v>
      </c>
      <c r="N699" s="51">
        <v>842128.8</v>
      </c>
      <c r="O699" s="51">
        <v>0</v>
      </c>
      <c r="P699" s="51">
        <v>0</v>
      </c>
      <c r="Q699" s="51">
        <v>0</v>
      </c>
      <c r="R699" s="51">
        <v>0</v>
      </c>
      <c r="S699" s="51">
        <v>0</v>
      </c>
      <c r="T699" s="51">
        <v>0</v>
      </c>
    </row>
    <row r="700" spans="1:20" ht="21" customHeight="1" x14ac:dyDescent="0.25">
      <c r="A700" s="74">
        <v>5</v>
      </c>
      <c r="B700" s="50" t="s">
        <v>354</v>
      </c>
      <c r="C700" s="51">
        <f t="shared" si="145"/>
        <v>2508059.27</v>
      </c>
      <c r="D700" s="51">
        <f t="shared" si="146"/>
        <v>0</v>
      </c>
      <c r="E700" s="51">
        <v>0</v>
      </c>
      <c r="F700" s="51">
        <v>0</v>
      </c>
      <c r="G700" s="51">
        <v>0</v>
      </c>
      <c r="H700" s="51">
        <v>0</v>
      </c>
      <c r="I700" s="51">
        <v>0</v>
      </c>
      <c r="J700" s="52">
        <v>0</v>
      </c>
      <c r="K700" s="51">
        <v>0</v>
      </c>
      <c r="L700" s="51">
        <v>2508059.27</v>
      </c>
      <c r="M700" s="51">
        <v>0</v>
      </c>
      <c r="N700" s="51">
        <v>0</v>
      </c>
      <c r="O700" s="51">
        <v>0</v>
      </c>
      <c r="P700" s="51">
        <v>0</v>
      </c>
      <c r="Q700" s="51">
        <v>0</v>
      </c>
      <c r="R700" s="51">
        <v>0</v>
      </c>
      <c r="S700" s="51">
        <v>0</v>
      </c>
      <c r="T700" s="51">
        <v>0</v>
      </c>
    </row>
    <row r="701" spans="1:20" s="30" customFormat="1" ht="22.5" customHeight="1" x14ac:dyDescent="0.25">
      <c r="A701" s="74">
        <v>6</v>
      </c>
      <c r="B701" s="68" t="s">
        <v>1387</v>
      </c>
      <c r="C701" s="51">
        <f t="shared" si="145"/>
        <v>200310.53</v>
      </c>
      <c r="D701" s="69">
        <f t="shared" si="146"/>
        <v>0</v>
      </c>
      <c r="E701" s="69">
        <v>0</v>
      </c>
      <c r="F701" s="69">
        <v>0</v>
      </c>
      <c r="G701" s="69">
        <v>0</v>
      </c>
      <c r="H701" s="69">
        <v>0</v>
      </c>
      <c r="I701" s="69">
        <v>0</v>
      </c>
      <c r="J701" s="70">
        <v>0</v>
      </c>
      <c r="K701" s="69">
        <v>0</v>
      </c>
      <c r="L701" s="69">
        <v>0</v>
      </c>
      <c r="M701" s="69">
        <v>0</v>
      </c>
      <c r="N701" s="69">
        <v>0</v>
      </c>
      <c r="O701" s="69">
        <v>0</v>
      </c>
      <c r="P701" s="69">
        <v>200310.53</v>
      </c>
      <c r="Q701" s="69">
        <v>0</v>
      </c>
      <c r="R701" s="69">
        <v>0</v>
      </c>
      <c r="S701" s="69">
        <v>0</v>
      </c>
      <c r="T701" s="69">
        <v>0</v>
      </c>
    </row>
    <row r="702" spans="1:20" s="2" customFormat="1" ht="22.5" customHeight="1" x14ac:dyDescent="0.25">
      <c r="A702" s="73" t="s">
        <v>359</v>
      </c>
      <c r="B702" s="73"/>
      <c r="C702" s="47">
        <f t="shared" ref="C702:T702" si="148">C703+C708+C717</f>
        <v>31967691.66</v>
      </c>
      <c r="D702" s="47">
        <f t="shared" si="148"/>
        <v>9185273.1699999999</v>
      </c>
      <c r="E702" s="47">
        <f t="shared" si="148"/>
        <v>2089280.4</v>
      </c>
      <c r="F702" s="47">
        <f t="shared" si="148"/>
        <v>1559504.53</v>
      </c>
      <c r="G702" s="47">
        <f t="shared" si="148"/>
        <v>4738061.04</v>
      </c>
      <c r="H702" s="47">
        <f t="shared" si="148"/>
        <v>798427.2</v>
      </c>
      <c r="I702" s="47">
        <f t="shared" si="148"/>
        <v>0</v>
      </c>
      <c r="J702" s="48">
        <f t="shared" si="148"/>
        <v>0</v>
      </c>
      <c r="K702" s="47">
        <f t="shared" si="148"/>
        <v>0</v>
      </c>
      <c r="L702" s="47">
        <f t="shared" si="148"/>
        <v>16837059.390000001</v>
      </c>
      <c r="M702" s="47">
        <f t="shared" si="148"/>
        <v>0</v>
      </c>
      <c r="N702" s="47">
        <f t="shared" si="148"/>
        <v>4097852.4</v>
      </c>
      <c r="O702" s="47">
        <f t="shared" si="148"/>
        <v>517767.6</v>
      </c>
      <c r="P702" s="47">
        <f t="shared" si="148"/>
        <v>1329739.0999999999</v>
      </c>
      <c r="Q702" s="47">
        <f t="shared" si="148"/>
        <v>0</v>
      </c>
      <c r="R702" s="47">
        <f t="shared" si="148"/>
        <v>0</v>
      </c>
      <c r="S702" s="47">
        <f t="shared" si="148"/>
        <v>0</v>
      </c>
      <c r="T702" s="47">
        <f t="shared" si="148"/>
        <v>0</v>
      </c>
    </row>
    <row r="703" spans="1:20" s="2" customFormat="1" ht="22.5" customHeight="1" x14ac:dyDescent="0.25">
      <c r="A703" s="73" t="s">
        <v>360</v>
      </c>
      <c r="B703" s="73"/>
      <c r="C703" s="47">
        <f>SUM(C704:C707)</f>
        <v>3970927.07</v>
      </c>
      <c r="D703" s="47">
        <f t="shared" ref="D703:T703" si="149">SUM(D704:D707)</f>
        <v>0</v>
      </c>
      <c r="E703" s="47">
        <f t="shared" si="149"/>
        <v>0</v>
      </c>
      <c r="F703" s="47">
        <f t="shared" si="149"/>
        <v>0</v>
      </c>
      <c r="G703" s="47">
        <f t="shared" si="149"/>
        <v>0</v>
      </c>
      <c r="H703" s="47">
        <f t="shared" si="149"/>
        <v>0</v>
      </c>
      <c r="I703" s="47">
        <f t="shared" si="149"/>
        <v>0</v>
      </c>
      <c r="J703" s="48">
        <f t="shared" si="149"/>
        <v>0</v>
      </c>
      <c r="K703" s="47">
        <f t="shared" si="149"/>
        <v>0</v>
      </c>
      <c r="L703" s="47">
        <f t="shared" si="149"/>
        <v>0</v>
      </c>
      <c r="M703" s="47">
        <f t="shared" si="149"/>
        <v>0</v>
      </c>
      <c r="N703" s="47">
        <f t="shared" si="149"/>
        <v>3108094.8</v>
      </c>
      <c r="O703" s="47">
        <f t="shared" si="149"/>
        <v>517767.6</v>
      </c>
      <c r="P703" s="47">
        <f t="shared" si="149"/>
        <v>345064.67</v>
      </c>
      <c r="Q703" s="47">
        <f t="shared" si="149"/>
        <v>0</v>
      </c>
      <c r="R703" s="47">
        <f t="shared" si="149"/>
        <v>0</v>
      </c>
      <c r="S703" s="47">
        <f t="shared" si="149"/>
        <v>0</v>
      </c>
      <c r="T703" s="47">
        <f t="shared" si="149"/>
        <v>0</v>
      </c>
    </row>
    <row r="704" spans="1:20" s="6" customFormat="1" ht="22.5" customHeight="1" x14ac:dyDescent="0.25">
      <c r="A704" s="90">
        <v>1</v>
      </c>
      <c r="B704" s="68" t="s">
        <v>1388</v>
      </c>
      <c r="C704" s="51">
        <f t="shared" si="145"/>
        <v>204792.33</v>
      </c>
      <c r="D704" s="69">
        <f>SUM(E704:I704)</f>
        <v>0</v>
      </c>
      <c r="E704" s="69">
        <v>0</v>
      </c>
      <c r="F704" s="69">
        <v>0</v>
      </c>
      <c r="G704" s="69">
        <v>0</v>
      </c>
      <c r="H704" s="69">
        <v>0</v>
      </c>
      <c r="I704" s="69">
        <v>0</v>
      </c>
      <c r="J704" s="70">
        <v>0</v>
      </c>
      <c r="K704" s="69">
        <v>0</v>
      </c>
      <c r="L704" s="69">
        <v>0</v>
      </c>
      <c r="M704" s="69">
        <v>0</v>
      </c>
      <c r="N704" s="69">
        <v>0</v>
      </c>
      <c r="O704" s="69">
        <v>0</v>
      </c>
      <c r="P704" s="69">
        <f>188372.9+16419.43</f>
        <v>204792.33</v>
      </c>
      <c r="Q704" s="69">
        <v>0</v>
      </c>
      <c r="R704" s="69">
        <v>0</v>
      </c>
      <c r="S704" s="69">
        <v>0</v>
      </c>
      <c r="T704" s="69">
        <v>0</v>
      </c>
    </row>
    <row r="705" spans="1:20" ht="21.75" customHeight="1" x14ac:dyDescent="0.25">
      <c r="A705" s="74">
        <v>2</v>
      </c>
      <c r="B705" s="50" t="s">
        <v>361</v>
      </c>
      <c r="C705" s="51">
        <f t="shared" si="145"/>
        <v>1986470.4</v>
      </c>
      <c r="D705" s="51">
        <f t="shared" si="146"/>
        <v>0</v>
      </c>
      <c r="E705" s="51">
        <v>0</v>
      </c>
      <c r="F705" s="51">
        <v>0</v>
      </c>
      <c r="G705" s="51">
        <v>0</v>
      </c>
      <c r="H705" s="51">
        <v>0</v>
      </c>
      <c r="I705" s="51">
        <v>0</v>
      </c>
      <c r="J705" s="52">
        <v>0</v>
      </c>
      <c r="K705" s="51">
        <v>0</v>
      </c>
      <c r="L705" s="51">
        <v>0</v>
      </c>
      <c r="M705" s="51">
        <v>0</v>
      </c>
      <c r="N705" s="51">
        <v>1468702.8</v>
      </c>
      <c r="O705" s="51">
        <v>517767.6</v>
      </c>
      <c r="P705" s="51">
        <v>0</v>
      </c>
      <c r="Q705" s="51">
        <v>0</v>
      </c>
      <c r="R705" s="51">
        <v>0</v>
      </c>
      <c r="S705" s="51">
        <v>0</v>
      </c>
      <c r="T705" s="51">
        <v>0</v>
      </c>
    </row>
    <row r="706" spans="1:20" ht="21.75" customHeight="1" x14ac:dyDescent="0.25">
      <c r="A706" s="74">
        <v>3</v>
      </c>
      <c r="B706" s="50" t="s">
        <v>363</v>
      </c>
      <c r="C706" s="51">
        <f t="shared" si="145"/>
        <v>1639392</v>
      </c>
      <c r="D706" s="51">
        <f t="shared" si="146"/>
        <v>0</v>
      </c>
      <c r="E706" s="51">
        <v>0</v>
      </c>
      <c r="F706" s="51">
        <v>0</v>
      </c>
      <c r="G706" s="51">
        <v>0</v>
      </c>
      <c r="H706" s="51">
        <v>0</v>
      </c>
      <c r="I706" s="51">
        <v>0</v>
      </c>
      <c r="J706" s="52">
        <v>0</v>
      </c>
      <c r="K706" s="51">
        <v>0</v>
      </c>
      <c r="L706" s="51">
        <v>0</v>
      </c>
      <c r="M706" s="51">
        <v>0</v>
      </c>
      <c r="N706" s="51">
        <v>1639392</v>
      </c>
      <c r="O706" s="51">
        <v>0</v>
      </c>
      <c r="P706" s="51">
        <v>0</v>
      </c>
      <c r="Q706" s="51">
        <v>0</v>
      </c>
      <c r="R706" s="51">
        <v>0</v>
      </c>
      <c r="S706" s="51">
        <v>0</v>
      </c>
      <c r="T706" s="51">
        <v>0</v>
      </c>
    </row>
    <row r="707" spans="1:20" s="6" customFormat="1" ht="22.5" customHeight="1" x14ac:dyDescent="0.25">
      <c r="A707" s="90">
        <v>4</v>
      </c>
      <c r="B707" s="68" t="s">
        <v>1389</v>
      </c>
      <c r="C707" s="51">
        <f t="shared" si="145"/>
        <v>140272.34</v>
      </c>
      <c r="D707" s="69">
        <f t="shared" si="146"/>
        <v>0</v>
      </c>
      <c r="E707" s="69">
        <v>0</v>
      </c>
      <c r="F707" s="69">
        <v>0</v>
      </c>
      <c r="G707" s="69">
        <v>0</v>
      </c>
      <c r="H707" s="69">
        <v>0</v>
      </c>
      <c r="I707" s="69">
        <v>0</v>
      </c>
      <c r="J707" s="70">
        <v>0</v>
      </c>
      <c r="K707" s="69">
        <v>0</v>
      </c>
      <c r="L707" s="69">
        <v>0</v>
      </c>
      <c r="M707" s="69">
        <v>0</v>
      </c>
      <c r="N707" s="69">
        <v>0</v>
      </c>
      <c r="O707" s="69">
        <v>0</v>
      </c>
      <c r="P707" s="69">
        <v>140272.34</v>
      </c>
      <c r="Q707" s="69">
        <v>0</v>
      </c>
      <c r="R707" s="69">
        <v>0</v>
      </c>
      <c r="S707" s="69">
        <v>0</v>
      </c>
      <c r="T707" s="69">
        <v>0</v>
      </c>
    </row>
    <row r="708" spans="1:20" s="2" customFormat="1" ht="22.5" customHeight="1" x14ac:dyDescent="0.25">
      <c r="A708" s="73" t="s">
        <v>364</v>
      </c>
      <c r="B708" s="73"/>
      <c r="C708" s="47">
        <f>SUM(C709:C716)</f>
        <v>27007006.989999998</v>
      </c>
      <c r="D708" s="47">
        <f t="shared" ref="D708:T708" si="150">SUM(D709:D716)</f>
        <v>9185273.1699999999</v>
      </c>
      <c r="E708" s="47">
        <f t="shared" si="150"/>
        <v>2089280.4</v>
      </c>
      <c r="F708" s="47">
        <f t="shared" si="150"/>
        <v>1559504.53</v>
      </c>
      <c r="G708" s="47">
        <f t="shared" si="150"/>
        <v>4738061.04</v>
      </c>
      <c r="H708" s="47">
        <f t="shared" si="150"/>
        <v>798427.2</v>
      </c>
      <c r="I708" s="47">
        <f t="shared" si="150"/>
        <v>0</v>
      </c>
      <c r="J708" s="48">
        <f t="shared" si="150"/>
        <v>0</v>
      </c>
      <c r="K708" s="47">
        <f t="shared" si="150"/>
        <v>0</v>
      </c>
      <c r="L708" s="47">
        <f t="shared" si="150"/>
        <v>16837059.390000001</v>
      </c>
      <c r="M708" s="47">
        <f t="shared" si="150"/>
        <v>0</v>
      </c>
      <c r="N708" s="47">
        <f t="shared" si="150"/>
        <v>0</v>
      </c>
      <c r="O708" s="47">
        <f t="shared" si="150"/>
        <v>0</v>
      </c>
      <c r="P708" s="47">
        <f t="shared" si="150"/>
        <v>984674.42999999993</v>
      </c>
      <c r="Q708" s="47">
        <f t="shared" si="150"/>
        <v>0</v>
      </c>
      <c r="R708" s="47">
        <f t="shared" si="150"/>
        <v>0</v>
      </c>
      <c r="S708" s="47">
        <f t="shared" si="150"/>
        <v>0</v>
      </c>
      <c r="T708" s="47">
        <f t="shared" si="150"/>
        <v>0</v>
      </c>
    </row>
    <row r="709" spans="1:20" ht="21" customHeight="1" x14ac:dyDescent="0.25">
      <c r="A709" s="74">
        <v>1</v>
      </c>
      <c r="B709" s="50" t="s">
        <v>1390</v>
      </c>
      <c r="C709" s="51">
        <f t="shared" si="145"/>
        <v>1703763.01</v>
      </c>
      <c r="D709" s="51">
        <f t="shared" si="146"/>
        <v>1559504.53</v>
      </c>
      <c r="E709" s="51">
        <v>0</v>
      </c>
      <c r="F709" s="51">
        <v>1559504.53</v>
      </c>
      <c r="G709" s="51">
        <v>0</v>
      </c>
      <c r="H709" s="51">
        <v>0</v>
      </c>
      <c r="I709" s="51">
        <v>0</v>
      </c>
      <c r="J709" s="52">
        <v>0</v>
      </c>
      <c r="K709" s="51">
        <v>0</v>
      </c>
      <c r="L709" s="51">
        <v>0</v>
      </c>
      <c r="M709" s="51">
        <v>0</v>
      </c>
      <c r="N709" s="51">
        <v>0</v>
      </c>
      <c r="O709" s="51">
        <v>0</v>
      </c>
      <c r="P709" s="51">
        <v>144258.48000000001</v>
      </c>
      <c r="Q709" s="51">
        <v>0</v>
      </c>
      <c r="R709" s="51">
        <v>0</v>
      </c>
      <c r="S709" s="51">
        <v>0</v>
      </c>
      <c r="T709" s="51">
        <v>0</v>
      </c>
    </row>
    <row r="710" spans="1:20" ht="21" customHeight="1" x14ac:dyDescent="0.25">
      <c r="A710" s="74">
        <v>2</v>
      </c>
      <c r="B710" s="50" t="s">
        <v>1269</v>
      </c>
      <c r="C710" s="51">
        <f t="shared" si="145"/>
        <v>12430397.91</v>
      </c>
      <c r="D710" s="51">
        <f t="shared" si="146"/>
        <v>0</v>
      </c>
      <c r="E710" s="51">
        <v>0</v>
      </c>
      <c r="F710" s="51">
        <v>0</v>
      </c>
      <c r="G710" s="51">
        <v>0</v>
      </c>
      <c r="H710" s="51">
        <v>0</v>
      </c>
      <c r="I710" s="51">
        <v>0</v>
      </c>
      <c r="J710" s="52">
        <v>0</v>
      </c>
      <c r="K710" s="51">
        <v>0</v>
      </c>
      <c r="L710" s="51">
        <v>12430397.91</v>
      </c>
      <c r="M710" s="51">
        <v>0</v>
      </c>
      <c r="N710" s="51">
        <v>0</v>
      </c>
      <c r="O710" s="51">
        <v>0</v>
      </c>
      <c r="P710" s="51">
        <v>0</v>
      </c>
      <c r="Q710" s="51">
        <v>0</v>
      </c>
      <c r="R710" s="51">
        <v>0</v>
      </c>
      <c r="S710" s="51">
        <v>0</v>
      </c>
      <c r="T710" s="51">
        <v>0</v>
      </c>
    </row>
    <row r="711" spans="1:20" ht="21" customHeight="1" x14ac:dyDescent="0.25">
      <c r="A711" s="74">
        <v>3</v>
      </c>
      <c r="B711" s="50" t="s">
        <v>1391</v>
      </c>
      <c r="C711" s="51">
        <f t="shared" si="145"/>
        <v>3278531.38</v>
      </c>
      <c r="D711" s="51">
        <f t="shared" si="146"/>
        <v>3109719.6</v>
      </c>
      <c r="E711" s="51">
        <v>0</v>
      </c>
      <c r="F711" s="51">
        <v>0</v>
      </c>
      <c r="G711" s="51">
        <v>2680010.4</v>
      </c>
      <c r="H711" s="51">
        <v>429709.2</v>
      </c>
      <c r="I711" s="51">
        <v>0</v>
      </c>
      <c r="J711" s="52">
        <v>0</v>
      </c>
      <c r="K711" s="51">
        <v>0</v>
      </c>
      <c r="L711" s="51">
        <v>0</v>
      </c>
      <c r="M711" s="51">
        <v>0</v>
      </c>
      <c r="N711" s="51">
        <v>0</v>
      </c>
      <c r="O711" s="51">
        <v>0</v>
      </c>
      <c r="P711" s="51">
        <v>168811.78</v>
      </c>
      <c r="Q711" s="51">
        <v>0</v>
      </c>
      <c r="R711" s="51">
        <v>0</v>
      </c>
      <c r="S711" s="51">
        <v>0</v>
      </c>
      <c r="T711" s="51">
        <v>0</v>
      </c>
    </row>
    <row r="712" spans="1:20" ht="21" customHeight="1" x14ac:dyDescent="0.25">
      <c r="A712" s="74">
        <v>4</v>
      </c>
      <c r="B712" s="50" t="s">
        <v>1392</v>
      </c>
      <c r="C712" s="51">
        <f t="shared" si="145"/>
        <v>2647731.2199999997</v>
      </c>
      <c r="D712" s="51">
        <f t="shared" si="146"/>
        <v>2426768.6399999997</v>
      </c>
      <c r="E712" s="51">
        <v>0</v>
      </c>
      <c r="F712" s="51">
        <v>0</v>
      </c>
      <c r="G712" s="51">
        <v>2058050.64</v>
      </c>
      <c r="H712" s="51">
        <v>368718</v>
      </c>
      <c r="I712" s="51">
        <v>0</v>
      </c>
      <c r="J712" s="52">
        <v>0</v>
      </c>
      <c r="K712" s="51">
        <v>0</v>
      </c>
      <c r="L712" s="51">
        <v>0</v>
      </c>
      <c r="M712" s="51">
        <v>0</v>
      </c>
      <c r="N712" s="51">
        <v>0</v>
      </c>
      <c r="O712" s="51">
        <v>0</v>
      </c>
      <c r="P712" s="51">
        <v>220962.58</v>
      </c>
      <c r="Q712" s="51">
        <v>0</v>
      </c>
      <c r="R712" s="51">
        <v>0</v>
      </c>
      <c r="S712" s="51">
        <v>0</v>
      </c>
      <c r="T712" s="51">
        <v>0</v>
      </c>
    </row>
    <row r="713" spans="1:20" ht="21" customHeight="1" x14ac:dyDescent="0.25">
      <c r="A713" s="74">
        <v>5</v>
      </c>
      <c r="B713" s="50" t="s">
        <v>1393</v>
      </c>
      <c r="C713" s="51">
        <f t="shared" si="145"/>
        <v>4545788.32</v>
      </c>
      <c r="D713" s="51">
        <f t="shared" si="146"/>
        <v>0</v>
      </c>
      <c r="E713" s="51">
        <v>0</v>
      </c>
      <c r="F713" s="51">
        <v>0</v>
      </c>
      <c r="G713" s="51">
        <v>0</v>
      </c>
      <c r="H713" s="51">
        <v>0</v>
      </c>
      <c r="I713" s="51">
        <v>0</v>
      </c>
      <c r="J713" s="52">
        <v>0</v>
      </c>
      <c r="K713" s="51">
        <v>0</v>
      </c>
      <c r="L713" s="51">
        <v>4406661.4800000004</v>
      </c>
      <c r="M713" s="51">
        <v>0</v>
      </c>
      <c r="N713" s="51">
        <v>0</v>
      </c>
      <c r="O713" s="51">
        <v>0</v>
      </c>
      <c r="P713" s="51">
        <v>139126.84</v>
      </c>
      <c r="Q713" s="51">
        <v>0</v>
      </c>
      <c r="R713" s="51">
        <v>0</v>
      </c>
      <c r="S713" s="51">
        <v>0</v>
      </c>
      <c r="T713" s="51">
        <v>0</v>
      </c>
    </row>
    <row r="714" spans="1:20" ht="21" customHeight="1" x14ac:dyDescent="0.25">
      <c r="A714" s="74">
        <v>6</v>
      </c>
      <c r="B714" s="50" t="s">
        <v>635</v>
      </c>
      <c r="C714" s="51">
        <f t="shared" si="145"/>
        <v>2089280.4</v>
      </c>
      <c r="D714" s="51">
        <f t="shared" si="146"/>
        <v>2089280.4</v>
      </c>
      <c r="E714" s="51">
        <v>2089280.4</v>
      </c>
      <c r="F714" s="51">
        <v>0</v>
      </c>
      <c r="G714" s="51">
        <v>0</v>
      </c>
      <c r="H714" s="51">
        <v>0</v>
      </c>
      <c r="I714" s="51">
        <v>0</v>
      </c>
      <c r="J714" s="52">
        <v>0</v>
      </c>
      <c r="K714" s="51">
        <v>0</v>
      </c>
      <c r="L714" s="51">
        <v>0</v>
      </c>
      <c r="M714" s="51">
        <v>0</v>
      </c>
      <c r="N714" s="51">
        <v>0</v>
      </c>
      <c r="O714" s="51">
        <v>0</v>
      </c>
      <c r="P714" s="51">
        <v>0</v>
      </c>
      <c r="Q714" s="51">
        <v>0</v>
      </c>
      <c r="R714" s="51">
        <v>0</v>
      </c>
      <c r="S714" s="51">
        <v>0</v>
      </c>
      <c r="T714" s="51">
        <v>0</v>
      </c>
    </row>
    <row r="715" spans="1:20" s="6" customFormat="1" ht="24.75" customHeight="1" x14ac:dyDescent="0.25">
      <c r="A715" s="74">
        <v>7</v>
      </c>
      <c r="B715" s="68" t="s">
        <v>1394</v>
      </c>
      <c r="C715" s="51">
        <f t="shared" si="145"/>
        <v>162668.17000000001</v>
      </c>
      <c r="D715" s="69">
        <f t="shared" si="146"/>
        <v>0</v>
      </c>
      <c r="E715" s="69">
        <v>0</v>
      </c>
      <c r="F715" s="69">
        <v>0</v>
      </c>
      <c r="G715" s="69">
        <v>0</v>
      </c>
      <c r="H715" s="69">
        <v>0</v>
      </c>
      <c r="I715" s="69">
        <v>0</v>
      </c>
      <c r="J715" s="70">
        <v>0</v>
      </c>
      <c r="K715" s="69">
        <v>0</v>
      </c>
      <c r="L715" s="69">
        <v>0</v>
      </c>
      <c r="M715" s="69">
        <v>0</v>
      </c>
      <c r="N715" s="69">
        <v>0</v>
      </c>
      <c r="O715" s="69">
        <v>0</v>
      </c>
      <c r="P715" s="69">
        <v>162668.17000000001</v>
      </c>
      <c r="Q715" s="69">
        <v>0</v>
      </c>
      <c r="R715" s="69">
        <v>0</v>
      </c>
      <c r="S715" s="69">
        <v>0</v>
      </c>
      <c r="T715" s="69">
        <v>0</v>
      </c>
    </row>
    <row r="716" spans="1:20" s="6" customFormat="1" ht="22.5" customHeight="1" x14ac:dyDescent="0.25">
      <c r="A716" s="74">
        <v>8</v>
      </c>
      <c r="B716" s="68" t="s">
        <v>1395</v>
      </c>
      <c r="C716" s="51">
        <f t="shared" si="145"/>
        <v>148846.57999999999</v>
      </c>
      <c r="D716" s="69">
        <f t="shared" si="146"/>
        <v>0</v>
      </c>
      <c r="E716" s="69">
        <v>0</v>
      </c>
      <c r="F716" s="69">
        <v>0</v>
      </c>
      <c r="G716" s="69">
        <v>0</v>
      </c>
      <c r="H716" s="69">
        <v>0</v>
      </c>
      <c r="I716" s="69">
        <v>0</v>
      </c>
      <c r="J716" s="70">
        <v>0</v>
      </c>
      <c r="K716" s="69">
        <v>0</v>
      </c>
      <c r="L716" s="69">
        <v>0</v>
      </c>
      <c r="M716" s="69">
        <v>0</v>
      </c>
      <c r="N716" s="69">
        <v>0</v>
      </c>
      <c r="O716" s="69">
        <v>0</v>
      </c>
      <c r="P716" s="69">
        <v>148846.57999999999</v>
      </c>
      <c r="Q716" s="69">
        <v>0</v>
      </c>
      <c r="R716" s="69">
        <v>0</v>
      </c>
      <c r="S716" s="69">
        <v>0</v>
      </c>
      <c r="T716" s="69">
        <v>0</v>
      </c>
    </row>
    <row r="717" spans="1:20" s="2" customFormat="1" ht="22.5" customHeight="1" x14ac:dyDescent="0.25">
      <c r="A717" s="73" t="s">
        <v>372</v>
      </c>
      <c r="B717" s="73"/>
      <c r="C717" s="47">
        <f>C718</f>
        <v>989757.6</v>
      </c>
      <c r="D717" s="47">
        <f t="shared" ref="D717:T717" si="151">D718</f>
        <v>0</v>
      </c>
      <c r="E717" s="47">
        <f t="shared" si="151"/>
        <v>0</v>
      </c>
      <c r="F717" s="47">
        <f t="shared" si="151"/>
        <v>0</v>
      </c>
      <c r="G717" s="47">
        <f t="shared" si="151"/>
        <v>0</v>
      </c>
      <c r="H717" s="47">
        <f t="shared" si="151"/>
        <v>0</v>
      </c>
      <c r="I717" s="47">
        <f t="shared" si="151"/>
        <v>0</v>
      </c>
      <c r="J717" s="48">
        <f t="shared" si="151"/>
        <v>0</v>
      </c>
      <c r="K717" s="47">
        <f t="shared" si="151"/>
        <v>0</v>
      </c>
      <c r="L717" s="47">
        <f t="shared" si="151"/>
        <v>0</v>
      </c>
      <c r="M717" s="47">
        <f t="shared" si="151"/>
        <v>0</v>
      </c>
      <c r="N717" s="47">
        <f t="shared" si="151"/>
        <v>989757.6</v>
      </c>
      <c r="O717" s="47">
        <f t="shared" si="151"/>
        <v>0</v>
      </c>
      <c r="P717" s="47">
        <f t="shared" si="151"/>
        <v>0</v>
      </c>
      <c r="Q717" s="47">
        <f t="shared" si="151"/>
        <v>0</v>
      </c>
      <c r="R717" s="47">
        <f t="shared" si="151"/>
        <v>0</v>
      </c>
      <c r="S717" s="47">
        <f t="shared" si="151"/>
        <v>0</v>
      </c>
      <c r="T717" s="47">
        <f t="shared" si="151"/>
        <v>0</v>
      </c>
    </row>
    <row r="718" spans="1:20" ht="22.5" customHeight="1" x14ac:dyDescent="0.25">
      <c r="A718" s="74">
        <v>1</v>
      </c>
      <c r="B718" s="50" t="s">
        <v>373</v>
      </c>
      <c r="C718" s="51">
        <f t="shared" si="145"/>
        <v>989757.6</v>
      </c>
      <c r="D718" s="51">
        <f t="shared" si="146"/>
        <v>0</v>
      </c>
      <c r="E718" s="51">
        <v>0</v>
      </c>
      <c r="F718" s="51">
        <v>0</v>
      </c>
      <c r="G718" s="51">
        <v>0</v>
      </c>
      <c r="H718" s="51">
        <v>0</v>
      </c>
      <c r="I718" s="51">
        <v>0</v>
      </c>
      <c r="J718" s="52">
        <v>0</v>
      </c>
      <c r="K718" s="51">
        <v>0</v>
      </c>
      <c r="L718" s="51">
        <v>0</v>
      </c>
      <c r="M718" s="51">
        <v>0</v>
      </c>
      <c r="N718" s="51">
        <v>989757.6</v>
      </c>
      <c r="O718" s="51">
        <v>0</v>
      </c>
      <c r="P718" s="51">
        <v>0</v>
      </c>
      <c r="Q718" s="51">
        <v>0</v>
      </c>
      <c r="R718" s="51">
        <v>0</v>
      </c>
      <c r="S718" s="51">
        <v>0</v>
      </c>
      <c r="T718" s="51">
        <v>0</v>
      </c>
    </row>
    <row r="719" spans="1:20" s="2" customFormat="1" ht="23.25" customHeight="1" x14ac:dyDescent="0.25">
      <c r="A719" s="73" t="s">
        <v>382</v>
      </c>
      <c r="B719" s="73"/>
      <c r="C719" s="47">
        <f t="shared" ref="C719:C720" si="152">C720</f>
        <v>155251.63</v>
      </c>
      <c r="D719" s="47">
        <f t="shared" ref="D719:T720" si="153">D720</f>
        <v>0</v>
      </c>
      <c r="E719" s="47">
        <f t="shared" si="153"/>
        <v>0</v>
      </c>
      <c r="F719" s="47">
        <f t="shared" si="153"/>
        <v>0</v>
      </c>
      <c r="G719" s="47">
        <f t="shared" si="153"/>
        <v>0</v>
      </c>
      <c r="H719" s="47">
        <f t="shared" si="153"/>
        <v>0</v>
      </c>
      <c r="I719" s="47">
        <f t="shared" si="153"/>
        <v>0</v>
      </c>
      <c r="J719" s="48">
        <f t="shared" si="153"/>
        <v>0</v>
      </c>
      <c r="K719" s="47">
        <f t="shared" si="153"/>
        <v>0</v>
      </c>
      <c r="L719" s="47">
        <f t="shared" si="153"/>
        <v>0</v>
      </c>
      <c r="M719" s="47">
        <f t="shared" si="153"/>
        <v>0</v>
      </c>
      <c r="N719" s="47">
        <f t="shared" si="153"/>
        <v>0</v>
      </c>
      <c r="O719" s="47">
        <f t="shared" si="153"/>
        <v>0</v>
      </c>
      <c r="P719" s="47">
        <f t="shared" si="153"/>
        <v>155251.63</v>
      </c>
      <c r="Q719" s="47">
        <f t="shared" si="153"/>
        <v>0</v>
      </c>
      <c r="R719" s="47">
        <f t="shared" si="153"/>
        <v>0</v>
      </c>
      <c r="S719" s="47">
        <f t="shared" si="153"/>
        <v>0</v>
      </c>
      <c r="T719" s="47">
        <f t="shared" si="153"/>
        <v>0</v>
      </c>
    </row>
    <row r="720" spans="1:20" s="2" customFormat="1" ht="23.25" customHeight="1" x14ac:dyDescent="0.25">
      <c r="A720" s="73" t="s">
        <v>383</v>
      </c>
      <c r="B720" s="73"/>
      <c r="C720" s="47">
        <f t="shared" si="152"/>
        <v>155251.63</v>
      </c>
      <c r="D720" s="47">
        <f t="shared" si="153"/>
        <v>0</v>
      </c>
      <c r="E720" s="47">
        <f t="shared" si="153"/>
        <v>0</v>
      </c>
      <c r="F720" s="47">
        <f t="shared" si="153"/>
        <v>0</v>
      </c>
      <c r="G720" s="47">
        <f t="shared" si="153"/>
        <v>0</v>
      </c>
      <c r="H720" s="47">
        <f t="shared" si="153"/>
        <v>0</v>
      </c>
      <c r="I720" s="47">
        <f t="shared" si="153"/>
        <v>0</v>
      </c>
      <c r="J720" s="48">
        <f t="shared" si="153"/>
        <v>0</v>
      </c>
      <c r="K720" s="47">
        <f t="shared" si="153"/>
        <v>0</v>
      </c>
      <c r="L720" s="47">
        <f t="shared" si="153"/>
        <v>0</v>
      </c>
      <c r="M720" s="47">
        <f t="shared" si="153"/>
        <v>0</v>
      </c>
      <c r="N720" s="47">
        <f t="shared" si="153"/>
        <v>0</v>
      </c>
      <c r="O720" s="47">
        <f t="shared" si="153"/>
        <v>0</v>
      </c>
      <c r="P720" s="47">
        <f t="shared" si="153"/>
        <v>155251.63</v>
      </c>
      <c r="Q720" s="47">
        <f t="shared" si="153"/>
        <v>0</v>
      </c>
      <c r="R720" s="47">
        <f t="shared" si="153"/>
        <v>0</v>
      </c>
      <c r="S720" s="47">
        <f t="shared" si="153"/>
        <v>0</v>
      </c>
      <c r="T720" s="47">
        <f t="shared" si="153"/>
        <v>0</v>
      </c>
    </row>
    <row r="721" spans="1:20" ht="23.25" customHeight="1" x14ac:dyDescent="0.25">
      <c r="A721" s="74">
        <v>1</v>
      </c>
      <c r="B721" s="50" t="s">
        <v>1396</v>
      </c>
      <c r="C721" s="51">
        <f t="shared" si="145"/>
        <v>155251.63</v>
      </c>
      <c r="D721" s="51">
        <f>SUM(E721:I721)</f>
        <v>0</v>
      </c>
      <c r="E721" s="51">
        <v>0</v>
      </c>
      <c r="F721" s="51">
        <v>0</v>
      </c>
      <c r="G721" s="51">
        <v>0</v>
      </c>
      <c r="H721" s="51">
        <v>0</v>
      </c>
      <c r="I721" s="51">
        <v>0</v>
      </c>
      <c r="J721" s="52">
        <v>0</v>
      </c>
      <c r="K721" s="51">
        <v>0</v>
      </c>
      <c r="L721" s="51">
        <v>0</v>
      </c>
      <c r="M721" s="51">
        <v>0</v>
      </c>
      <c r="N721" s="51">
        <v>0</v>
      </c>
      <c r="O721" s="51">
        <v>0</v>
      </c>
      <c r="P721" s="51">
        <v>155251.63</v>
      </c>
      <c r="Q721" s="51">
        <v>0</v>
      </c>
      <c r="R721" s="51">
        <v>0</v>
      </c>
      <c r="S721" s="51">
        <v>0</v>
      </c>
      <c r="T721" s="51">
        <v>0</v>
      </c>
    </row>
    <row r="722" spans="1:20" s="2" customFormat="1" ht="22.5" customHeight="1" x14ac:dyDescent="0.25">
      <c r="A722" s="73" t="s">
        <v>385</v>
      </c>
      <c r="B722" s="73"/>
      <c r="C722" s="47">
        <f t="shared" ref="C722" si="154">C723</f>
        <v>7979603.29</v>
      </c>
      <c r="D722" s="47">
        <f t="shared" ref="D722:T722" si="155">D723</f>
        <v>0</v>
      </c>
      <c r="E722" s="47">
        <f t="shared" si="155"/>
        <v>0</v>
      </c>
      <c r="F722" s="47">
        <f t="shared" si="155"/>
        <v>0</v>
      </c>
      <c r="G722" s="47">
        <f t="shared" si="155"/>
        <v>0</v>
      </c>
      <c r="H722" s="47">
        <f t="shared" si="155"/>
        <v>0</v>
      </c>
      <c r="I722" s="47">
        <f t="shared" si="155"/>
        <v>0</v>
      </c>
      <c r="J722" s="48">
        <f t="shared" si="155"/>
        <v>0</v>
      </c>
      <c r="K722" s="47">
        <f t="shared" si="155"/>
        <v>0</v>
      </c>
      <c r="L722" s="47">
        <f t="shared" si="155"/>
        <v>0</v>
      </c>
      <c r="M722" s="47">
        <f t="shared" si="155"/>
        <v>0</v>
      </c>
      <c r="N722" s="47">
        <f t="shared" si="155"/>
        <v>0</v>
      </c>
      <c r="O722" s="47">
        <f t="shared" si="155"/>
        <v>0</v>
      </c>
      <c r="P722" s="47">
        <f t="shared" si="155"/>
        <v>432922.09</v>
      </c>
      <c r="Q722" s="47">
        <f t="shared" si="155"/>
        <v>0</v>
      </c>
      <c r="R722" s="47">
        <f t="shared" si="155"/>
        <v>0</v>
      </c>
      <c r="S722" s="47">
        <f t="shared" si="155"/>
        <v>7546681.2000000002</v>
      </c>
      <c r="T722" s="47">
        <f t="shared" si="155"/>
        <v>0</v>
      </c>
    </row>
    <row r="723" spans="1:20" s="2" customFormat="1" ht="22.5" customHeight="1" x14ac:dyDescent="0.25">
      <c r="A723" s="73" t="s">
        <v>386</v>
      </c>
      <c r="B723" s="73"/>
      <c r="C723" s="47">
        <f>SUM(C724:C726)</f>
        <v>7979603.29</v>
      </c>
      <c r="D723" s="47">
        <f t="shared" ref="D723:T723" si="156">SUM(D724:D726)</f>
        <v>0</v>
      </c>
      <c r="E723" s="47">
        <f t="shared" si="156"/>
        <v>0</v>
      </c>
      <c r="F723" s="47">
        <f t="shared" si="156"/>
        <v>0</v>
      </c>
      <c r="G723" s="47">
        <f t="shared" si="156"/>
        <v>0</v>
      </c>
      <c r="H723" s="47">
        <f t="shared" si="156"/>
        <v>0</v>
      </c>
      <c r="I723" s="47">
        <f t="shared" si="156"/>
        <v>0</v>
      </c>
      <c r="J723" s="48">
        <f t="shared" si="156"/>
        <v>0</v>
      </c>
      <c r="K723" s="47">
        <f t="shared" si="156"/>
        <v>0</v>
      </c>
      <c r="L723" s="47">
        <f t="shared" si="156"/>
        <v>0</v>
      </c>
      <c r="M723" s="47">
        <f t="shared" si="156"/>
        <v>0</v>
      </c>
      <c r="N723" s="47">
        <f t="shared" si="156"/>
        <v>0</v>
      </c>
      <c r="O723" s="47">
        <f t="shared" si="156"/>
        <v>0</v>
      </c>
      <c r="P723" s="47">
        <f t="shared" si="156"/>
        <v>432922.09</v>
      </c>
      <c r="Q723" s="47">
        <f t="shared" si="156"/>
        <v>0</v>
      </c>
      <c r="R723" s="47">
        <f t="shared" si="156"/>
        <v>0</v>
      </c>
      <c r="S723" s="47">
        <f t="shared" si="156"/>
        <v>7546681.2000000002</v>
      </c>
      <c r="T723" s="47">
        <f t="shared" si="156"/>
        <v>0</v>
      </c>
    </row>
    <row r="724" spans="1:20" s="30" customFormat="1" ht="21" customHeight="1" x14ac:dyDescent="0.25">
      <c r="A724" s="90">
        <v>1</v>
      </c>
      <c r="B724" s="68" t="s">
        <v>1397</v>
      </c>
      <c r="C724" s="51">
        <f t="shared" ref="C724" si="157">D724+K724+L724+M724+N724+O724+P724+Q724+R724+S724+T724</f>
        <v>284783.58</v>
      </c>
      <c r="D724" s="69">
        <f t="shared" ref="D724" si="158">SUM(E724:I724)</f>
        <v>0</v>
      </c>
      <c r="E724" s="69">
        <v>0</v>
      </c>
      <c r="F724" s="69">
        <v>0</v>
      </c>
      <c r="G724" s="69">
        <v>0</v>
      </c>
      <c r="H724" s="69">
        <v>0</v>
      </c>
      <c r="I724" s="69">
        <v>0</v>
      </c>
      <c r="J724" s="70">
        <v>0</v>
      </c>
      <c r="K724" s="69">
        <v>0</v>
      </c>
      <c r="L724" s="69">
        <v>0</v>
      </c>
      <c r="M724" s="69">
        <v>0</v>
      </c>
      <c r="N724" s="69">
        <v>0</v>
      </c>
      <c r="O724" s="69">
        <v>0</v>
      </c>
      <c r="P724" s="69">
        <v>284783.58</v>
      </c>
      <c r="Q724" s="69">
        <v>0</v>
      </c>
      <c r="R724" s="69">
        <v>0</v>
      </c>
      <c r="S724" s="69">
        <v>0</v>
      </c>
      <c r="T724" s="69">
        <v>0</v>
      </c>
    </row>
    <row r="725" spans="1:20" ht="22.5" customHeight="1" x14ac:dyDescent="0.25">
      <c r="A725" s="74">
        <v>2</v>
      </c>
      <c r="B725" s="50" t="s">
        <v>638</v>
      </c>
      <c r="C725" s="51">
        <f t="shared" si="145"/>
        <v>7546681.2000000002</v>
      </c>
      <c r="D725" s="51">
        <f t="shared" ref="D725:D822" si="159">SUM(E725:I725)</f>
        <v>0</v>
      </c>
      <c r="E725" s="51">
        <v>0</v>
      </c>
      <c r="F725" s="51">
        <v>0</v>
      </c>
      <c r="G725" s="51">
        <v>0</v>
      </c>
      <c r="H725" s="51">
        <v>0</v>
      </c>
      <c r="I725" s="51">
        <v>0</v>
      </c>
      <c r="J725" s="52">
        <v>0</v>
      </c>
      <c r="K725" s="51">
        <v>0</v>
      </c>
      <c r="L725" s="51">
        <v>0</v>
      </c>
      <c r="M725" s="51">
        <v>0</v>
      </c>
      <c r="N725" s="51">
        <v>0</v>
      </c>
      <c r="O725" s="51">
        <v>0</v>
      </c>
      <c r="P725" s="51">
        <v>0</v>
      </c>
      <c r="Q725" s="51">
        <v>0</v>
      </c>
      <c r="R725" s="51">
        <v>0</v>
      </c>
      <c r="S725" s="51">
        <v>7546681.2000000002</v>
      </c>
      <c r="T725" s="51">
        <v>0</v>
      </c>
    </row>
    <row r="726" spans="1:20" s="30" customFormat="1" ht="21" customHeight="1" x14ac:dyDescent="0.25">
      <c r="A726" s="90">
        <v>3</v>
      </c>
      <c r="B726" s="68" t="s">
        <v>1398</v>
      </c>
      <c r="C726" s="51">
        <f t="shared" si="145"/>
        <v>148138.51</v>
      </c>
      <c r="D726" s="69">
        <f t="shared" ref="D726" si="160">SUM(E726:I726)</f>
        <v>0</v>
      </c>
      <c r="E726" s="69">
        <v>0</v>
      </c>
      <c r="F726" s="69">
        <v>0</v>
      </c>
      <c r="G726" s="69">
        <v>0</v>
      </c>
      <c r="H726" s="69">
        <v>0</v>
      </c>
      <c r="I726" s="69">
        <v>0</v>
      </c>
      <c r="J726" s="70">
        <v>0</v>
      </c>
      <c r="K726" s="69">
        <v>0</v>
      </c>
      <c r="L726" s="69">
        <v>0</v>
      </c>
      <c r="M726" s="69">
        <v>0</v>
      </c>
      <c r="N726" s="69">
        <v>0</v>
      </c>
      <c r="O726" s="69">
        <v>0</v>
      </c>
      <c r="P726" s="69">
        <v>148138.51</v>
      </c>
      <c r="Q726" s="69">
        <v>0</v>
      </c>
      <c r="R726" s="69">
        <v>0</v>
      </c>
      <c r="S726" s="69">
        <v>0</v>
      </c>
      <c r="T726" s="69">
        <v>0</v>
      </c>
    </row>
    <row r="727" spans="1:20" s="2" customFormat="1" ht="30.75" customHeight="1" x14ac:dyDescent="0.25">
      <c r="A727" s="73" t="s">
        <v>391</v>
      </c>
      <c r="B727" s="73"/>
      <c r="C727" s="47">
        <f>C728+C739</f>
        <v>17668956.890000001</v>
      </c>
      <c r="D727" s="47">
        <f t="shared" ref="D727:T727" si="161">D728+D739</f>
        <v>2582540.4</v>
      </c>
      <c r="E727" s="47">
        <f t="shared" si="161"/>
        <v>0</v>
      </c>
      <c r="F727" s="47">
        <f t="shared" si="161"/>
        <v>1285698</v>
      </c>
      <c r="G727" s="47">
        <f t="shared" si="161"/>
        <v>0</v>
      </c>
      <c r="H727" s="47">
        <f t="shared" si="161"/>
        <v>840208.8</v>
      </c>
      <c r="I727" s="47">
        <f t="shared" si="161"/>
        <v>456633.59999999998</v>
      </c>
      <c r="J727" s="48">
        <f t="shared" si="161"/>
        <v>0</v>
      </c>
      <c r="K727" s="47">
        <f t="shared" si="161"/>
        <v>0</v>
      </c>
      <c r="L727" s="47">
        <f t="shared" si="161"/>
        <v>11337702.49</v>
      </c>
      <c r="M727" s="47">
        <f t="shared" si="161"/>
        <v>0</v>
      </c>
      <c r="N727" s="47">
        <f t="shared" si="161"/>
        <v>2343123.92</v>
      </c>
      <c r="O727" s="47">
        <f t="shared" si="161"/>
        <v>0</v>
      </c>
      <c r="P727" s="47">
        <f t="shared" si="161"/>
        <v>1405590.08</v>
      </c>
      <c r="Q727" s="47">
        <f t="shared" si="161"/>
        <v>0</v>
      </c>
      <c r="R727" s="47">
        <f t="shared" si="161"/>
        <v>0</v>
      </c>
      <c r="S727" s="47">
        <f t="shared" si="161"/>
        <v>0</v>
      </c>
      <c r="T727" s="47">
        <f t="shared" si="161"/>
        <v>0</v>
      </c>
    </row>
    <row r="728" spans="1:20" s="2" customFormat="1" ht="22.5" customHeight="1" x14ac:dyDescent="0.25">
      <c r="A728" s="73" t="s">
        <v>392</v>
      </c>
      <c r="B728" s="73"/>
      <c r="C728" s="47">
        <f>SUM(C729:C738)</f>
        <v>16676070.18</v>
      </c>
      <c r="D728" s="47">
        <f t="shared" ref="D728:T728" si="162">SUM(D729:D738)</f>
        <v>2582540.4</v>
      </c>
      <c r="E728" s="47">
        <f t="shared" si="162"/>
        <v>0</v>
      </c>
      <c r="F728" s="47">
        <f t="shared" si="162"/>
        <v>1285698</v>
      </c>
      <c r="G728" s="47">
        <f t="shared" si="162"/>
        <v>0</v>
      </c>
      <c r="H728" s="47">
        <f t="shared" si="162"/>
        <v>840208.8</v>
      </c>
      <c r="I728" s="47">
        <f t="shared" si="162"/>
        <v>456633.59999999998</v>
      </c>
      <c r="J728" s="48">
        <f t="shared" si="162"/>
        <v>0</v>
      </c>
      <c r="K728" s="47">
        <f t="shared" si="162"/>
        <v>0</v>
      </c>
      <c r="L728" s="47">
        <f t="shared" si="162"/>
        <v>11337702.49</v>
      </c>
      <c r="M728" s="47">
        <f t="shared" si="162"/>
        <v>0</v>
      </c>
      <c r="N728" s="47">
        <f t="shared" si="162"/>
        <v>2343123.92</v>
      </c>
      <c r="O728" s="47">
        <f t="shared" si="162"/>
        <v>0</v>
      </c>
      <c r="P728" s="47">
        <f t="shared" si="162"/>
        <v>412703.37</v>
      </c>
      <c r="Q728" s="47">
        <f t="shared" si="162"/>
        <v>0</v>
      </c>
      <c r="R728" s="47">
        <f t="shared" si="162"/>
        <v>0</v>
      </c>
      <c r="S728" s="47">
        <f t="shared" si="162"/>
        <v>0</v>
      </c>
      <c r="T728" s="47">
        <f t="shared" si="162"/>
        <v>0</v>
      </c>
    </row>
    <row r="729" spans="1:20" s="6" customFormat="1" ht="21" customHeight="1" x14ac:dyDescent="0.25">
      <c r="A729" s="90">
        <v>1</v>
      </c>
      <c r="B729" s="68" t="s">
        <v>1399</v>
      </c>
      <c r="C729" s="51">
        <f t="shared" si="145"/>
        <v>6288.66</v>
      </c>
      <c r="D729" s="69">
        <f>SUM(E729:I729)</f>
        <v>0</v>
      </c>
      <c r="E729" s="69">
        <v>0</v>
      </c>
      <c r="F729" s="69">
        <v>0</v>
      </c>
      <c r="G729" s="69">
        <v>0</v>
      </c>
      <c r="H729" s="69">
        <v>0</v>
      </c>
      <c r="I729" s="69">
        <v>0</v>
      </c>
      <c r="J729" s="70">
        <v>0</v>
      </c>
      <c r="K729" s="69">
        <v>0</v>
      </c>
      <c r="L729" s="69">
        <v>0</v>
      </c>
      <c r="M729" s="69">
        <v>0</v>
      </c>
      <c r="N729" s="69">
        <v>0</v>
      </c>
      <c r="O729" s="69">
        <v>0</v>
      </c>
      <c r="P729" s="69">
        <v>6288.66</v>
      </c>
      <c r="Q729" s="69">
        <v>0</v>
      </c>
      <c r="R729" s="69">
        <v>0</v>
      </c>
      <c r="S729" s="69">
        <v>0</v>
      </c>
      <c r="T729" s="69">
        <v>0</v>
      </c>
    </row>
    <row r="730" spans="1:20" ht="22.5" customHeight="1" x14ac:dyDescent="0.25">
      <c r="A730" s="74">
        <v>2</v>
      </c>
      <c r="B730" s="50" t="s">
        <v>640</v>
      </c>
      <c r="C730" s="51">
        <f t="shared" si="145"/>
        <v>2995580.3</v>
      </c>
      <c r="D730" s="51">
        <f t="shared" si="159"/>
        <v>0</v>
      </c>
      <c r="E730" s="51">
        <v>0</v>
      </c>
      <c r="F730" s="51">
        <v>0</v>
      </c>
      <c r="G730" s="51">
        <v>0</v>
      </c>
      <c r="H730" s="51">
        <v>0</v>
      </c>
      <c r="I730" s="51">
        <v>0</v>
      </c>
      <c r="J730" s="52">
        <v>0</v>
      </c>
      <c r="K730" s="51">
        <v>0</v>
      </c>
      <c r="L730" s="51">
        <v>2995580.3</v>
      </c>
      <c r="M730" s="51">
        <v>0</v>
      </c>
      <c r="N730" s="51">
        <v>0</v>
      </c>
      <c r="O730" s="51">
        <v>0</v>
      </c>
      <c r="P730" s="51">
        <v>0</v>
      </c>
      <c r="Q730" s="51">
        <v>0</v>
      </c>
      <c r="R730" s="51">
        <v>0</v>
      </c>
      <c r="S730" s="51">
        <v>0</v>
      </c>
      <c r="T730" s="51">
        <v>0</v>
      </c>
    </row>
    <row r="731" spans="1:20" ht="22.5" customHeight="1" x14ac:dyDescent="0.25">
      <c r="A731" s="90">
        <v>3</v>
      </c>
      <c r="B731" s="50" t="s">
        <v>641</v>
      </c>
      <c r="C731" s="51">
        <f t="shared" si="145"/>
        <v>2666083.2000000002</v>
      </c>
      <c r="D731" s="51">
        <f t="shared" si="159"/>
        <v>0</v>
      </c>
      <c r="E731" s="51">
        <v>0</v>
      </c>
      <c r="F731" s="51">
        <v>0</v>
      </c>
      <c r="G731" s="51">
        <v>0</v>
      </c>
      <c r="H731" s="51">
        <v>0</v>
      </c>
      <c r="I731" s="51">
        <v>0</v>
      </c>
      <c r="J731" s="52">
        <v>0</v>
      </c>
      <c r="K731" s="51">
        <v>0</v>
      </c>
      <c r="L731" s="51">
        <v>2666083.2000000002</v>
      </c>
      <c r="M731" s="51">
        <v>0</v>
      </c>
      <c r="N731" s="51">
        <v>0</v>
      </c>
      <c r="O731" s="51">
        <v>0</v>
      </c>
      <c r="P731" s="51">
        <v>0</v>
      </c>
      <c r="Q731" s="51">
        <v>0</v>
      </c>
      <c r="R731" s="51">
        <v>0</v>
      </c>
      <c r="S731" s="51">
        <v>0</v>
      </c>
      <c r="T731" s="51">
        <v>0</v>
      </c>
    </row>
    <row r="732" spans="1:20" ht="22.5" customHeight="1" x14ac:dyDescent="0.25">
      <c r="A732" s="74">
        <v>4</v>
      </c>
      <c r="B732" s="50" t="s">
        <v>393</v>
      </c>
      <c r="C732" s="51">
        <f t="shared" si="145"/>
        <v>843387.61</v>
      </c>
      <c r="D732" s="51">
        <f t="shared" si="159"/>
        <v>0</v>
      </c>
      <c r="E732" s="51">
        <v>0</v>
      </c>
      <c r="F732" s="51">
        <v>0</v>
      </c>
      <c r="G732" s="51">
        <v>0</v>
      </c>
      <c r="H732" s="51">
        <v>0</v>
      </c>
      <c r="I732" s="51">
        <v>0</v>
      </c>
      <c r="J732" s="52">
        <v>0</v>
      </c>
      <c r="K732" s="51">
        <v>0</v>
      </c>
      <c r="L732" s="51">
        <v>0</v>
      </c>
      <c r="M732" s="51">
        <v>0</v>
      </c>
      <c r="N732" s="51">
        <v>843387.61</v>
      </c>
      <c r="O732" s="51">
        <v>0</v>
      </c>
      <c r="P732" s="51">
        <v>0</v>
      </c>
      <c r="Q732" s="51">
        <v>0</v>
      </c>
      <c r="R732" s="51">
        <v>0</v>
      </c>
      <c r="S732" s="51">
        <v>0</v>
      </c>
      <c r="T732" s="51">
        <v>0</v>
      </c>
    </row>
    <row r="733" spans="1:20" ht="22.5" customHeight="1" x14ac:dyDescent="0.25">
      <c r="A733" s="90">
        <v>5</v>
      </c>
      <c r="B733" s="50" t="s">
        <v>642</v>
      </c>
      <c r="C733" s="51">
        <f t="shared" si="145"/>
        <v>1837699.31</v>
      </c>
      <c r="D733" s="51">
        <f t="shared" si="159"/>
        <v>1132086</v>
      </c>
      <c r="E733" s="51">
        <v>0</v>
      </c>
      <c r="F733" s="51">
        <v>1132086</v>
      </c>
      <c r="G733" s="51">
        <v>0</v>
      </c>
      <c r="H733" s="51">
        <v>0</v>
      </c>
      <c r="I733" s="51">
        <v>0</v>
      </c>
      <c r="J733" s="52">
        <v>0</v>
      </c>
      <c r="K733" s="51">
        <v>0</v>
      </c>
      <c r="L733" s="51">
        <v>0</v>
      </c>
      <c r="M733" s="51">
        <v>0</v>
      </c>
      <c r="N733" s="51">
        <v>705613.31</v>
      </c>
      <c r="O733" s="51">
        <v>0</v>
      </c>
      <c r="P733" s="51">
        <v>0</v>
      </c>
      <c r="Q733" s="51">
        <v>0</v>
      </c>
      <c r="R733" s="51">
        <v>0</v>
      </c>
      <c r="S733" s="51">
        <v>0</v>
      </c>
      <c r="T733" s="51">
        <v>0</v>
      </c>
    </row>
    <row r="734" spans="1:20" ht="22.5" customHeight="1" x14ac:dyDescent="0.25">
      <c r="A734" s="74">
        <v>6</v>
      </c>
      <c r="B734" s="50" t="s">
        <v>394</v>
      </c>
      <c r="C734" s="51">
        <f t="shared" si="145"/>
        <v>6462925.79</v>
      </c>
      <c r="D734" s="51">
        <f t="shared" si="159"/>
        <v>786886.8</v>
      </c>
      <c r="E734" s="51">
        <v>0</v>
      </c>
      <c r="F734" s="51">
        <v>0</v>
      </c>
      <c r="G734" s="51">
        <v>0</v>
      </c>
      <c r="H734" s="51">
        <v>330253.2</v>
      </c>
      <c r="I734" s="51">
        <v>456633.59999999998</v>
      </c>
      <c r="J734" s="52">
        <v>0</v>
      </c>
      <c r="K734" s="51">
        <v>0</v>
      </c>
      <c r="L734" s="51">
        <v>5676038.9900000002</v>
      </c>
      <c r="M734" s="51">
        <v>0</v>
      </c>
      <c r="N734" s="51">
        <v>0</v>
      </c>
      <c r="O734" s="51">
        <v>0</v>
      </c>
      <c r="P734" s="51">
        <v>0</v>
      </c>
      <c r="Q734" s="51">
        <v>0</v>
      </c>
      <c r="R734" s="51">
        <v>0</v>
      </c>
      <c r="S734" s="51">
        <v>0</v>
      </c>
      <c r="T734" s="51">
        <v>0</v>
      </c>
    </row>
    <row r="735" spans="1:20" ht="19.5" customHeight="1" x14ac:dyDescent="0.25">
      <c r="A735" s="90">
        <v>7</v>
      </c>
      <c r="B735" s="50" t="s">
        <v>1400</v>
      </c>
      <c r="C735" s="51">
        <f t="shared" si="145"/>
        <v>760460.79</v>
      </c>
      <c r="D735" s="51">
        <f t="shared" si="159"/>
        <v>509955.6</v>
      </c>
      <c r="E735" s="51">
        <v>0</v>
      </c>
      <c r="F735" s="51">
        <v>0</v>
      </c>
      <c r="G735" s="51">
        <v>0</v>
      </c>
      <c r="H735" s="51">
        <v>509955.6</v>
      </c>
      <c r="I735" s="51">
        <v>0</v>
      </c>
      <c r="J735" s="52">
        <v>0</v>
      </c>
      <c r="K735" s="51">
        <v>0</v>
      </c>
      <c r="L735" s="51">
        <v>0</v>
      </c>
      <c r="M735" s="51">
        <v>0</v>
      </c>
      <c r="N735" s="51">
        <v>0</v>
      </c>
      <c r="O735" s="51">
        <v>0</v>
      </c>
      <c r="P735" s="51">
        <v>250505.19</v>
      </c>
      <c r="Q735" s="51">
        <v>0</v>
      </c>
      <c r="R735" s="51">
        <v>0</v>
      </c>
      <c r="S735" s="51">
        <v>0</v>
      </c>
      <c r="T735" s="51">
        <v>0</v>
      </c>
    </row>
    <row r="736" spans="1:20" ht="22.5" customHeight="1" x14ac:dyDescent="0.25">
      <c r="A736" s="74">
        <v>8</v>
      </c>
      <c r="B736" s="50" t="s">
        <v>1034</v>
      </c>
      <c r="C736" s="51">
        <f t="shared" si="145"/>
        <v>947735</v>
      </c>
      <c r="D736" s="51">
        <f t="shared" si="159"/>
        <v>153612</v>
      </c>
      <c r="E736" s="51">
        <v>0</v>
      </c>
      <c r="F736" s="51">
        <v>153612</v>
      </c>
      <c r="G736" s="51">
        <v>0</v>
      </c>
      <c r="H736" s="51">
        <v>0</v>
      </c>
      <c r="I736" s="51">
        <v>0</v>
      </c>
      <c r="J736" s="52">
        <v>0</v>
      </c>
      <c r="K736" s="51">
        <v>0</v>
      </c>
      <c r="L736" s="51">
        <v>0</v>
      </c>
      <c r="M736" s="51">
        <v>0</v>
      </c>
      <c r="N736" s="51">
        <v>794123</v>
      </c>
      <c r="O736" s="51">
        <v>0</v>
      </c>
      <c r="P736" s="51">
        <v>0</v>
      </c>
      <c r="Q736" s="51">
        <v>0</v>
      </c>
      <c r="R736" s="51">
        <v>0</v>
      </c>
      <c r="S736" s="51">
        <v>0</v>
      </c>
      <c r="T736" s="51">
        <v>0</v>
      </c>
    </row>
    <row r="737" spans="1:20" s="18" customFormat="1" ht="22.5" customHeight="1" x14ac:dyDescent="0.25">
      <c r="A737" s="90">
        <v>9</v>
      </c>
      <c r="B737" s="68" t="s">
        <v>1401</v>
      </c>
      <c r="C737" s="51">
        <f t="shared" si="145"/>
        <v>8870.9</v>
      </c>
      <c r="D737" s="51">
        <f t="shared" si="159"/>
        <v>0</v>
      </c>
      <c r="E737" s="51">
        <v>0</v>
      </c>
      <c r="F737" s="51">
        <v>0</v>
      </c>
      <c r="G737" s="51">
        <v>0</v>
      </c>
      <c r="H737" s="51">
        <v>0</v>
      </c>
      <c r="I737" s="51">
        <v>0</v>
      </c>
      <c r="J737" s="52">
        <v>0</v>
      </c>
      <c r="K737" s="51">
        <v>0</v>
      </c>
      <c r="L737" s="51">
        <v>0</v>
      </c>
      <c r="M737" s="51">
        <v>0</v>
      </c>
      <c r="N737" s="51">
        <v>0</v>
      </c>
      <c r="O737" s="51">
        <v>0</v>
      </c>
      <c r="P737" s="51">
        <v>8870.9</v>
      </c>
      <c r="Q737" s="51">
        <v>0</v>
      </c>
      <c r="R737" s="51">
        <v>0</v>
      </c>
      <c r="S737" s="51">
        <v>0</v>
      </c>
      <c r="T737" s="51">
        <v>0</v>
      </c>
    </row>
    <row r="738" spans="1:20" s="6" customFormat="1" ht="21.75" customHeight="1" x14ac:dyDescent="0.25">
      <c r="A738" s="74">
        <v>10</v>
      </c>
      <c r="B738" s="68" t="s">
        <v>1402</v>
      </c>
      <c r="C738" s="51">
        <f t="shared" si="145"/>
        <v>147038.62</v>
      </c>
      <c r="D738" s="69">
        <f t="shared" si="159"/>
        <v>0</v>
      </c>
      <c r="E738" s="69">
        <v>0</v>
      </c>
      <c r="F738" s="69">
        <v>0</v>
      </c>
      <c r="G738" s="69">
        <v>0</v>
      </c>
      <c r="H738" s="69">
        <v>0</v>
      </c>
      <c r="I738" s="69">
        <v>0</v>
      </c>
      <c r="J738" s="70">
        <v>0</v>
      </c>
      <c r="K738" s="69">
        <v>0</v>
      </c>
      <c r="L738" s="69">
        <v>0</v>
      </c>
      <c r="M738" s="69">
        <v>0</v>
      </c>
      <c r="N738" s="69">
        <v>0</v>
      </c>
      <c r="O738" s="69">
        <v>0</v>
      </c>
      <c r="P738" s="69">
        <v>147038.62</v>
      </c>
      <c r="Q738" s="69">
        <v>0</v>
      </c>
      <c r="R738" s="69">
        <v>0</v>
      </c>
      <c r="S738" s="69">
        <v>0</v>
      </c>
      <c r="T738" s="69">
        <v>0</v>
      </c>
    </row>
    <row r="739" spans="1:20" s="2" customFormat="1" ht="24.75" customHeight="1" x14ac:dyDescent="0.25">
      <c r="A739" s="73" t="s">
        <v>397</v>
      </c>
      <c r="B739" s="73"/>
      <c r="C739" s="47">
        <f>SUM(C740:C742)</f>
        <v>992886.71</v>
      </c>
      <c r="D739" s="47">
        <f t="shared" ref="D739:T739" si="163">SUM(D740:D742)</f>
        <v>0</v>
      </c>
      <c r="E739" s="47">
        <f t="shared" si="163"/>
        <v>0</v>
      </c>
      <c r="F739" s="47">
        <f t="shared" si="163"/>
        <v>0</v>
      </c>
      <c r="G739" s="47">
        <f t="shared" si="163"/>
        <v>0</v>
      </c>
      <c r="H739" s="47">
        <f t="shared" si="163"/>
        <v>0</v>
      </c>
      <c r="I739" s="47">
        <f t="shared" si="163"/>
        <v>0</v>
      </c>
      <c r="J739" s="48">
        <f t="shared" si="163"/>
        <v>0</v>
      </c>
      <c r="K739" s="47">
        <f t="shared" si="163"/>
        <v>0</v>
      </c>
      <c r="L739" s="47">
        <f t="shared" si="163"/>
        <v>0</v>
      </c>
      <c r="M739" s="47">
        <f t="shared" si="163"/>
        <v>0</v>
      </c>
      <c r="N739" s="47">
        <f t="shared" si="163"/>
        <v>0</v>
      </c>
      <c r="O739" s="47">
        <f t="shared" si="163"/>
        <v>0</v>
      </c>
      <c r="P739" s="47">
        <f t="shared" si="163"/>
        <v>992886.71</v>
      </c>
      <c r="Q739" s="47">
        <f t="shared" si="163"/>
        <v>0</v>
      </c>
      <c r="R739" s="47">
        <f t="shared" si="163"/>
        <v>0</v>
      </c>
      <c r="S739" s="47">
        <f t="shared" si="163"/>
        <v>0</v>
      </c>
      <c r="T739" s="47">
        <f t="shared" si="163"/>
        <v>0</v>
      </c>
    </row>
    <row r="740" spans="1:20" s="6" customFormat="1" ht="24.75" customHeight="1" x14ac:dyDescent="0.25">
      <c r="A740" s="90">
        <v>1</v>
      </c>
      <c r="B740" s="68" t="s">
        <v>1403</v>
      </c>
      <c r="C740" s="51">
        <f t="shared" si="145"/>
        <v>304910.11</v>
      </c>
      <c r="D740" s="69">
        <f>SUM(E740:I740)</f>
        <v>0</v>
      </c>
      <c r="E740" s="69">
        <v>0</v>
      </c>
      <c r="F740" s="69">
        <v>0</v>
      </c>
      <c r="G740" s="69">
        <v>0</v>
      </c>
      <c r="H740" s="69">
        <v>0</v>
      </c>
      <c r="I740" s="69">
        <v>0</v>
      </c>
      <c r="J740" s="70">
        <v>0</v>
      </c>
      <c r="K740" s="69">
        <v>0</v>
      </c>
      <c r="L740" s="69">
        <v>0</v>
      </c>
      <c r="M740" s="69">
        <v>0</v>
      </c>
      <c r="N740" s="69">
        <v>0</v>
      </c>
      <c r="O740" s="69">
        <v>0</v>
      </c>
      <c r="P740" s="69">
        <v>304910.11</v>
      </c>
      <c r="Q740" s="69">
        <v>0</v>
      </c>
      <c r="R740" s="69">
        <v>0</v>
      </c>
      <c r="S740" s="69">
        <v>0</v>
      </c>
      <c r="T740" s="69">
        <v>0</v>
      </c>
    </row>
    <row r="741" spans="1:20" ht="22.5" customHeight="1" x14ac:dyDescent="0.25">
      <c r="A741" s="74">
        <v>2</v>
      </c>
      <c r="B741" s="50" t="s">
        <v>1404</v>
      </c>
      <c r="C741" s="51">
        <f t="shared" si="145"/>
        <v>301848.55</v>
      </c>
      <c r="D741" s="51">
        <f t="shared" si="159"/>
        <v>0</v>
      </c>
      <c r="E741" s="51">
        <v>0</v>
      </c>
      <c r="F741" s="51">
        <v>0</v>
      </c>
      <c r="G741" s="51">
        <v>0</v>
      </c>
      <c r="H741" s="51">
        <v>0</v>
      </c>
      <c r="I741" s="51">
        <v>0</v>
      </c>
      <c r="J741" s="52">
        <v>0</v>
      </c>
      <c r="K741" s="51">
        <v>0</v>
      </c>
      <c r="L741" s="51">
        <v>0</v>
      </c>
      <c r="M741" s="51">
        <v>0</v>
      </c>
      <c r="N741" s="51">
        <v>0</v>
      </c>
      <c r="O741" s="51">
        <v>0</v>
      </c>
      <c r="P741" s="51">
        <v>301848.55</v>
      </c>
      <c r="Q741" s="51">
        <v>0</v>
      </c>
      <c r="R741" s="51">
        <v>0</v>
      </c>
      <c r="S741" s="51">
        <v>0</v>
      </c>
      <c r="T741" s="51">
        <v>0</v>
      </c>
    </row>
    <row r="742" spans="1:20" ht="22.5" customHeight="1" x14ac:dyDescent="0.25">
      <c r="A742" s="74">
        <v>3</v>
      </c>
      <c r="B742" s="50" t="s">
        <v>1405</v>
      </c>
      <c r="C742" s="51">
        <f t="shared" si="145"/>
        <v>386128.05</v>
      </c>
      <c r="D742" s="51">
        <f t="shared" si="159"/>
        <v>0</v>
      </c>
      <c r="E742" s="51">
        <v>0</v>
      </c>
      <c r="F742" s="51">
        <v>0</v>
      </c>
      <c r="G742" s="51">
        <v>0</v>
      </c>
      <c r="H742" s="51">
        <v>0</v>
      </c>
      <c r="I742" s="51">
        <v>0</v>
      </c>
      <c r="J742" s="52">
        <v>0</v>
      </c>
      <c r="K742" s="51">
        <v>0</v>
      </c>
      <c r="L742" s="51">
        <v>0</v>
      </c>
      <c r="M742" s="51">
        <v>0</v>
      </c>
      <c r="N742" s="51">
        <v>0</v>
      </c>
      <c r="O742" s="51">
        <v>0</v>
      </c>
      <c r="P742" s="51">
        <v>386128.05</v>
      </c>
      <c r="Q742" s="51">
        <v>0</v>
      </c>
      <c r="R742" s="51">
        <v>0</v>
      </c>
      <c r="S742" s="51">
        <v>0</v>
      </c>
      <c r="T742" s="51">
        <v>0</v>
      </c>
    </row>
    <row r="743" spans="1:20" s="2" customFormat="1" ht="22.5" customHeight="1" x14ac:dyDescent="0.25">
      <c r="A743" s="73" t="s">
        <v>402</v>
      </c>
      <c r="B743" s="73"/>
      <c r="C743" s="47">
        <f>C744</f>
        <v>6424033.6200000001</v>
      </c>
      <c r="D743" s="47">
        <f t="shared" ref="D743:T743" si="164">D744</f>
        <v>2524246.02</v>
      </c>
      <c r="E743" s="47">
        <f t="shared" si="164"/>
        <v>0</v>
      </c>
      <c r="F743" s="47">
        <f t="shared" si="164"/>
        <v>0</v>
      </c>
      <c r="G743" s="47">
        <f t="shared" si="164"/>
        <v>2073752.82</v>
      </c>
      <c r="H743" s="47">
        <f t="shared" si="164"/>
        <v>230924.4</v>
      </c>
      <c r="I743" s="47">
        <f t="shared" si="164"/>
        <v>219568.8</v>
      </c>
      <c r="J743" s="48">
        <f t="shared" si="164"/>
        <v>0</v>
      </c>
      <c r="K743" s="47">
        <f t="shared" si="164"/>
        <v>0</v>
      </c>
      <c r="L743" s="47">
        <f t="shared" si="164"/>
        <v>3644037.6</v>
      </c>
      <c r="M743" s="47">
        <f t="shared" si="164"/>
        <v>0</v>
      </c>
      <c r="N743" s="47">
        <f t="shared" si="164"/>
        <v>0</v>
      </c>
      <c r="O743" s="47">
        <f t="shared" si="164"/>
        <v>0</v>
      </c>
      <c r="P743" s="47">
        <f t="shared" si="164"/>
        <v>255750</v>
      </c>
      <c r="Q743" s="47">
        <f t="shared" si="164"/>
        <v>0</v>
      </c>
      <c r="R743" s="47">
        <f t="shared" si="164"/>
        <v>0</v>
      </c>
      <c r="S743" s="47">
        <f t="shared" si="164"/>
        <v>0</v>
      </c>
      <c r="T743" s="47">
        <f t="shared" si="164"/>
        <v>0</v>
      </c>
    </row>
    <row r="744" spans="1:20" s="2" customFormat="1" ht="22.5" customHeight="1" x14ac:dyDescent="0.25">
      <c r="A744" s="73" t="s">
        <v>403</v>
      </c>
      <c r="B744" s="73"/>
      <c r="C744" s="47">
        <f>SUM(C745:C747)</f>
        <v>6424033.6200000001</v>
      </c>
      <c r="D744" s="47">
        <f t="shared" ref="D744:T744" si="165">SUM(D745:D747)</f>
        <v>2524246.02</v>
      </c>
      <c r="E744" s="47">
        <f t="shared" si="165"/>
        <v>0</v>
      </c>
      <c r="F744" s="47">
        <f t="shared" si="165"/>
        <v>0</v>
      </c>
      <c r="G744" s="47">
        <f t="shared" si="165"/>
        <v>2073752.82</v>
      </c>
      <c r="H744" s="47">
        <f t="shared" si="165"/>
        <v>230924.4</v>
      </c>
      <c r="I744" s="47">
        <f t="shared" si="165"/>
        <v>219568.8</v>
      </c>
      <c r="J744" s="48">
        <f t="shared" si="165"/>
        <v>0</v>
      </c>
      <c r="K744" s="47">
        <f t="shared" si="165"/>
        <v>0</v>
      </c>
      <c r="L744" s="47">
        <f t="shared" si="165"/>
        <v>3644037.6</v>
      </c>
      <c r="M744" s="47">
        <f t="shared" si="165"/>
        <v>0</v>
      </c>
      <c r="N744" s="47">
        <f t="shared" si="165"/>
        <v>0</v>
      </c>
      <c r="O744" s="47">
        <f t="shared" si="165"/>
        <v>0</v>
      </c>
      <c r="P744" s="47">
        <f t="shared" si="165"/>
        <v>255750</v>
      </c>
      <c r="Q744" s="47">
        <f t="shared" si="165"/>
        <v>0</v>
      </c>
      <c r="R744" s="47">
        <f t="shared" si="165"/>
        <v>0</v>
      </c>
      <c r="S744" s="47">
        <f t="shared" si="165"/>
        <v>0</v>
      </c>
      <c r="T744" s="47">
        <f t="shared" si="165"/>
        <v>0</v>
      </c>
    </row>
    <row r="745" spans="1:20" ht="22.5" customHeight="1" x14ac:dyDescent="0.25">
      <c r="A745" s="74">
        <v>1</v>
      </c>
      <c r="B745" s="50" t="s">
        <v>1406</v>
      </c>
      <c r="C745" s="51">
        <f t="shared" ref="C745:C841" si="166">D745+K745+L745+M745+N745+O745+P745+Q745+R745+S745+T745</f>
        <v>2329502.8200000003</v>
      </c>
      <c r="D745" s="51">
        <f t="shared" si="159"/>
        <v>2073752.82</v>
      </c>
      <c r="E745" s="51">
        <v>0</v>
      </c>
      <c r="F745" s="51">
        <v>0</v>
      </c>
      <c r="G745" s="51">
        <v>2073752.82</v>
      </c>
      <c r="H745" s="51">
        <v>0</v>
      </c>
      <c r="I745" s="51">
        <v>0</v>
      </c>
      <c r="J745" s="52">
        <v>0</v>
      </c>
      <c r="K745" s="51">
        <v>0</v>
      </c>
      <c r="L745" s="51">
        <v>0</v>
      </c>
      <c r="M745" s="51">
        <v>0</v>
      </c>
      <c r="N745" s="51">
        <v>0</v>
      </c>
      <c r="O745" s="51">
        <v>0</v>
      </c>
      <c r="P745" s="51">
        <v>255750</v>
      </c>
      <c r="Q745" s="51">
        <v>0</v>
      </c>
      <c r="R745" s="51">
        <v>0</v>
      </c>
      <c r="S745" s="51">
        <v>0</v>
      </c>
      <c r="T745" s="51">
        <v>0</v>
      </c>
    </row>
    <row r="746" spans="1:20" ht="22.5" customHeight="1" x14ac:dyDescent="0.25">
      <c r="A746" s="74">
        <v>2</v>
      </c>
      <c r="B746" s="50" t="s">
        <v>1035</v>
      </c>
      <c r="C746" s="51">
        <f t="shared" si="166"/>
        <v>3644037.6</v>
      </c>
      <c r="D746" s="51">
        <f t="shared" si="159"/>
        <v>0</v>
      </c>
      <c r="E746" s="51">
        <v>0</v>
      </c>
      <c r="F746" s="51">
        <v>0</v>
      </c>
      <c r="G746" s="51">
        <v>0</v>
      </c>
      <c r="H746" s="51">
        <v>0</v>
      </c>
      <c r="I746" s="51">
        <v>0</v>
      </c>
      <c r="J746" s="52">
        <v>0</v>
      </c>
      <c r="K746" s="51">
        <v>0</v>
      </c>
      <c r="L746" s="51">
        <v>3644037.6</v>
      </c>
      <c r="M746" s="51">
        <v>0</v>
      </c>
      <c r="N746" s="51">
        <v>0</v>
      </c>
      <c r="O746" s="51">
        <v>0</v>
      </c>
      <c r="P746" s="51">
        <v>0</v>
      </c>
      <c r="Q746" s="51">
        <v>0</v>
      </c>
      <c r="R746" s="51">
        <v>0</v>
      </c>
      <c r="S746" s="51">
        <v>0</v>
      </c>
      <c r="T746" s="51">
        <v>0</v>
      </c>
    </row>
    <row r="747" spans="1:20" ht="22.5" customHeight="1" x14ac:dyDescent="0.25">
      <c r="A747" s="74">
        <v>3</v>
      </c>
      <c r="B747" s="50" t="s">
        <v>650</v>
      </c>
      <c r="C747" s="51">
        <f t="shared" si="166"/>
        <v>450493.19999999995</v>
      </c>
      <c r="D747" s="51">
        <f t="shared" si="159"/>
        <v>450493.19999999995</v>
      </c>
      <c r="E747" s="51">
        <v>0</v>
      </c>
      <c r="F747" s="51">
        <v>0</v>
      </c>
      <c r="G747" s="51">
        <v>0</v>
      </c>
      <c r="H747" s="51">
        <v>230924.4</v>
      </c>
      <c r="I747" s="51">
        <v>219568.8</v>
      </c>
      <c r="J747" s="52">
        <v>0</v>
      </c>
      <c r="K747" s="51">
        <v>0</v>
      </c>
      <c r="L747" s="51">
        <v>0</v>
      </c>
      <c r="M747" s="51">
        <v>0</v>
      </c>
      <c r="N747" s="51">
        <v>0</v>
      </c>
      <c r="O747" s="51">
        <v>0</v>
      </c>
      <c r="P747" s="51">
        <v>0</v>
      </c>
      <c r="Q747" s="51">
        <v>0</v>
      </c>
      <c r="R747" s="51">
        <v>0</v>
      </c>
      <c r="S747" s="51">
        <v>0</v>
      </c>
      <c r="T747" s="51">
        <v>0</v>
      </c>
    </row>
    <row r="748" spans="1:20" s="2" customFormat="1" ht="22.5" customHeight="1" x14ac:dyDescent="0.25">
      <c r="A748" s="73" t="s">
        <v>418</v>
      </c>
      <c r="B748" s="73"/>
      <c r="C748" s="47">
        <f t="shared" ref="C748:T748" si="167">C749+C754</f>
        <v>4784045.96</v>
      </c>
      <c r="D748" s="47">
        <f t="shared" si="167"/>
        <v>3649299.37</v>
      </c>
      <c r="E748" s="47">
        <f t="shared" si="167"/>
        <v>0</v>
      </c>
      <c r="F748" s="47">
        <f t="shared" si="167"/>
        <v>3258644.96</v>
      </c>
      <c r="G748" s="47">
        <f t="shared" si="167"/>
        <v>122841.21</v>
      </c>
      <c r="H748" s="47">
        <f t="shared" si="167"/>
        <v>122792</v>
      </c>
      <c r="I748" s="47">
        <f t="shared" si="167"/>
        <v>145021.20000000001</v>
      </c>
      <c r="J748" s="48">
        <f t="shared" si="167"/>
        <v>0</v>
      </c>
      <c r="K748" s="47">
        <f t="shared" si="167"/>
        <v>0</v>
      </c>
      <c r="L748" s="47">
        <f t="shared" si="167"/>
        <v>0</v>
      </c>
      <c r="M748" s="47">
        <f t="shared" si="167"/>
        <v>104005.58</v>
      </c>
      <c r="N748" s="47">
        <f t="shared" si="167"/>
        <v>703365.59</v>
      </c>
      <c r="O748" s="47">
        <f t="shared" si="167"/>
        <v>0</v>
      </c>
      <c r="P748" s="47">
        <f t="shared" si="167"/>
        <v>327375.42000000004</v>
      </c>
      <c r="Q748" s="47">
        <f t="shared" si="167"/>
        <v>0</v>
      </c>
      <c r="R748" s="47">
        <f t="shared" si="167"/>
        <v>0</v>
      </c>
      <c r="S748" s="47">
        <f t="shared" si="167"/>
        <v>0</v>
      </c>
      <c r="T748" s="47">
        <f t="shared" si="167"/>
        <v>0</v>
      </c>
    </row>
    <row r="749" spans="1:20" s="2" customFormat="1" ht="22.5" customHeight="1" x14ac:dyDescent="0.25">
      <c r="A749" s="73" t="s">
        <v>419</v>
      </c>
      <c r="B749" s="73"/>
      <c r="C749" s="47">
        <f>SUM(C750:C753)</f>
        <v>4634766.84</v>
      </c>
      <c r="D749" s="47">
        <f t="shared" ref="D749:T749" si="168">SUM(D750:D753)</f>
        <v>3649299.37</v>
      </c>
      <c r="E749" s="47">
        <f t="shared" si="168"/>
        <v>0</v>
      </c>
      <c r="F749" s="47">
        <f t="shared" si="168"/>
        <v>3258644.96</v>
      </c>
      <c r="G749" s="47">
        <f t="shared" si="168"/>
        <v>122841.21</v>
      </c>
      <c r="H749" s="47">
        <f t="shared" si="168"/>
        <v>122792</v>
      </c>
      <c r="I749" s="47">
        <f t="shared" si="168"/>
        <v>145021.20000000001</v>
      </c>
      <c r="J749" s="48">
        <f t="shared" si="168"/>
        <v>0</v>
      </c>
      <c r="K749" s="47">
        <f t="shared" si="168"/>
        <v>0</v>
      </c>
      <c r="L749" s="47">
        <f t="shared" si="168"/>
        <v>0</v>
      </c>
      <c r="M749" s="47">
        <f t="shared" si="168"/>
        <v>104005.58</v>
      </c>
      <c r="N749" s="47">
        <f t="shared" si="168"/>
        <v>703365.59</v>
      </c>
      <c r="O749" s="47">
        <f t="shared" si="168"/>
        <v>0</v>
      </c>
      <c r="P749" s="47">
        <f t="shared" si="168"/>
        <v>178096.30000000002</v>
      </c>
      <c r="Q749" s="47">
        <f t="shared" si="168"/>
        <v>0</v>
      </c>
      <c r="R749" s="47">
        <f t="shared" si="168"/>
        <v>0</v>
      </c>
      <c r="S749" s="47">
        <f t="shared" si="168"/>
        <v>0</v>
      </c>
      <c r="T749" s="47">
        <f t="shared" si="168"/>
        <v>0</v>
      </c>
    </row>
    <row r="750" spans="1:20" s="7" customFormat="1" ht="24" customHeight="1" x14ac:dyDescent="0.25">
      <c r="A750" s="74">
        <v>1</v>
      </c>
      <c r="B750" s="50" t="s">
        <v>651</v>
      </c>
      <c r="C750" s="51">
        <f t="shared" si="166"/>
        <v>3246771.8</v>
      </c>
      <c r="D750" s="78">
        <f>SUM(E750:I750)</f>
        <v>2543406.21</v>
      </c>
      <c r="E750" s="79">
        <v>0</v>
      </c>
      <c r="F750" s="79">
        <v>2297773</v>
      </c>
      <c r="G750" s="79">
        <v>122841.21</v>
      </c>
      <c r="H750" s="79">
        <v>122792</v>
      </c>
      <c r="I750" s="79">
        <v>0</v>
      </c>
      <c r="J750" s="83">
        <v>0</v>
      </c>
      <c r="K750" s="79">
        <v>0</v>
      </c>
      <c r="L750" s="79">
        <v>0</v>
      </c>
      <c r="M750" s="79">
        <v>0</v>
      </c>
      <c r="N750" s="79">
        <v>703365.59</v>
      </c>
      <c r="O750" s="79">
        <v>0</v>
      </c>
      <c r="P750" s="79">
        <v>0</v>
      </c>
      <c r="Q750" s="79">
        <v>0</v>
      </c>
      <c r="R750" s="79">
        <v>0</v>
      </c>
      <c r="S750" s="79">
        <v>0</v>
      </c>
      <c r="T750" s="79">
        <v>0</v>
      </c>
    </row>
    <row r="751" spans="1:20" s="6" customFormat="1" ht="23.25" customHeight="1" x14ac:dyDescent="0.25">
      <c r="A751" s="90">
        <v>2</v>
      </c>
      <c r="B751" s="68" t="s">
        <v>1407</v>
      </c>
      <c r="C751" s="51">
        <f t="shared" si="166"/>
        <v>8568.9500000000007</v>
      </c>
      <c r="D751" s="69">
        <f t="shared" si="159"/>
        <v>0</v>
      </c>
      <c r="E751" s="69">
        <v>0</v>
      </c>
      <c r="F751" s="69">
        <v>0</v>
      </c>
      <c r="G751" s="69">
        <v>0</v>
      </c>
      <c r="H751" s="69">
        <v>0</v>
      </c>
      <c r="I751" s="69">
        <v>0</v>
      </c>
      <c r="J751" s="70">
        <v>0</v>
      </c>
      <c r="K751" s="69">
        <v>0</v>
      </c>
      <c r="L751" s="69">
        <v>0</v>
      </c>
      <c r="M751" s="69">
        <v>0</v>
      </c>
      <c r="N751" s="69">
        <v>0</v>
      </c>
      <c r="O751" s="69">
        <v>0</v>
      </c>
      <c r="P751" s="69">
        <v>8568.9500000000007</v>
      </c>
      <c r="Q751" s="69">
        <v>0</v>
      </c>
      <c r="R751" s="69">
        <v>0</v>
      </c>
      <c r="S751" s="69">
        <v>0</v>
      </c>
      <c r="T751" s="69">
        <v>0</v>
      </c>
    </row>
    <row r="752" spans="1:20" s="7" customFormat="1" ht="24" customHeight="1" x14ac:dyDescent="0.25">
      <c r="A752" s="74">
        <v>3</v>
      </c>
      <c r="B752" s="50" t="s">
        <v>654</v>
      </c>
      <c r="C752" s="51">
        <f t="shared" si="166"/>
        <v>960871.96</v>
      </c>
      <c r="D752" s="78">
        <f t="shared" si="159"/>
        <v>960871.96</v>
      </c>
      <c r="E752" s="79">
        <v>0</v>
      </c>
      <c r="F752" s="79">
        <v>960871.96</v>
      </c>
      <c r="G752" s="79">
        <v>0</v>
      </c>
      <c r="H752" s="79">
        <v>0</v>
      </c>
      <c r="I752" s="79">
        <v>0</v>
      </c>
      <c r="J752" s="83">
        <v>0</v>
      </c>
      <c r="K752" s="79">
        <v>0</v>
      </c>
      <c r="L752" s="79">
        <v>0</v>
      </c>
      <c r="M752" s="79">
        <v>0</v>
      </c>
      <c r="N752" s="79">
        <v>0</v>
      </c>
      <c r="O752" s="79">
        <v>0</v>
      </c>
      <c r="P752" s="79">
        <v>0</v>
      </c>
      <c r="Q752" s="79">
        <v>0</v>
      </c>
      <c r="R752" s="79">
        <v>0</v>
      </c>
      <c r="S752" s="79">
        <v>0</v>
      </c>
      <c r="T752" s="79">
        <v>0</v>
      </c>
    </row>
    <row r="753" spans="1:214" ht="24" customHeight="1" x14ac:dyDescent="0.25">
      <c r="A753" s="74">
        <v>4</v>
      </c>
      <c r="B753" s="50" t="s">
        <v>1408</v>
      </c>
      <c r="C753" s="51">
        <f t="shared" si="166"/>
        <v>418554.13</v>
      </c>
      <c r="D753" s="51">
        <f t="shared" si="159"/>
        <v>145021.20000000001</v>
      </c>
      <c r="E753" s="51">
        <v>0</v>
      </c>
      <c r="F753" s="51">
        <v>0</v>
      </c>
      <c r="G753" s="51">
        <v>0</v>
      </c>
      <c r="H753" s="51">
        <v>0</v>
      </c>
      <c r="I753" s="51">
        <v>145021.20000000001</v>
      </c>
      <c r="J753" s="52">
        <v>0</v>
      </c>
      <c r="K753" s="51">
        <v>0</v>
      </c>
      <c r="L753" s="51">
        <v>0</v>
      </c>
      <c r="M753" s="51">
        <v>104005.58</v>
      </c>
      <c r="N753" s="51">
        <v>0</v>
      </c>
      <c r="O753" s="51">
        <v>0</v>
      </c>
      <c r="P753" s="51">
        <v>169527.35</v>
      </c>
      <c r="Q753" s="51">
        <v>0</v>
      </c>
      <c r="R753" s="51">
        <v>0</v>
      </c>
      <c r="S753" s="51">
        <v>0</v>
      </c>
      <c r="T753" s="51">
        <v>0</v>
      </c>
    </row>
    <row r="754" spans="1:214" s="2" customFormat="1" ht="22.5" customHeight="1" x14ac:dyDescent="0.25">
      <c r="A754" s="73" t="s">
        <v>431</v>
      </c>
      <c r="B754" s="73"/>
      <c r="C754" s="47">
        <f>C755</f>
        <v>149279.12</v>
      </c>
      <c r="D754" s="47">
        <f t="shared" ref="D754:T754" si="169">D755</f>
        <v>0</v>
      </c>
      <c r="E754" s="47">
        <f t="shared" si="169"/>
        <v>0</v>
      </c>
      <c r="F754" s="47">
        <f t="shared" si="169"/>
        <v>0</v>
      </c>
      <c r="G754" s="47">
        <f t="shared" si="169"/>
        <v>0</v>
      </c>
      <c r="H754" s="47">
        <f t="shared" si="169"/>
        <v>0</v>
      </c>
      <c r="I754" s="47">
        <f t="shared" si="169"/>
        <v>0</v>
      </c>
      <c r="J754" s="48">
        <f t="shared" si="169"/>
        <v>0</v>
      </c>
      <c r="K754" s="47">
        <f t="shared" si="169"/>
        <v>0</v>
      </c>
      <c r="L754" s="47">
        <f t="shared" si="169"/>
        <v>0</v>
      </c>
      <c r="M754" s="47">
        <f t="shared" si="169"/>
        <v>0</v>
      </c>
      <c r="N754" s="47">
        <f t="shared" si="169"/>
        <v>0</v>
      </c>
      <c r="O754" s="47">
        <f t="shared" si="169"/>
        <v>0</v>
      </c>
      <c r="P754" s="47">
        <f t="shared" si="169"/>
        <v>149279.12</v>
      </c>
      <c r="Q754" s="47">
        <f t="shared" si="169"/>
        <v>0</v>
      </c>
      <c r="R754" s="47">
        <f t="shared" si="169"/>
        <v>0</v>
      </c>
      <c r="S754" s="47">
        <f t="shared" si="169"/>
        <v>0</v>
      </c>
      <c r="T754" s="47">
        <f t="shared" si="169"/>
        <v>0</v>
      </c>
    </row>
    <row r="755" spans="1:214" ht="22.5" customHeight="1" x14ac:dyDescent="0.25">
      <c r="A755" s="74">
        <v>1</v>
      </c>
      <c r="B755" s="50" t="s">
        <v>1409</v>
      </c>
      <c r="C755" s="51">
        <f t="shared" si="166"/>
        <v>149279.12</v>
      </c>
      <c r="D755" s="51">
        <f t="shared" si="159"/>
        <v>0</v>
      </c>
      <c r="E755" s="51">
        <v>0</v>
      </c>
      <c r="F755" s="51">
        <v>0</v>
      </c>
      <c r="G755" s="51">
        <v>0</v>
      </c>
      <c r="H755" s="51">
        <v>0</v>
      </c>
      <c r="I755" s="51">
        <v>0</v>
      </c>
      <c r="J755" s="52">
        <v>0</v>
      </c>
      <c r="K755" s="51">
        <v>0</v>
      </c>
      <c r="L755" s="51">
        <v>0</v>
      </c>
      <c r="M755" s="51">
        <v>0</v>
      </c>
      <c r="N755" s="51">
        <v>0</v>
      </c>
      <c r="O755" s="51">
        <v>0</v>
      </c>
      <c r="P755" s="51">
        <v>149279.12</v>
      </c>
      <c r="Q755" s="51">
        <v>0</v>
      </c>
      <c r="R755" s="51">
        <v>0</v>
      </c>
      <c r="S755" s="51">
        <v>0</v>
      </c>
      <c r="T755" s="51">
        <v>0</v>
      </c>
    </row>
    <row r="756" spans="1:214" s="2" customFormat="1" ht="24.75" customHeight="1" x14ac:dyDescent="0.25">
      <c r="A756" s="73" t="s">
        <v>433</v>
      </c>
      <c r="B756" s="73"/>
      <c r="C756" s="47">
        <f>C757+C759+C784</f>
        <v>26229474.460000001</v>
      </c>
      <c r="D756" s="47">
        <f t="shared" ref="D756:T756" si="170">D757+D759+D784</f>
        <v>307820.40000000002</v>
      </c>
      <c r="E756" s="47">
        <f t="shared" si="170"/>
        <v>0</v>
      </c>
      <c r="F756" s="47">
        <f t="shared" si="170"/>
        <v>0</v>
      </c>
      <c r="G756" s="47">
        <f t="shared" si="170"/>
        <v>0</v>
      </c>
      <c r="H756" s="47">
        <f t="shared" si="170"/>
        <v>95870.399999999994</v>
      </c>
      <c r="I756" s="47">
        <f t="shared" si="170"/>
        <v>211950</v>
      </c>
      <c r="J756" s="48">
        <f t="shared" si="170"/>
        <v>0</v>
      </c>
      <c r="K756" s="47">
        <f t="shared" si="170"/>
        <v>0</v>
      </c>
      <c r="L756" s="47">
        <f t="shared" si="170"/>
        <v>9174753.6600000001</v>
      </c>
      <c r="M756" s="47">
        <f t="shared" si="170"/>
        <v>0</v>
      </c>
      <c r="N756" s="47">
        <f t="shared" si="170"/>
        <v>16073851.539999999</v>
      </c>
      <c r="O756" s="47">
        <f t="shared" si="170"/>
        <v>0</v>
      </c>
      <c r="P756" s="47">
        <f t="shared" si="170"/>
        <v>673048.86</v>
      </c>
      <c r="Q756" s="47">
        <f t="shared" si="170"/>
        <v>0</v>
      </c>
      <c r="R756" s="47">
        <f t="shared" si="170"/>
        <v>0</v>
      </c>
      <c r="S756" s="47">
        <f t="shared" si="170"/>
        <v>0</v>
      </c>
      <c r="T756" s="47">
        <f t="shared" si="170"/>
        <v>0</v>
      </c>
    </row>
    <row r="757" spans="1:214" s="2" customFormat="1" ht="28.5" customHeight="1" x14ac:dyDescent="0.25">
      <c r="A757" s="73" t="s">
        <v>657</v>
      </c>
      <c r="B757" s="73"/>
      <c r="C757" s="47">
        <f>C758</f>
        <v>5415748.9199999999</v>
      </c>
      <c r="D757" s="47">
        <f t="shared" ref="D757:T757" si="171">D758</f>
        <v>0</v>
      </c>
      <c r="E757" s="47">
        <f t="shared" si="171"/>
        <v>0</v>
      </c>
      <c r="F757" s="47">
        <f t="shared" si="171"/>
        <v>0</v>
      </c>
      <c r="G757" s="47">
        <f t="shared" si="171"/>
        <v>0</v>
      </c>
      <c r="H757" s="47">
        <f t="shared" si="171"/>
        <v>0</v>
      </c>
      <c r="I757" s="47">
        <f t="shared" si="171"/>
        <v>0</v>
      </c>
      <c r="J757" s="48">
        <f t="shared" si="171"/>
        <v>0</v>
      </c>
      <c r="K757" s="47">
        <f t="shared" si="171"/>
        <v>0</v>
      </c>
      <c r="L757" s="47">
        <f t="shared" si="171"/>
        <v>4742700.0599999996</v>
      </c>
      <c r="M757" s="47">
        <f t="shared" si="171"/>
        <v>0</v>
      </c>
      <c r="N757" s="47">
        <f t="shared" si="171"/>
        <v>0</v>
      </c>
      <c r="O757" s="47">
        <f t="shared" si="171"/>
        <v>0</v>
      </c>
      <c r="P757" s="47">
        <f t="shared" si="171"/>
        <v>673048.86</v>
      </c>
      <c r="Q757" s="47">
        <f t="shared" si="171"/>
        <v>0</v>
      </c>
      <c r="R757" s="47">
        <f t="shared" si="171"/>
        <v>0</v>
      </c>
      <c r="S757" s="47">
        <f t="shared" si="171"/>
        <v>0</v>
      </c>
      <c r="T757" s="47">
        <f t="shared" si="171"/>
        <v>0</v>
      </c>
    </row>
    <row r="758" spans="1:214" ht="22.5" customHeight="1" x14ac:dyDescent="0.25">
      <c r="A758" s="74">
        <v>1</v>
      </c>
      <c r="B758" s="50" t="s">
        <v>1410</v>
      </c>
      <c r="C758" s="51">
        <f t="shared" si="166"/>
        <v>5415748.9199999999</v>
      </c>
      <c r="D758" s="51">
        <f t="shared" si="159"/>
        <v>0</v>
      </c>
      <c r="E758" s="51">
        <v>0</v>
      </c>
      <c r="F758" s="51">
        <v>0</v>
      </c>
      <c r="G758" s="51">
        <v>0</v>
      </c>
      <c r="H758" s="51">
        <v>0</v>
      </c>
      <c r="I758" s="51">
        <v>0</v>
      </c>
      <c r="J758" s="52">
        <v>0</v>
      </c>
      <c r="K758" s="51">
        <v>0</v>
      </c>
      <c r="L758" s="51">
        <v>4742700.0599999996</v>
      </c>
      <c r="M758" s="51">
        <v>0</v>
      </c>
      <c r="N758" s="51">
        <v>0</v>
      </c>
      <c r="O758" s="51">
        <v>0</v>
      </c>
      <c r="P758" s="51">
        <f>153238.43+519810.43</f>
        <v>673048.86</v>
      </c>
      <c r="Q758" s="51">
        <v>0</v>
      </c>
      <c r="R758" s="51">
        <v>0</v>
      </c>
      <c r="S758" s="51">
        <v>0</v>
      </c>
      <c r="T758" s="51">
        <v>0</v>
      </c>
    </row>
    <row r="759" spans="1:214" s="25" customFormat="1" ht="19.5" customHeight="1" x14ac:dyDescent="0.2">
      <c r="A759" s="92" t="s">
        <v>1070</v>
      </c>
      <c r="B759" s="92"/>
      <c r="C759" s="93">
        <f>SUM(C760:C783)</f>
        <v>16073851.539999999</v>
      </c>
      <c r="D759" s="93">
        <f t="shared" ref="D759:T759" si="172">SUM(D760:D783)</f>
        <v>0</v>
      </c>
      <c r="E759" s="93">
        <f t="shared" si="172"/>
        <v>0</v>
      </c>
      <c r="F759" s="93">
        <f t="shared" si="172"/>
        <v>0</v>
      </c>
      <c r="G759" s="93">
        <f t="shared" si="172"/>
        <v>0</v>
      </c>
      <c r="H759" s="93">
        <f t="shared" si="172"/>
        <v>0</v>
      </c>
      <c r="I759" s="93">
        <f t="shared" si="172"/>
        <v>0</v>
      </c>
      <c r="J759" s="94">
        <f t="shared" si="172"/>
        <v>0</v>
      </c>
      <c r="K759" s="93">
        <f t="shared" si="172"/>
        <v>0</v>
      </c>
      <c r="L759" s="93">
        <f t="shared" si="172"/>
        <v>0</v>
      </c>
      <c r="M759" s="93">
        <f t="shared" si="172"/>
        <v>0</v>
      </c>
      <c r="N759" s="93">
        <f t="shared" si="172"/>
        <v>16073851.539999999</v>
      </c>
      <c r="O759" s="93">
        <f t="shared" si="172"/>
        <v>0</v>
      </c>
      <c r="P759" s="93">
        <f t="shared" si="172"/>
        <v>0</v>
      </c>
      <c r="Q759" s="93">
        <f t="shared" si="172"/>
        <v>0</v>
      </c>
      <c r="R759" s="93">
        <f t="shared" si="172"/>
        <v>0</v>
      </c>
      <c r="S759" s="93">
        <f t="shared" si="172"/>
        <v>0</v>
      </c>
      <c r="T759" s="93">
        <f t="shared" si="172"/>
        <v>0</v>
      </c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  <c r="EC759" s="22"/>
      <c r="ED759" s="22"/>
      <c r="EE759" s="22"/>
      <c r="EF759" s="22"/>
      <c r="EG759" s="22"/>
      <c r="EH759" s="22"/>
      <c r="EI759" s="22"/>
      <c r="EJ759" s="22"/>
      <c r="EK759" s="22"/>
      <c r="EL759" s="22"/>
      <c r="EM759" s="22"/>
      <c r="EN759" s="22"/>
      <c r="EO759" s="22"/>
      <c r="EP759" s="22"/>
      <c r="EQ759" s="22"/>
      <c r="ER759" s="22"/>
      <c r="ES759" s="22"/>
      <c r="ET759" s="22"/>
      <c r="EU759" s="22"/>
      <c r="EV759" s="22"/>
      <c r="EW759" s="22"/>
      <c r="EX759" s="22"/>
      <c r="EY759" s="22"/>
      <c r="EZ759" s="22"/>
      <c r="FA759" s="22"/>
      <c r="FB759" s="22"/>
      <c r="FC759" s="22"/>
      <c r="FD759" s="22"/>
      <c r="FE759" s="22"/>
      <c r="FF759" s="22"/>
      <c r="FG759" s="22"/>
      <c r="FH759" s="22"/>
      <c r="FI759" s="22"/>
      <c r="FJ759" s="22"/>
      <c r="FK759" s="22"/>
      <c r="FL759" s="22"/>
      <c r="FM759" s="22"/>
      <c r="FN759" s="22"/>
      <c r="FO759" s="22"/>
      <c r="FP759" s="22"/>
      <c r="FQ759" s="22"/>
      <c r="FR759" s="22"/>
      <c r="FS759" s="22"/>
      <c r="FT759" s="22"/>
      <c r="FU759" s="22"/>
      <c r="FV759" s="22"/>
      <c r="FW759" s="22"/>
      <c r="FX759" s="22"/>
      <c r="FY759" s="22"/>
      <c r="FZ759" s="22"/>
      <c r="GA759" s="22"/>
      <c r="GB759" s="22"/>
      <c r="GC759" s="22"/>
      <c r="GD759" s="22"/>
      <c r="GE759" s="22"/>
      <c r="GF759" s="22"/>
      <c r="GG759" s="22"/>
      <c r="GH759" s="22"/>
      <c r="GI759" s="22"/>
      <c r="GJ759" s="22"/>
      <c r="GK759" s="22"/>
      <c r="GL759" s="22"/>
      <c r="GM759" s="22"/>
      <c r="GN759" s="22"/>
      <c r="GO759" s="22"/>
      <c r="GP759" s="22"/>
      <c r="GQ759" s="22"/>
      <c r="GR759" s="22"/>
      <c r="GS759" s="22"/>
      <c r="GT759" s="22"/>
      <c r="GU759" s="22"/>
      <c r="GV759" s="22"/>
      <c r="GW759" s="22"/>
      <c r="GX759" s="22"/>
      <c r="GY759" s="22"/>
      <c r="GZ759" s="22"/>
      <c r="HA759" s="22"/>
      <c r="HB759" s="22"/>
      <c r="HC759" s="22"/>
      <c r="HD759" s="22"/>
      <c r="HE759" s="22"/>
      <c r="HF759" s="22"/>
    </row>
    <row r="760" spans="1:214" s="24" customFormat="1" ht="19.5" customHeight="1" x14ac:dyDescent="0.25">
      <c r="A760" s="95">
        <v>1</v>
      </c>
      <c r="B760" s="96" t="s">
        <v>1071</v>
      </c>
      <c r="C760" s="97">
        <f t="shared" ref="C760:C783" si="173">D760+K760+L760+M760+N760+O760+P760+Q760+R760+S760</f>
        <v>160927.16</v>
      </c>
      <c r="D760" s="97">
        <f t="shared" ref="D760:D783" si="174">SUM(E760:I760)</f>
        <v>0</v>
      </c>
      <c r="E760" s="97">
        <v>0</v>
      </c>
      <c r="F760" s="97">
        <v>0</v>
      </c>
      <c r="G760" s="97">
        <v>0</v>
      </c>
      <c r="H760" s="97">
        <v>0</v>
      </c>
      <c r="I760" s="97">
        <v>0</v>
      </c>
      <c r="J760" s="98">
        <v>0</v>
      </c>
      <c r="K760" s="99">
        <v>0</v>
      </c>
      <c r="L760" s="99">
        <v>0</v>
      </c>
      <c r="M760" s="99">
        <v>0</v>
      </c>
      <c r="N760" s="99">
        <v>160927.16</v>
      </c>
      <c r="O760" s="99">
        <v>0</v>
      </c>
      <c r="P760" s="99">
        <v>0</v>
      </c>
      <c r="Q760" s="99">
        <v>0</v>
      </c>
      <c r="R760" s="99">
        <v>0</v>
      </c>
      <c r="S760" s="99">
        <v>0</v>
      </c>
      <c r="T760" s="99">
        <v>0</v>
      </c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  <c r="CB760" s="23"/>
      <c r="CC760" s="23"/>
      <c r="CD760" s="23"/>
      <c r="CE760" s="23"/>
      <c r="CF760" s="23"/>
      <c r="CG760" s="23"/>
      <c r="CH760" s="23"/>
      <c r="CI760" s="23"/>
      <c r="CJ760" s="23"/>
      <c r="CK760" s="23"/>
      <c r="CL760" s="23"/>
      <c r="CM760" s="23"/>
      <c r="CN760" s="23"/>
      <c r="CO760" s="23"/>
      <c r="CP760" s="23"/>
      <c r="CQ760" s="23"/>
      <c r="CR760" s="23"/>
      <c r="CS760" s="23"/>
      <c r="CT760" s="23"/>
      <c r="CU760" s="23"/>
      <c r="CV760" s="23"/>
      <c r="CW760" s="23"/>
      <c r="CX760" s="23"/>
      <c r="CY760" s="23"/>
      <c r="CZ760" s="23"/>
      <c r="DA760" s="23"/>
      <c r="DB760" s="23"/>
      <c r="DC760" s="23"/>
      <c r="DD760" s="23"/>
      <c r="DE760" s="23"/>
      <c r="DF760" s="23"/>
      <c r="DG760" s="23"/>
      <c r="DH760" s="23"/>
      <c r="DI760" s="23"/>
      <c r="DJ760" s="23"/>
      <c r="DK760" s="23"/>
      <c r="DL760" s="23"/>
      <c r="DM760" s="23"/>
      <c r="DN760" s="23"/>
      <c r="DO760" s="23"/>
      <c r="DP760" s="23"/>
      <c r="DQ760" s="23"/>
      <c r="DR760" s="23"/>
      <c r="DS760" s="23"/>
      <c r="DT760" s="23"/>
      <c r="DU760" s="23"/>
      <c r="DV760" s="23"/>
      <c r="DW760" s="23"/>
      <c r="DX760" s="23"/>
      <c r="DY760" s="23"/>
      <c r="DZ760" s="23"/>
      <c r="EA760" s="23"/>
      <c r="EB760" s="23"/>
      <c r="EC760" s="23"/>
      <c r="ED760" s="23"/>
      <c r="EE760" s="23"/>
      <c r="EF760" s="23"/>
      <c r="EG760" s="23"/>
      <c r="EH760" s="23"/>
      <c r="EI760" s="23"/>
      <c r="EJ760" s="23"/>
      <c r="EK760" s="23"/>
      <c r="EL760" s="23"/>
      <c r="EM760" s="23"/>
      <c r="EN760" s="23"/>
      <c r="EO760" s="23"/>
      <c r="EP760" s="23"/>
      <c r="EQ760" s="23"/>
      <c r="ER760" s="23"/>
      <c r="ES760" s="23"/>
      <c r="ET760" s="23"/>
      <c r="EU760" s="23"/>
      <c r="EV760" s="23"/>
      <c r="EW760" s="23"/>
      <c r="EX760" s="23"/>
      <c r="EY760" s="23"/>
      <c r="EZ760" s="23"/>
      <c r="FA760" s="23"/>
      <c r="FB760" s="23"/>
      <c r="FC760" s="23"/>
      <c r="FD760" s="23"/>
      <c r="FE760" s="23"/>
      <c r="FF760" s="23"/>
      <c r="FG760" s="23"/>
      <c r="FH760" s="23"/>
      <c r="FI760" s="23"/>
      <c r="FJ760" s="23"/>
      <c r="FK760" s="23"/>
      <c r="FL760" s="23"/>
      <c r="FM760" s="23"/>
      <c r="FN760" s="23"/>
      <c r="FO760" s="23"/>
      <c r="FP760" s="23"/>
      <c r="FQ760" s="23"/>
      <c r="FR760" s="23"/>
      <c r="FS760" s="23"/>
      <c r="FT760" s="23"/>
      <c r="FU760" s="23"/>
      <c r="FV760" s="23"/>
      <c r="FW760" s="23"/>
      <c r="FX760" s="23"/>
      <c r="FY760" s="23"/>
      <c r="FZ760" s="23"/>
      <c r="GA760" s="23"/>
      <c r="GB760" s="23"/>
      <c r="GC760" s="23"/>
      <c r="GD760" s="23"/>
      <c r="GE760" s="23"/>
      <c r="GF760" s="23"/>
      <c r="GG760" s="23"/>
      <c r="GH760" s="23"/>
      <c r="GI760" s="23"/>
      <c r="GJ760" s="23"/>
      <c r="GK760" s="23"/>
      <c r="GL760" s="23"/>
      <c r="GM760" s="23"/>
      <c r="GN760" s="23"/>
      <c r="GO760" s="23"/>
      <c r="GP760" s="23"/>
      <c r="GQ760" s="23"/>
      <c r="GR760" s="23"/>
      <c r="GS760" s="23"/>
      <c r="GT760" s="23"/>
      <c r="GU760" s="23"/>
      <c r="GV760" s="23"/>
      <c r="GW760" s="23"/>
      <c r="GX760" s="23"/>
      <c r="GY760" s="23"/>
      <c r="GZ760" s="23"/>
      <c r="HA760" s="23"/>
      <c r="HB760" s="23"/>
      <c r="HC760" s="23"/>
      <c r="HD760" s="23"/>
      <c r="HE760" s="23"/>
      <c r="HF760" s="23"/>
    </row>
    <row r="761" spans="1:214" s="24" customFormat="1" ht="19.5" customHeight="1" x14ac:dyDescent="0.25">
      <c r="A761" s="95">
        <v>2</v>
      </c>
      <c r="B761" s="96" t="s">
        <v>1072</v>
      </c>
      <c r="C761" s="97">
        <f t="shared" si="173"/>
        <v>144567.25</v>
      </c>
      <c r="D761" s="97">
        <f t="shared" si="174"/>
        <v>0</v>
      </c>
      <c r="E761" s="97">
        <v>0</v>
      </c>
      <c r="F761" s="97">
        <v>0</v>
      </c>
      <c r="G761" s="97">
        <v>0</v>
      </c>
      <c r="H761" s="97">
        <v>0</v>
      </c>
      <c r="I761" s="97">
        <v>0</v>
      </c>
      <c r="J761" s="98">
        <v>0</v>
      </c>
      <c r="K761" s="99">
        <v>0</v>
      </c>
      <c r="L761" s="99">
        <v>0</v>
      </c>
      <c r="M761" s="99">
        <v>0</v>
      </c>
      <c r="N761" s="99">
        <v>144567.25</v>
      </c>
      <c r="O761" s="99">
        <v>0</v>
      </c>
      <c r="P761" s="99">
        <v>0</v>
      </c>
      <c r="Q761" s="99">
        <v>0</v>
      </c>
      <c r="R761" s="99">
        <v>0</v>
      </c>
      <c r="S761" s="99">
        <v>0</v>
      </c>
      <c r="T761" s="99">
        <v>0</v>
      </c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  <c r="CB761" s="23"/>
      <c r="CC761" s="23"/>
      <c r="CD761" s="23"/>
      <c r="CE761" s="23"/>
      <c r="CF761" s="23"/>
      <c r="CG761" s="23"/>
      <c r="CH761" s="23"/>
      <c r="CI761" s="23"/>
      <c r="CJ761" s="23"/>
      <c r="CK761" s="23"/>
      <c r="CL761" s="23"/>
      <c r="CM761" s="23"/>
      <c r="CN761" s="23"/>
      <c r="CO761" s="23"/>
      <c r="CP761" s="23"/>
      <c r="CQ761" s="23"/>
      <c r="CR761" s="23"/>
      <c r="CS761" s="23"/>
      <c r="CT761" s="23"/>
      <c r="CU761" s="23"/>
      <c r="CV761" s="23"/>
      <c r="CW761" s="23"/>
      <c r="CX761" s="23"/>
      <c r="CY761" s="23"/>
      <c r="CZ761" s="23"/>
      <c r="DA761" s="23"/>
      <c r="DB761" s="23"/>
      <c r="DC761" s="23"/>
      <c r="DD761" s="23"/>
      <c r="DE761" s="23"/>
      <c r="DF761" s="23"/>
      <c r="DG761" s="23"/>
      <c r="DH761" s="23"/>
      <c r="DI761" s="23"/>
      <c r="DJ761" s="23"/>
      <c r="DK761" s="23"/>
      <c r="DL761" s="23"/>
      <c r="DM761" s="23"/>
      <c r="DN761" s="23"/>
      <c r="DO761" s="23"/>
      <c r="DP761" s="23"/>
      <c r="DQ761" s="23"/>
      <c r="DR761" s="23"/>
      <c r="DS761" s="23"/>
      <c r="DT761" s="23"/>
      <c r="DU761" s="23"/>
      <c r="DV761" s="23"/>
      <c r="DW761" s="23"/>
      <c r="DX761" s="23"/>
      <c r="DY761" s="23"/>
      <c r="DZ761" s="23"/>
      <c r="EA761" s="23"/>
      <c r="EB761" s="23"/>
      <c r="EC761" s="23"/>
      <c r="ED761" s="23"/>
      <c r="EE761" s="23"/>
      <c r="EF761" s="23"/>
      <c r="EG761" s="23"/>
      <c r="EH761" s="23"/>
      <c r="EI761" s="23"/>
      <c r="EJ761" s="23"/>
      <c r="EK761" s="23"/>
      <c r="EL761" s="23"/>
      <c r="EM761" s="23"/>
      <c r="EN761" s="23"/>
      <c r="EO761" s="23"/>
      <c r="EP761" s="23"/>
      <c r="EQ761" s="23"/>
      <c r="ER761" s="23"/>
      <c r="ES761" s="23"/>
      <c r="ET761" s="23"/>
      <c r="EU761" s="23"/>
      <c r="EV761" s="23"/>
      <c r="EW761" s="23"/>
      <c r="EX761" s="23"/>
      <c r="EY761" s="23"/>
      <c r="EZ761" s="23"/>
      <c r="FA761" s="23"/>
      <c r="FB761" s="23"/>
      <c r="FC761" s="23"/>
      <c r="FD761" s="23"/>
      <c r="FE761" s="23"/>
      <c r="FF761" s="23"/>
      <c r="FG761" s="23"/>
      <c r="FH761" s="23"/>
      <c r="FI761" s="23"/>
      <c r="FJ761" s="23"/>
      <c r="FK761" s="23"/>
      <c r="FL761" s="23"/>
      <c r="FM761" s="23"/>
      <c r="FN761" s="23"/>
      <c r="FO761" s="23"/>
      <c r="FP761" s="23"/>
      <c r="FQ761" s="23"/>
      <c r="FR761" s="23"/>
      <c r="FS761" s="23"/>
      <c r="FT761" s="23"/>
      <c r="FU761" s="23"/>
      <c r="FV761" s="23"/>
      <c r="FW761" s="23"/>
      <c r="FX761" s="23"/>
      <c r="FY761" s="23"/>
      <c r="FZ761" s="23"/>
      <c r="GA761" s="23"/>
      <c r="GB761" s="23"/>
      <c r="GC761" s="23"/>
      <c r="GD761" s="23"/>
      <c r="GE761" s="23"/>
      <c r="GF761" s="23"/>
      <c r="GG761" s="23"/>
      <c r="GH761" s="23"/>
      <c r="GI761" s="23"/>
      <c r="GJ761" s="23"/>
      <c r="GK761" s="23"/>
      <c r="GL761" s="23"/>
      <c r="GM761" s="23"/>
      <c r="GN761" s="23"/>
      <c r="GO761" s="23"/>
      <c r="GP761" s="23"/>
      <c r="GQ761" s="23"/>
      <c r="GR761" s="23"/>
      <c r="GS761" s="23"/>
      <c r="GT761" s="23"/>
      <c r="GU761" s="23"/>
      <c r="GV761" s="23"/>
      <c r="GW761" s="23"/>
      <c r="GX761" s="23"/>
      <c r="GY761" s="23"/>
      <c r="GZ761" s="23"/>
      <c r="HA761" s="23"/>
      <c r="HB761" s="23"/>
      <c r="HC761" s="23"/>
      <c r="HD761" s="23"/>
      <c r="HE761" s="23"/>
      <c r="HF761" s="23"/>
    </row>
    <row r="762" spans="1:214" s="24" customFormat="1" ht="19.5" customHeight="1" x14ac:dyDescent="0.25">
      <c r="A762" s="95">
        <v>3</v>
      </c>
      <c r="B762" s="96" t="s">
        <v>1073</v>
      </c>
      <c r="C762" s="97">
        <f t="shared" si="173"/>
        <v>156801.47</v>
      </c>
      <c r="D762" s="97">
        <f t="shared" si="174"/>
        <v>0</v>
      </c>
      <c r="E762" s="97">
        <v>0</v>
      </c>
      <c r="F762" s="97">
        <v>0</v>
      </c>
      <c r="G762" s="97">
        <v>0</v>
      </c>
      <c r="H762" s="97">
        <v>0</v>
      </c>
      <c r="I762" s="97">
        <v>0</v>
      </c>
      <c r="J762" s="98">
        <v>0</v>
      </c>
      <c r="K762" s="99">
        <v>0</v>
      </c>
      <c r="L762" s="99">
        <v>0</v>
      </c>
      <c r="M762" s="99">
        <v>0</v>
      </c>
      <c r="N762" s="99">
        <v>156801.47</v>
      </c>
      <c r="O762" s="99">
        <v>0</v>
      </c>
      <c r="P762" s="99">
        <v>0</v>
      </c>
      <c r="Q762" s="99">
        <v>0</v>
      </c>
      <c r="R762" s="99">
        <v>0</v>
      </c>
      <c r="S762" s="99">
        <v>0</v>
      </c>
      <c r="T762" s="99">
        <v>0</v>
      </c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  <c r="CB762" s="23"/>
      <c r="CC762" s="23"/>
      <c r="CD762" s="23"/>
      <c r="CE762" s="23"/>
      <c r="CF762" s="23"/>
      <c r="CG762" s="23"/>
      <c r="CH762" s="23"/>
      <c r="CI762" s="23"/>
      <c r="CJ762" s="23"/>
      <c r="CK762" s="23"/>
      <c r="CL762" s="23"/>
      <c r="CM762" s="23"/>
      <c r="CN762" s="23"/>
      <c r="CO762" s="23"/>
      <c r="CP762" s="23"/>
      <c r="CQ762" s="23"/>
      <c r="CR762" s="23"/>
      <c r="CS762" s="23"/>
      <c r="CT762" s="23"/>
      <c r="CU762" s="23"/>
      <c r="CV762" s="23"/>
      <c r="CW762" s="23"/>
      <c r="CX762" s="23"/>
      <c r="CY762" s="23"/>
      <c r="CZ762" s="23"/>
      <c r="DA762" s="23"/>
      <c r="DB762" s="23"/>
      <c r="DC762" s="23"/>
      <c r="DD762" s="23"/>
      <c r="DE762" s="23"/>
      <c r="DF762" s="23"/>
      <c r="DG762" s="23"/>
      <c r="DH762" s="23"/>
      <c r="DI762" s="23"/>
      <c r="DJ762" s="23"/>
      <c r="DK762" s="23"/>
      <c r="DL762" s="23"/>
      <c r="DM762" s="23"/>
      <c r="DN762" s="23"/>
      <c r="DO762" s="23"/>
      <c r="DP762" s="23"/>
      <c r="DQ762" s="23"/>
      <c r="DR762" s="23"/>
      <c r="DS762" s="23"/>
      <c r="DT762" s="23"/>
      <c r="DU762" s="23"/>
      <c r="DV762" s="23"/>
      <c r="DW762" s="23"/>
      <c r="DX762" s="23"/>
      <c r="DY762" s="23"/>
      <c r="DZ762" s="23"/>
      <c r="EA762" s="23"/>
      <c r="EB762" s="23"/>
      <c r="EC762" s="23"/>
      <c r="ED762" s="23"/>
      <c r="EE762" s="23"/>
      <c r="EF762" s="23"/>
      <c r="EG762" s="23"/>
      <c r="EH762" s="23"/>
      <c r="EI762" s="23"/>
      <c r="EJ762" s="23"/>
      <c r="EK762" s="23"/>
      <c r="EL762" s="23"/>
      <c r="EM762" s="23"/>
      <c r="EN762" s="23"/>
      <c r="EO762" s="23"/>
      <c r="EP762" s="23"/>
      <c r="EQ762" s="23"/>
      <c r="ER762" s="23"/>
      <c r="ES762" s="23"/>
      <c r="ET762" s="23"/>
      <c r="EU762" s="23"/>
      <c r="EV762" s="23"/>
      <c r="EW762" s="23"/>
      <c r="EX762" s="23"/>
      <c r="EY762" s="23"/>
      <c r="EZ762" s="23"/>
      <c r="FA762" s="23"/>
      <c r="FB762" s="23"/>
      <c r="FC762" s="23"/>
      <c r="FD762" s="23"/>
      <c r="FE762" s="23"/>
      <c r="FF762" s="23"/>
      <c r="FG762" s="23"/>
      <c r="FH762" s="23"/>
      <c r="FI762" s="23"/>
      <c r="FJ762" s="23"/>
      <c r="FK762" s="23"/>
      <c r="FL762" s="23"/>
      <c r="FM762" s="23"/>
      <c r="FN762" s="23"/>
      <c r="FO762" s="23"/>
      <c r="FP762" s="23"/>
      <c r="FQ762" s="23"/>
      <c r="FR762" s="23"/>
      <c r="FS762" s="23"/>
      <c r="FT762" s="23"/>
      <c r="FU762" s="23"/>
      <c r="FV762" s="23"/>
      <c r="FW762" s="23"/>
      <c r="FX762" s="23"/>
      <c r="FY762" s="23"/>
      <c r="FZ762" s="23"/>
      <c r="GA762" s="23"/>
      <c r="GB762" s="23"/>
      <c r="GC762" s="23"/>
      <c r="GD762" s="23"/>
      <c r="GE762" s="23"/>
      <c r="GF762" s="23"/>
      <c r="GG762" s="23"/>
      <c r="GH762" s="23"/>
      <c r="GI762" s="23"/>
      <c r="GJ762" s="23"/>
      <c r="GK762" s="23"/>
      <c r="GL762" s="23"/>
      <c r="GM762" s="23"/>
      <c r="GN762" s="23"/>
      <c r="GO762" s="23"/>
      <c r="GP762" s="23"/>
      <c r="GQ762" s="23"/>
      <c r="GR762" s="23"/>
      <c r="GS762" s="23"/>
      <c r="GT762" s="23"/>
      <c r="GU762" s="23"/>
      <c r="GV762" s="23"/>
      <c r="GW762" s="23"/>
      <c r="GX762" s="23"/>
      <c r="GY762" s="23"/>
      <c r="GZ762" s="23"/>
      <c r="HA762" s="23"/>
      <c r="HB762" s="23"/>
      <c r="HC762" s="23"/>
      <c r="HD762" s="23"/>
      <c r="HE762" s="23"/>
      <c r="HF762" s="23"/>
    </row>
    <row r="763" spans="1:214" s="24" customFormat="1" ht="19.5" customHeight="1" x14ac:dyDescent="0.25">
      <c r="A763" s="95">
        <v>4</v>
      </c>
      <c r="B763" s="96" t="s">
        <v>1074</v>
      </c>
      <c r="C763" s="97">
        <f t="shared" si="173"/>
        <v>145275.73000000001</v>
      </c>
      <c r="D763" s="97">
        <f t="shared" si="174"/>
        <v>0</v>
      </c>
      <c r="E763" s="97">
        <v>0</v>
      </c>
      <c r="F763" s="97">
        <v>0</v>
      </c>
      <c r="G763" s="97">
        <v>0</v>
      </c>
      <c r="H763" s="97">
        <v>0</v>
      </c>
      <c r="I763" s="97">
        <v>0</v>
      </c>
      <c r="J763" s="98">
        <v>0</v>
      </c>
      <c r="K763" s="99">
        <v>0</v>
      </c>
      <c r="L763" s="99">
        <v>0</v>
      </c>
      <c r="M763" s="99">
        <v>0</v>
      </c>
      <c r="N763" s="99">
        <v>145275.73000000001</v>
      </c>
      <c r="O763" s="99">
        <v>0</v>
      </c>
      <c r="P763" s="99">
        <v>0</v>
      </c>
      <c r="Q763" s="99">
        <v>0</v>
      </c>
      <c r="R763" s="99">
        <v>0</v>
      </c>
      <c r="S763" s="99">
        <v>0</v>
      </c>
      <c r="T763" s="99">
        <v>0</v>
      </c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  <c r="CB763" s="23"/>
      <c r="CC763" s="23"/>
      <c r="CD763" s="23"/>
      <c r="CE763" s="23"/>
      <c r="CF763" s="23"/>
      <c r="CG763" s="23"/>
      <c r="CH763" s="23"/>
      <c r="CI763" s="23"/>
      <c r="CJ763" s="23"/>
      <c r="CK763" s="23"/>
      <c r="CL763" s="23"/>
      <c r="CM763" s="23"/>
      <c r="CN763" s="23"/>
      <c r="CO763" s="23"/>
      <c r="CP763" s="23"/>
      <c r="CQ763" s="23"/>
      <c r="CR763" s="23"/>
      <c r="CS763" s="23"/>
      <c r="CT763" s="23"/>
      <c r="CU763" s="23"/>
      <c r="CV763" s="23"/>
      <c r="CW763" s="23"/>
      <c r="CX763" s="23"/>
      <c r="CY763" s="23"/>
      <c r="CZ763" s="23"/>
      <c r="DA763" s="23"/>
      <c r="DB763" s="23"/>
      <c r="DC763" s="23"/>
      <c r="DD763" s="23"/>
      <c r="DE763" s="23"/>
      <c r="DF763" s="23"/>
      <c r="DG763" s="23"/>
      <c r="DH763" s="23"/>
      <c r="DI763" s="23"/>
      <c r="DJ763" s="23"/>
      <c r="DK763" s="23"/>
      <c r="DL763" s="23"/>
      <c r="DM763" s="23"/>
      <c r="DN763" s="23"/>
      <c r="DO763" s="23"/>
      <c r="DP763" s="23"/>
      <c r="DQ763" s="23"/>
      <c r="DR763" s="23"/>
      <c r="DS763" s="23"/>
      <c r="DT763" s="23"/>
      <c r="DU763" s="23"/>
      <c r="DV763" s="23"/>
      <c r="DW763" s="23"/>
      <c r="DX763" s="23"/>
      <c r="DY763" s="23"/>
      <c r="DZ763" s="23"/>
      <c r="EA763" s="23"/>
      <c r="EB763" s="23"/>
      <c r="EC763" s="23"/>
      <c r="ED763" s="23"/>
      <c r="EE763" s="23"/>
      <c r="EF763" s="23"/>
      <c r="EG763" s="23"/>
      <c r="EH763" s="23"/>
      <c r="EI763" s="23"/>
      <c r="EJ763" s="23"/>
      <c r="EK763" s="23"/>
      <c r="EL763" s="23"/>
      <c r="EM763" s="23"/>
      <c r="EN763" s="23"/>
      <c r="EO763" s="23"/>
      <c r="EP763" s="23"/>
      <c r="EQ763" s="23"/>
      <c r="ER763" s="23"/>
      <c r="ES763" s="23"/>
      <c r="ET763" s="23"/>
      <c r="EU763" s="23"/>
      <c r="EV763" s="23"/>
      <c r="EW763" s="23"/>
      <c r="EX763" s="23"/>
      <c r="EY763" s="23"/>
      <c r="EZ763" s="23"/>
      <c r="FA763" s="23"/>
      <c r="FB763" s="23"/>
      <c r="FC763" s="23"/>
      <c r="FD763" s="23"/>
      <c r="FE763" s="23"/>
      <c r="FF763" s="23"/>
      <c r="FG763" s="23"/>
      <c r="FH763" s="23"/>
      <c r="FI763" s="23"/>
      <c r="FJ763" s="23"/>
      <c r="FK763" s="23"/>
      <c r="FL763" s="23"/>
      <c r="FM763" s="23"/>
      <c r="FN763" s="23"/>
      <c r="FO763" s="23"/>
      <c r="FP763" s="23"/>
      <c r="FQ763" s="23"/>
      <c r="FR763" s="23"/>
      <c r="FS763" s="23"/>
      <c r="FT763" s="23"/>
      <c r="FU763" s="23"/>
      <c r="FV763" s="23"/>
      <c r="FW763" s="23"/>
      <c r="FX763" s="23"/>
      <c r="FY763" s="23"/>
      <c r="FZ763" s="23"/>
      <c r="GA763" s="23"/>
      <c r="GB763" s="23"/>
      <c r="GC763" s="23"/>
      <c r="GD763" s="23"/>
      <c r="GE763" s="23"/>
      <c r="GF763" s="23"/>
      <c r="GG763" s="23"/>
      <c r="GH763" s="23"/>
      <c r="GI763" s="23"/>
      <c r="GJ763" s="23"/>
      <c r="GK763" s="23"/>
      <c r="GL763" s="23"/>
      <c r="GM763" s="23"/>
      <c r="GN763" s="23"/>
      <c r="GO763" s="23"/>
      <c r="GP763" s="23"/>
      <c r="GQ763" s="23"/>
      <c r="GR763" s="23"/>
      <c r="GS763" s="23"/>
      <c r="GT763" s="23"/>
      <c r="GU763" s="23"/>
      <c r="GV763" s="23"/>
      <c r="GW763" s="23"/>
      <c r="GX763" s="23"/>
      <c r="GY763" s="23"/>
      <c r="GZ763" s="23"/>
      <c r="HA763" s="23"/>
      <c r="HB763" s="23"/>
      <c r="HC763" s="23"/>
      <c r="HD763" s="23"/>
      <c r="HE763" s="23"/>
      <c r="HF763" s="23"/>
    </row>
    <row r="764" spans="1:214" s="24" customFormat="1" ht="19.5" customHeight="1" x14ac:dyDescent="0.25">
      <c r="A764" s="95">
        <v>5</v>
      </c>
      <c r="B764" s="96" t="s">
        <v>1075</v>
      </c>
      <c r="C764" s="97">
        <f t="shared" si="173"/>
        <v>160104.93</v>
      </c>
      <c r="D764" s="97">
        <f t="shared" si="174"/>
        <v>0</v>
      </c>
      <c r="E764" s="97">
        <v>0</v>
      </c>
      <c r="F764" s="97">
        <v>0</v>
      </c>
      <c r="G764" s="97">
        <v>0</v>
      </c>
      <c r="H764" s="97">
        <v>0</v>
      </c>
      <c r="I764" s="97">
        <v>0</v>
      </c>
      <c r="J764" s="98">
        <v>0</v>
      </c>
      <c r="K764" s="99">
        <v>0</v>
      </c>
      <c r="L764" s="99">
        <v>0</v>
      </c>
      <c r="M764" s="99">
        <v>0</v>
      </c>
      <c r="N764" s="99">
        <v>160104.93</v>
      </c>
      <c r="O764" s="99">
        <v>0</v>
      </c>
      <c r="P764" s="99">
        <v>0</v>
      </c>
      <c r="Q764" s="99">
        <v>0</v>
      </c>
      <c r="R764" s="99">
        <v>0</v>
      </c>
      <c r="S764" s="99">
        <v>0</v>
      </c>
      <c r="T764" s="99">
        <v>0</v>
      </c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  <c r="CB764" s="23"/>
      <c r="CC764" s="23"/>
      <c r="CD764" s="23"/>
      <c r="CE764" s="23"/>
      <c r="CF764" s="23"/>
      <c r="CG764" s="23"/>
      <c r="CH764" s="23"/>
      <c r="CI764" s="23"/>
      <c r="CJ764" s="23"/>
      <c r="CK764" s="23"/>
      <c r="CL764" s="23"/>
      <c r="CM764" s="23"/>
      <c r="CN764" s="23"/>
      <c r="CO764" s="23"/>
      <c r="CP764" s="23"/>
      <c r="CQ764" s="23"/>
      <c r="CR764" s="23"/>
      <c r="CS764" s="23"/>
      <c r="CT764" s="23"/>
      <c r="CU764" s="23"/>
      <c r="CV764" s="23"/>
      <c r="CW764" s="23"/>
      <c r="CX764" s="23"/>
      <c r="CY764" s="23"/>
      <c r="CZ764" s="23"/>
      <c r="DA764" s="23"/>
      <c r="DB764" s="23"/>
      <c r="DC764" s="23"/>
      <c r="DD764" s="23"/>
      <c r="DE764" s="23"/>
      <c r="DF764" s="23"/>
      <c r="DG764" s="23"/>
      <c r="DH764" s="23"/>
      <c r="DI764" s="23"/>
      <c r="DJ764" s="23"/>
      <c r="DK764" s="23"/>
      <c r="DL764" s="23"/>
      <c r="DM764" s="23"/>
      <c r="DN764" s="23"/>
      <c r="DO764" s="23"/>
      <c r="DP764" s="23"/>
      <c r="DQ764" s="23"/>
      <c r="DR764" s="23"/>
      <c r="DS764" s="23"/>
      <c r="DT764" s="23"/>
      <c r="DU764" s="23"/>
      <c r="DV764" s="23"/>
      <c r="DW764" s="23"/>
      <c r="DX764" s="23"/>
      <c r="DY764" s="23"/>
      <c r="DZ764" s="23"/>
      <c r="EA764" s="23"/>
      <c r="EB764" s="23"/>
      <c r="EC764" s="23"/>
      <c r="ED764" s="23"/>
      <c r="EE764" s="23"/>
      <c r="EF764" s="23"/>
      <c r="EG764" s="23"/>
      <c r="EH764" s="23"/>
      <c r="EI764" s="23"/>
      <c r="EJ764" s="23"/>
      <c r="EK764" s="23"/>
      <c r="EL764" s="23"/>
      <c r="EM764" s="23"/>
      <c r="EN764" s="23"/>
      <c r="EO764" s="23"/>
      <c r="EP764" s="23"/>
      <c r="EQ764" s="23"/>
      <c r="ER764" s="23"/>
      <c r="ES764" s="23"/>
      <c r="ET764" s="23"/>
      <c r="EU764" s="23"/>
      <c r="EV764" s="23"/>
      <c r="EW764" s="23"/>
      <c r="EX764" s="23"/>
      <c r="EY764" s="23"/>
      <c r="EZ764" s="23"/>
      <c r="FA764" s="23"/>
      <c r="FB764" s="23"/>
      <c r="FC764" s="23"/>
      <c r="FD764" s="23"/>
      <c r="FE764" s="23"/>
      <c r="FF764" s="23"/>
      <c r="FG764" s="23"/>
      <c r="FH764" s="23"/>
      <c r="FI764" s="23"/>
      <c r="FJ764" s="23"/>
      <c r="FK764" s="23"/>
      <c r="FL764" s="23"/>
      <c r="FM764" s="23"/>
      <c r="FN764" s="23"/>
      <c r="FO764" s="23"/>
      <c r="FP764" s="23"/>
      <c r="FQ764" s="23"/>
      <c r="FR764" s="23"/>
      <c r="FS764" s="23"/>
      <c r="FT764" s="23"/>
      <c r="FU764" s="23"/>
      <c r="FV764" s="23"/>
      <c r="FW764" s="23"/>
      <c r="FX764" s="23"/>
      <c r="FY764" s="23"/>
      <c r="FZ764" s="23"/>
      <c r="GA764" s="23"/>
      <c r="GB764" s="23"/>
      <c r="GC764" s="23"/>
      <c r="GD764" s="23"/>
      <c r="GE764" s="23"/>
      <c r="GF764" s="23"/>
      <c r="GG764" s="23"/>
      <c r="GH764" s="23"/>
      <c r="GI764" s="23"/>
      <c r="GJ764" s="23"/>
      <c r="GK764" s="23"/>
      <c r="GL764" s="23"/>
      <c r="GM764" s="23"/>
      <c r="GN764" s="23"/>
      <c r="GO764" s="23"/>
      <c r="GP764" s="23"/>
      <c r="GQ764" s="23"/>
      <c r="GR764" s="23"/>
      <c r="GS764" s="23"/>
      <c r="GT764" s="23"/>
      <c r="GU764" s="23"/>
      <c r="GV764" s="23"/>
      <c r="GW764" s="23"/>
      <c r="GX764" s="23"/>
      <c r="GY764" s="23"/>
      <c r="GZ764" s="23"/>
      <c r="HA764" s="23"/>
      <c r="HB764" s="23"/>
      <c r="HC764" s="23"/>
      <c r="HD764" s="23"/>
      <c r="HE764" s="23"/>
      <c r="HF764" s="23"/>
    </row>
    <row r="765" spans="1:214" s="24" customFormat="1" ht="19.5" customHeight="1" x14ac:dyDescent="0.25">
      <c r="A765" s="95">
        <v>6</v>
      </c>
      <c r="B765" s="96" t="s">
        <v>1076</v>
      </c>
      <c r="C765" s="97">
        <f t="shared" si="173"/>
        <v>1161000</v>
      </c>
      <c r="D765" s="97">
        <f t="shared" si="174"/>
        <v>0</v>
      </c>
      <c r="E765" s="97">
        <v>0</v>
      </c>
      <c r="F765" s="97">
        <v>0</v>
      </c>
      <c r="G765" s="97">
        <v>0</v>
      </c>
      <c r="H765" s="97">
        <v>0</v>
      </c>
      <c r="I765" s="97">
        <v>0</v>
      </c>
      <c r="J765" s="98">
        <v>0</v>
      </c>
      <c r="K765" s="99">
        <v>0</v>
      </c>
      <c r="L765" s="99">
        <v>0</v>
      </c>
      <c r="M765" s="99">
        <v>0</v>
      </c>
      <c r="N765" s="99">
        <v>1161000</v>
      </c>
      <c r="O765" s="99">
        <v>0</v>
      </c>
      <c r="P765" s="99">
        <v>0</v>
      </c>
      <c r="Q765" s="99">
        <v>0</v>
      </c>
      <c r="R765" s="99">
        <v>0</v>
      </c>
      <c r="S765" s="99">
        <v>0</v>
      </c>
      <c r="T765" s="99">
        <v>0</v>
      </c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  <c r="CB765" s="23"/>
      <c r="CC765" s="23"/>
      <c r="CD765" s="23"/>
      <c r="CE765" s="23"/>
      <c r="CF765" s="23"/>
      <c r="CG765" s="23"/>
      <c r="CH765" s="23"/>
      <c r="CI765" s="23"/>
      <c r="CJ765" s="23"/>
      <c r="CK765" s="23"/>
      <c r="CL765" s="23"/>
      <c r="CM765" s="23"/>
      <c r="CN765" s="23"/>
      <c r="CO765" s="23"/>
      <c r="CP765" s="23"/>
      <c r="CQ765" s="23"/>
      <c r="CR765" s="23"/>
      <c r="CS765" s="23"/>
      <c r="CT765" s="23"/>
      <c r="CU765" s="23"/>
      <c r="CV765" s="23"/>
      <c r="CW765" s="23"/>
      <c r="CX765" s="23"/>
      <c r="CY765" s="23"/>
      <c r="CZ765" s="23"/>
      <c r="DA765" s="23"/>
      <c r="DB765" s="23"/>
      <c r="DC765" s="23"/>
      <c r="DD765" s="23"/>
      <c r="DE765" s="23"/>
      <c r="DF765" s="23"/>
      <c r="DG765" s="23"/>
      <c r="DH765" s="23"/>
      <c r="DI765" s="23"/>
      <c r="DJ765" s="23"/>
      <c r="DK765" s="23"/>
      <c r="DL765" s="23"/>
      <c r="DM765" s="23"/>
      <c r="DN765" s="23"/>
      <c r="DO765" s="23"/>
      <c r="DP765" s="23"/>
      <c r="DQ765" s="23"/>
      <c r="DR765" s="23"/>
      <c r="DS765" s="23"/>
      <c r="DT765" s="23"/>
      <c r="DU765" s="23"/>
      <c r="DV765" s="23"/>
      <c r="DW765" s="23"/>
      <c r="DX765" s="23"/>
      <c r="DY765" s="23"/>
      <c r="DZ765" s="23"/>
      <c r="EA765" s="23"/>
      <c r="EB765" s="23"/>
      <c r="EC765" s="23"/>
      <c r="ED765" s="23"/>
      <c r="EE765" s="23"/>
      <c r="EF765" s="23"/>
      <c r="EG765" s="23"/>
      <c r="EH765" s="23"/>
      <c r="EI765" s="23"/>
      <c r="EJ765" s="23"/>
      <c r="EK765" s="23"/>
      <c r="EL765" s="23"/>
      <c r="EM765" s="23"/>
      <c r="EN765" s="23"/>
      <c r="EO765" s="23"/>
      <c r="EP765" s="23"/>
      <c r="EQ765" s="23"/>
      <c r="ER765" s="23"/>
      <c r="ES765" s="23"/>
      <c r="ET765" s="23"/>
      <c r="EU765" s="23"/>
      <c r="EV765" s="23"/>
      <c r="EW765" s="23"/>
      <c r="EX765" s="23"/>
      <c r="EY765" s="23"/>
      <c r="EZ765" s="23"/>
      <c r="FA765" s="23"/>
      <c r="FB765" s="23"/>
      <c r="FC765" s="23"/>
      <c r="FD765" s="23"/>
      <c r="FE765" s="23"/>
      <c r="FF765" s="23"/>
      <c r="FG765" s="23"/>
      <c r="FH765" s="23"/>
      <c r="FI765" s="23"/>
      <c r="FJ765" s="23"/>
      <c r="FK765" s="23"/>
      <c r="FL765" s="23"/>
      <c r="FM765" s="23"/>
      <c r="FN765" s="23"/>
      <c r="FO765" s="23"/>
      <c r="FP765" s="23"/>
      <c r="FQ765" s="23"/>
      <c r="FR765" s="23"/>
      <c r="FS765" s="23"/>
      <c r="FT765" s="23"/>
      <c r="FU765" s="23"/>
      <c r="FV765" s="23"/>
      <c r="FW765" s="23"/>
      <c r="FX765" s="23"/>
      <c r="FY765" s="23"/>
      <c r="FZ765" s="23"/>
      <c r="GA765" s="23"/>
      <c r="GB765" s="23"/>
      <c r="GC765" s="23"/>
      <c r="GD765" s="23"/>
      <c r="GE765" s="23"/>
      <c r="GF765" s="23"/>
      <c r="GG765" s="23"/>
      <c r="GH765" s="23"/>
      <c r="GI765" s="23"/>
      <c r="GJ765" s="23"/>
      <c r="GK765" s="23"/>
      <c r="GL765" s="23"/>
      <c r="GM765" s="23"/>
      <c r="GN765" s="23"/>
      <c r="GO765" s="23"/>
      <c r="GP765" s="23"/>
      <c r="GQ765" s="23"/>
      <c r="GR765" s="23"/>
      <c r="GS765" s="23"/>
      <c r="GT765" s="23"/>
      <c r="GU765" s="23"/>
      <c r="GV765" s="23"/>
      <c r="GW765" s="23"/>
      <c r="GX765" s="23"/>
      <c r="GY765" s="23"/>
      <c r="GZ765" s="23"/>
      <c r="HA765" s="23"/>
      <c r="HB765" s="23"/>
      <c r="HC765" s="23"/>
      <c r="HD765" s="23"/>
      <c r="HE765" s="23"/>
      <c r="HF765" s="23"/>
    </row>
    <row r="766" spans="1:214" s="24" customFormat="1" ht="19.5" customHeight="1" x14ac:dyDescent="0.25">
      <c r="A766" s="95">
        <v>7</v>
      </c>
      <c r="B766" s="96" t="s">
        <v>1077</v>
      </c>
      <c r="C766" s="97">
        <f t="shared" si="173"/>
        <v>1151000</v>
      </c>
      <c r="D766" s="97">
        <f t="shared" si="174"/>
        <v>0</v>
      </c>
      <c r="E766" s="97">
        <v>0</v>
      </c>
      <c r="F766" s="97">
        <v>0</v>
      </c>
      <c r="G766" s="97">
        <v>0</v>
      </c>
      <c r="H766" s="97">
        <v>0</v>
      </c>
      <c r="I766" s="97">
        <v>0</v>
      </c>
      <c r="J766" s="98">
        <v>0</v>
      </c>
      <c r="K766" s="99">
        <v>0</v>
      </c>
      <c r="L766" s="99">
        <v>0</v>
      </c>
      <c r="M766" s="99">
        <v>0</v>
      </c>
      <c r="N766" s="99">
        <v>1151000</v>
      </c>
      <c r="O766" s="99">
        <v>0</v>
      </c>
      <c r="P766" s="99">
        <v>0</v>
      </c>
      <c r="Q766" s="99">
        <v>0</v>
      </c>
      <c r="R766" s="99">
        <v>0</v>
      </c>
      <c r="S766" s="99">
        <v>0</v>
      </c>
      <c r="T766" s="99">
        <v>0</v>
      </c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  <c r="CB766" s="23"/>
      <c r="CC766" s="23"/>
      <c r="CD766" s="23"/>
      <c r="CE766" s="23"/>
      <c r="CF766" s="23"/>
      <c r="CG766" s="23"/>
      <c r="CH766" s="23"/>
      <c r="CI766" s="23"/>
      <c r="CJ766" s="23"/>
      <c r="CK766" s="23"/>
      <c r="CL766" s="23"/>
      <c r="CM766" s="23"/>
      <c r="CN766" s="23"/>
      <c r="CO766" s="23"/>
      <c r="CP766" s="23"/>
      <c r="CQ766" s="23"/>
      <c r="CR766" s="23"/>
      <c r="CS766" s="23"/>
      <c r="CT766" s="23"/>
      <c r="CU766" s="23"/>
      <c r="CV766" s="23"/>
      <c r="CW766" s="23"/>
      <c r="CX766" s="23"/>
      <c r="CY766" s="23"/>
      <c r="CZ766" s="23"/>
      <c r="DA766" s="23"/>
      <c r="DB766" s="23"/>
      <c r="DC766" s="23"/>
      <c r="DD766" s="23"/>
      <c r="DE766" s="23"/>
      <c r="DF766" s="23"/>
      <c r="DG766" s="23"/>
      <c r="DH766" s="23"/>
      <c r="DI766" s="23"/>
      <c r="DJ766" s="23"/>
      <c r="DK766" s="23"/>
      <c r="DL766" s="23"/>
      <c r="DM766" s="23"/>
      <c r="DN766" s="23"/>
      <c r="DO766" s="23"/>
      <c r="DP766" s="23"/>
      <c r="DQ766" s="23"/>
      <c r="DR766" s="23"/>
      <c r="DS766" s="23"/>
      <c r="DT766" s="23"/>
      <c r="DU766" s="23"/>
      <c r="DV766" s="23"/>
      <c r="DW766" s="23"/>
      <c r="DX766" s="23"/>
      <c r="DY766" s="23"/>
      <c r="DZ766" s="23"/>
      <c r="EA766" s="23"/>
      <c r="EB766" s="23"/>
      <c r="EC766" s="23"/>
      <c r="ED766" s="23"/>
      <c r="EE766" s="23"/>
      <c r="EF766" s="23"/>
      <c r="EG766" s="23"/>
      <c r="EH766" s="23"/>
      <c r="EI766" s="23"/>
      <c r="EJ766" s="23"/>
      <c r="EK766" s="23"/>
      <c r="EL766" s="23"/>
      <c r="EM766" s="23"/>
      <c r="EN766" s="23"/>
      <c r="EO766" s="23"/>
      <c r="EP766" s="23"/>
      <c r="EQ766" s="23"/>
      <c r="ER766" s="23"/>
      <c r="ES766" s="23"/>
      <c r="ET766" s="23"/>
      <c r="EU766" s="23"/>
      <c r="EV766" s="23"/>
      <c r="EW766" s="23"/>
      <c r="EX766" s="23"/>
      <c r="EY766" s="23"/>
      <c r="EZ766" s="23"/>
      <c r="FA766" s="23"/>
      <c r="FB766" s="23"/>
      <c r="FC766" s="23"/>
      <c r="FD766" s="23"/>
      <c r="FE766" s="23"/>
      <c r="FF766" s="23"/>
      <c r="FG766" s="23"/>
      <c r="FH766" s="23"/>
      <c r="FI766" s="23"/>
      <c r="FJ766" s="23"/>
      <c r="FK766" s="23"/>
      <c r="FL766" s="23"/>
      <c r="FM766" s="23"/>
      <c r="FN766" s="23"/>
      <c r="FO766" s="23"/>
      <c r="FP766" s="23"/>
      <c r="FQ766" s="23"/>
      <c r="FR766" s="23"/>
      <c r="FS766" s="23"/>
      <c r="FT766" s="23"/>
      <c r="FU766" s="23"/>
      <c r="FV766" s="23"/>
      <c r="FW766" s="23"/>
      <c r="FX766" s="23"/>
      <c r="FY766" s="23"/>
      <c r="FZ766" s="23"/>
      <c r="GA766" s="23"/>
      <c r="GB766" s="23"/>
      <c r="GC766" s="23"/>
      <c r="GD766" s="23"/>
      <c r="GE766" s="23"/>
      <c r="GF766" s="23"/>
      <c r="GG766" s="23"/>
      <c r="GH766" s="23"/>
      <c r="GI766" s="23"/>
      <c r="GJ766" s="23"/>
      <c r="GK766" s="23"/>
      <c r="GL766" s="23"/>
      <c r="GM766" s="23"/>
      <c r="GN766" s="23"/>
      <c r="GO766" s="23"/>
      <c r="GP766" s="23"/>
      <c r="GQ766" s="23"/>
      <c r="GR766" s="23"/>
      <c r="GS766" s="23"/>
      <c r="GT766" s="23"/>
      <c r="GU766" s="23"/>
      <c r="GV766" s="23"/>
      <c r="GW766" s="23"/>
      <c r="GX766" s="23"/>
      <c r="GY766" s="23"/>
      <c r="GZ766" s="23"/>
      <c r="HA766" s="23"/>
      <c r="HB766" s="23"/>
      <c r="HC766" s="23"/>
      <c r="HD766" s="23"/>
      <c r="HE766" s="23"/>
      <c r="HF766" s="23"/>
    </row>
    <row r="767" spans="1:214" s="24" customFormat="1" ht="19.5" customHeight="1" x14ac:dyDescent="0.25">
      <c r="A767" s="95">
        <v>8</v>
      </c>
      <c r="B767" s="96" t="s">
        <v>1078</v>
      </c>
      <c r="C767" s="97">
        <f t="shared" si="173"/>
        <v>1306000</v>
      </c>
      <c r="D767" s="97">
        <f t="shared" si="174"/>
        <v>0</v>
      </c>
      <c r="E767" s="97">
        <v>0</v>
      </c>
      <c r="F767" s="97">
        <v>0</v>
      </c>
      <c r="G767" s="97">
        <v>0</v>
      </c>
      <c r="H767" s="97">
        <v>0</v>
      </c>
      <c r="I767" s="97">
        <v>0</v>
      </c>
      <c r="J767" s="98">
        <v>0</v>
      </c>
      <c r="K767" s="99">
        <v>0</v>
      </c>
      <c r="L767" s="99">
        <v>0</v>
      </c>
      <c r="M767" s="99">
        <v>0</v>
      </c>
      <c r="N767" s="99">
        <v>1306000</v>
      </c>
      <c r="O767" s="99">
        <v>0</v>
      </c>
      <c r="P767" s="99">
        <v>0</v>
      </c>
      <c r="Q767" s="99">
        <v>0</v>
      </c>
      <c r="R767" s="99">
        <v>0</v>
      </c>
      <c r="S767" s="99">
        <v>0</v>
      </c>
      <c r="T767" s="99">
        <v>0</v>
      </c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  <c r="CB767" s="23"/>
      <c r="CC767" s="23"/>
      <c r="CD767" s="23"/>
      <c r="CE767" s="23"/>
      <c r="CF767" s="23"/>
      <c r="CG767" s="23"/>
      <c r="CH767" s="23"/>
      <c r="CI767" s="23"/>
      <c r="CJ767" s="23"/>
      <c r="CK767" s="23"/>
      <c r="CL767" s="23"/>
      <c r="CM767" s="23"/>
      <c r="CN767" s="23"/>
      <c r="CO767" s="23"/>
      <c r="CP767" s="23"/>
      <c r="CQ767" s="23"/>
      <c r="CR767" s="23"/>
      <c r="CS767" s="23"/>
      <c r="CT767" s="23"/>
      <c r="CU767" s="23"/>
      <c r="CV767" s="23"/>
      <c r="CW767" s="23"/>
      <c r="CX767" s="23"/>
      <c r="CY767" s="23"/>
      <c r="CZ767" s="23"/>
      <c r="DA767" s="23"/>
      <c r="DB767" s="23"/>
      <c r="DC767" s="23"/>
      <c r="DD767" s="23"/>
      <c r="DE767" s="23"/>
      <c r="DF767" s="23"/>
      <c r="DG767" s="23"/>
      <c r="DH767" s="23"/>
      <c r="DI767" s="23"/>
      <c r="DJ767" s="23"/>
      <c r="DK767" s="23"/>
      <c r="DL767" s="23"/>
      <c r="DM767" s="23"/>
      <c r="DN767" s="23"/>
      <c r="DO767" s="23"/>
      <c r="DP767" s="23"/>
      <c r="DQ767" s="23"/>
      <c r="DR767" s="23"/>
      <c r="DS767" s="23"/>
      <c r="DT767" s="23"/>
      <c r="DU767" s="23"/>
      <c r="DV767" s="23"/>
      <c r="DW767" s="23"/>
      <c r="DX767" s="23"/>
      <c r="DY767" s="23"/>
      <c r="DZ767" s="23"/>
      <c r="EA767" s="23"/>
      <c r="EB767" s="23"/>
      <c r="EC767" s="23"/>
      <c r="ED767" s="23"/>
      <c r="EE767" s="23"/>
      <c r="EF767" s="23"/>
      <c r="EG767" s="23"/>
      <c r="EH767" s="23"/>
      <c r="EI767" s="23"/>
      <c r="EJ767" s="23"/>
      <c r="EK767" s="23"/>
      <c r="EL767" s="23"/>
      <c r="EM767" s="23"/>
      <c r="EN767" s="23"/>
      <c r="EO767" s="23"/>
      <c r="EP767" s="23"/>
      <c r="EQ767" s="23"/>
      <c r="ER767" s="23"/>
      <c r="ES767" s="23"/>
      <c r="ET767" s="23"/>
      <c r="EU767" s="23"/>
      <c r="EV767" s="23"/>
      <c r="EW767" s="23"/>
      <c r="EX767" s="23"/>
      <c r="EY767" s="23"/>
      <c r="EZ767" s="23"/>
      <c r="FA767" s="23"/>
      <c r="FB767" s="23"/>
      <c r="FC767" s="23"/>
      <c r="FD767" s="23"/>
      <c r="FE767" s="23"/>
      <c r="FF767" s="23"/>
      <c r="FG767" s="23"/>
      <c r="FH767" s="23"/>
      <c r="FI767" s="23"/>
      <c r="FJ767" s="23"/>
      <c r="FK767" s="23"/>
      <c r="FL767" s="23"/>
      <c r="FM767" s="23"/>
      <c r="FN767" s="23"/>
      <c r="FO767" s="23"/>
      <c r="FP767" s="23"/>
      <c r="FQ767" s="23"/>
      <c r="FR767" s="23"/>
      <c r="FS767" s="23"/>
      <c r="FT767" s="23"/>
      <c r="FU767" s="23"/>
      <c r="FV767" s="23"/>
      <c r="FW767" s="23"/>
      <c r="FX767" s="23"/>
      <c r="FY767" s="23"/>
      <c r="FZ767" s="23"/>
      <c r="GA767" s="23"/>
      <c r="GB767" s="23"/>
      <c r="GC767" s="23"/>
      <c r="GD767" s="23"/>
      <c r="GE767" s="23"/>
      <c r="GF767" s="23"/>
      <c r="GG767" s="23"/>
      <c r="GH767" s="23"/>
      <c r="GI767" s="23"/>
      <c r="GJ767" s="23"/>
      <c r="GK767" s="23"/>
      <c r="GL767" s="23"/>
      <c r="GM767" s="23"/>
      <c r="GN767" s="23"/>
      <c r="GO767" s="23"/>
      <c r="GP767" s="23"/>
      <c r="GQ767" s="23"/>
      <c r="GR767" s="23"/>
      <c r="GS767" s="23"/>
      <c r="GT767" s="23"/>
      <c r="GU767" s="23"/>
      <c r="GV767" s="23"/>
      <c r="GW767" s="23"/>
      <c r="GX767" s="23"/>
      <c r="GY767" s="23"/>
      <c r="GZ767" s="23"/>
      <c r="HA767" s="23"/>
      <c r="HB767" s="23"/>
      <c r="HC767" s="23"/>
      <c r="HD767" s="23"/>
      <c r="HE767" s="23"/>
      <c r="HF767" s="23"/>
    </row>
    <row r="768" spans="1:214" s="24" customFormat="1" ht="19.5" customHeight="1" x14ac:dyDescent="0.25">
      <c r="A768" s="95">
        <v>9</v>
      </c>
      <c r="B768" s="96" t="s">
        <v>1079</v>
      </c>
      <c r="C768" s="97">
        <f t="shared" si="173"/>
        <v>627000</v>
      </c>
      <c r="D768" s="97">
        <f t="shared" si="174"/>
        <v>0</v>
      </c>
      <c r="E768" s="97">
        <v>0</v>
      </c>
      <c r="F768" s="97">
        <v>0</v>
      </c>
      <c r="G768" s="97">
        <v>0</v>
      </c>
      <c r="H768" s="97">
        <v>0</v>
      </c>
      <c r="I768" s="97">
        <v>0</v>
      </c>
      <c r="J768" s="98">
        <v>0</v>
      </c>
      <c r="K768" s="99">
        <v>0</v>
      </c>
      <c r="L768" s="99">
        <v>0</v>
      </c>
      <c r="M768" s="99">
        <v>0</v>
      </c>
      <c r="N768" s="99">
        <v>627000</v>
      </c>
      <c r="O768" s="99">
        <v>0</v>
      </c>
      <c r="P768" s="99">
        <v>0</v>
      </c>
      <c r="Q768" s="99">
        <v>0</v>
      </c>
      <c r="R768" s="99">
        <v>0</v>
      </c>
      <c r="S768" s="99">
        <v>0</v>
      </c>
      <c r="T768" s="99">
        <v>0</v>
      </c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  <c r="CE768" s="23"/>
      <c r="CF768" s="23"/>
      <c r="CG768" s="23"/>
      <c r="CH768" s="23"/>
      <c r="CI768" s="23"/>
      <c r="CJ768" s="23"/>
      <c r="CK768" s="23"/>
      <c r="CL768" s="23"/>
      <c r="CM768" s="23"/>
      <c r="CN768" s="23"/>
      <c r="CO768" s="23"/>
      <c r="CP768" s="23"/>
      <c r="CQ768" s="23"/>
      <c r="CR768" s="23"/>
      <c r="CS768" s="23"/>
      <c r="CT768" s="23"/>
      <c r="CU768" s="23"/>
      <c r="CV768" s="23"/>
      <c r="CW768" s="23"/>
      <c r="CX768" s="23"/>
      <c r="CY768" s="23"/>
      <c r="CZ768" s="23"/>
      <c r="DA768" s="23"/>
      <c r="DB768" s="23"/>
      <c r="DC768" s="23"/>
      <c r="DD768" s="23"/>
      <c r="DE768" s="23"/>
      <c r="DF768" s="23"/>
      <c r="DG768" s="23"/>
      <c r="DH768" s="23"/>
      <c r="DI768" s="23"/>
      <c r="DJ768" s="23"/>
      <c r="DK768" s="23"/>
      <c r="DL768" s="23"/>
      <c r="DM768" s="23"/>
      <c r="DN768" s="23"/>
      <c r="DO768" s="23"/>
      <c r="DP768" s="23"/>
      <c r="DQ768" s="23"/>
      <c r="DR768" s="23"/>
      <c r="DS768" s="23"/>
      <c r="DT768" s="23"/>
      <c r="DU768" s="23"/>
      <c r="DV768" s="23"/>
      <c r="DW768" s="23"/>
      <c r="DX768" s="23"/>
      <c r="DY768" s="23"/>
      <c r="DZ768" s="23"/>
      <c r="EA768" s="23"/>
      <c r="EB768" s="23"/>
      <c r="EC768" s="23"/>
      <c r="ED768" s="23"/>
      <c r="EE768" s="23"/>
      <c r="EF768" s="23"/>
      <c r="EG768" s="23"/>
      <c r="EH768" s="23"/>
      <c r="EI768" s="23"/>
      <c r="EJ768" s="23"/>
      <c r="EK768" s="23"/>
      <c r="EL768" s="23"/>
      <c r="EM768" s="23"/>
      <c r="EN768" s="23"/>
      <c r="EO768" s="23"/>
      <c r="EP768" s="23"/>
      <c r="EQ768" s="23"/>
      <c r="ER768" s="23"/>
      <c r="ES768" s="23"/>
      <c r="ET768" s="23"/>
      <c r="EU768" s="23"/>
      <c r="EV768" s="23"/>
      <c r="EW768" s="23"/>
      <c r="EX768" s="23"/>
      <c r="EY768" s="23"/>
      <c r="EZ768" s="23"/>
      <c r="FA768" s="23"/>
      <c r="FB768" s="23"/>
      <c r="FC768" s="23"/>
      <c r="FD768" s="23"/>
      <c r="FE768" s="23"/>
      <c r="FF768" s="23"/>
      <c r="FG768" s="23"/>
      <c r="FH768" s="23"/>
      <c r="FI768" s="23"/>
      <c r="FJ768" s="23"/>
      <c r="FK768" s="23"/>
      <c r="FL768" s="23"/>
      <c r="FM768" s="23"/>
      <c r="FN768" s="23"/>
      <c r="FO768" s="23"/>
      <c r="FP768" s="23"/>
      <c r="FQ768" s="23"/>
      <c r="FR768" s="23"/>
      <c r="FS768" s="23"/>
      <c r="FT768" s="23"/>
      <c r="FU768" s="23"/>
      <c r="FV768" s="23"/>
      <c r="FW768" s="23"/>
      <c r="FX768" s="23"/>
      <c r="FY768" s="23"/>
      <c r="FZ768" s="23"/>
      <c r="GA768" s="23"/>
      <c r="GB768" s="23"/>
      <c r="GC768" s="23"/>
      <c r="GD768" s="23"/>
      <c r="GE768" s="23"/>
      <c r="GF768" s="23"/>
      <c r="GG768" s="23"/>
      <c r="GH768" s="23"/>
      <c r="GI768" s="23"/>
      <c r="GJ768" s="23"/>
      <c r="GK768" s="23"/>
      <c r="GL768" s="23"/>
      <c r="GM768" s="23"/>
      <c r="GN768" s="23"/>
      <c r="GO768" s="23"/>
      <c r="GP768" s="23"/>
      <c r="GQ768" s="23"/>
      <c r="GR768" s="23"/>
      <c r="GS768" s="23"/>
      <c r="GT768" s="23"/>
      <c r="GU768" s="23"/>
      <c r="GV768" s="23"/>
      <c r="GW768" s="23"/>
      <c r="GX768" s="23"/>
      <c r="GY768" s="23"/>
      <c r="GZ768" s="23"/>
      <c r="HA768" s="23"/>
      <c r="HB768" s="23"/>
      <c r="HC768" s="23"/>
      <c r="HD768" s="23"/>
      <c r="HE768" s="23"/>
      <c r="HF768" s="23"/>
    </row>
    <row r="769" spans="1:214" s="24" customFormat="1" ht="19.5" customHeight="1" x14ac:dyDescent="0.25">
      <c r="A769" s="95">
        <v>10</v>
      </c>
      <c r="B769" s="96" t="s">
        <v>1080</v>
      </c>
      <c r="C769" s="97">
        <f t="shared" si="173"/>
        <v>927600</v>
      </c>
      <c r="D769" s="97">
        <f t="shared" si="174"/>
        <v>0</v>
      </c>
      <c r="E769" s="97">
        <v>0</v>
      </c>
      <c r="F769" s="97">
        <v>0</v>
      </c>
      <c r="G769" s="97">
        <v>0</v>
      </c>
      <c r="H769" s="97">
        <v>0</v>
      </c>
      <c r="I769" s="97">
        <v>0</v>
      </c>
      <c r="J769" s="98">
        <v>0</v>
      </c>
      <c r="K769" s="99">
        <v>0</v>
      </c>
      <c r="L769" s="99">
        <v>0</v>
      </c>
      <c r="M769" s="99">
        <v>0</v>
      </c>
      <c r="N769" s="99">
        <v>927600</v>
      </c>
      <c r="O769" s="99">
        <v>0</v>
      </c>
      <c r="P769" s="99">
        <v>0</v>
      </c>
      <c r="Q769" s="99">
        <v>0</v>
      </c>
      <c r="R769" s="99">
        <v>0</v>
      </c>
      <c r="S769" s="99">
        <v>0</v>
      </c>
      <c r="T769" s="99">
        <v>0</v>
      </c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  <c r="CK769" s="23"/>
      <c r="CL769" s="23"/>
      <c r="CM769" s="23"/>
      <c r="CN769" s="23"/>
      <c r="CO769" s="23"/>
      <c r="CP769" s="23"/>
      <c r="CQ769" s="23"/>
      <c r="CR769" s="23"/>
      <c r="CS769" s="23"/>
      <c r="CT769" s="23"/>
      <c r="CU769" s="23"/>
      <c r="CV769" s="23"/>
      <c r="CW769" s="23"/>
      <c r="CX769" s="23"/>
      <c r="CY769" s="23"/>
      <c r="CZ769" s="23"/>
      <c r="DA769" s="23"/>
      <c r="DB769" s="23"/>
      <c r="DC769" s="23"/>
      <c r="DD769" s="23"/>
      <c r="DE769" s="23"/>
      <c r="DF769" s="23"/>
      <c r="DG769" s="23"/>
      <c r="DH769" s="23"/>
      <c r="DI769" s="23"/>
      <c r="DJ769" s="23"/>
      <c r="DK769" s="23"/>
      <c r="DL769" s="23"/>
      <c r="DM769" s="23"/>
      <c r="DN769" s="23"/>
      <c r="DO769" s="23"/>
      <c r="DP769" s="23"/>
      <c r="DQ769" s="23"/>
      <c r="DR769" s="23"/>
      <c r="DS769" s="23"/>
      <c r="DT769" s="23"/>
      <c r="DU769" s="23"/>
      <c r="DV769" s="23"/>
      <c r="DW769" s="23"/>
      <c r="DX769" s="23"/>
      <c r="DY769" s="23"/>
      <c r="DZ769" s="23"/>
      <c r="EA769" s="23"/>
      <c r="EB769" s="23"/>
      <c r="EC769" s="23"/>
      <c r="ED769" s="23"/>
      <c r="EE769" s="23"/>
      <c r="EF769" s="23"/>
      <c r="EG769" s="23"/>
      <c r="EH769" s="23"/>
      <c r="EI769" s="23"/>
      <c r="EJ769" s="23"/>
      <c r="EK769" s="23"/>
      <c r="EL769" s="23"/>
      <c r="EM769" s="23"/>
      <c r="EN769" s="23"/>
      <c r="EO769" s="23"/>
      <c r="EP769" s="23"/>
      <c r="EQ769" s="23"/>
      <c r="ER769" s="23"/>
      <c r="ES769" s="23"/>
      <c r="ET769" s="23"/>
      <c r="EU769" s="23"/>
      <c r="EV769" s="23"/>
      <c r="EW769" s="23"/>
      <c r="EX769" s="23"/>
      <c r="EY769" s="23"/>
      <c r="EZ769" s="23"/>
      <c r="FA769" s="23"/>
      <c r="FB769" s="23"/>
      <c r="FC769" s="23"/>
      <c r="FD769" s="23"/>
      <c r="FE769" s="23"/>
      <c r="FF769" s="23"/>
      <c r="FG769" s="23"/>
      <c r="FH769" s="23"/>
      <c r="FI769" s="23"/>
      <c r="FJ769" s="23"/>
      <c r="FK769" s="23"/>
      <c r="FL769" s="23"/>
      <c r="FM769" s="23"/>
      <c r="FN769" s="23"/>
      <c r="FO769" s="23"/>
      <c r="FP769" s="23"/>
      <c r="FQ769" s="23"/>
      <c r="FR769" s="23"/>
      <c r="FS769" s="23"/>
      <c r="FT769" s="23"/>
      <c r="FU769" s="23"/>
      <c r="FV769" s="23"/>
      <c r="FW769" s="23"/>
      <c r="FX769" s="23"/>
      <c r="FY769" s="23"/>
      <c r="FZ769" s="23"/>
      <c r="GA769" s="23"/>
      <c r="GB769" s="23"/>
      <c r="GC769" s="23"/>
      <c r="GD769" s="23"/>
      <c r="GE769" s="23"/>
      <c r="GF769" s="23"/>
      <c r="GG769" s="23"/>
      <c r="GH769" s="23"/>
      <c r="GI769" s="23"/>
      <c r="GJ769" s="23"/>
      <c r="GK769" s="23"/>
      <c r="GL769" s="23"/>
      <c r="GM769" s="23"/>
      <c r="GN769" s="23"/>
      <c r="GO769" s="23"/>
      <c r="GP769" s="23"/>
      <c r="GQ769" s="23"/>
      <c r="GR769" s="23"/>
      <c r="GS769" s="23"/>
      <c r="GT769" s="23"/>
      <c r="GU769" s="23"/>
      <c r="GV769" s="23"/>
      <c r="GW769" s="23"/>
      <c r="GX769" s="23"/>
      <c r="GY769" s="23"/>
      <c r="GZ769" s="23"/>
      <c r="HA769" s="23"/>
      <c r="HB769" s="23"/>
      <c r="HC769" s="23"/>
      <c r="HD769" s="23"/>
      <c r="HE769" s="23"/>
      <c r="HF769" s="23"/>
    </row>
    <row r="770" spans="1:214" s="24" customFormat="1" ht="19.5" customHeight="1" x14ac:dyDescent="0.25">
      <c r="A770" s="95">
        <v>11</v>
      </c>
      <c r="B770" s="96" t="s">
        <v>1081</v>
      </c>
      <c r="C770" s="97">
        <f t="shared" si="173"/>
        <v>809275</v>
      </c>
      <c r="D770" s="97">
        <f t="shared" si="174"/>
        <v>0</v>
      </c>
      <c r="E770" s="97">
        <v>0</v>
      </c>
      <c r="F770" s="97">
        <v>0</v>
      </c>
      <c r="G770" s="97">
        <v>0</v>
      </c>
      <c r="H770" s="97">
        <v>0</v>
      </c>
      <c r="I770" s="97">
        <v>0</v>
      </c>
      <c r="J770" s="98">
        <v>0</v>
      </c>
      <c r="K770" s="99">
        <v>0</v>
      </c>
      <c r="L770" s="99">
        <v>0</v>
      </c>
      <c r="M770" s="99">
        <v>0</v>
      </c>
      <c r="N770" s="99">
        <v>809275</v>
      </c>
      <c r="O770" s="99">
        <v>0</v>
      </c>
      <c r="P770" s="99">
        <v>0</v>
      </c>
      <c r="Q770" s="99">
        <v>0</v>
      </c>
      <c r="R770" s="99">
        <v>0</v>
      </c>
      <c r="S770" s="99">
        <v>0</v>
      </c>
      <c r="T770" s="99">
        <v>0</v>
      </c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  <c r="CK770" s="23"/>
      <c r="CL770" s="23"/>
      <c r="CM770" s="23"/>
      <c r="CN770" s="23"/>
      <c r="CO770" s="23"/>
      <c r="CP770" s="23"/>
      <c r="CQ770" s="23"/>
      <c r="CR770" s="23"/>
      <c r="CS770" s="23"/>
      <c r="CT770" s="23"/>
      <c r="CU770" s="23"/>
      <c r="CV770" s="23"/>
      <c r="CW770" s="23"/>
      <c r="CX770" s="23"/>
      <c r="CY770" s="23"/>
      <c r="CZ770" s="23"/>
      <c r="DA770" s="23"/>
      <c r="DB770" s="23"/>
      <c r="DC770" s="23"/>
      <c r="DD770" s="23"/>
      <c r="DE770" s="23"/>
      <c r="DF770" s="23"/>
      <c r="DG770" s="23"/>
      <c r="DH770" s="23"/>
      <c r="DI770" s="23"/>
      <c r="DJ770" s="23"/>
      <c r="DK770" s="23"/>
      <c r="DL770" s="23"/>
      <c r="DM770" s="23"/>
      <c r="DN770" s="23"/>
      <c r="DO770" s="23"/>
      <c r="DP770" s="23"/>
      <c r="DQ770" s="23"/>
      <c r="DR770" s="23"/>
      <c r="DS770" s="23"/>
      <c r="DT770" s="23"/>
      <c r="DU770" s="23"/>
      <c r="DV770" s="23"/>
      <c r="DW770" s="23"/>
      <c r="DX770" s="23"/>
      <c r="DY770" s="23"/>
      <c r="DZ770" s="23"/>
      <c r="EA770" s="23"/>
      <c r="EB770" s="23"/>
      <c r="EC770" s="23"/>
      <c r="ED770" s="23"/>
      <c r="EE770" s="23"/>
      <c r="EF770" s="23"/>
      <c r="EG770" s="23"/>
      <c r="EH770" s="23"/>
      <c r="EI770" s="23"/>
      <c r="EJ770" s="23"/>
      <c r="EK770" s="23"/>
      <c r="EL770" s="23"/>
      <c r="EM770" s="23"/>
      <c r="EN770" s="23"/>
      <c r="EO770" s="23"/>
      <c r="EP770" s="23"/>
      <c r="EQ770" s="23"/>
      <c r="ER770" s="23"/>
      <c r="ES770" s="23"/>
      <c r="ET770" s="23"/>
      <c r="EU770" s="23"/>
      <c r="EV770" s="23"/>
      <c r="EW770" s="23"/>
      <c r="EX770" s="23"/>
      <c r="EY770" s="23"/>
      <c r="EZ770" s="23"/>
      <c r="FA770" s="23"/>
      <c r="FB770" s="23"/>
      <c r="FC770" s="23"/>
      <c r="FD770" s="23"/>
      <c r="FE770" s="23"/>
      <c r="FF770" s="23"/>
      <c r="FG770" s="23"/>
      <c r="FH770" s="23"/>
      <c r="FI770" s="23"/>
      <c r="FJ770" s="23"/>
      <c r="FK770" s="23"/>
      <c r="FL770" s="23"/>
      <c r="FM770" s="23"/>
      <c r="FN770" s="23"/>
      <c r="FO770" s="23"/>
      <c r="FP770" s="23"/>
      <c r="FQ770" s="23"/>
      <c r="FR770" s="23"/>
      <c r="FS770" s="23"/>
      <c r="FT770" s="23"/>
      <c r="FU770" s="23"/>
      <c r="FV770" s="23"/>
      <c r="FW770" s="23"/>
      <c r="FX770" s="23"/>
      <c r="FY770" s="23"/>
      <c r="FZ770" s="23"/>
      <c r="GA770" s="23"/>
      <c r="GB770" s="23"/>
      <c r="GC770" s="23"/>
      <c r="GD770" s="23"/>
      <c r="GE770" s="23"/>
      <c r="GF770" s="23"/>
      <c r="GG770" s="23"/>
      <c r="GH770" s="23"/>
      <c r="GI770" s="23"/>
      <c r="GJ770" s="23"/>
      <c r="GK770" s="23"/>
      <c r="GL770" s="23"/>
      <c r="GM770" s="23"/>
      <c r="GN770" s="23"/>
      <c r="GO770" s="23"/>
      <c r="GP770" s="23"/>
      <c r="GQ770" s="23"/>
      <c r="GR770" s="23"/>
      <c r="GS770" s="23"/>
      <c r="GT770" s="23"/>
      <c r="GU770" s="23"/>
      <c r="GV770" s="23"/>
      <c r="GW770" s="23"/>
      <c r="GX770" s="23"/>
      <c r="GY770" s="23"/>
      <c r="GZ770" s="23"/>
      <c r="HA770" s="23"/>
      <c r="HB770" s="23"/>
      <c r="HC770" s="23"/>
      <c r="HD770" s="23"/>
      <c r="HE770" s="23"/>
      <c r="HF770" s="23"/>
    </row>
    <row r="771" spans="1:214" s="24" customFormat="1" ht="19.5" customHeight="1" x14ac:dyDescent="0.25">
      <c r="A771" s="95">
        <v>12</v>
      </c>
      <c r="B771" s="96" t="s">
        <v>1082</v>
      </c>
      <c r="C771" s="97">
        <f t="shared" si="173"/>
        <v>643000</v>
      </c>
      <c r="D771" s="97">
        <f t="shared" si="174"/>
        <v>0</v>
      </c>
      <c r="E771" s="97">
        <v>0</v>
      </c>
      <c r="F771" s="97">
        <v>0</v>
      </c>
      <c r="G771" s="97">
        <v>0</v>
      </c>
      <c r="H771" s="97">
        <v>0</v>
      </c>
      <c r="I771" s="97">
        <v>0</v>
      </c>
      <c r="J771" s="98">
        <v>0</v>
      </c>
      <c r="K771" s="99">
        <v>0</v>
      </c>
      <c r="L771" s="99">
        <v>0</v>
      </c>
      <c r="M771" s="99">
        <v>0</v>
      </c>
      <c r="N771" s="99">
        <v>643000</v>
      </c>
      <c r="O771" s="99">
        <v>0</v>
      </c>
      <c r="P771" s="99">
        <v>0</v>
      </c>
      <c r="Q771" s="99">
        <v>0</v>
      </c>
      <c r="R771" s="99">
        <v>0</v>
      </c>
      <c r="S771" s="99">
        <v>0</v>
      </c>
      <c r="T771" s="99">
        <v>0</v>
      </c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  <c r="CK771" s="23"/>
      <c r="CL771" s="23"/>
      <c r="CM771" s="23"/>
      <c r="CN771" s="23"/>
      <c r="CO771" s="23"/>
      <c r="CP771" s="23"/>
      <c r="CQ771" s="23"/>
      <c r="CR771" s="23"/>
      <c r="CS771" s="23"/>
      <c r="CT771" s="23"/>
      <c r="CU771" s="23"/>
      <c r="CV771" s="23"/>
      <c r="CW771" s="23"/>
      <c r="CX771" s="23"/>
      <c r="CY771" s="23"/>
      <c r="CZ771" s="23"/>
      <c r="DA771" s="23"/>
      <c r="DB771" s="23"/>
      <c r="DC771" s="23"/>
      <c r="DD771" s="23"/>
      <c r="DE771" s="23"/>
      <c r="DF771" s="23"/>
      <c r="DG771" s="23"/>
      <c r="DH771" s="23"/>
      <c r="DI771" s="23"/>
      <c r="DJ771" s="23"/>
      <c r="DK771" s="23"/>
      <c r="DL771" s="23"/>
      <c r="DM771" s="23"/>
      <c r="DN771" s="23"/>
      <c r="DO771" s="23"/>
      <c r="DP771" s="23"/>
      <c r="DQ771" s="23"/>
      <c r="DR771" s="23"/>
      <c r="DS771" s="23"/>
      <c r="DT771" s="23"/>
      <c r="DU771" s="23"/>
      <c r="DV771" s="23"/>
      <c r="DW771" s="23"/>
      <c r="DX771" s="23"/>
      <c r="DY771" s="23"/>
      <c r="DZ771" s="23"/>
      <c r="EA771" s="23"/>
      <c r="EB771" s="23"/>
      <c r="EC771" s="23"/>
      <c r="ED771" s="23"/>
      <c r="EE771" s="23"/>
      <c r="EF771" s="23"/>
      <c r="EG771" s="23"/>
      <c r="EH771" s="23"/>
      <c r="EI771" s="23"/>
      <c r="EJ771" s="23"/>
      <c r="EK771" s="23"/>
      <c r="EL771" s="23"/>
      <c r="EM771" s="23"/>
      <c r="EN771" s="23"/>
      <c r="EO771" s="23"/>
      <c r="EP771" s="23"/>
      <c r="EQ771" s="23"/>
      <c r="ER771" s="23"/>
      <c r="ES771" s="23"/>
      <c r="ET771" s="23"/>
      <c r="EU771" s="23"/>
      <c r="EV771" s="23"/>
      <c r="EW771" s="23"/>
      <c r="EX771" s="23"/>
      <c r="EY771" s="23"/>
      <c r="EZ771" s="23"/>
      <c r="FA771" s="23"/>
      <c r="FB771" s="23"/>
      <c r="FC771" s="23"/>
      <c r="FD771" s="23"/>
      <c r="FE771" s="23"/>
      <c r="FF771" s="23"/>
      <c r="FG771" s="23"/>
      <c r="FH771" s="23"/>
      <c r="FI771" s="23"/>
      <c r="FJ771" s="23"/>
      <c r="FK771" s="23"/>
      <c r="FL771" s="23"/>
      <c r="FM771" s="23"/>
      <c r="FN771" s="23"/>
      <c r="FO771" s="23"/>
      <c r="FP771" s="23"/>
      <c r="FQ771" s="23"/>
      <c r="FR771" s="23"/>
      <c r="FS771" s="23"/>
      <c r="FT771" s="23"/>
      <c r="FU771" s="23"/>
      <c r="FV771" s="23"/>
      <c r="FW771" s="23"/>
      <c r="FX771" s="23"/>
      <c r="FY771" s="23"/>
      <c r="FZ771" s="23"/>
      <c r="GA771" s="23"/>
      <c r="GB771" s="23"/>
      <c r="GC771" s="23"/>
      <c r="GD771" s="23"/>
      <c r="GE771" s="23"/>
      <c r="GF771" s="23"/>
      <c r="GG771" s="23"/>
      <c r="GH771" s="23"/>
      <c r="GI771" s="23"/>
      <c r="GJ771" s="23"/>
      <c r="GK771" s="23"/>
      <c r="GL771" s="23"/>
      <c r="GM771" s="23"/>
      <c r="GN771" s="23"/>
      <c r="GO771" s="23"/>
      <c r="GP771" s="23"/>
      <c r="GQ771" s="23"/>
      <c r="GR771" s="23"/>
      <c r="GS771" s="23"/>
      <c r="GT771" s="23"/>
      <c r="GU771" s="23"/>
      <c r="GV771" s="23"/>
      <c r="GW771" s="23"/>
      <c r="GX771" s="23"/>
      <c r="GY771" s="23"/>
      <c r="GZ771" s="23"/>
      <c r="HA771" s="23"/>
      <c r="HB771" s="23"/>
      <c r="HC771" s="23"/>
      <c r="HD771" s="23"/>
      <c r="HE771" s="23"/>
      <c r="HF771" s="23"/>
    </row>
    <row r="772" spans="1:214" s="24" customFormat="1" ht="19.5" customHeight="1" x14ac:dyDescent="0.25">
      <c r="A772" s="95">
        <v>13</v>
      </c>
      <c r="B772" s="96" t="s">
        <v>1083</v>
      </c>
      <c r="C772" s="97">
        <f t="shared" si="173"/>
        <v>515000</v>
      </c>
      <c r="D772" s="97">
        <f t="shared" si="174"/>
        <v>0</v>
      </c>
      <c r="E772" s="97">
        <v>0</v>
      </c>
      <c r="F772" s="97">
        <v>0</v>
      </c>
      <c r="G772" s="97">
        <v>0</v>
      </c>
      <c r="H772" s="97">
        <v>0</v>
      </c>
      <c r="I772" s="97">
        <v>0</v>
      </c>
      <c r="J772" s="98">
        <v>0</v>
      </c>
      <c r="K772" s="99">
        <v>0</v>
      </c>
      <c r="L772" s="99">
        <v>0</v>
      </c>
      <c r="M772" s="99">
        <v>0</v>
      </c>
      <c r="N772" s="99">
        <v>515000</v>
      </c>
      <c r="O772" s="99">
        <v>0</v>
      </c>
      <c r="P772" s="99">
        <v>0</v>
      </c>
      <c r="Q772" s="99">
        <v>0</v>
      </c>
      <c r="R772" s="99">
        <v>0</v>
      </c>
      <c r="S772" s="99">
        <v>0</v>
      </c>
      <c r="T772" s="99">
        <v>0</v>
      </c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  <c r="CK772" s="23"/>
      <c r="CL772" s="23"/>
      <c r="CM772" s="23"/>
      <c r="CN772" s="23"/>
      <c r="CO772" s="23"/>
      <c r="CP772" s="23"/>
      <c r="CQ772" s="23"/>
      <c r="CR772" s="23"/>
      <c r="CS772" s="23"/>
      <c r="CT772" s="23"/>
      <c r="CU772" s="23"/>
      <c r="CV772" s="23"/>
      <c r="CW772" s="23"/>
      <c r="CX772" s="23"/>
      <c r="CY772" s="23"/>
      <c r="CZ772" s="23"/>
      <c r="DA772" s="23"/>
      <c r="DB772" s="23"/>
      <c r="DC772" s="23"/>
      <c r="DD772" s="23"/>
      <c r="DE772" s="23"/>
      <c r="DF772" s="23"/>
      <c r="DG772" s="23"/>
      <c r="DH772" s="23"/>
      <c r="DI772" s="23"/>
      <c r="DJ772" s="23"/>
      <c r="DK772" s="23"/>
      <c r="DL772" s="23"/>
      <c r="DM772" s="23"/>
      <c r="DN772" s="23"/>
      <c r="DO772" s="23"/>
      <c r="DP772" s="23"/>
      <c r="DQ772" s="23"/>
      <c r="DR772" s="23"/>
      <c r="DS772" s="23"/>
      <c r="DT772" s="23"/>
      <c r="DU772" s="23"/>
      <c r="DV772" s="23"/>
      <c r="DW772" s="23"/>
      <c r="DX772" s="23"/>
      <c r="DY772" s="23"/>
      <c r="DZ772" s="23"/>
      <c r="EA772" s="23"/>
      <c r="EB772" s="23"/>
      <c r="EC772" s="23"/>
      <c r="ED772" s="23"/>
      <c r="EE772" s="23"/>
      <c r="EF772" s="23"/>
      <c r="EG772" s="23"/>
      <c r="EH772" s="23"/>
      <c r="EI772" s="23"/>
      <c r="EJ772" s="23"/>
      <c r="EK772" s="23"/>
      <c r="EL772" s="23"/>
      <c r="EM772" s="23"/>
      <c r="EN772" s="23"/>
      <c r="EO772" s="23"/>
      <c r="EP772" s="23"/>
      <c r="EQ772" s="23"/>
      <c r="ER772" s="23"/>
      <c r="ES772" s="23"/>
      <c r="ET772" s="23"/>
      <c r="EU772" s="23"/>
      <c r="EV772" s="23"/>
      <c r="EW772" s="23"/>
      <c r="EX772" s="23"/>
      <c r="EY772" s="23"/>
      <c r="EZ772" s="23"/>
      <c r="FA772" s="23"/>
      <c r="FB772" s="23"/>
      <c r="FC772" s="23"/>
      <c r="FD772" s="23"/>
      <c r="FE772" s="23"/>
      <c r="FF772" s="23"/>
      <c r="FG772" s="23"/>
      <c r="FH772" s="23"/>
      <c r="FI772" s="23"/>
      <c r="FJ772" s="23"/>
      <c r="FK772" s="23"/>
      <c r="FL772" s="23"/>
      <c r="FM772" s="23"/>
      <c r="FN772" s="23"/>
      <c r="FO772" s="23"/>
      <c r="FP772" s="23"/>
      <c r="FQ772" s="23"/>
      <c r="FR772" s="23"/>
      <c r="FS772" s="23"/>
      <c r="FT772" s="23"/>
      <c r="FU772" s="23"/>
      <c r="FV772" s="23"/>
      <c r="FW772" s="23"/>
      <c r="FX772" s="23"/>
      <c r="FY772" s="23"/>
      <c r="FZ772" s="23"/>
      <c r="GA772" s="23"/>
      <c r="GB772" s="23"/>
      <c r="GC772" s="23"/>
      <c r="GD772" s="23"/>
      <c r="GE772" s="23"/>
      <c r="GF772" s="23"/>
      <c r="GG772" s="23"/>
      <c r="GH772" s="23"/>
      <c r="GI772" s="23"/>
      <c r="GJ772" s="23"/>
      <c r="GK772" s="23"/>
      <c r="GL772" s="23"/>
      <c r="GM772" s="23"/>
      <c r="GN772" s="23"/>
      <c r="GO772" s="23"/>
      <c r="GP772" s="23"/>
      <c r="GQ772" s="23"/>
      <c r="GR772" s="23"/>
      <c r="GS772" s="23"/>
      <c r="GT772" s="23"/>
      <c r="GU772" s="23"/>
      <c r="GV772" s="23"/>
      <c r="GW772" s="23"/>
      <c r="GX772" s="23"/>
      <c r="GY772" s="23"/>
      <c r="GZ772" s="23"/>
      <c r="HA772" s="23"/>
      <c r="HB772" s="23"/>
      <c r="HC772" s="23"/>
      <c r="HD772" s="23"/>
      <c r="HE772" s="23"/>
      <c r="HF772" s="23"/>
    </row>
    <row r="773" spans="1:214" s="24" customFormat="1" ht="19.5" customHeight="1" x14ac:dyDescent="0.25">
      <c r="A773" s="95">
        <v>14</v>
      </c>
      <c r="B773" s="96" t="s">
        <v>1084</v>
      </c>
      <c r="C773" s="97">
        <f t="shared" si="173"/>
        <v>554300</v>
      </c>
      <c r="D773" s="97">
        <f t="shared" si="174"/>
        <v>0</v>
      </c>
      <c r="E773" s="97">
        <v>0</v>
      </c>
      <c r="F773" s="97">
        <v>0</v>
      </c>
      <c r="G773" s="97">
        <v>0</v>
      </c>
      <c r="H773" s="97">
        <v>0</v>
      </c>
      <c r="I773" s="97">
        <v>0</v>
      </c>
      <c r="J773" s="98">
        <v>0</v>
      </c>
      <c r="K773" s="99">
        <v>0</v>
      </c>
      <c r="L773" s="99">
        <v>0</v>
      </c>
      <c r="M773" s="99">
        <v>0</v>
      </c>
      <c r="N773" s="99">
        <v>554300</v>
      </c>
      <c r="O773" s="99">
        <v>0</v>
      </c>
      <c r="P773" s="99">
        <v>0</v>
      </c>
      <c r="Q773" s="99">
        <v>0</v>
      </c>
      <c r="R773" s="99">
        <v>0</v>
      </c>
      <c r="S773" s="99">
        <v>0</v>
      </c>
      <c r="T773" s="99">
        <v>0</v>
      </c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  <c r="CK773" s="23"/>
      <c r="CL773" s="23"/>
      <c r="CM773" s="23"/>
      <c r="CN773" s="23"/>
      <c r="CO773" s="23"/>
      <c r="CP773" s="23"/>
      <c r="CQ773" s="23"/>
      <c r="CR773" s="23"/>
      <c r="CS773" s="23"/>
      <c r="CT773" s="23"/>
      <c r="CU773" s="23"/>
      <c r="CV773" s="23"/>
      <c r="CW773" s="23"/>
      <c r="CX773" s="23"/>
      <c r="CY773" s="23"/>
      <c r="CZ773" s="23"/>
      <c r="DA773" s="23"/>
      <c r="DB773" s="23"/>
      <c r="DC773" s="23"/>
      <c r="DD773" s="23"/>
      <c r="DE773" s="23"/>
      <c r="DF773" s="23"/>
      <c r="DG773" s="23"/>
      <c r="DH773" s="23"/>
      <c r="DI773" s="23"/>
      <c r="DJ773" s="23"/>
      <c r="DK773" s="23"/>
      <c r="DL773" s="23"/>
      <c r="DM773" s="23"/>
      <c r="DN773" s="23"/>
      <c r="DO773" s="23"/>
      <c r="DP773" s="23"/>
      <c r="DQ773" s="23"/>
      <c r="DR773" s="23"/>
      <c r="DS773" s="23"/>
      <c r="DT773" s="23"/>
      <c r="DU773" s="23"/>
      <c r="DV773" s="23"/>
      <c r="DW773" s="23"/>
      <c r="DX773" s="23"/>
      <c r="DY773" s="23"/>
      <c r="DZ773" s="23"/>
      <c r="EA773" s="23"/>
      <c r="EB773" s="23"/>
      <c r="EC773" s="23"/>
      <c r="ED773" s="23"/>
      <c r="EE773" s="23"/>
      <c r="EF773" s="23"/>
      <c r="EG773" s="23"/>
      <c r="EH773" s="23"/>
      <c r="EI773" s="23"/>
      <c r="EJ773" s="23"/>
      <c r="EK773" s="23"/>
      <c r="EL773" s="23"/>
      <c r="EM773" s="23"/>
      <c r="EN773" s="23"/>
      <c r="EO773" s="23"/>
      <c r="EP773" s="23"/>
      <c r="EQ773" s="23"/>
      <c r="ER773" s="23"/>
      <c r="ES773" s="23"/>
      <c r="ET773" s="23"/>
      <c r="EU773" s="23"/>
      <c r="EV773" s="23"/>
      <c r="EW773" s="23"/>
      <c r="EX773" s="23"/>
      <c r="EY773" s="23"/>
      <c r="EZ773" s="23"/>
      <c r="FA773" s="23"/>
      <c r="FB773" s="23"/>
      <c r="FC773" s="23"/>
      <c r="FD773" s="23"/>
      <c r="FE773" s="23"/>
      <c r="FF773" s="23"/>
      <c r="FG773" s="23"/>
      <c r="FH773" s="23"/>
      <c r="FI773" s="23"/>
      <c r="FJ773" s="23"/>
      <c r="FK773" s="23"/>
      <c r="FL773" s="23"/>
      <c r="FM773" s="23"/>
      <c r="FN773" s="23"/>
      <c r="FO773" s="23"/>
      <c r="FP773" s="23"/>
      <c r="FQ773" s="23"/>
      <c r="FR773" s="23"/>
      <c r="FS773" s="23"/>
      <c r="FT773" s="23"/>
      <c r="FU773" s="23"/>
      <c r="FV773" s="23"/>
      <c r="FW773" s="23"/>
      <c r="FX773" s="23"/>
      <c r="FY773" s="23"/>
      <c r="FZ773" s="23"/>
      <c r="GA773" s="23"/>
      <c r="GB773" s="23"/>
      <c r="GC773" s="23"/>
      <c r="GD773" s="23"/>
      <c r="GE773" s="23"/>
      <c r="GF773" s="23"/>
      <c r="GG773" s="23"/>
      <c r="GH773" s="23"/>
      <c r="GI773" s="23"/>
      <c r="GJ773" s="23"/>
      <c r="GK773" s="23"/>
      <c r="GL773" s="23"/>
      <c r="GM773" s="23"/>
      <c r="GN773" s="23"/>
      <c r="GO773" s="23"/>
      <c r="GP773" s="23"/>
      <c r="GQ773" s="23"/>
      <c r="GR773" s="23"/>
      <c r="GS773" s="23"/>
      <c r="GT773" s="23"/>
      <c r="GU773" s="23"/>
      <c r="GV773" s="23"/>
      <c r="GW773" s="23"/>
      <c r="GX773" s="23"/>
      <c r="GY773" s="23"/>
      <c r="GZ773" s="23"/>
      <c r="HA773" s="23"/>
      <c r="HB773" s="23"/>
      <c r="HC773" s="23"/>
      <c r="HD773" s="23"/>
      <c r="HE773" s="23"/>
      <c r="HF773" s="23"/>
    </row>
    <row r="774" spans="1:214" s="24" customFormat="1" ht="19.5" customHeight="1" x14ac:dyDescent="0.25">
      <c r="A774" s="95">
        <v>15</v>
      </c>
      <c r="B774" s="96" t="s">
        <v>1085</v>
      </c>
      <c r="C774" s="97">
        <f t="shared" si="173"/>
        <v>305000</v>
      </c>
      <c r="D774" s="97">
        <f t="shared" si="174"/>
        <v>0</v>
      </c>
      <c r="E774" s="97">
        <v>0</v>
      </c>
      <c r="F774" s="97">
        <v>0</v>
      </c>
      <c r="G774" s="97">
        <v>0</v>
      </c>
      <c r="H774" s="97">
        <v>0</v>
      </c>
      <c r="I774" s="97">
        <v>0</v>
      </c>
      <c r="J774" s="98">
        <v>0</v>
      </c>
      <c r="K774" s="99">
        <v>0</v>
      </c>
      <c r="L774" s="99">
        <v>0</v>
      </c>
      <c r="M774" s="99">
        <v>0</v>
      </c>
      <c r="N774" s="99">
        <v>305000</v>
      </c>
      <c r="O774" s="99">
        <v>0</v>
      </c>
      <c r="P774" s="99">
        <v>0</v>
      </c>
      <c r="Q774" s="99">
        <v>0</v>
      </c>
      <c r="R774" s="99">
        <v>0</v>
      </c>
      <c r="S774" s="99">
        <v>0</v>
      </c>
      <c r="T774" s="99">
        <v>0</v>
      </c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  <c r="CK774" s="23"/>
      <c r="CL774" s="23"/>
      <c r="CM774" s="23"/>
      <c r="CN774" s="23"/>
      <c r="CO774" s="23"/>
      <c r="CP774" s="23"/>
      <c r="CQ774" s="23"/>
      <c r="CR774" s="23"/>
      <c r="CS774" s="23"/>
      <c r="CT774" s="23"/>
      <c r="CU774" s="23"/>
      <c r="CV774" s="23"/>
      <c r="CW774" s="23"/>
      <c r="CX774" s="23"/>
      <c r="CY774" s="23"/>
      <c r="CZ774" s="23"/>
      <c r="DA774" s="23"/>
      <c r="DB774" s="23"/>
      <c r="DC774" s="23"/>
      <c r="DD774" s="23"/>
      <c r="DE774" s="23"/>
      <c r="DF774" s="23"/>
      <c r="DG774" s="23"/>
      <c r="DH774" s="23"/>
      <c r="DI774" s="23"/>
      <c r="DJ774" s="23"/>
      <c r="DK774" s="23"/>
      <c r="DL774" s="23"/>
      <c r="DM774" s="23"/>
      <c r="DN774" s="23"/>
      <c r="DO774" s="23"/>
      <c r="DP774" s="23"/>
      <c r="DQ774" s="23"/>
      <c r="DR774" s="23"/>
      <c r="DS774" s="23"/>
      <c r="DT774" s="23"/>
      <c r="DU774" s="23"/>
      <c r="DV774" s="23"/>
      <c r="DW774" s="23"/>
      <c r="DX774" s="23"/>
      <c r="DY774" s="23"/>
      <c r="DZ774" s="23"/>
      <c r="EA774" s="23"/>
      <c r="EB774" s="23"/>
      <c r="EC774" s="23"/>
      <c r="ED774" s="23"/>
      <c r="EE774" s="23"/>
      <c r="EF774" s="23"/>
      <c r="EG774" s="23"/>
      <c r="EH774" s="23"/>
      <c r="EI774" s="23"/>
      <c r="EJ774" s="23"/>
      <c r="EK774" s="23"/>
      <c r="EL774" s="23"/>
      <c r="EM774" s="23"/>
      <c r="EN774" s="23"/>
      <c r="EO774" s="23"/>
      <c r="EP774" s="23"/>
      <c r="EQ774" s="23"/>
      <c r="ER774" s="23"/>
      <c r="ES774" s="23"/>
      <c r="ET774" s="23"/>
      <c r="EU774" s="23"/>
      <c r="EV774" s="23"/>
      <c r="EW774" s="23"/>
      <c r="EX774" s="23"/>
      <c r="EY774" s="23"/>
      <c r="EZ774" s="23"/>
      <c r="FA774" s="23"/>
      <c r="FB774" s="23"/>
      <c r="FC774" s="23"/>
      <c r="FD774" s="23"/>
      <c r="FE774" s="23"/>
      <c r="FF774" s="23"/>
      <c r="FG774" s="23"/>
      <c r="FH774" s="23"/>
      <c r="FI774" s="23"/>
      <c r="FJ774" s="23"/>
      <c r="FK774" s="23"/>
      <c r="FL774" s="23"/>
      <c r="FM774" s="23"/>
      <c r="FN774" s="23"/>
      <c r="FO774" s="23"/>
      <c r="FP774" s="23"/>
      <c r="FQ774" s="23"/>
      <c r="FR774" s="23"/>
      <c r="FS774" s="23"/>
      <c r="FT774" s="23"/>
      <c r="FU774" s="23"/>
      <c r="FV774" s="23"/>
      <c r="FW774" s="23"/>
      <c r="FX774" s="23"/>
      <c r="FY774" s="23"/>
      <c r="FZ774" s="23"/>
      <c r="GA774" s="23"/>
      <c r="GB774" s="23"/>
      <c r="GC774" s="23"/>
      <c r="GD774" s="23"/>
      <c r="GE774" s="23"/>
      <c r="GF774" s="23"/>
      <c r="GG774" s="23"/>
      <c r="GH774" s="23"/>
      <c r="GI774" s="23"/>
      <c r="GJ774" s="23"/>
      <c r="GK774" s="23"/>
      <c r="GL774" s="23"/>
      <c r="GM774" s="23"/>
      <c r="GN774" s="23"/>
      <c r="GO774" s="23"/>
      <c r="GP774" s="23"/>
      <c r="GQ774" s="23"/>
      <c r="GR774" s="23"/>
      <c r="GS774" s="23"/>
      <c r="GT774" s="23"/>
      <c r="GU774" s="23"/>
      <c r="GV774" s="23"/>
      <c r="GW774" s="23"/>
      <c r="GX774" s="23"/>
      <c r="GY774" s="23"/>
      <c r="GZ774" s="23"/>
      <c r="HA774" s="23"/>
      <c r="HB774" s="23"/>
      <c r="HC774" s="23"/>
      <c r="HD774" s="23"/>
      <c r="HE774" s="23"/>
      <c r="HF774" s="23"/>
    </row>
    <row r="775" spans="1:214" s="24" customFormat="1" ht="19.5" customHeight="1" x14ac:dyDescent="0.25">
      <c r="A775" s="95">
        <v>16</v>
      </c>
      <c r="B775" s="96" t="s">
        <v>1086</v>
      </c>
      <c r="C775" s="97">
        <f t="shared" si="173"/>
        <v>577000</v>
      </c>
      <c r="D775" s="97">
        <f t="shared" si="174"/>
        <v>0</v>
      </c>
      <c r="E775" s="97">
        <v>0</v>
      </c>
      <c r="F775" s="97">
        <v>0</v>
      </c>
      <c r="G775" s="97">
        <v>0</v>
      </c>
      <c r="H775" s="97">
        <v>0</v>
      </c>
      <c r="I775" s="97">
        <v>0</v>
      </c>
      <c r="J775" s="98">
        <v>0</v>
      </c>
      <c r="K775" s="99">
        <v>0</v>
      </c>
      <c r="L775" s="99">
        <v>0</v>
      </c>
      <c r="M775" s="99">
        <v>0</v>
      </c>
      <c r="N775" s="99">
        <v>577000</v>
      </c>
      <c r="O775" s="99">
        <v>0</v>
      </c>
      <c r="P775" s="99">
        <v>0</v>
      </c>
      <c r="Q775" s="99">
        <v>0</v>
      </c>
      <c r="R775" s="99">
        <v>0</v>
      </c>
      <c r="S775" s="99">
        <v>0</v>
      </c>
      <c r="T775" s="99">
        <v>0</v>
      </c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  <c r="CK775" s="23"/>
      <c r="CL775" s="23"/>
      <c r="CM775" s="23"/>
      <c r="CN775" s="23"/>
      <c r="CO775" s="23"/>
      <c r="CP775" s="23"/>
      <c r="CQ775" s="23"/>
      <c r="CR775" s="23"/>
      <c r="CS775" s="23"/>
      <c r="CT775" s="23"/>
      <c r="CU775" s="23"/>
      <c r="CV775" s="23"/>
      <c r="CW775" s="23"/>
      <c r="CX775" s="23"/>
      <c r="CY775" s="23"/>
      <c r="CZ775" s="23"/>
      <c r="DA775" s="23"/>
      <c r="DB775" s="23"/>
      <c r="DC775" s="23"/>
      <c r="DD775" s="23"/>
      <c r="DE775" s="23"/>
      <c r="DF775" s="23"/>
      <c r="DG775" s="23"/>
      <c r="DH775" s="23"/>
      <c r="DI775" s="23"/>
      <c r="DJ775" s="23"/>
      <c r="DK775" s="23"/>
      <c r="DL775" s="23"/>
      <c r="DM775" s="23"/>
      <c r="DN775" s="23"/>
      <c r="DO775" s="23"/>
      <c r="DP775" s="23"/>
      <c r="DQ775" s="23"/>
      <c r="DR775" s="23"/>
      <c r="DS775" s="23"/>
      <c r="DT775" s="23"/>
      <c r="DU775" s="23"/>
      <c r="DV775" s="23"/>
      <c r="DW775" s="23"/>
      <c r="DX775" s="23"/>
      <c r="DY775" s="23"/>
      <c r="DZ775" s="23"/>
      <c r="EA775" s="23"/>
      <c r="EB775" s="23"/>
      <c r="EC775" s="23"/>
      <c r="ED775" s="23"/>
      <c r="EE775" s="23"/>
      <c r="EF775" s="23"/>
      <c r="EG775" s="23"/>
      <c r="EH775" s="23"/>
      <c r="EI775" s="23"/>
      <c r="EJ775" s="23"/>
      <c r="EK775" s="23"/>
      <c r="EL775" s="23"/>
      <c r="EM775" s="23"/>
      <c r="EN775" s="23"/>
      <c r="EO775" s="23"/>
      <c r="EP775" s="23"/>
      <c r="EQ775" s="23"/>
      <c r="ER775" s="23"/>
      <c r="ES775" s="23"/>
      <c r="ET775" s="23"/>
      <c r="EU775" s="23"/>
      <c r="EV775" s="23"/>
      <c r="EW775" s="23"/>
      <c r="EX775" s="23"/>
      <c r="EY775" s="23"/>
      <c r="EZ775" s="23"/>
      <c r="FA775" s="23"/>
      <c r="FB775" s="23"/>
      <c r="FC775" s="23"/>
      <c r="FD775" s="23"/>
      <c r="FE775" s="23"/>
      <c r="FF775" s="23"/>
      <c r="FG775" s="23"/>
      <c r="FH775" s="23"/>
      <c r="FI775" s="23"/>
      <c r="FJ775" s="23"/>
      <c r="FK775" s="23"/>
      <c r="FL775" s="23"/>
      <c r="FM775" s="23"/>
      <c r="FN775" s="23"/>
      <c r="FO775" s="23"/>
      <c r="FP775" s="23"/>
      <c r="FQ775" s="23"/>
      <c r="FR775" s="23"/>
      <c r="FS775" s="23"/>
      <c r="FT775" s="23"/>
      <c r="FU775" s="23"/>
      <c r="FV775" s="23"/>
      <c r="FW775" s="23"/>
      <c r="FX775" s="23"/>
      <c r="FY775" s="23"/>
      <c r="FZ775" s="23"/>
      <c r="GA775" s="23"/>
      <c r="GB775" s="23"/>
      <c r="GC775" s="23"/>
      <c r="GD775" s="23"/>
      <c r="GE775" s="23"/>
      <c r="GF775" s="23"/>
      <c r="GG775" s="23"/>
      <c r="GH775" s="23"/>
      <c r="GI775" s="23"/>
      <c r="GJ775" s="23"/>
      <c r="GK775" s="23"/>
      <c r="GL775" s="23"/>
      <c r="GM775" s="23"/>
      <c r="GN775" s="23"/>
      <c r="GO775" s="23"/>
      <c r="GP775" s="23"/>
      <c r="GQ775" s="23"/>
      <c r="GR775" s="23"/>
      <c r="GS775" s="23"/>
      <c r="GT775" s="23"/>
      <c r="GU775" s="23"/>
      <c r="GV775" s="23"/>
      <c r="GW775" s="23"/>
      <c r="GX775" s="23"/>
      <c r="GY775" s="23"/>
      <c r="GZ775" s="23"/>
      <c r="HA775" s="23"/>
      <c r="HB775" s="23"/>
      <c r="HC775" s="23"/>
      <c r="HD775" s="23"/>
      <c r="HE775" s="23"/>
      <c r="HF775" s="23"/>
    </row>
    <row r="776" spans="1:214" s="24" customFormat="1" ht="19.5" customHeight="1" x14ac:dyDescent="0.25">
      <c r="A776" s="95">
        <v>17</v>
      </c>
      <c r="B776" s="96" t="s">
        <v>1087</v>
      </c>
      <c r="C776" s="97">
        <f t="shared" si="173"/>
        <v>756400</v>
      </c>
      <c r="D776" s="97">
        <f t="shared" si="174"/>
        <v>0</v>
      </c>
      <c r="E776" s="97">
        <v>0</v>
      </c>
      <c r="F776" s="97">
        <v>0</v>
      </c>
      <c r="G776" s="97">
        <v>0</v>
      </c>
      <c r="H776" s="97">
        <v>0</v>
      </c>
      <c r="I776" s="97">
        <v>0</v>
      </c>
      <c r="J776" s="98">
        <v>0</v>
      </c>
      <c r="K776" s="99">
        <v>0</v>
      </c>
      <c r="L776" s="99">
        <v>0</v>
      </c>
      <c r="M776" s="99">
        <v>0</v>
      </c>
      <c r="N776" s="99">
        <v>756400</v>
      </c>
      <c r="O776" s="99">
        <v>0</v>
      </c>
      <c r="P776" s="99">
        <v>0</v>
      </c>
      <c r="Q776" s="99">
        <v>0</v>
      </c>
      <c r="R776" s="99">
        <v>0</v>
      </c>
      <c r="S776" s="99">
        <v>0</v>
      </c>
      <c r="T776" s="99">
        <v>0</v>
      </c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  <c r="CK776" s="23"/>
      <c r="CL776" s="23"/>
      <c r="CM776" s="23"/>
      <c r="CN776" s="23"/>
      <c r="CO776" s="23"/>
      <c r="CP776" s="23"/>
      <c r="CQ776" s="23"/>
      <c r="CR776" s="23"/>
      <c r="CS776" s="23"/>
      <c r="CT776" s="23"/>
      <c r="CU776" s="23"/>
      <c r="CV776" s="23"/>
      <c r="CW776" s="23"/>
      <c r="CX776" s="23"/>
      <c r="CY776" s="23"/>
      <c r="CZ776" s="23"/>
      <c r="DA776" s="23"/>
      <c r="DB776" s="23"/>
      <c r="DC776" s="23"/>
      <c r="DD776" s="23"/>
      <c r="DE776" s="23"/>
      <c r="DF776" s="23"/>
      <c r="DG776" s="23"/>
      <c r="DH776" s="23"/>
      <c r="DI776" s="23"/>
      <c r="DJ776" s="23"/>
      <c r="DK776" s="23"/>
      <c r="DL776" s="23"/>
      <c r="DM776" s="23"/>
      <c r="DN776" s="23"/>
      <c r="DO776" s="23"/>
      <c r="DP776" s="23"/>
      <c r="DQ776" s="23"/>
      <c r="DR776" s="23"/>
      <c r="DS776" s="23"/>
      <c r="DT776" s="23"/>
      <c r="DU776" s="23"/>
      <c r="DV776" s="23"/>
      <c r="DW776" s="23"/>
      <c r="DX776" s="23"/>
      <c r="DY776" s="23"/>
      <c r="DZ776" s="23"/>
      <c r="EA776" s="23"/>
      <c r="EB776" s="23"/>
      <c r="EC776" s="23"/>
      <c r="ED776" s="23"/>
      <c r="EE776" s="23"/>
      <c r="EF776" s="23"/>
      <c r="EG776" s="23"/>
      <c r="EH776" s="23"/>
      <c r="EI776" s="23"/>
      <c r="EJ776" s="23"/>
      <c r="EK776" s="23"/>
      <c r="EL776" s="23"/>
      <c r="EM776" s="23"/>
      <c r="EN776" s="23"/>
      <c r="EO776" s="23"/>
      <c r="EP776" s="23"/>
      <c r="EQ776" s="23"/>
      <c r="ER776" s="23"/>
      <c r="ES776" s="23"/>
      <c r="ET776" s="23"/>
      <c r="EU776" s="23"/>
      <c r="EV776" s="23"/>
      <c r="EW776" s="23"/>
      <c r="EX776" s="23"/>
      <c r="EY776" s="23"/>
      <c r="EZ776" s="23"/>
      <c r="FA776" s="23"/>
      <c r="FB776" s="23"/>
      <c r="FC776" s="23"/>
      <c r="FD776" s="23"/>
      <c r="FE776" s="23"/>
      <c r="FF776" s="23"/>
      <c r="FG776" s="23"/>
      <c r="FH776" s="23"/>
      <c r="FI776" s="23"/>
      <c r="FJ776" s="23"/>
      <c r="FK776" s="23"/>
      <c r="FL776" s="23"/>
      <c r="FM776" s="23"/>
      <c r="FN776" s="23"/>
      <c r="FO776" s="23"/>
      <c r="FP776" s="23"/>
      <c r="FQ776" s="23"/>
      <c r="FR776" s="23"/>
      <c r="FS776" s="23"/>
      <c r="FT776" s="23"/>
      <c r="FU776" s="23"/>
      <c r="FV776" s="23"/>
      <c r="FW776" s="23"/>
      <c r="FX776" s="23"/>
      <c r="FY776" s="23"/>
      <c r="FZ776" s="23"/>
      <c r="GA776" s="23"/>
      <c r="GB776" s="23"/>
      <c r="GC776" s="23"/>
      <c r="GD776" s="23"/>
      <c r="GE776" s="23"/>
      <c r="GF776" s="23"/>
      <c r="GG776" s="23"/>
      <c r="GH776" s="23"/>
      <c r="GI776" s="23"/>
      <c r="GJ776" s="23"/>
      <c r="GK776" s="23"/>
      <c r="GL776" s="23"/>
      <c r="GM776" s="23"/>
      <c r="GN776" s="23"/>
      <c r="GO776" s="23"/>
      <c r="GP776" s="23"/>
      <c r="GQ776" s="23"/>
      <c r="GR776" s="23"/>
      <c r="GS776" s="23"/>
      <c r="GT776" s="23"/>
      <c r="GU776" s="23"/>
      <c r="GV776" s="23"/>
      <c r="GW776" s="23"/>
      <c r="GX776" s="23"/>
      <c r="GY776" s="23"/>
      <c r="GZ776" s="23"/>
      <c r="HA776" s="23"/>
      <c r="HB776" s="23"/>
      <c r="HC776" s="23"/>
      <c r="HD776" s="23"/>
      <c r="HE776" s="23"/>
      <c r="HF776" s="23"/>
    </row>
    <row r="777" spans="1:214" s="24" customFormat="1" ht="19.5" customHeight="1" x14ac:dyDescent="0.25">
      <c r="A777" s="95">
        <v>18</v>
      </c>
      <c r="B777" s="96" t="s">
        <v>1088</v>
      </c>
      <c r="C777" s="97">
        <f t="shared" si="173"/>
        <v>907600</v>
      </c>
      <c r="D777" s="97">
        <f t="shared" si="174"/>
        <v>0</v>
      </c>
      <c r="E777" s="97">
        <v>0</v>
      </c>
      <c r="F777" s="97">
        <v>0</v>
      </c>
      <c r="G777" s="97">
        <v>0</v>
      </c>
      <c r="H777" s="97">
        <v>0</v>
      </c>
      <c r="I777" s="97">
        <v>0</v>
      </c>
      <c r="J777" s="98">
        <v>0</v>
      </c>
      <c r="K777" s="99">
        <v>0</v>
      </c>
      <c r="L777" s="99">
        <v>0</v>
      </c>
      <c r="M777" s="99">
        <v>0</v>
      </c>
      <c r="N777" s="99">
        <v>907600</v>
      </c>
      <c r="O777" s="99">
        <v>0</v>
      </c>
      <c r="P777" s="99">
        <v>0</v>
      </c>
      <c r="Q777" s="99">
        <v>0</v>
      </c>
      <c r="R777" s="99">
        <v>0</v>
      </c>
      <c r="S777" s="99">
        <v>0</v>
      </c>
      <c r="T777" s="99">
        <v>0</v>
      </c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  <c r="CK777" s="23"/>
      <c r="CL777" s="23"/>
      <c r="CM777" s="23"/>
      <c r="CN777" s="23"/>
      <c r="CO777" s="23"/>
      <c r="CP777" s="23"/>
      <c r="CQ777" s="23"/>
      <c r="CR777" s="23"/>
      <c r="CS777" s="23"/>
      <c r="CT777" s="23"/>
      <c r="CU777" s="23"/>
      <c r="CV777" s="23"/>
      <c r="CW777" s="23"/>
      <c r="CX777" s="23"/>
      <c r="CY777" s="23"/>
      <c r="CZ777" s="23"/>
      <c r="DA777" s="23"/>
      <c r="DB777" s="23"/>
      <c r="DC777" s="23"/>
      <c r="DD777" s="23"/>
      <c r="DE777" s="23"/>
      <c r="DF777" s="23"/>
      <c r="DG777" s="23"/>
      <c r="DH777" s="23"/>
      <c r="DI777" s="23"/>
      <c r="DJ777" s="23"/>
      <c r="DK777" s="23"/>
      <c r="DL777" s="23"/>
      <c r="DM777" s="23"/>
      <c r="DN777" s="23"/>
      <c r="DO777" s="23"/>
      <c r="DP777" s="23"/>
      <c r="DQ777" s="23"/>
      <c r="DR777" s="23"/>
      <c r="DS777" s="23"/>
      <c r="DT777" s="23"/>
      <c r="DU777" s="23"/>
      <c r="DV777" s="23"/>
      <c r="DW777" s="23"/>
      <c r="DX777" s="23"/>
      <c r="DY777" s="23"/>
      <c r="DZ777" s="23"/>
      <c r="EA777" s="23"/>
      <c r="EB777" s="23"/>
      <c r="EC777" s="23"/>
      <c r="ED777" s="23"/>
      <c r="EE777" s="23"/>
      <c r="EF777" s="23"/>
      <c r="EG777" s="23"/>
      <c r="EH777" s="23"/>
      <c r="EI777" s="23"/>
      <c r="EJ777" s="23"/>
      <c r="EK777" s="23"/>
      <c r="EL777" s="23"/>
      <c r="EM777" s="23"/>
      <c r="EN777" s="23"/>
      <c r="EO777" s="23"/>
      <c r="EP777" s="23"/>
      <c r="EQ777" s="23"/>
      <c r="ER777" s="23"/>
      <c r="ES777" s="23"/>
      <c r="ET777" s="23"/>
      <c r="EU777" s="23"/>
      <c r="EV777" s="23"/>
      <c r="EW777" s="23"/>
      <c r="EX777" s="23"/>
      <c r="EY777" s="23"/>
      <c r="EZ777" s="23"/>
      <c r="FA777" s="23"/>
      <c r="FB777" s="23"/>
      <c r="FC777" s="23"/>
      <c r="FD777" s="23"/>
      <c r="FE777" s="23"/>
      <c r="FF777" s="23"/>
      <c r="FG777" s="23"/>
      <c r="FH777" s="23"/>
      <c r="FI777" s="23"/>
      <c r="FJ777" s="23"/>
      <c r="FK777" s="23"/>
      <c r="FL777" s="23"/>
      <c r="FM777" s="23"/>
      <c r="FN777" s="23"/>
      <c r="FO777" s="23"/>
      <c r="FP777" s="23"/>
      <c r="FQ777" s="23"/>
      <c r="FR777" s="23"/>
      <c r="FS777" s="23"/>
      <c r="FT777" s="23"/>
      <c r="FU777" s="23"/>
      <c r="FV777" s="23"/>
      <c r="FW777" s="23"/>
      <c r="FX777" s="23"/>
      <c r="FY777" s="23"/>
      <c r="FZ777" s="23"/>
      <c r="GA777" s="23"/>
      <c r="GB777" s="23"/>
      <c r="GC777" s="23"/>
      <c r="GD777" s="23"/>
      <c r="GE777" s="23"/>
      <c r="GF777" s="23"/>
      <c r="GG777" s="23"/>
      <c r="GH777" s="23"/>
      <c r="GI777" s="23"/>
      <c r="GJ777" s="23"/>
      <c r="GK777" s="23"/>
      <c r="GL777" s="23"/>
      <c r="GM777" s="23"/>
      <c r="GN777" s="23"/>
      <c r="GO777" s="23"/>
      <c r="GP777" s="23"/>
      <c r="GQ777" s="23"/>
      <c r="GR777" s="23"/>
      <c r="GS777" s="23"/>
      <c r="GT777" s="23"/>
      <c r="GU777" s="23"/>
      <c r="GV777" s="23"/>
      <c r="GW777" s="23"/>
      <c r="GX777" s="23"/>
      <c r="GY777" s="23"/>
      <c r="GZ777" s="23"/>
      <c r="HA777" s="23"/>
      <c r="HB777" s="23"/>
      <c r="HC777" s="23"/>
      <c r="HD777" s="23"/>
      <c r="HE777" s="23"/>
      <c r="HF777" s="23"/>
    </row>
    <row r="778" spans="1:214" s="24" customFormat="1" ht="19.5" customHeight="1" x14ac:dyDescent="0.25">
      <c r="A778" s="95">
        <v>19</v>
      </c>
      <c r="B778" s="96" t="s">
        <v>1089</v>
      </c>
      <c r="C778" s="97">
        <f t="shared" si="173"/>
        <v>948000</v>
      </c>
      <c r="D778" s="97">
        <f t="shared" si="174"/>
        <v>0</v>
      </c>
      <c r="E778" s="97">
        <v>0</v>
      </c>
      <c r="F778" s="97">
        <v>0</v>
      </c>
      <c r="G778" s="97">
        <v>0</v>
      </c>
      <c r="H778" s="97">
        <v>0</v>
      </c>
      <c r="I778" s="97">
        <v>0</v>
      </c>
      <c r="J778" s="98">
        <v>0</v>
      </c>
      <c r="K778" s="99">
        <v>0</v>
      </c>
      <c r="L778" s="99">
        <v>0</v>
      </c>
      <c r="M778" s="99">
        <v>0</v>
      </c>
      <c r="N778" s="99">
        <v>948000</v>
      </c>
      <c r="O778" s="99">
        <v>0</v>
      </c>
      <c r="P778" s="99">
        <v>0</v>
      </c>
      <c r="Q778" s="99">
        <v>0</v>
      </c>
      <c r="R778" s="99">
        <v>0</v>
      </c>
      <c r="S778" s="99">
        <v>0</v>
      </c>
      <c r="T778" s="99">
        <v>0</v>
      </c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  <c r="CK778" s="23"/>
      <c r="CL778" s="23"/>
      <c r="CM778" s="23"/>
      <c r="CN778" s="23"/>
      <c r="CO778" s="23"/>
      <c r="CP778" s="23"/>
      <c r="CQ778" s="23"/>
      <c r="CR778" s="23"/>
      <c r="CS778" s="23"/>
      <c r="CT778" s="23"/>
      <c r="CU778" s="23"/>
      <c r="CV778" s="23"/>
      <c r="CW778" s="23"/>
      <c r="CX778" s="23"/>
      <c r="CY778" s="23"/>
      <c r="CZ778" s="23"/>
      <c r="DA778" s="23"/>
      <c r="DB778" s="23"/>
      <c r="DC778" s="23"/>
      <c r="DD778" s="23"/>
      <c r="DE778" s="23"/>
      <c r="DF778" s="23"/>
      <c r="DG778" s="23"/>
      <c r="DH778" s="23"/>
      <c r="DI778" s="23"/>
      <c r="DJ778" s="23"/>
      <c r="DK778" s="23"/>
      <c r="DL778" s="23"/>
      <c r="DM778" s="23"/>
      <c r="DN778" s="23"/>
      <c r="DO778" s="23"/>
      <c r="DP778" s="23"/>
      <c r="DQ778" s="23"/>
      <c r="DR778" s="23"/>
      <c r="DS778" s="23"/>
      <c r="DT778" s="23"/>
      <c r="DU778" s="23"/>
      <c r="DV778" s="23"/>
      <c r="DW778" s="23"/>
      <c r="DX778" s="23"/>
      <c r="DY778" s="23"/>
      <c r="DZ778" s="23"/>
      <c r="EA778" s="23"/>
      <c r="EB778" s="23"/>
      <c r="EC778" s="23"/>
      <c r="ED778" s="23"/>
      <c r="EE778" s="23"/>
      <c r="EF778" s="23"/>
      <c r="EG778" s="23"/>
      <c r="EH778" s="23"/>
      <c r="EI778" s="23"/>
      <c r="EJ778" s="23"/>
      <c r="EK778" s="23"/>
      <c r="EL778" s="23"/>
      <c r="EM778" s="23"/>
      <c r="EN778" s="23"/>
      <c r="EO778" s="23"/>
      <c r="EP778" s="23"/>
      <c r="EQ778" s="23"/>
      <c r="ER778" s="23"/>
      <c r="ES778" s="23"/>
      <c r="ET778" s="23"/>
      <c r="EU778" s="23"/>
      <c r="EV778" s="23"/>
      <c r="EW778" s="23"/>
      <c r="EX778" s="23"/>
      <c r="EY778" s="23"/>
      <c r="EZ778" s="23"/>
      <c r="FA778" s="23"/>
      <c r="FB778" s="23"/>
      <c r="FC778" s="23"/>
      <c r="FD778" s="23"/>
      <c r="FE778" s="23"/>
      <c r="FF778" s="23"/>
      <c r="FG778" s="23"/>
      <c r="FH778" s="23"/>
      <c r="FI778" s="23"/>
      <c r="FJ778" s="23"/>
      <c r="FK778" s="23"/>
      <c r="FL778" s="23"/>
      <c r="FM778" s="23"/>
      <c r="FN778" s="23"/>
      <c r="FO778" s="23"/>
      <c r="FP778" s="23"/>
      <c r="FQ778" s="23"/>
      <c r="FR778" s="23"/>
      <c r="FS778" s="23"/>
      <c r="FT778" s="23"/>
      <c r="FU778" s="23"/>
      <c r="FV778" s="23"/>
      <c r="FW778" s="23"/>
      <c r="FX778" s="23"/>
      <c r="FY778" s="23"/>
      <c r="FZ778" s="23"/>
      <c r="GA778" s="23"/>
      <c r="GB778" s="23"/>
      <c r="GC778" s="23"/>
      <c r="GD778" s="23"/>
      <c r="GE778" s="23"/>
      <c r="GF778" s="23"/>
      <c r="GG778" s="23"/>
      <c r="GH778" s="23"/>
      <c r="GI778" s="23"/>
      <c r="GJ778" s="23"/>
      <c r="GK778" s="23"/>
      <c r="GL778" s="23"/>
      <c r="GM778" s="23"/>
      <c r="GN778" s="23"/>
      <c r="GO778" s="23"/>
      <c r="GP778" s="23"/>
      <c r="GQ778" s="23"/>
      <c r="GR778" s="23"/>
      <c r="GS778" s="23"/>
      <c r="GT778" s="23"/>
      <c r="GU778" s="23"/>
      <c r="GV778" s="23"/>
      <c r="GW778" s="23"/>
      <c r="GX778" s="23"/>
      <c r="GY778" s="23"/>
      <c r="GZ778" s="23"/>
      <c r="HA778" s="23"/>
      <c r="HB778" s="23"/>
      <c r="HC778" s="23"/>
      <c r="HD778" s="23"/>
      <c r="HE778" s="23"/>
      <c r="HF778" s="23"/>
    </row>
    <row r="779" spans="1:214" s="24" customFormat="1" ht="19.5" customHeight="1" x14ac:dyDescent="0.25">
      <c r="A779" s="95">
        <v>20</v>
      </c>
      <c r="B779" s="96" t="s">
        <v>1090</v>
      </c>
      <c r="C779" s="97">
        <f t="shared" si="173"/>
        <v>866750</v>
      </c>
      <c r="D779" s="97">
        <f t="shared" si="174"/>
        <v>0</v>
      </c>
      <c r="E779" s="97">
        <v>0</v>
      </c>
      <c r="F779" s="97">
        <v>0</v>
      </c>
      <c r="G779" s="97">
        <v>0</v>
      </c>
      <c r="H779" s="97">
        <v>0</v>
      </c>
      <c r="I779" s="97">
        <v>0</v>
      </c>
      <c r="J779" s="98">
        <v>0</v>
      </c>
      <c r="K779" s="99">
        <v>0</v>
      </c>
      <c r="L779" s="99">
        <v>0</v>
      </c>
      <c r="M779" s="99">
        <v>0</v>
      </c>
      <c r="N779" s="99">
        <v>866750</v>
      </c>
      <c r="O779" s="99">
        <v>0</v>
      </c>
      <c r="P779" s="99">
        <v>0</v>
      </c>
      <c r="Q779" s="99">
        <v>0</v>
      </c>
      <c r="R779" s="99">
        <v>0</v>
      </c>
      <c r="S779" s="99">
        <v>0</v>
      </c>
      <c r="T779" s="99">
        <v>0</v>
      </c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  <c r="CK779" s="23"/>
      <c r="CL779" s="23"/>
      <c r="CM779" s="23"/>
      <c r="CN779" s="23"/>
      <c r="CO779" s="23"/>
      <c r="CP779" s="23"/>
      <c r="CQ779" s="23"/>
      <c r="CR779" s="23"/>
      <c r="CS779" s="23"/>
      <c r="CT779" s="23"/>
      <c r="CU779" s="23"/>
      <c r="CV779" s="23"/>
      <c r="CW779" s="23"/>
      <c r="CX779" s="23"/>
      <c r="CY779" s="23"/>
      <c r="CZ779" s="23"/>
      <c r="DA779" s="23"/>
      <c r="DB779" s="23"/>
      <c r="DC779" s="23"/>
      <c r="DD779" s="23"/>
      <c r="DE779" s="23"/>
      <c r="DF779" s="23"/>
      <c r="DG779" s="23"/>
      <c r="DH779" s="23"/>
      <c r="DI779" s="23"/>
      <c r="DJ779" s="23"/>
      <c r="DK779" s="23"/>
      <c r="DL779" s="23"/>
      <c r="DM779" s="23"/>
      <c r="DN779" s="23"/>
      <c r="DO779" s="23"/>
      <c r="DP779" s="23"/>
      <c r="DQ779" s="23"/>
      <c r="DR779" s="23"/>
      <c r="DS779" s="23"/>
      <c r="DT779" s="23"/>
      <c r="DU779" s="23"/>
      <c r="DV779" s="23"/>
      <c r="DW779" s="23"/>
      <c r="DX779" s="23"/>
      <c r="DY779" s="23"/>
      <c r="DZ779" s="23"/>
      <c r="EA779" s="23"/>
      <c r="EB779" s="23"/>
      <c r="EC779" s="23"/>
      <c r="ED779" s="23"/>
      <c r="EE779" s="23"/>
      <c r="EF779" s="23"/>
      <c r="EG779" s="23"/>
      <c r="EH779" s="23"/>
      <c r="EI779" s="23"/>
      <c r="EJ779" s="23"/>
      <c r="EK779" s="23"/>
      <c r="EL779" s="23"/>
      <c r="EM779" s="23"/>
      <c r="EN779" s="23"/>
      <c r="EO779" s="23"/>
      <c r="EP779" s="23"/>
      <c r="EQ779" s="23"/>
      <c r="ER779" s="23"/>
      <c r="ES779" s="23"/>
      <c r="ET779" s="23"/>
      <c r="EU779" s="23"/>
      <c r="EV779" s="23"/>
      <c r="EW779" s="23"/>
      <c r="EX779" s="23"/>
      <c r="EY779" s="23"/>
      <c r="EZ779" s="23"/>
      <c r="FA779" s="23"/>
      <c r="FB779" s="23"/>
      <c r="FC779" s="23"/>
      <c r="FD779" s="23"/>
      <c r="FE779" s="23"/>
      <c r="FF779" s="23"/>
      <c r="FG779" s="23"/>
      <c r="FH779" s="23"/>
      <c r="FI779" s="23"/>
      <c r="FJ779" s="23"/>
      <c r="FK779" s="23"/>
      <c r="FL779" s="23"/>
      <c r="FM779" s="23"/>
      <c r="FN779" s="23"/>
      <c r="FO779" s="23"/>
      <c r="FP779" s="23"/>
      <c r="FQ779" s="23"/>
      <c r="FR779" s="23"/>
      <c r="FS779" s="23"/>
      <c r="FT779" s="23"/>
      <c r="FU779" s="23"/>
      <c r="FV779" s="23"/>
      <c r="FW779" s="23"/>
      <c r="FX779" s="23"/>
      <c r="FY779" s="23"/>
      <c r="FZ779" s="23"/>
      <c r="GA779" s="23"/>
      <c r="GB779" s="23"/>
      <c r="GC779" s="23"/>
      <c r="GD779" s="23"/>
      <c r="GE779" s="23"/>
      <c r="GF779" s="23"/>
      <c r="GG779" s="23"/>
      <c r="GH779" s="23"/>
      <c r="GI779" s="23"/>
      <c r="GJ779" s="23"/>
      <c r="GK779" s="23"/>
      <c r="GL779" s="23"/>
      <c r="GM779" s="23"/>
      <c r="GN779" s="23"/>
      <c r="GO779" s="23"/>
      <c r="GP779" s="23"/>
      <c r="GQ779" s="23"/>
      <c r="GR779" s="23"/>
      <c r="GS779" s="23"/>
      <c r="GT779" s="23"/>
      <c r="GU779" s="23"/>
      <c r="GV779" s="23"/>
      <c r="GW779" s="23"/>
      <c r="GX779" s="23"/>
      <c r="GY779" s="23"/>
      <c r="GZ779" s="23"/>
      <c r="HA779" s="23"/>
      <c r="HB779" s="23"/>
      <c r="HC779" s="23"/>
      <c r="HD779" s="23"/>
      <c r="HE779" s="23"/>
      <c r="HF779" s="23"/>
    </row>
    <row r="780" spans="1:214" s="24" customFormat="1" ht="19.5" customHeight="1" x14ac:dyDescent="0.25">
      <c r="A780" s="95">
        <v>21</v>
      </c>
      <c r="B780" s="96" t="s">
        <v>1091</v>
      </c>
      <c r="C780" s="97">
        <f t="shared" si="173"/>
        <v>866750</v>
      </c>
      <c r="D780" s="97">
        <f t="shared" si="174"/>
        <v>0</v>
      </c>
      <c r="E780" s="97">
        <v>0</v>
      </c>
      <c r="F780" s="97">
        <v>0</v>
      </c>
      <c r="G780" s="97">
        <v>0</v>
      </c>
      <c r="H780" s="97">
        <v>0</v>
      </c>
      <c r="I780" s="97">
        <v>0</v>
      </c>
      <c r="J780" s="98">
        <v>0</v>
      </c>
      <c r="K780" s="99">
        <v>0</v>
      </c>
      <c r="L780" s="99">
        <v>0</v>
      </c>
      <c r="M780" s="99">
        <v>0</v>
      </c>
      <c r="N780" s="99">
        <v>866750</v>
      </c>
      <c r="O780" s="99">
        <v>0</v>
      </c>
      <c r="P780" s="99">
        <v>0</v>
      </c>
      <c r="Q780" s="99">
        <v>0</v>
      </c>
      <c r="R780" s="99">
        <v>0</v>
      </c>
      <c r="S780" s="99">
        <v>0</v>
      </c>
      <c r="T780" s="99">
        <v>0</v>
      </c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  <c r="CK780" s="23"/>
      <c r="CL780" s="23"/>
      <c r="CM780" s="23"/>
      <c r="CN780" s="23"/>
      <c r="CO780" s="23"/>
      <c r="CP780" s="23"/>
      <c r="CQ780" s="23"/>
      <c r="CR780" s="23"/>
      <c r="CS780" s="23"/>
      <c r="CT780" s="23"/>
      <c r="CU780" s="23"/>
      <c r="CV780" s="23"/>
      <c r="CW780" s="23"/>
      <c r="CX780" s="23"/>
      <c r="CY780" s="23"/>
      <c r="CZ780" s="23"/>
      <c r="DA780" s="23"/>
      <c r="DB780" s="23"/>
      <c r="DC780" s="23"/>
      <c r="DD780" s="23"/>
      <c r="DE780" s="23"/>
      <c r="DF780" s="23"/>
      <c r="DG780" s="23"/>
      <c r="DH780" s="23"/>
      <c r="DI780" s="23"/>
      <c r="DJ780" s="23"/>
      <c r="DK780" s="23"/>
      <c r="DL780" s="23"/>
      <c r="DM780" s="23"/>
      <c r="DN780" s="23"/>
      <c r="DO780" s="23"/>
      <c r="DP780" s="23"/>
      <c r="DQ780" s="23"/>
      <c r="DR780" s="23"/>
      <c r="DS780" s="23"/>
      <c r="DT780" s="23"/>
      <c r="DU780" s="23"/>
      <c r="DV780" s="23"/>
      <c r="DW780" s="23"/>
      <c r="DX780" s="23"/>
      <c r="DY780" s="23"/>
      <c r="DZ780" s="23"/>
      <c r="EA780" s="23"/>
      <c r="EB780" s="23"/>
      <c r="EC780" s="23"/>
      <c r="ED780" s="23"/>
      <c r="EE780" s="23"/>
      <c r="EF780" s="23"/>
      <c r="EG780" s="23"/>
      <c r="EH780" s="23"/>
      <c r="EI780" s="23"/>
      <c r="EJ780" s="23"/>
      <c r="EK780" s="23"/>
      <c r="EL780" s="23"/>
      <c r="EM780" s="23"/>
      <c r="EN780" s="23"/>
      <c r="EO780" s="23"/>
      <c r="EP780" s="23"/>
      <c r="EQ780" s="23"/>
      <c r="ER780" s="23"/>
      <c r="ES780" s="23"/>
      <c r="ET780" s="23"/>
      <c r="EU780" s="23"/>
      <c r="EV780" s="23"/>
      <c r="EW780" s="23"/>
      <c r="EX780" s="23"/>
      <c r="EY780" s="23"/>
      <c r="EZ780" s="23"/>
      <c r="FA780" s="23"/>
      <c r="FB780" s="23"/>
      <c r="FC780" s="23"/>
      <c r="FD780" s="23"/>
      <c r="FE780" s="23"/>
      <c r="FF780" s="23"/>
      <c r="FG780" s="23"/>
      <c r="FH780" s="23"/>
      <c r="FI780" s="23"/>
      <c r="FJ780" s="23"/>
      <c r="FK780" s="23"/>
      <c r="FL780" s="23"/>
      <c r="FM780" s="23"/>
      <c r="FN780" s="23"/>
      <c r="FO780" s="23"/>
      <c r="FP780" s="23"/>
      <c r="FQ780" s="23"/>
      <c r="FR780" s="23"/>
      <c r="FS780" s="23"/>
      <c r="FT780" s="23"/>
      <c r="FU780" s="23"/>
      <c r="FV780" s="23"/>
      <c r="FW780" s="23"/>
      <c r="FX780" s="23"/>
      <c r="FY780" s="23"/>
      <c r="FZ780" s="23"/>
      <c r="GA780" s="23"/>
      <c r="GB780" s="23"/>
      <c r="GC780" s="23"/>
      <c r="GD780" s="23"/>
      <c r="GE780" s="23"/>
      <c r="GF780" s="23"/>
      <c r="GG780" s="23"/>
      <c r="GH780" s="23"/>
      <c r="GI780" s="23"/>
      <c r="GJ780" s="23"/>
      <c r="GK780" s="23"/>
      <c r="GL780" s="23"/>
      <c r="GM780" s="23"/>
      <c r="GN780" s="23"/>
      <c r="GO780" s="23"/>
      <c r="GP780" s="23"/>
      <c r="GQ780" s="23"/>
      <c r="GR780" s="23"/>
      <c r="GS780" s="23"/>
      <c r="GT780" s="23"/>
      <c r="GU780" s="23"/>
      <c r="GV780" s="23"/>
      <c r="GW780" s="23"/>
      <c r="GX780" s="23"/>
      <c r="GY780" s="23"/>
      <c r="GZ780" s="23"/>
      <c r="HA780" s="23"/>
      <c r="HB780" s="23"/>
      <c r="HC780" s="23"/>
      <c r="HD780" s="23"/>
      <c r="HE780" s="23"/>
      <c r="HF780" s="23"/>
    </row>
    <row r="781" spans="1:214" s="24" customFormat="1" ht="19.5" customHeight="1" x14ac:dyDescent="0.25">
      <c r="A781" s="95">
        <v>22</v>
      </c>
      <c r="B781" s="96" t="s">
        <v>1092</v>
      </c>
      <c r="C781" s="97">
        <f t="shared" si="173"/>
        <v>866750</v>
      </c>
      <c r="D781" s="97">
        <f t="shared" si="174"/>
        <v>0</v>
      </c>
      <c r="E781" s="97">
        <v>0</v>
      </c>
      <c r="F781" s="97">
        <v>0</v>
      </c>
      <c r="G781" s="97">
        <v>0</v>
      </c>
      <c r="H781" s="97">
        <v>0</v>
      </c>
      <c r="I781" s="97">
        <v>0</v>
      </c>
      <c r="J781" s="98">
        <v>0</v>
      </c>
      <c r="K781" s="99">
        <v>0</v>
      </c>
      <c r="L781" s="99">
        <v>0</v>
      </c>
      <c r="M781" s="99">
        <v>0</v>
      </c>
      <c r="N781" s="99">
        <v>866750</v>
      </c>
      <c r="O781" s="99">
        <v>0</v>
      </c>
      <c r="P781" s="99">
        <v>0</v>
      </c>
      <c r="Q781" s="99">
        <v>0</v>
      </c>
      <c r="R781" s="99">
        <v>0</v>
      </c>
      <c r="S781" s="99">
        <v>0</v>
      </c>
      <c r="T781" s="99">
        <v>0</v>
      </c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  <c r="CK781" s="23"/>
      <c r="CL781" s="23"/>
      <c r="CM781" s="23"/>
      <c r="CN781" s="23"/>
      <c r="CO781" s="23"/>
      <c r="CP781" s="23"/>
      <c r="CQ781" s="23"/>
      <c r="CR781" s="23"/>
      <c r="CS781" s="23"/>
      <c r="CT781" s="23"/>
      <c r="CU781" s="23"/>
      <c r="CV781" s="23"/>
      <c r="CW781" s="23"/>
      <c r="CX781" s="23"/>
      <c r="CY781" s="23"/>
      <c r="CZ781" s="23"/>
      <c r="DA781" s="23"/>
      <c r="DB781" s="23"/>
      <c r="DC781" s="23"/>
      <c r="DD781" s="23"/>
      <c r="DE781" s="23"/>
      <c r="DF781" s="23"/>
      <c r="DG781" s="23"/>
      <c r="DH781" s="23"/>
      <c r="DI781" s="23"/>
      <c r="DJ781" s="23"/>
      <c r="DK781" s="23"/>
      <c r="DL781" s="23"/>
      <c r="DM781" s="23"/>
      <c r="DN781" s="23"/>
      <c r="DO781" s="23"/>
      <c r="DP781" s="23"/>
      <c r="DQ781" s="23"/>
      <c r="DR781" s="23"/>
      <c r="DS781" s="23"/>
      <c r="DT781" s="23"/>
      <c r="DU781" s="23"/>
      <c r="DV781" s="23"/>
      <c r="DW781" s="23"/>
      <c r="DX781" s="23"/>
      <c r="DY781" s="23"/>
      <c r="DZ781" s="23"/>
      <c r="EA781" s="23"/>
      <c r="EB781" s="23"/>
      <c r="EC781" s="23"/>
      <c r="ED781" s="23"/>
      <c r="EE781" s="23"/>
      <c r="EF781" s="23"/>
      <c r="EG781" s="23"/>
      <c r="EH781" s="23"/>
      <c r="EI781" s="23"/>
      <c r="EJ781" s="23"/>
      <c r="EK781" s="23"/>
      <c r="EL781" s="23"/>
      <c r="EM781" s="23"/>
      <c r="EN781" s="23"/>
      <c r="EO781" s="23"/>
      <c r="EP781" s="23"/>
      <c r="EQ781" s="23"/>
      <c r="ER781" s="23"/>
      <c r="ES781" s="23"/>
      <c r="ET781" s="23"/>
      <c r="EU781" s="23"/>
      <c r="EV781" s="23"/>
      <c r="EW781" s="23"/>
      <c r="EX781" s="23"/>
      <c r="EY781" s="23"/>
      <c r="EZ781" s="23"/>
      <c r="FA781" s="23"/>
      <c r="FB781" s="23"/>
      <c r="FC781" s="23"/>
      <c r="FD781" s="23"/>
      <c r="FE781" s="23"/>
      <c r="FF781" s="23"/>
      <c r="FG781" s="23"/>
      <c r="FH781" s="23"/>
      <c r="FI781" s="23"/>
      <c r="FJ781" s="23"/>
      <c r="FK781" s="23"/>
      <c r="FL781" s="23"/>
      <c r="FM781" s="23"/>
      <c r="FN781" s="23"/>
      <c r="FO781" s="23"/>
      <c r="FP781" s="23"/>
      <c r="FQ781" s="23"/>
      <c r="FR781" s="23"/>
      <c r="FS781" s="23"/>
      <c r="FT781" s="23"/>
      <c r="FU781" s="23"/>
      <c r="FV781" s="23"/>
      <c r="FW781" s="23"/>
      <c r="FX781" s="23"/>
      <c r="FY781" s="23"/>
      <c r="FZ781" s="23"/>
      <c r="GA781" s="23"/>
      <c r="GB781" s="23"/>
      <c r="GC781" s="23"/>
      <c r="GD781" s="23"/>
      <c r="GE781" s="23"/>
      <c r="GF781" s="23"/>
      <c r="GG781" s="23"/>
      <c r="GH781" s="23"/>
      <c r="GI781" s="23"/>
      <c r="GJ781" s="23"/>
      <c r="GK781" s="23"/>
      <c r="GL781" s="23"/>
      <c r="GM781" s="23"/>
      <c r="GN781" s="23"/>
      <c r="GO781" s="23"/>
      <c r="GP781" s="23"/>
      <c r="GQ781" s="23"/>
      <c r="GR781" s="23"/>
      <c r="GS781" s="23"/>
      <c r="GT781" s="23"/>
      <c r="GU781" s="23"/>
      <c r="GV781" s="23"/>
      <c r="GW781" s="23"/>
      <c r="GX781" s="23"/>
      <c r="GY781" s="23"/>
      <c r="GZ781" s="23"/>
      <c r="HA781" s="23"/>
      <c r="HB781" s="23"/>
      <c r="HC781" s="23"/>
      <c r="HD781" s="23"/>
      <c r="HE781" s="23"/>
      <c r="HF781" s="23"/>
    </row>
    <row r="782" spans="1:214" s="24" customFormat="1" ht="19.149999999999999" customHeight="1" x14ac:dyDescent="0.25">
      <c r="A782" s="95">
        <v>23</v>
      </c>
      <c r="B782" s="96" t="s">
        <v>1093</v>
      </c>
      <c r="C782" s="97">
        <f t="shared" si="173"/>
        <v>866750</v>
      </c>
      <c r="D782" s="97">
        <f t="shared" si="174"/>
        <v>0</v>
      </c>
      <c r="E782" s="97">
        <v>0</v>
      </c>
      <c r="F782" s="97">
        <v>0</v>
      </c>
      <c r="G782" s="97">
        <v>0</v>
      </c>
      <c r="H782" s="97">
        <v>0</v>
      </c>
      <c r="I782" s="97">
        <v>0</v>
      </c>
      <c r="J782" s="98">
        <v>0</v>
      </c>
      <c r="K782" s="99">
        <v>0</v>
      </c>
      <c r="L782" s="99">
        <v>0</v>
      </c>
      <c r="M782" s="99">
        <v>0</v>
      </c>
      <c r="N782" s="99">
        <v>866750</v>
      </c>
      <c r="O782" s="99">
        <v>0</v>
      </c>
      <c r="P782" s="99">
        <v>0</v>
      </c>
      <c r="Q782" s="99">
        <v>0</v>
      </c>
      <c r="R782" s="99">
        <v>0</v>
      </c>
      <c r="S782" s="99">
        <v>0</v>
      </c>
      <c r="T782" s="99">
        <v>0</v>
      </c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  <c r="CK782" s="23"/>
      <c r="CL782" s="23"/>
      <c r="CM782" s="23"/>
      <c r="CN782" s="23"/>
      <c r="CO782" s="23"/>
      <c r="CP782" s="23"/>
      <c r="CQ782" s="23"/>
      <c r="CR782" s="23"/>
      <c r="CS782" s="23"/>
      <c r="CT782" s="23"/>
      <c r="CU782" s="23"/>
      <c r="CV782" s="23"/>
      <c r="CW782" s="23"/>
      <c r="CX782" s="23"/>
      <c r="CY782" s="23"/>
      <c r="CZ782" s="23"/>
      <c r="DA782" s="23"/>
      <c r="DB782" s="23"/>
      <c r="DC782" s="23"/>
      <c r="DD782" s="23"/>
      <c r="DE782" s="23"/>
      <c r="DF782" s="23"/>
      <c r="DG782" s="23"/>
      <c r="DH782" s="23"/>
      <c r="DI782" s="23"/>
      <c r="DJ782" s="23"/>
      <c r="DK782" s="23"/>
      <c r="DL782" s="23"/>
      <c r="DM782" s="23"/>
      <c r="DN782" s="23"/>
      <c r="DO782" s="23"/>
      <c r="DP782" s="23"/>
      <c r="DQ782" s="23"/>
      <c r="DR782" s="23"/>
      <c r="DS782" s="23"/>
      <c r="DT782" s="23"/>
      <c r="DU782" s="23"/>
      <c r="DV782" s="23"/>
      <c r="DW782" s="23"/>
      <c r="DX782" s="23"/>
      <c r="DY782" s="23"/>
      <c r="DZ782" s="23"/>
      <c r="EA782" s="23"/>
      <c r="EB782" s="23"/>
      <c r="EC782" s="23"/>
      <c r="ED782" s="23"/>
      <c r="EE782" s="23"/>
      <c r="EF782" s="23"/>
      <c r="EG782" s="23"/>
      <c r="EH782" s="23"/>
      <c r="EI782" s="23"/>
      <c r="EJ782" s="23"/>
      <c r="EK782" s="23"/>
      <c r="EL782" s="23"/>
      <c r="EM782" s="23"/>
      <c r="EN782" s="23"/>
      <c r="EO782" s="23"/>
      <c r="EP782" s="23"/>
      <c r="EQ782" s="23"/>
      <c r="ER782" s="23"/>
      <c r="ES782" s="23"/>
      <c r="ET782" s="23"/>
      <c r="EU782" s="23"/>
      <c r="EV782" s="23"/>
      <c r="EW782" s="23"/>
      <c r="EX782" s="23"/>
      <c r="EY782" s="23"/>
      <c r="EZ782" s="23"/>
      <c r="FA782" s="23"/>
      <c r="FB782" s="23"/>
      <c r="FC782" s="23"/>
      <c r="FD782" s="23"/>
      <c r="FE782" s="23"/>
      <c r="FF782" s="23"/>
      <c r="FG782" s="23"/>
      <c r="FH782" s="23"/>
      <c r="FI782" s="23"/>
      <c r="FJ782" s="23"/>
      <c r="FK782" s="23"/>
      <c r="FL782" s="23"/>
      <c r="FM782" s="23"/>
      <c r="FN782" s="23"/>
      <c r="FO782" s="23"/>
      <c r="FP782" s="23"/>
      <c r="FQ782" s="23"/>
      <c r="FR782" s="23"/>
      <c r="FS782" s="23"/>
      <c r="FT782" s="23"/>
      <c r="FU782" s="23"/>
      <c r="FV782" s="23"/>
      <c r="FW782" s="23"/>
      <c r="FX782" s="23"/>
      <c r="FY782" s="23"/>
      <c r="FZ782" s="23"/>
      <c r="GA782" s="23"/>
      <c r="GB782" s="23"/>
      <c r="GC782" s="23"/>
      <c r="GD782" s="23"/>
      <c r="GE782" s="23"/>
      <c r="GF782" s="23"/>
      <c r="GG782" s="23"/>
      <c r="GH782" s="23"/>
      <c r="GI782" s="23"/>
      <c r="GJ782" s="23"/>
      <c r="GK782" s="23"/>
      <c r="GL782" s="23"/>
      <c r="GM782" s="23"/>
      <c r="GN782" s="23"/>
      <c r="GO782" s="23"/>
      <c r="GP782" s="23"/>
      <c r="GQ782" s="23"/>
      <c r="GR782" s="23"/>
      <c r="GS782" s="23"/>
      <c r="GT782" s="23"/>
      <c r="GU782" s="23"/>
      <c r="GV782" s="23"/>
      <c r="GW782" s="23"/>
      <c r="GX782" s="23"/>
      <c r="GY782" s="23"/>
      <c r="GZ782" s="23"/>
      <c r="HA782" s="23"/>
      <c r="HB782" s="23"/>
      <c r="HC782" s="23"/>
      <c r="HD782" s="23"/>
      <c r="HE782" s="23"/>
      <c r="HF782" s="23"/>
    </row>
    <row r="783" spans="1:214" s="24" customFormat="1" ht="19.5" customHeight="1" x14ac:dyDescent="0.25">
      <c r="A783" s="95">
        <v>24</v>
      </c>
      <c r="B783" s="96" t="s">
        <v>1094</v>
      </c>
      <c r="C783" s="97">
        <f t="shared" si="173"/>
        <v>651000</v>
      </c>
      <c r="D783" s="97">
        <f t="shared" si="174"/>
        <v>0</v>
      </c>
      <c r="E783" s="97">
        <v>0</v>
      </c>
      <c r="F783" s="97">
        <v>0</v>
      </c>
      <c r="G783" s="97">
        <v>0</v>
      </c>
      <c r="H783" s="97">
        <v>0</v>
      </c>
      <c r="I783" s="97">
        <v>0</v>
      </c>
      <c r="J783" s="98">
        <v>0</v>
      </c>
      <c r="K783" s="99">
        <v>0</v>
      </c>
      <c r="L783" s="99">
        <v>0</v>
      </c>
      <c r="M783" s="99">
        <v>0</v>
      </c>
      <c r="N783" s="99">
        <v>651000</v>
      </c>
      <c r="O783" s="99">
        <v>0</v>
      </c>
      <c r="P783" s="99">
        <v>0</v>
      </c>
      <c r="Q783" s="99">
        <v>0</v>
      </c>
      <c r="R783" s="99">
        <v>0</v>
      </c>
      <c r="S783" s="99">
        <v>0</v>
      </c>
      <c r="T783" s="99">
        <v>0</v>
      </c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  <c r="CK783" s="23"/>
      <c r="CL783" s="23"/>
      <c r="CM783" s="23"/>
      <c r="CN783" s="23"/>
      <c r="CO783" s="23"/>
      <c r="CP783" s="23"/>
      <c r="CQ783" s="23"/>
      <c r="CR783" s="23"/>
      <c r="CS783" s="23"/>
      <c r="CT783" s="23"/>
      <c r="CU783" s="23"/>
      <c r="CV783" s="23"/>
      <c r="CW783" s="23"/>
      <c r="CX783" s="23"/>
      <c r="CY783" s="23"/>
      <c r="CZ783" s="23"/>
      <c r="DA783" s="23"/>
      <c r="DB783" s="23"/>
      <c r="DC783" s="23"/>
      <c r="DD783" s="23"/>
      <c r="DE783" s="23"/>
      <c r="DF783" s="23"/>
      <c r="DG783" s="23"/>
      <c r="DH783" s="23"/>
      <c r="DI783" s="23"/>
      <c r="DJ783" s="23"/>
      <c r="DK783" s="23"/>
      <c r="DL783" s="23"/>
      <c r="DM783" s="23"/>
      <c r="DN783" s="23"/>
      <c r="DO783" s="23"/>
      <c r="DP783" s="23"/>
      <c r="DQ783" s="23"/>
      <c r="DR783" s="23"/>
      <c r="DS783" s="23"/>
      <c r="DT783" s="23"/>
      <c r="DU783" s="23"/>
      <c r="DV783" s="23"/>
      <c r="DW783" s="23"/>
      <c r="DX783" s="23"/>
      <c r="DY783" s="23"/>
      <c r="DZ783" s="23"/>
      <c r="EA783" s="23"/>
      <c r="EB783" s="23"/>
      <c r="EC783" s="23"/>
      <c r="ED783" s="23"/>
      <c r="EE783" s="23"/>
      <c r="EF783" s="23"/>
      <c r="EG783" s="23"/>
      <c r="EH783" s="23"/>
      <c r="EI783" s="23"/>
      <c r="EJ783" s="23"/>
      <c r="EK783" s="23"/>
      <c r="EL783" s="23"/>
      <c r="EM783" s="23"/>
      <c r="EN783" s="23"/>
      <c r="EO783" s="23"/>
      <c r="EP783" s="23"/>
      <c r="EQ783" s="23"/>
      <c r="ER783" s="23"/>
      <c r="ES783" s="23"/>
      <c r="ET783" s="23"/>
      <c r="EU783" s="23"/>
      <c r="EV783" s="23"/>
      <c r="EW783" s="23"/>
      <c r="EX783" s="23"/>
      <c r="EY783" s="23"/>
      <c r="EZ783" s="23"/>
      <c r="FA783" s="23"/>
      <c r="FB783" s="23"/>
      <c r="FC783" s="23"/>
      <c r="FD783" s="23"/>
      <c r="FE783" s="23"/>
      <c r="FF783" s="23"/>
      <c r="FG783" s="23"/>
      <c r="FH783" s="23"/>
      <c r="FI783" s="23"/>
      <c r="FJ783" s="23"/>
      <c r="FK783" s="23"/>
      <c r="FL783" s="23"/>
      <c r="FM783" s="23"/>
      <c r="FN783" s="23"/>
      <c r="FO783" s="23"/>
      <c r="FP783" s="23"/>
      <c r="FQ783" s="23"/>
      <c r="FR783" s="23"/>
      <c r="FS783" s="23"/>
      <c r="FT783" s="23"/>
      <c r="FU783" s="23"/>
      <c r="FV783" s="23"/>
      <c r="FW783" s="23"/>
      <c r="FX783" s="23"/>
      <c r="FY783" s="23"/>
      <c r="FZ783" s="23"/>
      <c r="GA783" s="23"/>
      <c r="GB783" s="23"/>
      <c r="GC783" s="23"/>
      <c r="GD783" s="23"/>
      <c r="GE783" s="23"/>
      <c r="GF783" s="23"/>
      <c r="GG783" s="23"/>
      <c r="GH783" s="23"/>
      <c r="GI783" s="23"/>
      <c r="GJ783" s="23"/>
      <c r="GK783" s="23"/>
      <c r="GL783" s="23"/>
      <c r="GM783" s="23"/>
      <c r="GN783" s="23"/>
      <c r="GO783" s="23"/>
      <c r="GP783" s="23"/>
      <c r="GQ783" s="23"/>
      <c r="GR783" s="23"/>
      <c r="GS783" s="23"/>
      <c r="GT783" s="23"/>
      <c r="GU783" s="23"/>
      <c r="GV783" s="23"/>
      <c r="GW783" s="23"/>
      <c r="GX783" s="23"/>
      <c r="GY783" s="23"/>
      <c r="GZ783" s="23"/>
      <c r="HA783" s="23"/>
      <c r="HB783" s="23"/>
      <c r="HC783" s="23"/>
      <c r="HD783" s="23"/>
      <c r="HE783" s="23"/>
      <c r="HF783" s="23"/>
    </row>
    <row r="784" spans="1:214" s="2" customFormat="1" ht="22.5" customHeight="1" x14ac:dyDescent="0.25">
      <c r="A784" s="73" t="s">
        <v>434</v>
      </c>
      <c r="B784" s="73"/>
      <c r="C784" s="47">
        <f>C785</f>
        <v>4739874</v>
      </c>
      <c r="D784" s="47">
        <f t="shared" ref="D784:T784" si="175">D785</f>
        <v>307820.40000000002</v>
      </c>
      <c r="E784" s="47">
        <f t="shared" si="175"/>
        <v>0</v>
      </c>
      <c r="F784" s="47">
        <f t="shared" si="175"/>
        <v>0</v>
      </c>
      <c r="G784" s="47">
        <f t="shared" si="175"/>
        <v>0</v>
      </c>
      <c r="H784" s="47">
        <f t="shared" si="175"/>
        <v>95870.399999999994</v>
      </c>
      <c r="I784" s="47">
        <f t="shared" si="175"/>
        <v>211950</v>
      </c>
      <c r="J784" s="48">
        <f t="shared" si="175"/>
        <v>0</v>
      </c>
      <c r="K784" s="47">
        <f t="shared" si="175"/>
        <v>0</v>
      </c>
      <c r="L784" s="47">
        <f t="shared" si="175"/>
        <v>4432053.5999999996</v>
      </c>
      <c r="M784" s="47">
        <f t="shared" si="175"/>
        <v>0</v>
      </c>
      <c r="N784" s="47">
        <f t="shared" si="175"/>
        <v>0</v>
      </c>
      <c r="O784" s="47">
        <f t="shared" si="175"/>
        <v>0</v>
      </c>
      <c r="P784" s="47">
        <f t="shared" si="175"/>
        <v>0</v>
      </c>
      <c r="Q784" s="47">
        <f t="shared" si="175"/>
        <v>0</v>
      </c>
      <c r="R784" s="47">
        <f t="shared" si="175"/>
        <v>0</v>
      </c>
      <c r="S784" s="47">
        <f t="shared" si="175"/>
        <v>0</v>
      </c>
      <c r="T784" s="47">
        <f t="shared" si="175"/>
        <v>0</v>
      </c>
    </row>
    <row r="785" spans="1:20" ht="22.5" customHeight="1" x14ac:dyDescent="0.25">
      <c r="A785" s="74">
        <v>1</v>
      </c>
      <c r="B785" s="50" t="s">
        <v>435</v>
      </c>
      <c r="C785" s="51">
        <f t="shared" si="166"/>
        <v>4739874</v>
      </c>
      <c r="D785" s="51">
        <f t="shared" si="159"/>
        <v>307820.40000000002</v>
      </c>
      <c r="E785" s="51">
        <v>0</v>
      </c>
      <c r="F785" s="51">
        <v>0</v>
      </c>
      <c r="G785" s="51">
        <v>0</v>
      </c>
      <c r="H785" s="51">
        <v>95870.399999999994</v>
      </c>
      <c r="I785" s="51">
        <v>211950</v>
      </c>
      <c r="J785" s="52">
        <v>0</v>
      </c>
      <c r="K785" s="51">
        <v>0</v>
      </c>
      <c r="L785" s="51">
        <v>4432053.5999999996</v>
      </c>
      <c r="M785" s="51">
        <v>0</v>
      </c>
      <c r="N785" s="51">
        <v>0</v>
      </c>
      <c r="O785" s="51">
        <v>0</v>
      </c>
      <c r="P785" s="51">
        <v>0</v>
      </c>
      <c r="Q785" s="51">
        <v>0</v>
      </c>
      <c r="R785" s="51">
        <v>0</v>
      </c>
      <c r="S785" s="51">
        <v>0</v>
      </c>
      <c r="T785" s="51">
        <v>0</v>
      </c>
    </row>
    <row r="786" spans="1:20" s="2" customFormat="1" ht="22.5" customHeight="1" x14ac:dyDescent="0.25">
      <c r="A786" s="73" t="s">
        <v>437</v>
      </c>
      <c r="B786" s="73"/>
      <c r="C786" s="47">
        <f>C787+C791+C801+C795+C803+C805</f>
        <v>29434354.119999997</v>
      </c>
      <c r="D786" s="47">
        <f t="shared" ref="D786:T786" si="176">D787+D791+D801+D795+D803+D805</f>
        <v>7916512.1000000006</v>
      </c>
      <c r="E786" s="47">
        <f t="shared" si="176"/>
        <v>0</v>
      </c>
      <c r="F786" s="47">
        <f t="shared" si="176"/>
        <v>5868668.9000000004</v>
      </c>
      <c r="G786" s="47">
        <f t="shared" si="176"/>
        <v>0</v>
      </c>
      <c r="H786" s="47">
        <f t="shared" si="176"/>
        <v>1102250.3999999999</v>
      </c>
      <c r="I786" s="47">
        <f t="shared" si="176"/>
        <v>945592.8</v>
      </c>
      <c r="J786" s="48">
        <f t="shared" si="176"/>
        <v>0</v>
      </c>
      <c r="K786" s="47">
        <f t="shared" si="176"/>
        <v>0</v>
      </c>
      <c r="L786" s="47">
        <f t="shared" si="176"/>
        <v>10013894.859999999</v>
      </c>
      <c r="M786" s="47">
        <f t="shared" si="176"/>
        <v>0</v>
      </c>
      <c r="N786" s="47">
        <f t="shared" si="176"/>
        <v>3479729.92</v>
      </c>
      <c r="O786" s="47">
        <f t="shared" si="176"/>
        <v>0</v>
      </c>
      <c r="P786" s="47">
        <f t="shared" si="176"/>
        <v>1244739.29</v>
      </c>
      <c r="Q786" s="47">
        <f t="shared" si="176"/>
        <v>0</v>
      </c>
      <c r="R786" s="47">
        <f t="shared" si="176"/>
        <v>0</v>
      </c>
      <c r="S786" s="47">
        <f t="shared" si="176"/>
        <v>6779477.9500000002</v>
      </c>
      <c r="T786" s="47">
        <f t="shared" si="176"/>
        <v>0</v>
      </c>
    </row>
    <row r="787" spans="1:20" s="2" customFormat="1" ht="22.5" customHeight="1" x14ac:dyDescent="0.25">
      <c r="A787" s="73" t="s">
        <v>438</v>
      </c>
      <c r="B787" s="73"/>
      <c r="C787" s="47">
        <f>SUM(C788:C790)</f>
        <v>9924819.0700000003</v>
      </c>
      <c r="D787" s="47">
        <f t="shared" ref="D787:T787" si="177">SUM(D788:D790)</f>
        <v>1168745.74</v>
      </c>
      <c r="E787" s="47">
        <f t="shared" si="177"/>
        <v>0</v>
      </c>
      <c r="F787" s="47">
        <f t="shared" si="177"/>
        <v>1168745.74</v>
      </c>
      <c r="G787" s="47">
        <f t="shared" si="177"/>
        <v>0</v>
      </c>
      <c r="H787" s="47">
        <f t="shared" si="177"/>
        <v>0</v>
      </c>
      <c r="I787" s="47">
        <f t="shared" si="177"/>
        <v>0</v>
      </c>
      <c r="J787" s="48">
        <f t="shared" si="177"/>
        <v>0</v>
      </c>
      <c r="K787" s="47">
        <f t="shared" si="177"/>
        <v>0</v>
      </c>
      <c r="L787" s="47">
        <f t="shared" si="177"/>
        <v>8342893.0999999996</v>
      </c>
      <c r="M787" s="47">
        <f t="shared" si="177"/>
        <v>0</v>
      </c>
      <c r="N787" s="47">
        <f t="shared" si="177"/>
        <v>0</v>
      </c>
      <c r="O787" s="47">
        <f t="shared" si="177"/>
        <v>0</v>
      </c>
      <c r="P787" s="47">
        <f t="shared" si="177"/>
        <v>413180.23</v>
      </c>
      <c r="Q787" s="47">
        <f t="shared" si="177"/>
        <v>0</v>
      </c>
      <c r="R787" s="47">
        <f t="shared" si="177"/>
        <v>0</v>
      </c>
      <c r="S787" s="47">
        <f t="shared" si="177"/>
        <v>0</v>
      </c>
      <c r="T787" s="47">
        <f t="shared" si="177"/>
        <v>0</v>
      </c>
    </row>
    <row r="788" spans="1:20" s="7" customFormat="1" ht="22.5" customHeight="1" x14ac:dyDescent="0.25">
      <c r="A788" s="74">
        <v>1</v>
      </c>
      <c r="B788" s="100" t="s">
        <v>660</v>
      </c>
      <c r="C788" s="51">
        <f t="shared" si="166"/>
        <v>1168745.74</v>
      </c>
      <c r="D788" s="51">
        <f>SUM(E788:I788)</f>
        <v>1168745.74</v>
      </c>
      <c r="E788" s="51">
        <v>0</v>
      </c>
      <c r="F788" s="51">
        <v>1168745.74</v>
      </c>
      <c r="G788" s="51">
        <v>0</v>
      </c>
      <c r="H788" s="51">
        <v>0</v>
      </c>
      <c r="I788" s="51">
        <v>0</v>
      </c>
      <c r="J788" s="52">
        <v>0</v>
      </c>
      <c r="K788" s="51">
        <v>0</v>
      </c>
      <c r="L788" s="51">
        <v>0</v>
      </c>
      <c r="M788" s="51">
        <v>0</v>
      </c>
      <c r="N788" s="51">
        <v>0</v>
      </c>
      <c r="O788" s="51">
        <v>0</v>
      </c>
      <c r="P788" s="51">
        <v>0</v>
      </c>
      <c r="Q788" s="51">
        <v>0</v>
      </c>
      <c r="R788" s="51">
        <v>0</v>
      </c>
      <c r="S788" s="51">
        <v>0</v>
      </c>
      <c r="T788" s="51">
        <v>0</v>
      </c>
    </row>
    <row r="789" spans="1:20" ht="22.5" customHeight="1" x14ac:dyDescent="0.25">
      <c r="A789" s="74">
        <v>2</v>
      </c>
      <c r="B789" s="100" t="s">
        <v>1411</v>
      </c>
      <c r="C789" s="51">
        <f t="shared" si="166"/>
        <v>2903939.75</v>
      </c>
      <c r="D789" s="51">
        <f t="shared" si="159"/>
        <v>0</v>
      </c>
      <c r="E789" s="51">
        <v>0</v>
      </c>
      <c r="F789" s="51">
        <v>0</v>
      </c>
      <c r="G789" s="51">
        <v>0</v>
      </c>
      <c r="H789" s="51">
        <v>0</v>
      </c>
      <c r="I789" s="51">
        <v>0</v>
      </c>
      <c r="J789" s="52">
        <v>0</v>
      </c>
      <c r="K789" s="51">
        <v>0</v>
      </c>
      <c r="L789" s="51">
        <v>2760300.96</v>
      </c>
      <c r="M789" s="51">
        <v>0</v>
      </c>
      <c r="N789" s="51">
        <v>0</v>
      </c>
      <c r="O789" s="51">
        <v>0</v>
      </c>
      <c r="P789" s="51">
        <v>143638.79</v>
      </c>
      <c r="Q789" s="51">
        <v>0</v>
      </c>
      <c r="R789" s="51">
        <v>0</v>
      </c>
      <c r="S789" s="51">
        <v>0</v>
      </c>
      <c r="T789" s="51">
        <v>0</v>
      </c>
    </row>
    <row r="790" spans="1:20" ht="22.5" customHeight="1" x14ac:dyDescent="0.25">
      <c r="A790" s="74">
        <v>3</v>
      </c>
      <c r="B790" s="100" t="s">
        <v>1412</v>
      </c>
      <c r="C790" s="51">
        <f t="shared" si="166"/>
        <v>5852133.5800000001</v>
      </c>
      <c r="D790" s="51">
        <f t="shared" si="159"/>
        <v>0</v>
      </c>
      <c r="E790" s="51">
        <v>0</v>
      </c>
      <c r="F790" s="51">
        <v>0</v>
      </c>
      <c r="G790" s="51">
        <v>0</v>
      </c>
      <c r="H790" s="51">
        <v>0</v>
      </c>
      <c r="I790" s="51">
        <v>0</v>
      </c>
      <c r="J790" s="52">
        <v>0</v>
      </c>
      <c r="K790" s="51">
        <v>0</v>
      </c>
      <c r="L790" s="51">
        <v>5582592.1399999997</v>
      </c>
      <c r="M790" s="51">
        <v>0</v>
      </c>
      <c r="N790" s="51">
        <v>0</v>
      </c>
      <c r="O790" s="51">
        <v>0</v>
      </c>
      <c r="P790" s="51">
        <v>269541.44</v>
      </c>
      <c r="Q790" s="51">
        <v>0</v>
      </c>
      <c r="R790" s="51">
        <v>0</v>
      </c>
      <c r="S790" s="51">
        <v>0</v>
      </c>
      <c r="T790" s="51">
        <v>0</v>
      </c>
    </row>
    <row r="791" spans="1:20" s="2" customFormat="1" ht="29.25" customHeight="1" x14ac:dyDescent="0.25">
      <c r="A791" s="73" t="s">
        <v>442</v>
      </c>
      <c r="B791" s="73"/>
      <c r="C791" s="47">
        <f>SUM(C792:C794)</f>
        <v>13951504.890000001</v>
      </c>
      <c r="D791" s="47">
        <f t="shared" ref="D791:T791" si="178">SUM(D792:D794)</f>
        <v>2221945.2000000002</v>
      </c>
      <c r="E791" s="47">
        <f t="shared" si="178"/>
        <v>0</v>
      </c>
      <c r="F791" s="47">
        <f t="shared" si="178"/>
        <v>174102</v>
      </c>
      <c r="G791" s="47">
        <f t="shared" si="178"/>
        <v>0</v>
      </c>
      <c r="H791" s="47">
        <f t="shared" si="178"/>
        <v>1102250.3999999999</v>
      </c>
      <c r="I791" s="47">
        <f t="shared" si="178"/>
        <v>945592.8</v>
      </c>
      <c r="J791" s="48">
        <f t="shared" si="178"/>
        <v>0</v>
      </c>
      <c r="K791" s="47">
        <f t="shared" si="178"/>
        <v>0</v>
      </c>
      <c r="L791" s="47">
        <f t="shared" si="178"/>
        <v>1061704.8</v>
      </c>
      <c r="M791" s="47">
        <f t="shared" si="178"/>
        <v>0</v>
      </c>
      <c r="N791" s="47">
        <f t="shared" si="178"/>
        <v>3479729.92</v>
      </c>
      <c r="O791" s="47">
        <f t="shared" si="178"/>
        <v>0</v>
      </c>
      <c r="P791" s="47">
        <f t="shared" si="178"/>
        <v>408647.02</v>
      </c>
      <c r="Q791" s="47">
        <f t="shared" si="178"/>
        <v>0</v>
      </c>
      <c r="R791" s="47">
        <f t="shared" si="178"/>
        <v>0</v>
      </c>
      <c r="S791" s="47">
        <f t="shared" si="178"/>
        <v>6779477.9500000002</v>
      </c>
      <c r="T791" s="47">
        <f t="shared" si="178"/>
        <v>0</v>
      </c>
    </row>
    <row r="792" spans="1:20" ht="22.5" customHeight="1" x14ac:dyDescent="0.25">
      <c r="A792" s="74">
        <v>1</v>
      </c>
      <c r="B792" s="50" t="s">
        <v>1413</v>
      </c>
      <c r="C792" s="51">
        <f t="shared" si="166"/>
        <v>10667854.890000001</v>
      </c>
      <c r="D792" s="51">
        <f t="shared" si="159"/>
        <v>0</v>
      </c>
      <c r="E792" s="51">
        <v>0</v>
      </c>
      <c r="F792" s="51">
        <v>0</v>
      </c>
      <c r="G792" s="51">
        <v>0</v>
      </c>
      <c r="H792" s="51">
        <v>0</v>
      </c>
      <c r="I792" s="51">
        <v>0</v>
      </c>
      <c r="J792" s="52">
        <v>0</v>
      </c>
      <c r="K792" s="51">
        <v>0</v>
      </c>
      <c r="L792" s="51">
        <v>0</v>
      </c>
      <c r="M792" s="51">
        <v>0</v>
      </c>
      <c r="N792" s="51">
        <v>3479729.92</v>
      </c>
      <c r="O792" s="51">
        <v>0</v>
      </c>
      <c r="P792" s="51">
        <v>408647.02</v>
      </c>
      <c r="Q792" s="51">
        <v>0</v>
      </c>
      <c r="R792" s="51">
        <v>0</v>
      </c>
      <c r="S792" s="51">
        <v>6779477.9500000002</v>
      </c>
      <c r="T792" s="51">
        <v>0</v>
      </c>
    </row>
    <row r="793" spans="1:20" s="7" customFormat="1" ht="22.5" customHeight="1" x14ac:dyDescent="0.25">
      <c r="A793" s="74">
        <v>2</v>
      </c>
      <c r="B793" s="50" t="s">
        <v>447</v>
      </c>
      <c r="C793" s="51">
        <f t="shared" si="166"/>
        <v>1198023.6000000001</v>
      </c>
      <c r="D793" s="51">
        <f t="shared" si="159"/>
        <v>1198023.6000000001</v>
      </c>
      <c r="E793" s="51">
        <v>0</v>
      </c>
      <c r="F793" s="51">
        <v>174102</v>
      </c>
      <c r="G793" s="51">
        <v>0</v>
      </c>
      <c r="H793" s="51">
        <v>551125.19999999995</v>
      </c>
      <c r="I793" s="51">
        <v>472796.4</v>
      </c>
      <c r="J793" s="52">
        <v>0</v>
      </c>
      <c r="K793" s="51">
        <v>0</v>
      </c>
      <c r="L793" s="51">
        <v>0</v>
      </c>
      <c r="M793" s="51">
        <v>0</v>
      </c>
      <c r="N793" s="51">
        <v>0</v>
      </c>
      <c r="O793" s="51">
        <v>0</v>
      </c>
      <c r="P793" s="51">
        <v>0</v>
      </c>
      <c r="Q793" s="51">
        <v>0</v>
      </c>
      <c r="R793" s="51">
        <v>0</v>
      </c>
      <c r="S793" s="51">
        <v>0</v>
      </c>
      <c r="T793" s="51">
        <v>0</v>
      </c>
    </row>
    <row r="794" spans="1:20" ht="22.5" customHeight="1" x14ac:dyDescent="0.25">
      <c r="A794" s="74">
        <v>3</v>
      </c>
      <c r="B794" s="50" t="s">
        <v>1414</v>
      </c>
      <c r="C794" s="51">
        <f t="shared" si="166"/>
        <v>2085626.4</v>
      </c>
      <c r="D794" s="51">
        <f t="shared" si="159"/>
        <v>1023921.6</v>
      </c>
      <c r="E794" s="51">
        <v>0</v>
      </c>
      <c r="F794" s="51">
        <v>0</v>
      </c>
      <c r="G794" s="51">
        <v>0</v>
      </c>
      <c r="H794" s="51">
        <v>551125.19999999995</v>
      </c>
      <c r="I794" s="51">
        <v>472796.4</v>
      </c>
      <c r="J794" s="52">
        <v>0</v>
      </c>
      <c r="K794" s="51">
        <v>0</v>
      </c>
      <c r="L794" s="51">
        <v>1061704.8</v>
      </c>
      <c r="M794" s="51">
        <v>0</v>
      </c>
      <c r="N794" s="51">
        <v>0</v>
      </c>
      <c r="O794" s="51">
        <v>0</v>
      </c>
      <c r="P794" s="51">
        <v>0</v>
      </c>
      <c r="Q794" s="51">
        <v>0</v>
      </c>
      <c r="R794" s="51">
        <v>0</v>
      </c>
      <c r="S794" s="51">
        <v>0</v>
      </c>
      <c r="T794" s="51">
        <v>0</v>
      </c>
    </row>
    <row r="795" spans="1:20" s="31" customFormat="1" ht="22.5" customHeight="1" x14ac:dyDescent="0.25">
      <c r="A795" s="73" t="s">
        <v>1101</v>
      </c>
      <c r="B795" s="73"/>
      <c r="C795" s="47">
        <f>SUM(C796:C800)</f>
        <v>3827842.92</v>
      </c>
      <c r="D795" s="47">
        <f t="shared" ref="D795:T795" si="179">SUM(D796:D800)</f>
        <v>3218545.96</v>
      </c>
      <c r="E795" s="47">
        <f t="shared" si="179"/>
        <v>0</v>
      </c>
      <c r="F795" s="47">
        <f t="shared" si="179"/>
        <v>3218545.96</v>
      </c>
      <c r="G795" s="47">
        <f t="shared" si="179"/>
        <v>0</v>
      </c>
      <c r="H795" s="47">
        <f t="shared" si="179"/>
        <v>0</v>
      </c>
      <c r="I795" s="47">
        <f t="shared" si="179"/>
        <v>0</v>
      </c>
      <c r="J795" s="48">
        <f t="shared" si="179"/>
        <v>0</v>
      </c>
      <c r="K795" s="47">
        <f t="shared" si="179"/>
        <v>0</v>
      </c>
      <c r="L795" s="47">
        <f t="shared" si="179"/>
        <v>609296.96</v>
      </c>
      <c r="M795" s="47">
        <f t="shared" si="179"/>
        <v>0</v>
      </c>
      <c r="N795" s="47">
        <f t="shared" si="179"/>
        <v>0</v>
      </c>
      <c r="O795" s="47">
        <f t="shared" si="179"/>
        <v>0</v>
      </c>
      <c r="P795" s="47">
        <f t="shared" si="179"/>
        <v>0</v>
      </c>
      <c r="Q795" s="47">
        <f t="shared" si="179"/>
        <v>0</v>
      </c>
      <c r="R795" s="47">
        <f t="shared" si="179"/>
        <v>0</v>
      </c>
      <c r="S795" s="47">
        <f t="shared" si="179"/>
        <v>0</v>
      </c>
      <c r="T795" s="47">
        <f t="shared" si="179"/>
        <v>0</v>
      </c>
    </row>
    <row r="796" spans="1:20" s="21" customFormat="1" ht="22.5" customHeight="1" x14ac:dyDescent="0.25">
      <c r="A796" s="74">
        <v>1</v>
      </c>
      <c r="B796" s="50" t="s">
        <v>1102</v>
      </c>
      <c r="C796" s="51">
        <f t="shared" ref="C796:C797" si="180">D796+K796+L796+M796+N796+O796+P796+Q796+R796+S796+T796</f>
        <v>467632.91</v>
      </c>
      <c r="D796" s="51">
        <f t="shared" ref="D796:D797" si="181">SUM(E796:I796)</f>
        <v>467632.91</v>
      </c>
      <c r="E796" s="51">
        <v>0</v>
      </c>
      <c r="F796" s="51">
        <v>467632.91</v>
      </c>
      <c r="G796" s="51">
        <v>0</v>
      </c>
      <c r="H796" s="51">
        <v>0</v>
      </c>
      <c r="I796" s="51">
        <v>0</v>
      </c>
      <c r="J796" s="52">
        <v>0</v>
      </c>
      <c r="K796" s="51">
        <v>0</v>
      </c>
      <c r="L796" s="51">
        <v>0</v>
      </c>
      <c r="M796" s="51">
        <v>0</v>
      </c>
      <c r="N796" s="51">
        <v>0</v>
      </c>
      <c r="O796" s="51">
        <v>0</v>
      </c>
      <c r="P796" s="51">
        <v>0</v>
      </c>
      <c r="Q796" s="51">
        <v>0</v>
      </c>
      <c r="R796" s="51">
        <v>0</v>
      </c>
      <c r="S796" s="51">
        <v>0</v>
      </c>
      <c r="T796" s="51">
        <v>0</v>
      </c>
    </row>
    <row r="797" spans="1:20" s="21" customFormat="1" ht="22.5" customHeight="1" x14ac:dyDescent="0.25">
      <c r="A797" s="74">
        <v>2</v>
      </c>
      <c r="B797" s="50" t="s">
        <v>1103</v>
      </c>
      <c r="C797" s="51">
        <f t="shared" si="180"/>
        <v>988538.27</v>
      </c>
      <c r="D797" s="51">
        <f t="shared" si="181"/>
        <v>988538.27</v>
      </c>
      <c r="E797" s="51">
        <v>0</v>
      </c>
      <c r="F797" s="51">
        <v>988538.27</v>
      </c>
      <c r="G797" s="51">
        <v>0</v>
      </c>
      <c r="H797" s="51">
        <v>0</v>
      </c>
      <c r="I797" s="51">
        <v>0</v>
      </c>
      <c r="J797" s="52">
        <v>0</v>
      </c>
      <c r="K797" s="51">
        <v>0</v>
      </c>
      <c r="L797" s="51">
        <v>0</v>
      </c>
      <c r="M797" s="51">
        <v>0</v>
      </c>
      <c r="N797" s="51">
        <v>0</v>
      </c>
      <c r="O797" s="51">
        <v>0</v>
      </c>
      <c r="P797" s="51">
        <v>0</v>
      </c>
      <c r="Q797" s="51">
        <v>0</v>
      </c>
      <c r="R797" s="51">
        <v>0</v>
      </c>
      <c r="S797" s="51">
        <v>0</v>
      </c>
      <c r="T797" s="51">
        <v>0</v>
      </c>
    </row>
    <row r="798" spans="1:20" s="21" customFormat="1" ht="22.5" customHeight="1" x14ac:dyDescent="0.25">
      <c r="A798" s="74">
        <v>3</v>
      </c>
      <c r="B798" s="50" t="s">
        <v>1104</v>
      </c>
      <c r="C798" s="51">
        <f t="shared" ref="C798:C799" si="182">D798+K798+L798+M798+N798+O798+P798+Q798+R798+S798+T798</f>
        <v>609296.96</v>
      </c>
      <c r="D798" s="51">
        <f t="shared" ref="D798:D799" si="183">SUM(E798:I798)</f>
        <v>0</v>
      </c>
      <c r="E798" s="51">
        <v>0</v>
      </c>
      <c r="F798" s="51">
        <v>0</v>
      </c>
      <c r="G798" s="51">
        <v>0</v>
      </c>
      <c r="H798" s="51">
        <v>0</v>
      </c>
      <c r="I798" s="51">
        <v>0</v>
      </c>
      <c r="J798" s="52">
        <v>0</v>
      </c>
      <c r="K798" s="51">
        <v>0</v>
      </c>
      <c r="L798" s="51">
        <v>609296.96</v>
      </c>
      <c r="M798" s="51">
        <v>0</v>
      </c>
      <c r="N798" s="51">
        <v>0</v>
      </c>
      <c r="O798" s="51">
        <v>0</v>
      </c>
      <c r="P798" s="51">
        <v>0</v>
      </c>
      <c r="Q798" s="51">
        <v>0</v>
      </c>
      <c r="R798" s="51">
        <v>0</v>
      </c>
      <c r="S798" s="51">
        <v>0</v>
      </c>
      <c r="T798" s="51">
        <v>0</v>
      </c>
    </row>
    <row r="799" spans="1:20" s="21" customFormat="1" ht="22.5" customHeight="1" x14ac:dyDescent="0.25">
      <c r="A799" s="74">
        <v>4</v>
      </c>
      <c r="B799" s="50" t="s">
        <v>1105</v>
      </c>
      <c r="C799" s="51">
        <f t="shared" si="182"/>
        <v>1070402.19</v>
      </c>
      <c r="D799" s="51">
        <f t="shared" si="183"/>
        <v>1070402.19</v>
      </c>
      <c r="E799" s="51">
        <v>0</v>
      </c>
      <c r="F799" s="51">
        <v>1070402.19</v>
      </c>
      <c r="G799" s="51">
        <v>0</v>
      </c>
      <c r="H799" s="51">
        <v>0</v>
      </c>
      <c r="I799" s="51">
        <v>0</v>
      </c>
      <c r="J799" s="52">
        <v>0</v>
      </c>
      <c r="K799" s="51">
        <v>0</v>
      </c>
      <c r="L799" s="51">
        <v>0</v>
      </c>
      <c r="M799" s="51">
        <v>0</v>
      </c>
      <c r="N799" s="51">
        <v>0</v>
      </c>
      <c r="O799" s="51">
        <v>0</v>
      </c>
      <c r="P799" s="51">
        <v>0</v>
      </c>
      <c r="Q799" s="51">
        <v>0</v>
      </c>
      <c r="R799" s="51">
        <v>0</v>
      </c>
      <c r="S799" s="51">
        <v>0</v>
      </c>
      <c r="T799" s="51">
        <v>0</v>
      </c>
    </row>
    <row r="800" spans="1:20" s="21" customFormat="1" ht="22.5" customHeight="1" x14ac:dyDescent="0.25">
      <c r="A800" s="74">
        <v>5</v>
      </c>
      <c r="B800" s="50" t="s">
        <v>1106</v>
      </c>
      <c r="C800" s="51">
        <f t="shared" ref="C800" si="184">D800+K800+L800+M800+N800+O800+P800+Q800+R800+S800+T800</f>
        <v>691972.59</v>
      </c>
      <c r="D800" s="51">
        <f t="shared" ref="D800" si="185">SUM(E800:I800)</f>
        <v>691972.59</v>
      </c>
      <c r="E800" s="51">
        <v>0</v>
      </c>
      <c r="F800" s="51">
        <v>691972.59</v>
      </c>
      <c r="G800" s="51">
        <v>0</v>
      </c>
      <c r="H800" s="51">
        <v>0</v>
      </c>
      <c r="I800" s="51">
        <v>0</v>
      </c>
      <c r="J800" s="52">
        <v>0</v>
      </c>
      <c r="K800" s="51">
        <v>0</v>
      </c>
      <c r="L800" s="51">
        <v>0</v>
      </c>
      <c r="M800" s="51">
        <v>0</v>
      </c>
      <c r="N800" s="51">
        <v>0</v>
      </c>
      <c r="O800" s="51">
        <v>0</v>
      </c>
      <c r="P800" s="51">
        <v>0</v>
      </c>
      <c r="Q800" s="51">
        <v>0</v>
      </c>
      <c r="R800" s="51">
        <v>0</v>
      </c>
      <c r="S800" s="51">
        <v>0</v>
      </c>
      <c r="T800" s="51">
        <v>0</v>
      </c>
    </row>
    <row r="801" spans="1:20" s="2" customFormat="1" ht="22.5" customHeight="1" x14ac:dyDescent="0.25">
      <c r="A801" s="73" t="s">
        <v>665</v>
      </c>
      <c r="B801" s="73"/>
      <c r="C801" s="47">
        <f>C802</f>
        <v>249725.74</v>
      </c>
      <c r="D801" s="47">
        <f t="shared" ref="D801:T801" si="186">D802</f>
        <v>0</v>
      </c>
      <c r="E801" s="47">
        <f t="shared" si="186"/>
        <v>0</v>
      </c>
      <c r="F801" s="47">
        <f t="shared" si="186"/>
        <v>0</v>
      </c>
      <c r="G801" s="47">
        <f t="shared" si="186"/>
        <v>0</v>
      </c>
      <c r="H801" s="47">
        <f t="shared" si="186"/>
        <v>0</v>
      </c>
      <c r="I801" s="47">
        <f t="shared" si="186"/>
        <v>0</v>
      </c>
      <c r="J801" s="48">
        <f t="shared" si="186"/>
        <v>0</v>
      </c>
      <c r="K801" s="47">
        <f t="shared" si="186"/>
        <v>0</v>
      </c>
      <c r="L801" s="47">
        <f t="shared" si="186"/>
        <v>0</v>
      </c>
      <c r="M801" s="47">
        <f t="shared" si="186"/>
        <v>0</v>
      </c>
      <c r="N801" s="47">
        <f t="shared" si="186"/>
        <v>0</v>
      </c>
      <c r="O801" s="47">
        <f t="shared" si="186"/>
        <v>0</v>
      </c>
      <c r="P801" s="47">
        <f t="shared" si="186"/>
        <v>249725.74</v>
      </c>
      <c r="Q801" s="47">
        <f t="shared" si="186"/>
        <v>0</v>
      </c>
      <c r="R801" s="47">
        <f t="shared" si="186"/>
        <v>0</v>
      </c>
      <c r="S801" s="47">
        <f t="shared" si="186"/>
        <v>0</v>
      </c>
      <c r="T801" s="47">
        <f t="shared" si="186"/>
        <v>0</v>
      </c>
    </row>
    <row r="802" spans="1:20" ht="22.5" customHeight="1" x14ac:dyDescent="0.25">
      <c r="A802" s="74">
        <v>1</v>
      </c>
      <c r="B802" s="50" t="s">
        <v>1415</v>
      </c>
      <c r="C802" s="51">
        <f t="shared" si="166"/>
        <v>249725.74</v>
      </c>
      <c r="D802" s="51">
        <f t="shared" si="159"/>
        <v>0</v>
      </c>
      <c r="E802" s="51">
        <v>0</v>
      </c>
      <c r="F802" s="51">
        <v>0</v>
      </c>
      <c r="G802" s="51">
        <v>0</v>
      </c>
      <c r="H802" s="51">
        <v>0</v>
      </c>
      <c r="I802" s="51">
        <v>0</v>
      </c>
      <c r="J802" s="52">
        <v>0</v>
      </c>
      <c r="K802" s="51">
        <v>0</v>
      </c>
      <c r="L802" s="51">
        <v>0</v>
      </c>
      <c r="M802" s="51">
        <v>0</v>
      </c>
      <c r="N802" s="51">
        <v>0</v>
      </c>
      <c r="O802" s="51">
        <v>0</v>
      </c>
      <c r="P802" s="51">
        <v>249725.74</v>
      </c>
      <c r="Q802" s="51">
        <v>0</v>
      </c>
      <c r="R802" s="51">
        <v>0</v>
      </c>
      <c r="S802" s="51">
        <v>0</v>
      </c>
      <c r="T802" s="51">
        <v>0</v>
      </c>
    </row>
    <row r="803" spans="1:20" s="2" customFormat="1" ht="22.5" customHeight="1" x14ac:dyDescent="0.25">
      <c r="A803" s="73" t="s">
        <v>667</v>
      </c>
      <c r="B803" s="73"/>
      <c r="C803" s="47">
        <f>C804</f>
        <v>1307275.2</v>
      </c>
      <c r="D803" s="47">
        <f t="shared" ref="D803:T805" si="187">D804</f>
        <v>1307275.2</v>
      </c>
      <c r="E803" s="47">
        <f t="shared" si="187"/>
        <v>0</v>
      </c>
      <c r="F803" s="47">
        <f t="shared" si="187"/>
        <v>1307275.2</v>
      </c>
      <c r="G803" s="47">
        <f t="shared" si="187"/>
        <v>0</v>
      </c>
      <c r="H803" s="47">
        <f t="shared" si="187"/>
        <v>0</v>
      </c>
      <c r="I803" s="47">
        <f t="shared" si="187"/>
        <v>0</v>
      </c>
      <c r="J803" s="48">
        <f t="shared" si="187"/>
        <v>0</v>
      </c>
      <c r="K803" s="47">
        <f t="shared" si="187"/>
        <v>0</v>
      </c>
      <c r="L803" s="47">
        <f t="shared" si="187"/>
        <v>0</v>
      </c>
      <c r="M803" s="47">
        <f t="shared" si="187"/>
        <v>0</v>
      </c>
      <c r="N803" s="47">
        <f t="shared" si="187"/>
        <v>0</v>
      </c>
      <c r="O803" s="47">
        <f t="shared" si="187"/>
        <v>0</v>
      </c>
      <c r="P803" s="47">
        <f t="shared" si="187"/>
        <v>0</v>
      </c>
      <c r="Q803" s="47">
        <f t="shared" si="187"/>
        <v>0</v>
      </c>
      <c r="R803" s="47">
        <f t="shared" si="187"/>
        <v>0</v>
      </c>
      <c r="S803" s="47">
        <f t="shared" si="187"/>
        <v>0</v>
      </c>
      <c r="T803" s="47">
        <f t="shared" si="187"/>
        <v>0</v>
      </c>
    </row>
    <row r="804" spans="1:20" s="12" customFormat="1" ht="22.5" customHeight="1" x14ac:dyDescent="0.25">
      <c r="A804" s="74">
        <v>1</v>
      </c>
      <c r="B804" s="50" t="s">
        <v>668</v>
      </c>
      <c r="C804" s="51">
        <f t="shared" ref="C804" si="188">D804+K804+L804+M804+N804+O804+P804+Q804+R804+S804+T804</f>
        <v>1307275.2</v>
      </c>
      <c r="D804" s="51">
        <f t="shared" ref="D804" si="189">SUM(E804:I804)</f>
        <v>1307275.2</v>
      </c>
      <c r="E804" s="51">
        <v>0</v>
      </c>
      <c r="F804" s="51">
        <v>1307275.2</v>
      </c>
      <c r="G804" s="51">
        <v>0</v>
      </c>
      <c r="H804" s="51">
        <v>0</v>
      </c>
      <c r="I804" s="51">
        <v>0</v>
      </c>
      <c r="J804" s="52">
        <v>0</v>
      </c>
      <c r="K804" s="51">
        <v>0</v>
      </c>
      <c r="L804" s="51">
        <v>0</v>
      </c>
      <c r="M804" s="51">
        <v>0</v>
      </c>
      <c r="N804" s="51">
        <v>0</v>
      </c>
      <c r="O804" s="51">
        <v>0</v>
      </c>
      <c r="P804" s="51">
        <v>0</v>
      </c>
      <c r="Q804" s="51">
        <v>0</v>
      </c>
      <c r="R804" s="51">
        <v>0</v>
      </c>
      <c r="S804" s="51">
        <v>0</v>
      </c>
      <c r="T804" s="51">
        <v>0</v>
      </c>
    </row>
    <row r="805" spans="1:20" s="31" customFormat="1" ht="22.5" customHeight="1" x14ac:dyDescent="0.25">
      <c r="A805" s="73" t="s">
        <v>450</v>
      </c>
      <c r="B805" s="73"/>
      <c r="C805" s="47">
        <f>C806</f>
        <v>173186.3</v>
      </c>
      <c r="D805" s="47">
        <f t="shared" si="187"/>
        <v>0</v>
      </c>
      <c r="E805" s="47">
        <f t="shared" si="187"/>
        <v>0</v>
      </c>
      <c r="F805" s="47">
        <f t="shared" si="187"/>
        <v>0</v>
      </c>
      <c r="G805" s="47">
        <f t="shared" si="187"/>
        <v>0</v>
      </c>
      <c r="H805" s="47">
        <f t="shared" si="187"/>
        <v>0</v>
      </c>
      <c r="I805" s="47">
        <f t="shared" si="187"/>
        <v>0</v>
      </c>
      <c r="J805" s="48">
        <f t="shared" si="187"/>
        <v>0</v>
      </c>
      <c r="K805" s="47">
        <f t="shared" si="187"/>
        <v>0</v>
      </c>
      <c r="L805" s="47">
        <f t="shared" si="187"/>
        <v>0</v>
      </c>
      <c r="M805" s="47">
        <f t="shared" si="187"/>
        <v>0</v>
      </c>
      <c r="N805" s="47">
        <f t="shared" si="187"/>
        <v>0</v>
      </c>
      <c r="O805" s="47">
        <f t="shared" si="187"/>
        <v>0</v>
      </c>
      <c r="P805" s="47">
        <f t="shared" si="187"/>
        <v>173186.3</v>
      </c>
      <c r="Q805" s="47">
        <f t="shared" si="187"/>
        <v>0</v>
      </c>
      <c r="R805" s="47">
        <f t="shared" si="187"/>
        <v>0</v>
      </c>
      <c r="S805" s="47">
        <f t="shared" si="187"/>
        <v>0</v>
      </c>
      <c r="T805" s="47">
        <f t="shared" si="187"/>
        <v>0</v>
      </c>
    </row>
    <row r="806" spans="1:20" s="21" customFormat="1" ht="22.5" customHeight="1" x14ac:dyDescent="0.25">
      <c r="A806" s="74">
        <v>1</v>
      </c>
      <c r="B806" s="50" t="s">
        <v>1416</v>
      </c>
      <c r="C806" s="51">
        <f t="shared" si="166"/>
        <v>173186.3</v>
      </c>
      <c r="D806" s="51">
        <f t="shared" si="159"/>
        <v>0</v>
      </c>
      <c r="E806" s="51">
        <v>0</v>
      </c>
      <c r="F806" s="51">
        <v>0</v>
      </c>
      <c r="G806" s="51">
        <v>0</v>
      </c>
      <c r="H806" s="51">
        <v>0</v>
      </c>
      <c r="I806" s="51">
        <v>0</v>
      </c>
      <c r="J806" s="52">
        <v>0</v>
      </c>
      <c r="K806" s="51">
        <v>0</v>
      </c>
      <c r="L806" s="51">
        <v>0</v>
      </c>
      <c r="M806" s="51">
        <v>0</v>
      </c>
      <c r="N806" s="51">
        <v>0</v>
      </c>
      <c r="O806" s="51">
        <v>0</v>
      </c>
      <c r="P806" s="51">
        <v>173186.3</v>
      </c>
      <c r="Q806" s="51">
        <v>0</v>
      </c>
      <c r="R806" s="51">
        <v>0</v>
      </c>
      <c r="S806" s="51">
        <v>0</v>
      </c>
      <c r="T806" s="51">
        <v>0</v>
      </c>
    </row>
    <row r="807" spans="1:20" s="2" customFormat="1" ht="22.5" customHeight="1" x14ac:dyDescent="0.25">
      <c r="A807" s="73" t="s">
        <v>452</v>
      </c>
      <c r="B807" s="73"/>
      <c r="C807" s="47">
        <f>C808+C818+C826</f>
        <v>53960475.719999999</v>
      </c>
      <c r="D807" s="47">
        <f t="shared" ref="D807:T807" si="190">D808+D818+D826</f>
        <v>16316185.089999998</v>
      </c>
      <c r="E807" s="47">
        <f t="shared" si="190"/>
        <v>383074.8</v>
      </c>
      <c r="F807" s="47">
        <f t="shared" si="190"/>
        <v>12733481.5</v>
      </c>
      <c r="G807" s="47">
        <f t="shared" si="190"/>
        <v>1116450.6000000001</v>
      </c>
      <c r="H807" s="47">
        <f t="shared" si="190"/>
        <v>684123.79999999993</v>
      </c>
      <c r="I807" s="47">
        <f t="shared" si="190"/>
        <v>1399054.3900000001</v>
      </c>
      <c r="J807" s="48">
        <f t="shared" si="190"/>
        <v>0</v>
      </c>
      <c r="K807" s="47">
        <f t="shared" si="190"/>
        <v>0</v>
      </c>
      <c r="L807" s="47">
        <f t="shared" si="190"/>
        <v>11502313.879999999</v>
      </c>
      <c r="M807" s="47">
        <f t="shared" si="190"/>
        <v>0</v>
      </c>
      <c r="N807" s="47">
        <f t="shared" si="190"/>
        <v>0</v>
      </c>
      <c r="O807" s="47">
        <f t="shared" si="190"/>
        <v>0</v>
      </c>
      <c r="P807" s="47">
        <f t="shared" si="190"/>
        <v>1150933.8999999999</v>
      </c>
      <c r="Q807" s="47">
        <f t="shared" si="190"/>
        <v>0</v>
      </c>
      <c r="R807" s="47">
        <f t="shared" si="190"/>
        <v>0</v>
      </c>
      <c r="S807" s="47">
        <f t="shared" si="190"/>
        <v>24991042.850000001</v>
      </c>
      <c r="T807" s="47">
        <f t="shared" si="190"/>
        <v>0</v>
      </c>
    </row>
    <row r="808" spans="1:20" s="2" customFormat="1" ht="22.5" customHeight="1" x14ac:dyDescent="0.25">
      <c r="A808" s="73" t="s">
        <v>453</v>
      </c>
      <c r="B808" s="73"/>
      <c r="C808" s="47">
        <f>SUM(C809:C817)</f>
        <v>38004643.470000006</v>
      </c>
      <c r="D808" s="47">
        <f t="shared" ref="D808:T808" si="191">SUM(D809:D817)</f>
        <v>7146703.5</v>
      </c>
      <c r="E808" s="47">
        <f t="shared" si="191"/>
        <v>383074.8</v>
      </c>
      <c r="F808" s="47">
        <f t="shared" si="191"/>
        <v>6224606.7000000002</v>
      </c>
      <c r="G808" s="47">
        <f t="shared" si="191"/>
        <v>203331.6</v>
      </c>
      <c r="H808" s="47">
        <f t="shared" si="191"/>
        <v>126499.2</v>
      </c>
      <c r="I808" s="47">
        <f t="shared" si="191"/>
        <v>209191.2</v>
      </c>
      <c r="J808" s="48">
        <f t="shared" si="191"/>
        <v>0</v>
      </c>
      <c r="K808" s="47">
        <f t="shared" si="191"/>
        <v>0</v>
      </c>
      <c r="L808" s="47">
        <f t="shared" si="191"/>
        <v>5031600.6100000003</v>
      </c>
      <c r="M808" s="47">
        <f t="shared" si="191"/>
        <v>0</v>
      </c>
      <c r="N808" s="47">
        <f t="shared" si="191"/>
        <v>0</v>
      </c>
      <c r="O808" s="47">
        <f t="shared" si="191"/>
        <v>0</v>
      </c>
      <c r="P808" s="47">
        <f t="shared" si="191"/>
        <v>835296.51</v>
      </c>
      <c r="Q808" s="47">
        <f t="shared" si="191"/>
        <v>0</v>
      </c>
      <c r="R808" s="47">
        <f t="shared" si="191"/>
        <v>0</v>
      </c>
      <c r="S808" s="47">
        <f t="shared" si="191"/>
        <v>24991042.850000001</v>
      </c>
      <c r="T808" s="47">
        <f t="shared" si="191"/>
        <v>0</v>
      </c>
    </row>
    <row r="809" spans="1:20" ht="22.5" customHeight="1" x14ac:dyDescent="0.25">
      <c r="A809" s="74">
        <v>1</v>
      </c>
      <c r="B809" s="50" t="s">
        <v>1417</v>
      </c>
      <c r="C809" s="51">
        <f t="shared" si="166"/>
        <v>5576109.8899999997</v>
      </c>
      <c r="D809" s="51">
        <f t="shared" si="159"/>
        <v>5256278.5</v>
      </c>
      <c r="E809" s="51">
        <v>0</v>
      </c>
      <c r="F809" s="51">
        <v>5256278.5</v>
      </c>
      <c r="G809" s="51">
        <v>0</v>
      </c>
      <c r="H809" s="51">
        <v>0</v>
      </c>
      <c r="I809" s="51">
        <v>0</v>
      </c>
      <c r="J809" s="52">
        <v>0</v>
      </c>
      <c r="K809" s="51">
        <v>0</v>
      </c>
      <c r="L809" s="51">
        <v>0</v>
      </c>
      <c r="M809" s="51">
        <v>0</v>
      </c>
      <c r="N809" s="51">
        <v>0</v>
      </c>
      <c r="O809" s="51">
        <v>0</v>
      </c>
      <c r="P809" s="51">
        <v>319831.39</v>
      </c>
      <c r="Q809" s="51">
        <v>0</v>
      </c>
      <c r="R809" s="51">
        <v>0</v>
      </c>
      <c r="S809" s="51">
        <v>0</v>
      </c>
      <c r="T809" s="51">
        <v>0</v>
      </c>
    </row>
    <row r="810" spans="1:20" s="6" customFormat="1" ht="22.5" customHeight="1" x14ac:dyDescent="0.25">
      <c r="A810" s="90">
        <v>2</v>
      </c>
      <c r="B810" s="68" t="s">
        <v>670</v>
      </c>
      <c r="C810" s="51">
        <f t="shared" si="166"/>
        <v>8711428.2699999996</v>
      </c>
      <c r="D810" s="69">
        <f t="shared" si="159"/>
        <v>0</v>
      </c>
      <c r="E810" s="69">
        <v>0</v>
      </c>
      <c r="F810" s="69">
        <v>0</v>
      </c>
      <c r="G810" s="69">
        <v>0</v>
      </c>
      <c r="H810" s="69">
        <v>0</v>
      </c>
      <c r="I810" s="69">
        <v>0</v>
      </c>
      <c r="J810" s="70">
        <v>0</v>
      </c>
      <c r="K810" s="69">
        <v>0</v>
      </c>
      <c r="L810" s="69">
        <v>0</v>
      </c>
      <c r="M810" s="69">
        <v>0</v>
      </c>
      <c r="N810" s="69">
        <v>0</v>
      </c>
      <c r="O810" s="69">
        <v>0</v>
      </c>
      <c r="P810" s="69">
        <v>0</v>
      </c>
      <c r="Q810" s="69">
        <v>0</v>
      </c>
      <c r="R810" s="69">
        <v>0</v>
      </c>
      <c r="S810" s="69">
        <v>8711428.2699999996</v>
      </c>
      <c r="T810" s="69">
        <v>0</v>
      </c>
    </row>
    <row r="811" spans="1:20" ht="22.5" customHeight="1" x14ac:dyDescent="0.25">
      <c r="A811" s="74">
        <v>3</v>
      </c>
      <c r="B811" s="50" t="s">
        <v>459</v>
      </c>
      <c r="C811" s="51">
        <f t="shared" si="166"/>
        <v>10193832</v>
      </c>
      <c r="D811" s="51">
        <f t="shared" si="159"/>
        <v>0</v>
      </c>
      <c r="E811" s="51">
        <v>0</v>
      </c>
      <c r="F811" s="51">
        <v>0</v>
      </c>
      <c r="G811" s="51">
        <v>0</v>
      </c>
      <c r="H811" s="51">
        <v>0</v>
      </c>
      <c r="I811" s="51">
        <v>0</v>
      </c>
      <c r="J811" s="52">
        <v>0</v>
      </c>
      <c r="K811" s="51">
        <v>0</v>
      </c>
      <c r="L811" s="51">
        <v>0</v>
      </c>
      <c r="M811" s="51">
        <v>0</v>
      </c>
      <c r="N811" s="51">
        <v>0</v>
      </c>
      <c r="O811" s="51">
        <v>0</v>
      </c>
      <c r="P811" s="51">
        <v>0</v>
      </c>
      <c r="Q811" s="51">
        <v>0</v>
      </c>
      <c r="R811" s="51">
        <v>0</v>
      </c>
      <c r="S811" s="51">
        <v>10193832</v>
      </c>
      <c r="T811" s="51">
        <v>0</v>
      </c>
    </row>
    <row r="812" spans="1:20" s="30" customFormat="1" ht="21" customHeight="1" x14ac:dyDescent="0.25">
      <c r="A812" s="90">
        <v>4</v>
      </c>
      <c r="B812" s="68" t="s">
        <v>1418</v>
      </c>
      <c r="C812" s="51">
        <f t="shared" si="166"/>
        <v>266453.38</v>
      </c>
      <c r="D812" s="69">
        <f t="shared" ref="D812" si="192">SUM(E812:I812)</f>
        <v>0</v>
      </c>
      <c r="E812" s="69">
        <v>0</v>
      </c>
      <c r="F812" s="69">
        <v>0</v>
      </c>
      <c r="G812" s="69">
        <v>0</v>
      </c>
      <c r="H812" s="69">
        <v>0</v>
      </c>
      <c r="I812" s="69">
        <v>0</v>
      </c>
      <c r="J812" s="70">
        <v>0</v>
      </c>
      <c r="K812" s="69">
        <v>0</v>
      </c>
      <c r="L812" s="69">
        <v>0</v>
      </c>
      <c r="M812" s="69">
        <v>0</v>
      </c>
      <c r="N812" s="69">
        <v>0</v>
      </c>
      <c r="O812" s="69">
        <v>0</v>
      </c>
      <c r="P812" s="69">
        <v>266453.38</v>
      </c>
      <c r="Q812" s="69">
        <v>0</v>
      </c>
      <c r="R812" s="69">
        <v>0</v>
      </c>
      <c r="S812" s="69">
        <v>0</v>
      </c>
      <c r="T812" s="69">
        <v>0</v>
      </c>
    </row>
    <row r="813" spans="1:20" s="6" customFormat="1" ht="21" customHeight="1" x14ac:dyDescent="0.25">
      <c r="A813" s="74">
        <v>5</v>
      </c>
      <c r="B813" s="68" t="s">
        <v>460</v>
      </c>
      <c r="C813" s="51">
        <f t="shared" si="166"/>
        <v>2191931.41</v>
      </c>
      <c r="D813" s="69">
        <f t="shared" si="159"/>
        <v>0</v>
      </c>
      <c r="E813" s="69">
        <v>0</v>
      </c>
      <c r="F813" s="69">
        <v>0</v>
      </c>
      <c r="G813" s="69">
        <v>0</v>
      </c>
      <c r="H813" s="69">
        <v>0</v>
      </c>
      <c r="I813" s="69">
        <v>0</v>
      </c>
      <c r="J813" s="70">
        <v>0</v>
      </c>
      <c r="K813" s="69">
        <v>0</v>
      </c>
      <c r="L813" s="69">
        <v>2191931.41</v>
      </c>
      <c r="M813" s="69">
        <v>0</v>
      </c>
      <c r="N813" s="69">
        <v>0</v>
      </c>
      <c r="O813" s="69">
        <v>0</v>
      </c>
      <c r="P813" s="69">
        <v>0</v>
      </c>
      <c r="Q813" s="69">
        <v>0</v>
      </c>
      <c r="R813" s="69">
        <v>0</v>
      </c>
      <c r="S813" s="69">
        <v>0</v>
      </c>
      <c r="T813" s="69">
        <v>0</v>
      </c>
    </row>
    <row r="814" spans="1:20" ht="22.5" customHeight="1" x14ac:dyDescent="0.25">
      <c r="A814" s="90">
        <v>6</v>
      </c>
      <c r="B814" s="50" t="s">
        <v>671</v>
      </c>
      <c r="C814" s="51">
        <f t="shared" si="166"/>
        <v>1890425</v>
      </c>
      <c r="D814" s="51">
        <f t="shared" si="159"/>
        <v>1890425</v>
      </c>
      <c r="E814" s="51">
        <v>383074.8</v>
      </c>
      <c r="F814" s="51">
        <v>968328.2</v>
      </c>
      <c r="G814" s="51">
        <v>203331.6</v>
      </c>
      <c r="H814" s="51">
        <v>126499.2</v>
      </c>
      <c r="I814" s="51">
        <v>209191.2</v>
      </c>
      <c r="J814" s="52">
        <v>0</v>
      </c>
      <c r="K814" s="51">
        <v>0</v>
      </c>
      <c r="L814" s="51">
        <v>0</v>
      </c>
      <c r="M814" s="51">
        <v>0</v>
      </c>
      <c r="N814" s="51">
        <v>0</v>
      </c>
      <c r="O814" s="51">
        <v>0</v>
      </c>
      <c r="P814" s="51">
        <v>0</v>
      </c>
      <c r="Q814" s="51">
        <v>0</v>
      </c>
      <c r="R814" s="51">
        <v>0</v>
      </c>
      <c r="S814" s="51">
        <v>0</v>
      </c>
      <c r="T814" s="51">
        <v>0</v>
      </c>
    </row>
    <row r="815" spans="1:20" s="6" customFormat="1" ht="21" customHeight="1" x14ac:dyDescent="0.25">
      <c r="A815" s="74">
        <v>7</v>
      </c>
      <c r="B815" s="68" t="s">
        <v>461</v>
      </c>
      <c r="C815" s="51">
        <f t="shared" si="166"/>
        <v>6085782.5800000001</v>
      </c>
      <c r="D815" s="69">
        <f t="shared" si="159"/>
        <v>0</v>
      </c>
      <c r="E815" s="69">
        <v>0</v>
      </c>
      <c r="F815" s="69">
        <v>0</v>
      </c>
      <c r="G815" s="69">
        <v>0</v>
      </c>
      <c r="H815" s="69">
        <v>0</v>
      </c>
      <c r="I815" s="69">
        <v>0</v>
      </c>
      <c r="J815" s="70">
        <v>0</v>
      </c>
      <c r="K815" s="69">
        <v>0</v>
      </c>
      <c r="L815" s="69">
        <v>0</v>
      </c>
      <c r="M815" s="69">
        <v>0</v>
      </c>
      <c r="N815" s="69">
        <v>0</v>
      </c>
      <c r="O815" s="69">
        <v>0</v>
      </c>
      <c r="P815" s="69">
        <v>0</v>
      </c>
      <c r="Q815" s="69">
        <v>0</v>
      </c>
      <c r="R815" s="69">
        <v>0</v>
      </c>
      <c r="S815" s="69">
        <v>6085782.5800000001</v>
      </c>
      <c r="T815" s="69">
        <v>0</v>
      </c>
    </row>
    <row r="816" spans="1:20" s="6" customFormat="1" ht="21" customHeight="1" x14ac:dyDescent="0.25">
      <c r="A816" s="90">
        <v>8</v>
      </c>
      <c r="B816" s="68" t="s">
        <v>672</v>
      </c>
      <c r="C816" s="51">
        <f t="shared" si="166"/>
        <v>2839669.2</v>
      </c>
      <c r="D816" s="69">
        <f t="shared" si="159"/>
        <v>0</v>
      </c>
      <c r="E816" s="69">
        <v>0</v>
      </c>
      <c r="F816" s="69">
        <v>0</v>
      </c>
      <c r="G816" s="69">
        <v>0</v>
      </c>
      <c r="H816" s="69">
        <v>0</v>
      </c>
      <c r="I816" s="69">
        <v>0</v>
      </c>
      <c r="J816" s="70">
        <v>0</v>
      </c>
      <c r="K816" s="69">
        <v>0</v>
      </c>
      <c r="L816" s="69">
        <v>2839669.2</v>
      </c>
      <c r="M816" s="69">
        <v>0</v>
      </c>
      <c r="N816" s="69">
        <v>0</v>
      </c>
      <c r="O816" s="69">
        <v>0</v>
      </c>
      <c r="P816" s="69">
        <v>0</v>
      </c>
      <c r="Q816" s="69">
        <v>0</v>
      </c>
      <c r="R816" s="69">
        <v>0</v>
      </c>
      <c r="S816" s="69">
        <v>0</v>
      </c>
      <c r="T816" s="69">
        <v>0</v>
      </c>
    </row>
    <row r="817" spans="1:20" s="6" customFormat="1" ht="21" customHeight="1" x14ac:dyDescent="0.25">
      <c r="A817" s="74">
        <v>9</v>
      </c>
      <c r="B817" s="68" t="s">
        <v>1419</v>
      </c>
      <c r="C817" s="51">
        <f t="shared" si="166"/>
        <v>249011.74</v>
      </c>
      <c r="D817" s="69">
        <f t="shared" si="159"/>
        <v>0</v>
      </c>
      <c r="E817" s="69">
        <v>0</v>
      </c>
      <c r="F817" s="69">
        <v>0</v>
      </c>
      <c r="G817" s="69">
        <v>0</v>
      </c>
      <c r="H817" s="69">
        <v>0</v>
      </c>
      <c r="I817" s="69">
        <v>0</v>
      </c>
      <c r="J817" s="70">
        <v>0</v>
      </c>
      <c r="K817" s="69">
        <v>0</v>
      </c>
      <c r="L817" s="69">
        <v>0</v>
      </c>
      <c r="M817" s="69">
        <v>0</v>
      </c>
      <c r="N817" s="69">
        <v>0</v>
      </c>
      <c r="O817" s="69">
        <v>0</v>
      </c>
      <c r="P817" s="69">
        <v>249011.74</v>
      </c>
      <c r="Q817" s="69">
        <v>0</v>
      </c>
      <c r="R817" s="69">
        <v>0</v>
      </c>
      <c r="S817" s="69">
        <v>0</v>
      </c>
      <c r="T817" s="69">
        <v>0</v>
      </c>
    </row>
    <row r="818" spans="1:20" s="2" customFormat="1" ht="22.5" customHeight="1" x14ac:dyDescent="0.25">
      <c r="A818" s="73" t="s">
        <v>469</v>
      </c>
      <c r="B818" s="73"/>
      <c r="C818" s="47">
        <f>SUM(C820:C825)</f>
        <v>8746001.7999999989</v>
      </c>
      <c r="D818" s="47">
        <f t="shared" ref="D818:T818" si="193">SUM(D820:D825)</f>
        <v>8746001.7999999989</v>
      </c>
      <c r="E818" s="47">
        <f t="shared" si="193"/>
        <v>0</v>
      </c>
      <c r="F818" s="47">
        <f t="shared" si="193"/>
        <v>6508874.7999999989</v>
      </c>
      <c r="G818" s="47">
        <f t="shared" si="193"/>
        <v>913119</v>
      </c>
      <c r="H818" s="47">
        <f t="shared" si="193"/>
        <v>557624.6</v>
      </c>
      <c r="I818" s="47">
        <f t="shared" si="193"/>
        <v>766383.4</v>
      </c>
      <c r="J818" s="48">
        <f t="shared" si="193"/>
        <v>0</v>
      </c>
      <c r="K818" s="47">
        <f t="shared" si="193"/>
        <v>0</v>
      </c>
      <c r="L818" s="47">
        <f t="shared" si="193"/>
        <v>0</v>
      </c>
      <c r="M818" s="47">
        <f t="shared" si="193"/>
        <v>0</v>
      </c>
      <c r="N818" s="47">
        <f t="shared" si="193"/>
        <v>0</v>
      </c>
      <c r="O818" s="47">
        <f t="shared" si="193"/>
        <v>0</v>
      </c>
      <c r="P818" s="47">
        <f t="shared" si="193"/>
        <v>0</v>
      </c>
      <c r="Q818" s="47">
        <f t="shared" si="193"/>
        <v>0</v>
      </c>
      <c r="R818" s="47">
        <f t="shared" si="193"/>
        <v>0</v>
      </c>
      <c r="S818" s="47">
        <f t="shared" si="193"/>
        <v>0</v>
      </c>
      <c r="T818" s="47">
        <f t="shared" si="193"/>
        <v>0</v>
      </c>
    </row>
    <row r="819" spans="1:20" s="7" customFormat="1" ht="22.5" customHeight="1" x14ac:dyDescent="0.25">
      <c r="A819" s="74">
        <v>1</v>
      </c>
      <c r="B819" s="50" t="s">
        <v>674</v>
      </c>
      <c r="C819" s="51">
        <f>D819+K819+L819+M819+N819+O819+P819+Q819+R819+S819+T819</f>
        <v>2230111</v>
      </c>
      <c r="D819" s="51">
        <f t="shared" ref="D819:D821" si="194">SUM(E819:I819)</f>
        <v>2230111</v>
      </c>
      <c r="E819" s="51">
        <v>0</v>
      </c>
      <c r="F819" s="51">
        <v>2230111</v>
      </c>
      <c r="G819" s="51">
        <v>0</v>
      </c>
      <c r="H819" s="51">
        <v>0</v>
      </c>
      <c r="I819" s="51">
        <v>0</v>
      </c>
      <c r="J819" s="52">
        <v>0</v>
      </c>
      <c r="K819" s="51">
        <v>0</v>
      </c>
      <c r="L819" s="51">
        <v>0</v>
      </c>
      <c r="M819" s="51">
        <v>0</v>
      </c>
      <c r="N819" s="51">
        <v>0</v>
      </c>
      <c r="O819" s="51">
        <v>0</v>
      </c>
      <c r="P819" s="51">
        <v>0</v>
      </c>
      <c r="Q819" s="51">
        <v>0</v>
      </c>
      <c r="R819" s="51">
        <v>0</v>
      </c>
      <c r="S819" s="51">
        <v>0</v>
      </c>
      <c r="T819" s="51">
        <v>0</v>
      </c>
    </row>
    <row r="820" spans="1:20" s="7" customFormat="1" ht="22.5" customHeight="1" x14ac:dyDescent="0.25">
      <c r="A820" s="74">
        <v>2</v>
      </c>
      <c r="B820" s="50" t="s">
        <v>1036</v>
      </c>
      <c r="C820" s="51">
        <f t="shared" si="166"/>
        <v>1977871.4</v>
      </c>
      <c r="D820" s="51">
        <f t="shared" si="194"/>
        <v>1977871.4</v>
      </c>
      <c r="E820" s="51">
        <v>0</v>
      </c>
      <c r="F820" s="101">
        <v>891779.4</v>
      </c>
      <c r="G820" s="101">
        <v>450215.8</v>
      </c>
      <c r="H820" s="101">
        <v>308052.8</v>
      </c>
      <c r="I820" s="101">
        <v>327823.40000000002</v>
      </c>
      <c r="J820" s="52">
        <v>0</v>
      </c>
      <c r="K820" s="51">
        <v>0</v>
      </c>
      <c r="L820" s="51">
        <v>0</v>
      </c>
      <c r="M820" s="51">
        <v>0</v>
      </c>
      <c r="N820" s="51">
        <v>0</v>
      </c>
      <c r="O820" s="51">
        <v>0</v>
      </c>
      <c r="P820" s="51">
        <v>0</v>
      </c>
      <c r="Q820" s="51">
        <v>0</v>
      </c>
      <c r="R820" s="51">
        <v>0</v>
      </c>
      <c r="S820" s="51">
        <v>0</v>
      </c>
      <c r="T820" s="51">
        <v>0</v>
      </c>
    </row>
    <row r="821" spans="1:20" s="12" customFormat="1" ht="22.5" customHeight="1" x14ac:dyDescent="0.25">
      <c r="A821" s="74">
        <v>3</v>
      </c>
      <c r="B821" s="50" t="s">
        <v>1037</v>
      </c>
      <c r="C821" s="51">
        <f t="shared" si="166"/>
        <v>2236670.2000000002</v>
      </c>
      <c r="D821" s="51">
        <f t="shared" si="194"/>
        <v>2236670.2000000002</v>
      </c>
      <c r="E821" s="51">
        <v>0</v>
      </c>
      <c r="F821" s="51">
        <v>2236670.2000000002</v>
      </c>
      <c r="G821" s="51">
        <v>0</v>
      </c>
      <c r="H821" s="51">
        <v>0</v>
      </c>
      <c r="I821" s="51">
        <v>0</v>
      </c>
      <c r="J821" s="52">
        <v>0</v>
      </c>
      <c r="K821" s="51">
        <v>0</v>
      </c>
      <c r="L821" s="51">
        <v>0</v>
      </c>
      <c r="M821" s="51">
        <v>0</v>
      </c>
      <c r="N821" s="51">
        <v>0</v>
      </c>
      <c r="O821" s="51">
        <v>0</v>
      </c>
      <c r="P821" s="51">
        <v>0</v>
      </c>
      <c r="Q821" s="51">
        <v>0</v>
      </c>
      <c r="R821" s="51">
        <v>0</v>
      </c>
      <c r="S821" s="51">
        <v>0</v>
      </c>
      <c r="T821" s="51">
        <v>0</v>
      </c>
    </row>
    <row r="822" spans="1:20" s="7" customFormat="1" ht="22.5" customHeight="1" x14ac:dyDescent="0.25">
      <c r="A822" s="74">
        <v>4</v>
      </c>
      <c r="B822" s="50" t="s">
        <v>677</v>
      </c>
      <c r="C822" s="51">
        <f t="shared" si="166"/>
        <v>1284229</v>
      </c>
      <c r="D822" s="51">
        <f t="shared" si="159"/>
        <v>1284229</v>
      </c>
      <c r="E822" s="51">
        <v>0</v>
      </c>
      <c r="F822" s="51">
        <v>1284229</v>
      </c>
      <c r="G822" s="51">
        <v>0</v>
      </c>
      <c r="H822" s="51">
        <v>0</v>
      </c>
      <c r="I822" s="51">
        <v>0</v>
      </c>
      <c r="J822" s="52">
        <v>0</v>
      </c>
      <c r="K822" s="51">
        <v>0</v>
      </c>
      <c r="L822" s="51">
        <v>0</v>
      </c>
      <c r="M822" s="51">
        <v>0</v>
      </c>
      <c r="N822" s="51">
        <v>0</v>
      </c>
      <c r="O822" s="51">
        <v>0</v>
      </c>
      <c r="P822" s="51">
        <v>0</v>
      </c>
      <c r="Q822" s="51">
        <v>0</v>
      </c>
      <c r="R822" s="51">
        <v>0</v>
      </c>
      <c r="S822" s="51">
        <v>0</v>
      </c>
      <c r="T822" s="51">
        <v>0</v>
      </c>
    </row>
    <row r="823" spans="1:20" ht="22.5" customHeight="1" x14ac:dyDescent="0.25">
      <c r="A823" s="74">
        <v>5</v>
      </c>
      <c r="B823" s="50" t="s">
        <v>1038</v>
      </c>
      <c r="C823" s="51">
        <f t="shared" si="166"/>
        <v>712475</v>
      </c>
      <c r="D823" s="51">
        <f t="shared" ref="D823:D828" si="195">SUM(E823:I823)</f>
        <v>712475</v>
      </c>
      <c r="E823" s="51">
        <v>0</v>
      </c>
      <c r="F823" s="51">
        <v>0</v>
      </c>
      <c r="G823" s="51">
        <v>462903.2</v>
      </c>
      <c r="H823" s="51">
        <v>249571.8</v>
      </c>
      <c r="I823" s="51">
        <v>0</v>
      </c>
      <c r="J823" s="52">
        <v>0</v>
      </c>
      <c r="K823" s="51">
        <v>0</v>
      </c>
      <c r="L823" s="51">
        <v>0</v>
      </c>
      <c r="M823" s="51">
        <v>0</v>
      </c>
      <c r="N823" s="51">
        <v>0</v>
      </c>
      <c r="O823" s="51">
        <v>0</v>
      </c>
      <c r="P823" s="51">
        <v>0</v>
      </c>
      <c r="Q823" s="51">
        <v>0</v>
      </c>
      <c r="R823" s="51">
        <v>0</v>
      </c>
      <c r="S823" s="51">
        <v>0</v>
      </c>
      <c r="T823" s="51">
        <v>0</v>
      </c>
    </row>
    <row r="824" spans="1:20" ht="22.5" customHeight="1" x14ac:dyDescent="0.25">
      <c r="A824" s="74">
        <v>6</v>
      </c>
      <c r="B824" s="50" t="s">
        <v>1039</v>
      </c>
      <c r="C824" s="51">
        <f t="shared" si="166"/>
        <v>541401.59999999998</v>
      </c>
      <c r="D824" s="51">
        <f t="shared" si="195"/>
        <v>541401.59999999998</v>
      </c>
      <c r="E824" s="51">
        <v>0</v>
      </c>
      <c r="F824" s="51">
        <v>541401.59999999998</v>
      </c>
      <c r="G824" s="51">
        <v>0</v>
      </c>
      <c r="H824" s="51">
        <v>0</v>
      </c>
      <c r="I824" s="51">
        <v>0</v>
      </c>
      <c r="J824" s="52">
        <v>0</v>
      </c>
      <c r="K824" s="51">
        <v>0</v>
      </c>
      <c r="L824" s="51">
        <v>0</v>
      </c>
      <c r="M824" s="51">
        <v>0</v>
      </c>
      <c r="N824" s="51">
        <v>0</v>
      </c>
      <c r="O824" s="51">
        <v>0</v>
      </c>
      <c r="P824" s="51">
        <v>0</v>
      </c>
      <c r="Q824" s="51">
        <v>0</v>
      </c>
      <c r="R824" s="51">
        <v>0</v>
      </c>
      <c r="S824" s="51">
        <v>0</v>
      </c>
      <c r="T824" s="51">
        <v>0</v>
      </c>
    </row>
    <row r="825" spans="1:20" ht="25.5" customHeight="1" x14ac:dyDescent="0.25">
      <c r="A825" s="74">
        <v>7</v>
      </c>
      <c r="B825" s="50" t="s">
        <v>1040</v>
      </c>
      <c r="C825" s="51">
        <f t="shared" si="166"/>
        <v>1993354.6</v>
      </c>
      <c r="D825" s="51">
        <f t="shared" si="195"/>
        <v>1993354.6</v>
      </c>
      <c r="E825" s="51">
        <v>0</v>
      </c>
      <c r="F825" s="51">
        <v>1554794.6</v>
      </c>
      <c r="G825" s="51">
        <v>0</v>
      </c>
      <c r="H825" s="51">
        <v>0</v>
      </c>
      <c r="I825" s="51">
        <v>438560</v>
      </c>
      <c r="J825" s="52">
        <v>0</v>
      </c>
      <c r="K825" s="51">
        <v>0</v>
      </c>
      <c r="L825" s="51">
        <v>0</v>
      </c>
      <c r="M825" s="51">
        <v>0</v>
      </c>
      <c r="N825" s="51">
        <v>0</v>
      </c>
      <c r="O825" s="51">
        <v>0</v>
      </c>
      <c r="P825" s="51">
        <v>0</v>
      </c>
      <c r="Q825" s="51">
        <v>0</v>
      </c>
      <c r="R825" s="51">
        <v>0</v>
      </c>
      <c r="S825" s="51">
        <v>0</v>
      </c>
      <c r="T825" s="51">
        <v>0</v>
      </c>
    </row>
    <row r="826" spans="1:20" s="2" customFormat="1" ht="22.5" customHeight="1" x14ac:dyDescent="0.25">
      <c r="A826" s="73" t="s">
        <v>482</v>
      </c>
      <c r="B826" s="73"/>
      <c r="C826" s="47">
        <f>SUM(C827:C828)</f>
        <v>7209830.4499999993</v>
      </c>
      <c r="D826" s="47">
        <f t="shared" ref="D826:T826" si="196">SUM(D827:D828)</f>
        <v>423479.79</v>
      </c>
      <c r="E826" s="47">
        <f t="shared" si="196"/>
        <v>0</v>
      </c>
      <c r="F826" s="47">
        <f t="shared" si="196"/>
        <v>0</v>
      </c>
      <c r="G826" s="47">
        <f t="shared" si="196"/>
        <v>0</v>
      </c>
      <c r="H826" s="47">
        <f t="shared" si="196"/>
        <v>0</v>
      </c>
      <c r="I826" s="47">
        <f t="shared" si="196"/>
        <v>423479.79</v>
      </c>
      <c r="J826" s="48">
        <f t="shared" si="196"/>
        <v>0</v>
      </c>
      <c r="K826" s="47">
        <f t="shared" si="196"/>
        <v>0</v>
      </c>
      <c r="L826" s="47">
        <f t="shared" si="196"/>
        <v>6470713.2699999996</v>
      </c>
      <c r="M826" s="47">
        <f t="shared" si="196"/>
        <v>0</v>
      </c>
      <c r="N826" s="47">
        <f t="shared" si="196"/>
        <v>0</v>
      </c>
      <c r="O826" s="47">
        <f t="shared" si="196"/>
        <v>0</v>
      </c>
      <c r="P826" s="47">
        <f t="shared" si="196"/>
        <v>315637.39</v>
      </c>
      <c r="Q826" s="47">
        <f t="shared" si="196"/>
        <v>0</v>
      </c>
      <c r="R826" s="47">
        <f t="shared" si="196"/>
        <v>0</v>
      </c>
      <c r="S826" s="47">
        <f t="shared" si="196"/>
        <v>0</v>
      </c>
      <c r="T826" s="47">
        <f t="shared" si="196"/>
        <v>0</v>
      </c>
    </row>
    <row r="827" spans="1:20" ht="22.5" customHeight="1" x14ac:dyDescent="0.25">
      <c r="A827" s="74">
        <v>1</v>
      </c>
      <c r="B827" s="50" t="s">
        <v>1420</v>
      </c>
      <c r="C827" s="51">
        <f t="shared" si="166"/>
        <v>3670896.62</v>
      </c>
      <c r="D827" s="51">
        <f t="shared" si="195"/>
        <v>223376.58</v>
      </c>
      <c r="E827" s="51">
        <v>0</v>
      </c>
      <c r="F827" s="51">
        <v>0</v>
      </c>
      <c r="G827" s="51">
        <v>0</v>
      </c>
      <c r="H827" s="51">
        <v>0</v>
      </c>
      <c r="I827" s="51">
        <v>223376.58</v>
      </c>
      <c r="J827" s="52">
        <v>0</v>
      </c>
      <c r="K827" s="51">
        <v>0</v>
      </c>
      <c r="L827" s="51">
        <v>3289787.7</v>
      </c>
      <c r="M827" s="51">
        <v>0</v>
      </c>
      <c r="N827" s="51">
        <v>0</v>
      </c>
      <c r="O827" s="51">
        <v>0</v>
      </c>
      <c r="P827" s="51">
        <v>157732.34</v>
      </c>
      <c r="Q827" s="51">
        <v>0</v>
      </c>
      <c r="R827" s="51">
        <v>0</v>
      </c>
      <c r="S827" s="51">
        <v>0</v>
      </c>
      <c r="T827" s="51">
        <v>0</v>
      </c>
    </row>
    <row r="828" spans="1:20" ht="22.5" customHeight="1" x14ac:dyDescent="0.25">
      <c r="A828" s="74">
        <v>2</v>
      </c>
      <c r="B828" s="50" t="s">
        <v>1421</v>
      </c>
      <c r="C828" s="51">
        <f t="shared" si="166"/>
        <v>3538933.8299999996</v>
      </c>
      <c r="D828" s="51">
        <f t="shared" si="195"/>
        <v>200103.21</v>
      </c>
      <c r="E828" s="51">
        <v>0</v>
      </c>
      <c r="F828" s="51">
        <v>0</v>
      </c>
      <c r="G828" s="51">
        <v>0</v>
      </c>
      <c r="H828" s="51">
        <v>0</v>
      </c>
      <c r="I828" s="51">
        <v>200103.21</v>
      </c>
      <c r="J828" s="52">
        <v>0</v>
      </c>
      <c r="K828" s="51">
        <v>0</v>
      </c>
      <c r="L828" s="51">
        <v>3180925.57</v>
      </c>
      <c r="M828" s="51">
        <v>0</v>
      </c>
      <c r="N828" s="51">
        <v>0</v>
      </c>
      <c r="O828" s="51">
        <v>0</v>
      </c>
      <c r="P828" s="51">
        <v>157905.04999999999</v>
      </c>
      <c r="Q828" s="51">
        <v>0</v>
      </c>
      <c r="R828" s="51">
        <v>0</v>
      </c>
      <c r="S828" s="51">
        <v>0</v>
      </c>
      <c r="T828" s="51">
        <v>0</v>
      </c>
    </row>
    <row r="829" spans="1:20" s="3" customFormat="1" ht="27.75" customHeight="1" x14ac:dyDescent="0.25">
      <c r="A829" s="71" t="s">
        <v>682</v>
      </c>
      <c r="B829" s="71"/>
      <c r="C829" s="54"/>
      <c r="D829" s="54"/>
      <c r="E829" s="54"/>
      <c r="F829" s="54"/>
      <c r="G829" s="54"/>
      <c r="H829" s="54"/>
      <c r="I829" s="54"/>
      <c r="J829" s="55"/>
      <c r="K829" s="54"/>
      <c r="L829" s="54"/>
      <c r="M829" s="54"/>
      <c r="N829" s="54"/>
      <c r="O829" s="54"/>
      <c r="P829" s="54"/>
      <c r="Q829" s="54"/>
      <c r="R829" s="54"/>
      <c r="S829" s="54"/>
      <c r="T829" s="54"/>
    </row>
    <row r="830" spans="1:20" s="2" customFormat="1" ht="22.5" customHeight="1" x14ac:dyDescent="0.25">
      <c r="A830" s="73" t="s">
        <v>486</v>
      </c>
      <c r="B830" s="73"/>
      <c r="C830" s="47">
        <f>C831+C918+C925+C929+C931+C934+C940+C942+C944+C954+C956+C960+C965+C967+C969+C974+C993+C1004+C1008+C1012+C1024+C1030+C1039+C1048+C1058</f>
        <v>1005528898.1211004</v>
      </c>
      <c r="D830" s="47">
        <f>D831+D918+D925+D929+D931+D934+D940+D942+D944+D954+D956+D960+D965+D967+D969+D974+D993+D1004+D1008+D1012+D1024+D1030+D1039+D1048+D1058</f>
        <v>318386115.22779995</v>
      </c>
      <c r="E830" s="47">
        <f>E831+E918+E925+E929+E931+E934+E940+E942+E944+E954+E956+E960+E965+E967+E969+E974+E993+E1004+E1008+E1012+E1024+E1030+E1039+E1048+E1058</f>
        <v>71891622.511999995</v>
      </c>
      <c r="F830" s="47">
        <f>F831+F918+F925+F929+F931+F934+F940+F942+F944+F954+F956+F960+F965+F967+F969+F974+F993+F1004+F1008+F1012+F1024+F1030+F1039+F1048+F1058</f>
        <v>140833792.708</v>
      </c>
      <c r="G830" s="47">
        <f>G831+G918+G925+G929+G931+G934+G940+G942+G944+G954+G956+G960+G965+G967+G969+G974+G993+G1004+G1008+G1012+G1024+G1030+G1039+G1048+G1058</f>
        <v>43563705.978500001</v>
      </c>
      <c r="H830" s="47">
        <f>H831+H918+H925+H929+H931+H934+H940+H942+H944+H954+H956+H960+H965+H967+H969+H974+H993+H1004+H1008+H1012+H1024+H1030+H1039+H1048+H1058</f>
        <v>34297994.902900003</v>
      </c>
      <c r="I830" s="47">
        <f>I831+I918+I925+I929+I931+I934+I940+I942+I944+I954+I956+I960+I965+I967+I969+I974+I993+I1004+I1008+I1012+I1024+I1030+I1039+I1048+I1058</f>
        <v>27798999.126400001</v>
      </c>
      <c r="J830" s="48">
        <f>J831+J918+J925+J929+J931+J934+J940+J942+J944+J954+J956+J960+J965+J967+J969+J974+J993+J1004+J1008+J1012+J1024+J1030+J1039+J1048+J1058</f>
        <v>28</v>
      </c>
      <c r="K830" s="47">
        <f>K831+K918+K925+K929+K931+K934+K940+K942+K944+K954+K956+K960+K965+K967+K969+K974+K993+K1004+K1008+K1012+K1024+K1030+K1039+K1048+K1058</f>
        <v>115342700.28000002</v>
      </c>
      <c r="L830" s="47">
        <f>L831+L918+L925+L929+L931+L934+L940+L942+L944+L954+L956+L960+L965+L967+L969+L974+L993+L1004+L1008+L1012+L1024+L1030+L1039+L1048+L1058</f>
        <v>221520647.62129995</v>
      </c>
      <c r="M830" s="47">
        <f>M831+M918+M925+M929+M931+M934+M940+M942+M944+M954+M956+M960+M965+M967+M969+M974+M993+M1004+M1008+M1012+M1024+M1030+M1039+M1048+M1058</f>
        <v>3421003.0180000002</v>
      </c>
      <c r="N830" s="47">
        <f>N831+N918+N925+N929+N931+N934+N940+N942+N944+N954+N956+N960+N965+N967+N969+N974+N993+N1004+N1008+N1012+N1024+N1030+N1039+N1048+N1058</f>
        <v>195883853.47300005</v>
      </c>
      <c r="O830" s="47">
        <f>O831+O918+O925+O929+O931+O934+O940+O942+O944+O954+O956+O960+O965+O967+O969+O974+O993+O1004+O1008+O1012+O1024+O1030+O1039+O1048+O1058</f>
        <v>3200000</v>
      </c>
      <c r="P830" s="47">
        <f>P831+P918+P925+P929+P931+P934+P940+P942+P944+P954+P956+P960+P965+P967+P969+P974+P993+P1004+P1008+P1012+P1024+P1030+P1039+P1048+P1058</f>
        <v>31593571.971000005</v>
      </c>
      <c r="Q830" s="47">
        <f>Q831+Q918+Q925+Q929+Q931+Q934+Q940+Q942+Q944+Q954+Q956+Q960+Q965+Q967+Q969+Q974+Q993+Q1004+Q1008+Q1012+Q1024+Q1030+Q1039+Q1048+Q1058</f>
        <v>0</v>
      </c>
      <c r="R830" s="47">
        <f>R831+R918+R925+R929+R931+R934+R940+R942+R944+R954+R956+R960+R965+R967+R969+R974+R993+R1004+R1008+R1012+R1024+R1030+R1039+R1048+R1058</f>
        <v>0</v>
      </c>
      <c r="S830" s="47">
        <f>S831+S918+S925+S929+S931+S934+S940+S942+S944+S954+S956+S960+S965+S967+S969+S974+S993+S1004+S1008+S1012+S1024+S1030+S1039+S1048+S1058</f>
        <v>116181006.53</v>
      </c>
      <c r="T830" s="47">
        <f>T831+T918+T925+T929+T931+T934+T940+T942+T944+T954+T956+T960+T965+T967+T969+T974+T993+T1004+T1008+T1012+T1024+T1030+T1039+T1048+T1058</f>
        <v>0</v>
      </c>
    </row>
    <row r="831" spans="1:20" s="4" customFormat="1" ht="22.5" customHeight="1" x14ac:dyDescent="0.25">
      <c r="A831" s="102" t="s">
        <v>487</v>
      </c>
      <c r="B831" s="102"/>
      <c r="C831" s="47">
        <f>SUM(C832:C917)</f>
        <v>705902298.3130002</v>
      </c>
      <c r="D831" s="47">
        <f>SUM(D832:D917)</f>
        <v>206283678.85900003</v>
      </c>
      <c r="E831" s="47">
        <f>SUM(E832:E917)</f>
        <v>61421042.17899999</v>
      </c>
      <c r="F831" s="47">
        <f>SUM(F832:F917)</f>
        <v>86654613.771999985</v>
      </c>
      <c r="G831" s="47">
        <f>SUM(G832:G917)</f>
        <v>25623876.420000006</v>
      </c>
      <c r="H831" s="47">
        <f>SUM(H832:H917)</f>
        <v>16612235.942999998</v>
      </c>
      <c r="I831" s="47">
        <f>SUM(I832:I917)</f>
        <v>15971910.545</v>
      </c>
      <c r="J831" s="48">
        <f>SUM(J832:J917)</f>
        <v>28</v>
      </c>
      <c r="K831" s="47">
        <f>SUM(K832:K917)</f>
        <v>115342700.28000002</v>
      </c>
      <c r="L831" s="47">
        <f>SUM(L832:L917)</f>
        <v>130907015.787</v>
      </c>
      <c r="M831" s="47">
        <f>SUM(M832:M917)</f>
        <v>2670963.2779999999</v>
      </c>
      <c r="N831" s="47">
        <f>SUM(N832:N917)</f>
        <v>142078546.97000003</v>
      </c>
      <c r="O831" s="47">
        <f>SUM(O832:O917)</f>
        <v>1500000</v>
      </c>
      <c r="P831" s="47">
        <f>SUM(P832:P917)</f>
        <v>21915710.269000001</v>
      </c>
      <c r="Q831" s="47">
        <f>SUM(Q832:Q917)</f>
        <v>0</v>
      </c>
      <c r="R831" s="47">
        <f>SUM(R832:R917)</f>
        <v>0</v>
      </c>
      <c r="S831" s="47">
        <f>SUM(S832:S917)</f>
        <v>85203682.86999999</v>
      </c>
      <c r="T831" s="47">
        <f>SUM(T832:T917)</f>
        <v>0</v>
      </c>
    </row>
    <row r="832" spans="1:20" s="5" customFormat="1" ht="22.5" customHeight="1" x14ac:dyDescent="0.25">
      <c r="A832" s="90">
        <v>1</v>
      </c>
      <c r="B832" s="68" t="s">
        <v>683</v>
      </c>
      <c r="C832" s="51">
        <f t="shared" si="166"/>
        <v>686696.87800000003</v>
      </c>
      <c r="D832" s="69">
        <f t="shared" ref="D832:D895" si="197">SUM(E832:I832)</f>
        <v>0</v>
      </c>
      <c r="E832" s="69">
        <v>0</v>
      </c>
      <c r="F832" s="69">
        <v>0</v>
      </c>
      <c r="G832" s="69">
        <v>0</v>
      </c>
      <c r="H832" s="69">
        <v>0</v>
      </c>
      <c r="I832" s="69">
        <v>0</v>
      </c>
      <c r="J832" s="70">
        <v>0</v>
      </c>
      <c r="K832" s="69">
        <v>0</v>
      </c>
      <c r="L832" s="69">
        <v>0</v>
      </c>
      <c r="M832" s="69">
        <v>686696.87800000003</v>
      </c>
      <c r="N832" s="69">
        <v>0</v>
      </c>
      <c r="O832" s="69">
        <v>0</v>
      </c>
      <c r="P832" s="69">
        <v>0</v>
      </c>
      <c r="Q832" s="69">
        <v>0</v>
      </c>
      <c r="R832" s="69">
        <v>0</v>
      </c>
      <c r="S832" s="69">
        <v>0</v>
      </c>
      <c r="T832" s="69">
        <v>0</v>
      </c>
    </row>
    <row r="833" spans="1:20" s="12" customFormat="1" ht="22.5" customHeight="1" x14ac:dyDescent="0.25">
      <c r="A833" s="74">
        <v>2</v>
      </c>
      <c r="B833" s="50" t="s">
        <v>1308</v>
      </c>
      <c r="C833" s="51">
        <f t="shared" si="166"/>
        <v>531525.26</v>
      </c>
      <c r="D833" s="51">
        <f t="shared" si="197"/>
        <v>531525.26</v>
      </c>
      <c r="E833" s="51">
        <v>0</v>
      </c>
      <c r="F833" s="51">
        <v>531525.26</v>
      </c>
      <c r="G833" s="77">
        <v>0</v>
      </c>
      <c r="H833" s="77">
        <v>0</v>
      </c>
      <c r="I833" s="51">
        <v>0</v>
      </c>
      <c r="J833" s="52">
        <v>0</v>
      </c>
      <c r="K833" s="51">
        <v>0</v>
      </c>
      <c r="L833" s="51">
        <v>0</v>
      </c>
      <c r="M833" s="51">
        <v>0</v>
      </c>
      <c r="N833" s="51">
        <v>0</v>
      </c>
      <c r="O833" s="51">
        <v>0</v>
      </c>
      <c r="P833" s="51">
        <v>0</v>
      </c>
      <c r="Q833" s="51">
        <v>0</v>
      </c>
      <c r="R833" s="51">
        <v>0</v>
      </c>
      <c r="S833" s="51">
        <v>0</v>
      </c>
      <c r="T833" s="51">
        <v>0</v>
      </c>
    </row>
    <row r="834" spans="1:20" s="5" customFormat="1" ht="22.5" customHeight="1" x14ac:dyDescent="0.25">
      <c r="A834" s="90">
        <v>3</v>
      </c>
      <c r="B834" s="68" t="s">
        <v>684</v>
      </c>
      <c r="C834" s="51">
        <f t="shared" si="166"/>
        <v>903497.44499999995</v>
      </c>
      <c r="D834" s="69">
        <f t="shared" si="197"/>
        <v>903497.44499999995</v>
      </c>
      <c r="E834" s="69">
        <v>0</v>
      </c>
      <c r="F834" s="69">
        <v>0</v>
      </c>
      <c r="G834" s="69">
        <v>0</v>
      </c>
      <c r="H834" s="69">
        <v>903497.44499999995</v>
      </c>
      <c r="I834" s="69">
        <v>0</v>
      </c>
      <c r="J834" s="70">
        <v>0</v>
      </c>
      <c r="K834" s="69">
        <v>0</v>
      </c>
      <c r="L834" s="69">
        <v>0</v>
      </c>
      <c r="M834" s="69">
        <v>0</v>
      </c>
      <c r="N834" s="69">
        <v>0</v>
      </c>
      <c r="O834" s="69">
        <v>0</v>
      </c>
      <c r="P834" s="69">
        <v>0</v>
      </c>
      <c r="Q834" s="69">
        <v>0</v>
      </c>
      <c r="R834" s="69">
        <v>0</v>
      </c>
      <c r="S834" s="69">
        <v>0</v>
      </c>
      <c r="T834" s="69">
        <v>0</v>
      </c>
    </row>
    <row r="835" spans="1:20" s="5" customFormat="1" ht="22.5" customHeight="1" x14ac:dyDescent="0.25">
      <c r="A835" s="74">
        <v>4</v>
      </c>
      <c r="B835" s="68" t="s">
        <v>1422</v>
      </c>
      <c r="C835" s="51">
        <f t="shared" si="166"/>
        <v>4654128.102</v>
      </c>
      <c r="D835" s="69">
        <f t="shared" si="197"/>
        <v>2130156.6</v>
      </c>
      <c r="E835" s="69">
        <v>2130156.6</v>
      </c>
      <c r="F835" s="69">
        <v>0</v>
      </c>
      <c r="G835" s="69">
        <v>0</v>
      </c>
      <c r="H835" s="69">
        <v>0</v>
      </c>
      <c r="I835" s="69">
        <v>0</v>
      </c>
      <c r="J835" s="70">
        <v>0</v>
      </c>
      <c r="K835" s="69">
        <v>0</v>
      </c>
      <c r="L835" s="69">
        <v>0</v>
      </c>
      <c r="M835" s="69">
        <v>0</v>
      </c>
      <c r="N835" s="69">
        <v>1968634.395</v>
      </c>
      <c r="O835" s="69">
        <v>0</v>
      </c>
      <c r="P835" s="69">
        <v>555337.10699999996</v>
      </c>
      <c r="Q835" s="69">
        <v>0</v>
      </c>
      <c r="R835" s="69">
        <v>0</v>
      </c>
      <c r="S835" s="69">
        <v>0</v>
      </c>
      <c r="T835" s="69">
        <v>0</v>
      </c>
    </row>
    <row r="836" spans="1:20" s="5" customFormat="1" ht="22.5" customHeight="1" x14ac:dyDescent="0.25">
      <c r="A836" s="90">
        <v>5</v>
      </c>
      <c r="B836" s="68" t="s">
        <v>1423</v>
      </c>
      <c r="C836" s="51">
        <f t="shared" si="166"/>
        <v>2264990.4250000003</v>
      </c>
      <c r="D836" s="69">
        <f t="shared" si="197"/>
        <v>0</v>
      </c>
      <c r="E836" s="69">
        <v>0</v>
      </c>
      <c r="F836" s="69">
        <v>0</v>
      </c>
      <c r="G836" s="69">
        <v>0</v>
      </c>
      <c r="H836" s="69">
        <v>0</v>
      </c>
      <c r="I836" s="69">
        <v>0</v>
      </c>
      <c r="J836" s="70">
        <v>0</v>
      </c>
      <c r="K836" s="69">
        <v>0</v>
      </c>
      <c r="L836" s="69">
        <v>0</v>
      </c>
      <c r="M836" s="69">
        <v>0</v>
      </c>
      <c r="N836" s="69">
        <v>2019224.0250000001</v>
      </c>
      <c r="O836" s="69">
        <v>0</v>
      </c>
      <c r="P836" s="69">
        <v>245766.39999999999</v>
      </c>
      <c r="Q836" s="69">
        <v>0</v>
      </c>
      <c r="R836" s="69">
        <v>0</v>
      </c>
      <c r="S836" s="69">
        <v>0</v>
      </c>
      <c r="T836" s="69">
        <v>0</v>
      </c>
    </row>
    <row r="837" spans="1:20" s="5" customFormat="1" ht="22.5" customHeight="1" x14ac:dyDescent="0.25">
      <c r="A837" s="74">
        <v>6</v>
      </c>
      <c r="B837" s="68" t="s">
        <v>494</v>
      </c>
      <c r="C837" s="51">
        <f t="shared" si="166"/>
        <v>8238370.6000000006</v>
      </c>
      <c r="D837" s="69">
        <f t="shared" si="197"/>
        <v>8238370.6000000006</v>
      </c>
      <c r="E837" s="69">
        <v>0</v>
      </c>
      <c r="F837" s="69">
        <v>8238370.6000000006</v>
      </c>
      <c r="G837" s="69">
        <v>0</v>
      </c>
      <c r="H837" s="69">
        <v>0</v>
      </c>
      <c r="I837" s="69">
        <v>0</v>
      </c>
      <c r="J837" s="70">
        <v>0</v>
      </c>
      <c r="K837" s="69">
        <v>0</v>
      </c>
      <c r="L837" s="69">
        <v>0</v>
      </c>
      <c r="M837" s="69">
        <v>0</v>
      </c>
      <c r="N837" s="69">
        <v>0</v>
      </c>
      <c r="O837" s="69">
        <v>0</v>
      </c>
      <c r="P837" s="69">
        <v>0</v>
      </c>
      <c r="Q837" s="69">
        <v>0</v>
      </c>
      <c r="R837" s="69">
        <v>0</v>
      </c>
      <c r="S837" s="69">
        <v>0</v>
      </c>
      <c r="T837" s="69">
        <v>0</v>
      </c>
    </row>
    <row r="838" spans="1:20" s="5" customFormat="1" ht="22.5" customHeight="1" x14ac:dyDescent="0.25">
      <c r="A838" s="90">
        <v>7</v>
      </c>
      <c r="B838" s="68" t="s">
        <v>1424</v>
      </c>
      <c r="C838" s="51">
        <f t="shared" si="166"/>
        <v>13424369.600000001</v>
      </c>
      <c r="D838" s="69">
        <f t="shared" si="197"/>
        <v>0</v>
      </c>
      <c r="E838" s="69">
        <v>0</v>
      </c>
      <c r="F838" s="69">
        <v>0</v>
      </c>
      <c r="G838" s="69">
        <v>0</v>
      </c>
      <c r="H838" s="69">
        <v>0</v>
      </c>
      <c r="I838" s="69">
        <v>0</v>
      </c>
      <c r="J838" s="70">
        <v>0</v>
      </c>
      <c r="K838" s="69">
        <v>0</v>
      </c>
      <c r="L838" s="69">
        <v>13127079.800000001</v>
      </c>
      <c r="M838" s="69">
        <v>0</v>
      </c>
      <c r="N838" s="69">
        <v>0</v>
      </c>
      <c r="O838" s="69">
        <v>0</v>
      </c>
      <c r="P838" s="69">
        <v>297289.8</v>
      </c>
      <c r="Q838" s="69">
        <v>0</v>
      </c>
      <c r="R838" s="69">
        <v>0</v>
      </c>
      <c r="S838" s="69">
        <v>0</v>
      </c>
      <c r="T838" s="69">
        <v>0</v>
      </c>
    </row>
    <row r="839" spans="1:20" s="5" customFormat="1" ht="22.5" customHeight="1" x14ac:dyDescent="0.25">
      <c r="A839" s="90">
        <v>8</v>
      </c>
      <c r="B839" s="68" t="s">
        <v>687</v>
      </c>
      <c r="C839" s="51">
        <f t="shared" si="166"/>
        <v>765140.92799999996</v>
      </c>
      <c r="D839" s="69">
        <f t="shared" si="197"/>
        <v>765140.92799999996</v>
      </c>
      <c r="E839" s="69">
        <v>0</v>
      </c>
      <c r="F839" s="69">
        <v>0</v>
      </c>
      <c r="G839" s="69">
        <v>0</v>
      </c>
      <c r="H839" s="69">
        <v>765140.92799999996</v>
      </c>
      <c r="I839" s="69">
        <v>0</v>
      </c>
      <c r="J839" s="70">
        <v>0</v>
      </c>
      <c r="K839" s="69">
        <v>0</v>
      </c>
      <c r="L839" s="69">
        <v>0</v>
      </c>
      <c r="M839" s="69">
        <v>0</v>
      </c>
      <c r="N839" s="69">
        <v>0</v>
      </c>
      <c r="O839" s="69">
        <v>0</v>
      </c>
      <c r="P839" s="69">
        <v>0</v>
      </c>
      <c r="Q839" s="69">
        <v>0</v>
      </c>
      <c r="R839" s="69">
        <v>0</v>
      </c>
      <c r="S839" s="69">
        <v>0</v>
      </c>
      <c r="T839" s="69">
        <v>0</v>
      </c>
    </row>
    <row r="840" spans="1:20" s="5" customFormat="1" ht="21" customHeight="1" x14ac:dyDescent="0.25">
      <c r="A840" s="74">
        <v>9</v>
      </c>
      <c r="B840" s="68" t="s">
        <v>1425</v>
      </c>
      <c r="C840" s="51">
        <f t="shared" si="166"/>
        <v>10558714.799999999</v>
      </c>
      <c r="D840" s="69">
        <f t="shared" si="197"/>
        <v>0</v>
      </c>
      <c r="E840" s="69">
        <v>0</v>
      </c>
      <c r="F840" s="69">
        <v>0</v>
      </c>
      <c r="G840" s="69">
        <v>0</v>
      </c>
      <c r="H840" s="69">
        <v>0</v>
      </c>
      <c r="I840" s="69">
        <v>0</v>
      </c>
      <c r="J840" s="70">
        <v>0</v>
      </c>
      <c r="K840" s="69">
        <v>0</v>
      </c>
      <c r="L840" s="69">
        <v>0</v>
      </c>
      <c r="M840" s="69">
        <v>0</v>
      </c>
      <c r="N840" s="69">
        <v>9293375.0999999996</v>
      </c>
      <c r="O840" s="69">
        <v>0</v>
      </c>
      <c r="P840" s="69">
        <v>1265339.7</v>
      </c>
      <c r="Q840" s="69">
        <v>0</v>
      </c>
      <c r="R840" s="69">
        <v>0</v>
      </c>
      <c r="S840" s="69">
        <v>0</v>
      </c>
      <c r="T840" s="69">
        <v>0</v>
      </c>
    </row>
    <row r="841" spans="1:20" s="5" customFormat="1" ht="22.5" customHeight="1" x14ac:dyDescent="0.25">
      <c r="A841" s="90">
        <v>10</v>
      </c>
      <c r="B841" s="68" t="s">
        <v>689</v>
      </c>
      <c r="C841" s="51">
        <f t="shared" si="166"/>
        <v>1048045.6229999999</v>
      </c>
      <c r="D841" s="69">
        <f t="shared" si="197"/>
        <v>1048045.6229999999</v>
      </c>
      <c r="E841" s="69">
        <v>0</v>
      </c>
      <c r="F841" s="69">
        <v>0</v>
      </c>
      <c r="G841" s="69">
        <v>0</v>
      </c>
      <c r="H841" s="69">
        <v>1048045.6229999999</v>
      </c>
      <c r="I841" s="69">
        <v>0</v>
      </c>
      <c r="J841" s="70">
        <v>0</v>
      </c>
      <c r="K841" s="69">
        <v>0</v>
      </c>
      <c r="L841" s="69">
        <v>0</v>
      </c>
      <c r="M841" s="69">
        <v>0</v>
      </c>
      <c r="N841" s="69">
        <v>0</v>
      </c>
      <c r="O841" s="69">
        <v>0</v>
      </c>
      <c r="P841" s="69">
        <v>0</v>
      </c>
      <c r="Q841" s="69">
        <v>0</v>
      </c>
      <c r="R841" s="69">
        <v>0</v>
      </c>
      <c r="S841" s="69">
        <v>0</v>
      </c>
      <c r="T841" s="69">
        <v>0</v>
      </c>
    </row>
    <row r="842" spans="1:20" s="7" customFormat="1" ht="22.5" customHeight="1" x14ac:dyDescent="0.25">
      <c r="A842" s="74">
        <v>11</v>
      </c>
      <c r="B842" s="50" t="s">
        <v>498</v>
      </c>
      <c r="C842" s="51">
        <f t="shared" ref="C842:C904" si="198">D842+K842+L842+M842+N842+O842+P842+Q842+R842+S842+T842</f>
        <v>20870175.300000001</v>
      </c>
      <c r="D842" s="51">
        <f t="shared" si="197"/>
        <v>0</v>
      </c>
      <c r="E842" s="51">
        <v>0</v>
      </c>
      <c r="F842" s="51">
        <v>0</v>
      </c>
      <c r="G842" s="51">
        <v>0</v>
      </c>
      <c r="H842" s="51">
        <v>0</v>
      </c>
      <c r="I842" s="51">
        <v>0</v>
      </c>
      <c r="J842" s="52">
        <v>0</v>
      </c>
      <c r="K842" s="51">
        <v>0</v>
      </c>
      <c r="L842" s="51">
        <v>0</v>
      </c>
      <c r="M842" s="51">
        <v>0</v>
      </c>
      <c r="N842" s="51">
        <v>0</v>
      </c>
      <c r="O842" s="51">
        <v>0</v>
      </c>
      <c r="P842" s="51">
        <v>0</v>
      </c>
      <c r="Q842" s="51">
        <v>0</v>
      </c>
      <c r="R842" s="51">
        <v>0</v>
      </c>
      <c r="S842" s="51">
        <v>20870175.300000001</v>
      </c>
      <c r="T842" s="51">
        <v>0</v>
      </c>
    </row>
    <row r="843" spans="1:20" ht="22.5" customHeight="1" x14ac:dyDescent="0.25">
      <c r="A843" s="90">
        <v>12</v>
      </c>
      <c r="B843" s="50" t="s">
        <v>690</v>
      </c>
      <c r="C843" s="51">
        <f t="shared" si="198"/>
        <v>1490334.46</v>
      </c>
      <c r="D843" s="51">
        <f t="shared" si="197"/>
        <v>0</v>
      </c>
      <c r="E843" s="51">
        <v>0</v>
      </c>
      <c r="F843" s="51">
        <v>0</v>
      </c>
      <c r="G843" s="51">
        <v>0</v>
      </c>
      <c r="H843" s="51">
        <v>0</v>
      </c>
      <c r="I843" s="51">
        <v>0</v>
      </c>
      <c r="J843" s="52">
        <v>0</v>
      </c>
      <c r="K843" s="51">
        <v>0</v>
      </c>
      <c r="L843" s="51">
        <v>1490334.46</v>
      </c>
      <c r="M843" s="51">
        <v>0</v>
      </c>
      <c r="N843" s="51">
        <v>0</v>
      </c>
      <c r="O843" s="51">
        <v>0</v>
      </c>
      <c r="P843" s="51">
        <v>0</v>
      </c>
      <c r="Q843" s="51">
        <v>0</v>
      </c>
      <c r="R843" s="51">
        <v>0</v>
      </c>
      <c r="S843" s="51">
        <v>0</v>
      </c>
      <c r="T843" s="51">
        <v>0</v>
      </c>
    </row>
    <row r="844" spans="1:20" s="5" customFormat="1" ht="22.5" customHeight="1" x14ac:dyDescent="0.25">
      <c r="A844" s="74">
        <v>13</v>
      </c>
      <c r="B844" s="68" t="s">
        <v>64</v>
      </c>
      <c r="C844" s="51">
        <f t="shared" si="198"/>
        <v>1731847.452</v>
      </c>
      <c r="D844" s="69">
        <f t="shared" si="197"/>
        <v>1731847.452</v>
      </c>
      <c r="E844" s="69">
        <v>0</v>
      </c>
      <c r="F844" s="69">
        <v>0</v>
      </c>
      <c r="G844" s="69">
        <v>0</v>
      </c>
      <c r="H844" s="69">
        <v>0</v>
      </c>
      <c r="I844" s="69">
        <v>1731847.452</v>
      </c>
      <c r="J844" s="70">
        <v>0</v>
      </c>
      <c r="K844" s="69">
        <v>0</v>
      </c>
      <c r="L844" s="69">
        <v>0</v>
      </c>
      <c r="M844" s="69">
        <v>0</v>
      </c>
      <c r="N844" s="69">
        <v>0</v>
      </c>
      <c r="O844" s="69">
        <v>0</v>
      </c>
      <c r="P844" s="69">
        <v>0</v>
      </c>
      <c r="Q844" s="69">
        <v>0</v>
      </c>
      <c r="R844" s="69">
        <v>0</v>
      </c>
      <c r="S844" s="69">
        <v>0</v>
      </c>
      <c r="T844" s="69">
        <v>0</v>
      </c>
    </row>
    <row r="845" spans="1:20" s="5" customFormat="1" ht="22.5" customHeight="1" x14ac:dyDescent="0.25">
      <c r="A845" s="90">
        <v>14</v>
      </c>
      <c r="B845" s="68" t="s">
        <v>691</v>
      </c>
      <c r="C845" s="51">
        <f t="shared" si="198"/>
        <v>3323552.3730000001</v>
      </c>
      <c r="D845" s="69">
        <f t="shared" si="197"/>
        <v>3323552.3730000001</v>
      </c>
      <c r="E845" s="69">
        <v>0</v>
      </c>
      <c r="F845" s="69">
        <v>0</v>
      </c>
      <c r="G845" s="69">
        <v>0</v>
      </c>
      <c r="H845" s="69">
        <v>3323552.3730000001</v>
      </c>
      <c r="I845" s="69">
        <v>0</v>
      </c>
      <c r="J845" s="70">
        <v>0</v>
      </c>
      <c r="K845" s="69">
        <v>0</v>
      </c>
      <c r="L845" s="69">
        <v>0</v>
      </c>
      <c r="M845" s="69">
        <v>0</v>
      </c>
      <c r="N845" s="69">
        <v>0</v>
      </c>
      <c r="O845" s="69">
        <v>0</v>
      </c>
      <c r="P845" s="69">
        <v>0</v>
      </c>
      <c r="Q845" s="69">
        <v>0</v>
      </c>
      <c r="R845" s="69">
        <v>0</v>
      </c>
      <c r="S845" s="69">
        <v>0</v>
      </c>
      <c r="T845" s="69">
        <v>0</v>
      </c>
    </row>
    <row r="846" spans="1:20" s="5" customFormat="1" ht="22.5" customHeight="1" x14ac:dyDescent="0.25">
      <c r="A846" s="90">
        <v>15</v>
      </c>
      <c r="B846" s="68" t="s">
        <v>1426</v>
      </c>
      <c r="C846" s="51">
        <f t="shared" si="198"/>
        <v>3231550.2</v>
      </c>
      <c r="D846" s="69">
        <f t="shared" si="197"/>
        <v>0</v>
      </c>
      <c r="E846" s="69">
        <v>0</v>
      </c>
      <c r="F846" s="69">
        <v>0</v>
      </c>
      <c r="G846" s="69">
        <v>0</v>
      </c>
      <c r="H846" s="69">
        <v>0</v>
      </c>
      <c r="I846" s="69">
        <v>0</v>
      </c>
      <c r="J846" s="70">
        <v>0</v>
      </c>
      <c r="K846" s="69">
        <v>0</v>
      </c>
      <c r="L846" s="69">
        <v>0</v>
      </c>
      <c r="M846" s="69">
        <v>0</v>
      </c>
      <c r="N846" s="69">
        <v>0</v>
      </c>
      <c r="O846" s="69">
        <v>0</v>
      </c>
      <c r="P846" s="69">
        <v>3231550.2</v>
      </c>
      <c r="Q846" s="69">
        <v>0</v>
      </c>
      <c r="R846" s="69">
        <v>0</v>
      </c>
      <c r="S846" s="69">
        <v>0</v>
      </c>
      <c r="T846" s="69">
        <v>0</v>
      </c>
    </row>
    <row r="847" spans="1:20" s="7" customFormat="1" ht="22.5" customHeight="1" x14ac:dyDescent="0.25">
      <c r="A847" s="74">
        <v>16</v>
      </c>
      <c r="B847" s="50" t="s">
        <v>66</v>
      </c>
      <c r="C847" s="51">
        <f t="shared" si="198"/>
        <v>674998.18</v>
      </c>
      <c r="D847" s="51">
        <f t="shared" si="197"/>
        <v>0</v>
      </c>
      <c r="E847" s="51">
        <v>0</v>
      </c>
      <c r="F847" s="51">
        <v>0</v>
      </c>
      <c r="G847" s="51">
        <v>0</v>
      </c>
      <c r="H847" s="51">
        <v>0</v>
      </c>
      <c r="I847" s="51">
        <v>0</v>
      </c>
      <c r="J847" s="52">
        <v>0</v>
      </c>
      <c r="K847" s="51">
        <v>0</v>
      </c>
      <c r="L847" s="51">
        <v>674998.18</v>
      </c>
      <c r="M847" s="51">
        <v>0</v>
      </c>
      <c r="N847" s="51">
        <v>0</v>
      </c>
      <c r="O847" s="51">
        <v>0</v>
      </c>
      <c r="P847" s="51">
        <v>0</v>
      </c>
      <c r="Q847" s="51">
        <v>0</v>
      </c>
      <c r="R847" s="51">
        <v>0</v>
      </c>
      <c r="S847" s="51">
        <v>0</v>
      </c>
      <c r="T847" s="51">
        <v>0</v>
      </c>
    </row>
    <row r="848" spans="1:20" s="7" customFormat="1" ht="22.5" customHeight="1" x14ac:dyDescent="0.25">
      <c r="A848" s="90">
        <v>17</v>
      </c>
      <c r="B848" s="50" t="s">
        <v>502</v>
      </c>
      <c r="C848" s="51">
        <f t="shared" si="198"/>
        <v>10566330.6</v>
      </c>
      <c r="D848" s="51">
        <f t="shared" si="197"/>
        <v>0</v>
      </c>
      <c r="E848" s="51">
        <v>0</v>
      </c>
      <c r="F848" s="51">
        <v>0</v>
      </c>
      <c r="G848" s="51">
        <v>0</v>
      </c>
      <c r="H848" s="51">
        <v>0</v>
      </c>
      <c r="I848" s="51">
        <v>0</v>
      </c>
      <c r="J848" s="52">
        <v>0</v>
      </c>
      <c r="K848" s="51">
        <v>0</v>
      </c>
      <c r="L848" s="51">
        <v>10566330.6</v>
      </c>
      <c r="M848" s="51">
        <v>0</v>
      </c>
      <c r="N848" s="51">
        <v>0</v>
      </c>
      <c r="O848" s="51">
        <v>0</v>
      </c>
      <c r="P848" s="51">
        <v>0</v>
      </c>
      <c r="Q848" s="51">
        <v>0</v>
      </c>
      <c r="R848" s="51">
        <v>0</v>
      </c>
      <c r="S848" s="51">
        <v>0</v>
      </c>
      <c r="T848" s="51">
        <v>0</v>
      </c>
    </row>
    <row r="849" spans="1:20" s="7" customFormat="1" ht="22.5" customHeight="1" x14ac:dyDescent="0.25">
      <c r="A849" s="74">
        <v>18</v>
      </c>
      <c r="B849" s="50" t="s">
        <v>503</v>
      </c>
      <c r="C849" s="51">
        <f t="shared" si="198"/>
        <v>25198725</v>
      </c>
      <c r="D849" s="51">
        <f t="shared" si="197"/>
        <v>0</v>
      </c>
      <c r="E849" s="51">
        <v>0</v>
      </c>
      <c r="F849" s="51">
        <v>0</v>
      </c>
      <c r="G849" s="51">
        <v>0</v>
      </c>
      <c r="H849" s="51">
        <v>0</v>
      </c>
      <c r="I849" s="51">
        <v>0</v>
      </c>
      <c r="J849" s="52">
        <v>0</v>
      </c>
      <c r="K849" s="51">
        <v>0</v>
      </c>
      <c r="L849" s="51">
        <v>0</v>
      </c>
      <c r="M849" s="51">
        <v>0</v>
      </c>
      <c r="N849" s="51">
        <v>0</v>
      </c>
      <c r="O849" s="51">
        <v>0</v>
      </c>
      <c r="P849" s="51">
        <v>0</v>
      </c>
      <c r="Q849" s="51">
        <v>0</v>
      </c>
      <c r="R849" s="51">
        <v>0</v>
      </c>
      <c r="S849" s="51">
        <v>25198725</v>
      </c>
      <c r="T849" s="51">
        <v>0</v>
      </c>
    </row>
    <row r="850" spans="1:20" s="21" customFormat="1" ht="22.5" customHeight="1" x14ac:dyDescent="0.25">
      <c r="A850" s="90">
        <v>19</v>
      </c>
      <c r="B850" s="50" t="s">
        <v>505</v>
      </c>
      <c r="C850" s="51">
        <f t="shared" si="198"/>
        <v>9246253.5500000007</v>
      </c>
      <c r="D850" s="51">
        <f t="shared" si="197"/>
        <v>0</v>
      </c>
      <c r="E850" s="51">
        <v>0</v>
      </c>
      <c r="F850" s="51">
        <v>0</v>
      </c>
      <c r="G850" s="51">
        <v>0</v>
      </c>
      <c r="H850" s="51">
        <v>0</v>
      </c>
      <c r="I850" s="51">
        <v>0</v>
      </c>
      <c r="J850" s="52">
        <v>0</v>
      </c>
      <c r="K850" s="51">
        <v>0</v>
      </c>
      <c r="L850" s="51">
        <v>9246253.5500000007</v>
      </c>
      <c r="M850" s="51">
        <v>0</v>
      </c>
      <c r="N850" s="51">
        <v>0</v>
      </c>
      <c r="O850" s="51">
        <v>0</v>
      </c>
      <c r="P850" s="51">
        <v>0</v>
      </c>
      <c r="Q850" s="51">
        <v>0</v>
      </c>
      <c r="R850" s="51">
        <v>0</v>
      </c>
      <c r="S850" s="51">
        <v>0</v>
      </c>
      <c r="T850" s="51">
        <v>0</v>
      </c>
    </row>
    <row r="851" spans="1:20" s="5" customFormat="1" ht="22.5" customHeight="1" x14ac:dyDescent="0.25">
      <c r="A851" s="74">
        <v>20</v>
      </c>
      <c r="B851" s="68" t="s">
        <v>693</v>
      </c>
      <c r="C851" s="51">
        <f t="shared" si="198"/>
        <v>1098571.2</v>
      </c>
      <c r="D851" s="69">
        <f t="shared" si="197"/>
        <v>0</v>
      </c>
      <c r="E851" s="69">
        <v>0</v>
      </c>
      <c r="F851" s="69">
        <v>0</v>
      </c>
      <c r="G851" s="69">
        <v>0</v>
      </c>
      <c r="H851" s="69">
        <v>0</v>
      </c>
      <c r="I851" s="69">
        <v>0</v>
      </c>
      <c r="J851" s="70">
        <v>0</v>
      </c>
      <c r="K851" s="69">
        <v>0</v>
      </c>
      <c r="L851" s="69">
        <v>0</v>
      </c>
      <c r="M851" s="69">
        <v>0</v>
      </c>
      <c r="N851" s="69">
        <v>1098571.2</v>
      </c>
      <c r="O851" s="69">
        <v>0</v>
      </c>
      <c r="P851" s="69">
        <v>0</v>
      </c>
      <c r="Q851" s="69">
        <v>0</v>
      </c>
      <c r="R851" s="69">
        <v>0</v>
      </c>
      <c r="S851" s="69">
        <v>0</v>
      </c>
      <c r="T851" s="69">
        <v>0</v>
      </c>
    </row>
    <row r="852" spans="1:20" s="7" customFormat="1" ht="22.5" customHeight="1" x14ac:dyDescent="0.25">
      <c r="A852" s="90">
        <v>21</v>
      </c>
      <c r="B852" s="50" t="s">
        <v>1427</v>
      </c>
      <c r="C852" s="51">
        <f t="shared" si="198"/>
        <v>1593319.6</v>
      </c>
      <c r="D852" s="51">
        <f t="shared" si="197"/>
        <v>0</v>
      </c>
      <c r="E852" s="51">
        <v>0</v>
      </c>
      <c r="F852" s="51">
        <v>0</v>
      </c>
      <c r="G852" s="51">
        <v>0</v>
      </c>
      <c r="H852" s="51">
        <v>0</v>
      </c>
      <c r="I852" s="51">
        <v>0</v>
      </c>
      <c r="J852" s="52">
        <v>0</v>
      </c>
      <c r="K852" s="51">
        <v>0</v>
      </c>
      <c r="L852" s="51">
        <v>0</v>
      </c>
      <c r="M852" s="51">
        <v>0</v>
      </c>
      <c r="N852" s="51">
        <v>0</v>
      </c>
      <c r="O852" s="51">
        <v>1500000</v>
      </c>
      <c r="P852" s="51">
        <v>93319.6</v>
      </c>
      <c r="Q852" s="51">
        <v>0</v>
      </c>
      <c r="R852" s="51">
        <v>0</v>
      </c>
      <c r="S852" s="51">
        <v>0</v>
      </c>
      <c r="T852" s="51">
        <v>0</v>
      </c>
    </row>
    <row r="853" spans="1:20" s="7" customFormat="1" ht="22.5" customHeight="1" x14ac:dyDescent="0.25">
      <c r="A853" s="90">
        <v>22</v>
      </c>
      <c r="B853" s="50" t="s">
        <v>85</v>
      </c>
      <c r="C853" s="51">
        <f t="shared" si="198"/>
        <v>2399849.8649999998</v>
      </c>
      <c r="D853" s="51">
        <f t="shared" si="197"/>
        <v>0</v>
      </c>
      <c r="E853" s="51">
        <v>0</v>
      </c>
      <c r="F853" s="51">
        <v>0</v>
      </c>
      <c r="G853" s="51">
        <v>0</v>
      </c>
      <c r="H853" s="51">
        <v>0</v>
      </c>
      <c r="I853" s="51">
        <v>0</v>
      </c>
      <c r="J853" s="52">
        <v>0</v>
      </c>
      <c r="K853" s="51">
        <v>0</v>
      </c>
      <c r="L853" s="51">
        <v>0</v>
      </c>
      <c r="M853" s="51">
        <v>0</v>
      </c>
      <c r="N853" s="51">
        <v>2399849.8649999998</v>
      </c>
      <c r="O853" s="51">
        <v>0</v>
      </c>
      <c r="P853" s="51">
        <v>0</v>
      </c>
      <c r="Q853" s="51">
        <v>0</v>
      </c>
      <c r="R853" s="51">
        <v>0</v>
      </c>
      <c r="S853" s="51">
        <v>0</v>
      </c>
      <c r="T853" s="51">
        <v>0</v>
      </c>
    </row>
    <row r="854" spans="1:20" s="5" customFormat="1" ht="22.5" customHeight="1" x14ac:dyDescent="0.25">
      <c r="A854" s="74">
        <v>23</v>
      </c>
      <c r="B854" s="68" t="s">
        <v>1428</v>
      </c>
      <c r="C854" s="51">
        <f t="shared" si="198"/>
        <v>8961859.4349999987</v>
      </c>
      <c r="D854" s="69">
        <f t="shared" si="197"/>
        <v>3130073.7929999996</v>
      </c>
      <c r="E854" s="69">
        <v>460370.16899999999</v>
      </c>
      <c r="F854" s="69">
        <v>1275551.1719999998</v>
      </c>
      <c r="G854" s="69">
        <v>554824.62</v>
      </c>
      <c r="H854" s="69">
        <v>350615.03399999999</v>
      </c>
      <c r="I854" s="69">
        <v>488712.79799999995</v>
      </c>
      <c r="J854" s="70">
        <v>0</v>
      </c>
      <c r="K854" s="69">
        <v>0</v>
      </c>
      <c r="L854" s="69">
        <v>2905864.227</v>
      </c>
      <c r="M854" s="69">
        <v>0</v>
      </c>
      <c r="N854" s="69">
        <v>2707235.0549999997</v>
      </c>
      <c r="O854" s="69">
        <v>0</v>
      </c>
      <c r="P854" s="69">
        <v>218686.36</v>
      </c>
      <c r="Q854" s="69">
        <v>0</v>
      </c>
      <c r="R854" s="69">
        <v>0</v>
      </c>
      <c r="S854" s="69">
        <v>0</v>
      </c>
      <c r="T854" s="69">
        <v>0</v>
      </c>
    </row>
    <row r="855" spans="1:20" s="12" customFormat="1" ht="22.5" customHeight="1" x14ac:dyDescent="0.25">
      <c r="A855" s="90">
        <v>24</v>
      </c>
      <c r="B855" s="50" t="s">
        <v>509</v>
      </c>
      <c r="C855" s="51">
        <f t="shared" si="198"/>
        <v>3835266.47</v>
      </c>
      <c r="D855" s="51">
        <f t="shared" si="197"/>
        <v>0</v>
      </c>
      <c r="E855" s="51">
        <v>0</v>
      </c>
      <c r="F855" s="51">
        <v>0</v>
      </c>
      <c r="G855" s="51">
        <v>0</v>
      </c>
      <c r="H855" s="51">
        <v>0</v>
      </c>
      <c r="I855" s="51">
        <v>0</v>
      </c>
      <c r="J855" s="52">
        <v>0</v>
      </c>
      <c r="K855" s="51">
        <v>0</v>
      </c>
      <c r="L855" s="51">
        <v>0</v>
      </c>
      <c r="M855" s="51">
        <v>0</v>
      </c>
      <c r="N855" s="51">
        <v>3835266.47</v>
      </c>
      <c r="O855" s="51">
        <v>0</v>
      </c>
      <c r="P855" s="51">
        <v>0</v>
      </c>
      <c r="Q855" s="51">
        <v>0</v>
      </c>
      <c r="R855" s="51">
        <v>0</v>
      </c>
      <c r="S855" s="51">
        <v>0</v>
      </c>
      <c r="T855" s="51">
        <v>0</v>
      </c>
    </row>
    <row r="856" spans="1:20" ht="22.5" customHeight="1" x14ac:dyDescent="0.25">
      <c r="A856" s="74">
        <v>25</v>
      </c>
      <c r="B856" s="50" t="s">
        <v>1041</v>
      </c>
      <c r="C856" s="51">
        <f t="shared" si="198"/>
        <v>11751748.800000001</v>
      </c>
      <c r="D856" s="51">
        <f t="shared" si="197"/>
        <v>0</v>
      </c>
      <c r="E856" s="51">
        <v>0</v>
      </c>
      <c r="F856" s="51">
        <v>0</v>
      </c>
      <c r="G856" s="51">
        <v>0</v>
      </c>
      <c r="H856" s="51">
        <v>0</v>
      </c>
      <c r="I856" s="51">
        <v>0</v>
      </c>
      <c r="J856" s="52">
        <v>0</v>
      </c>
      <c r="K856" s="51">
        <v>0</v>
      </c>
      <c r="L856" s="51">
        <v>0</v>
      </c>
      <c r="M856" s="51">
        <v>0</v>
      </c>
      <c r="N856" s="51">
        <v>11751748.800000001</v>
      </c>
      <c r="O856" s="51">
        <v>0</v>
      </c>
      <c r="P856" s="51">
        <v>0</v>
      </c>
      <c r="Q856" s="51">
        <v>0</v>
      </c>
      <c r="R856" s="51">
        <v>0</v>
      </c>
      <c r="S856" s="51">
        <v>0</v>
      </c>
      <c r="T856" s="51">
        <v>0</v>
      </c>
    </row>
    <row r="857" spans="1:20" s="7" customFormat="1" ht="22.5" customHeight="1" x14ac:dyDescent="0.25">
      <c r="A857" s="90">
        <v>26</v>
      </c>
      <c r="B857" s="50" t="s">
        <v>1429</v>
      </c>
      <c r="C857" s="51">
        <f t="shared" si="198"/>
        <v>2354675.3199999998</v>
      </c>
      <c r="D857" s="51">
        <f t="shared" si="197"/>
        <v>1984220.96</v>
      </c>
      <c r="E857" s="51">
        <v>0</v>
      </c>
      <c r="F857" s="51">
        <v>0</v>
      </c>
      <c r="G857" s="51">
        <v>1984220.96</v>
      </c>
      <c r="H857" s="51">
        <v>0</v>
      </c>
      <c r="I857" s="51">
        <v>0</v>
      </c>
      <c r="J857" s="52">
        <v>0</v>
      </c>
      <c r="K857" s="51">
        <v>0</v>
      </c>
      <c r="L857" s="51">
        <v>0</v>
      </c>
      <c r="M857" s="51">
        <v>0</v>
      </c>
      <c r="N857" s="51">
        <v>0</v>
      </c>
      <c r="O857" s="51">
        <v>0</v>
      </c>
      <c r="P857" s="51">
        <v>370454.36</v>
      </c>
      <c r="Q857" s="51">
        <v>0</v>
      </c>
      <c r="R857" s="51">
        <v>0</v>
      </c>
      <c r="S857" s="51">
        <v>0</v>
      </c>
      <c r="T857" s="51">
        <v>0</v>
      </c>
    </row>
    <row r="858" spans="1:20" s="6" customFormat="1" ht="22.5" customHeight="1" x14ac:dyDescent="0.25">
      <c r="A858" s="74">
        <v>27</v>
      </c>
      <c r="B858" s="68" t="s">
        <v>1430</v>
      </c>
      <c r="C858" s="51">
        <f t="shared" si="198"/>
        <v>8839229.7100000009</v>
      </c>
      <c r="D858" s="69">
        <f t="shared" si="197"/>
        <v>0</v>
      </c>
      <c r="E858" s="69">
        <v>0</v>
      </c>
      <c r="F858" s="69">
        <v>0</v>
      </c>
      <c r="G858" s="69">
        <v>0</v>
      </c>
      <c r="H858" s="69">
        <v>0</v>
      </c>
      <c r="I858" s="69">
        <v>0</v>
      </c>
      <c r="J858" s="70">
        <v>2</v>
      </c>
      <c r="K858" s="69">
        <v>8737354</v>
      </c>
      <c r="L858" s="69">
        <v>0</v>
      </c>
      <c r="M858" s="69">
        <v>0</v>
      </c>
      <c r="N858" s="69">
        <v>0</v>
      </c>
      <c r="O858" s="69">
        <v>0</v>
      </c>
      <c r="P858" s="69">
        <v>101875.71</v>
      </c>
      <c r="Q858" s="69">
        <v>0</v>
      </c>
      <c r="R858" s="69">
        <v>0</v>
      </c>
      <c r="S858" s="69">
        <v>0</v>
      </c>
      <c r="T858" s="69">
        <v>0</v>
      </c>
    </row>
    <row r="859" spans="1:20" s="5" customFormat="1" ht="22.5" customHeight="1" x14ac:dyDescent="0.25">
      <c r="A859" s="90">
        <v>28</v>
      </c>
      <c r="B859" s="68" t="s">
        <v>697</v>
      </c>
      <c r="C859" s="51">
        <f t="shared" si="198"/>
        <v>2492793.6</v>
      </c>
      <c r="D859" s="69">
        <f t="shared" si="197"/>
        <v>2492793.6</v>
      </c>
      <c r="E859" s="69">
        <v>2492793.6</v>
      </c>
      <c r="F859" s="69">
        <v>0</v>
      </c>
      <c r="G859" s="69">
        <v>0</v>
      </c>
      <c r="H859" s="69">
        <v>0</v>
      </c>
      <c r="I859" s="69">
        <v>0</v>
      </c>
      <c r="J859" s="70">
        <v>0</v>
      </c>
      <c r="K859" s="69">
        <v>0</v>
      </c>
      <c r="L859" s="69">
        <v>0</v>
      </c>
      <c r="M859" s="69">
        <v>0</v>
      </c>
      <c r="N859" s="69">
        <v>0</v>
      </c>
      <c r="O859" s="69">
        <v>0</v>
      </c>
      <c r="P859" s="69">
        <v>0</v>
      </c>
      <c r="Q859" s="69">
        <v>0</v>
      </c>
      <c r="R859" s="69">
        <v>0</v>
      </c>
      <c r="S859" s="69">
        <v>0</v>
      </c>
      <c r="T859" s="69">
        <v>0</v>
      </c>
    </row>
    <row r="860" spans="1:20" s="5" customFormat="1" ht="22.5" customHeight="1" x14ac:dyDescent="0.25">
      <c r="A860" s="90">
        <v>29</v>
      </c>
      <c r="B860" s="68" t="s">
        <v>1431</v>
      </c>
      <c r="C860" s="51">
        <f t="shared" si="198"/>
        <v>21541702.873999998</v>
      </c>
      <c r="D860" s="69">
        <f t="shared" si="197"/>
        <v>11167806.923999999</v>
      </c>
      <c r="E860" s="69">
        <v>2431519.1999999997</v>
      </c>
      <c r="F860" s="69">
        <v>5780719.1999999993</v>
      </c>
      <c r="G860" s="69">
        <v>1999941.2879999999</v>
      </c>
      <c r="H860" s="69">
        <v>955627.23599999992</v>
      </c>
      <c r="I860" s="69">
        <v>0</v>
      </c>
      <c r="J860" s="70">
        <v>0</v>
      </c>
      <c r="K860" s="69">
        <v>0</v>
      </c>
      <c r="L860" s="69">
        <v>9572013.5999999996</v>
      </c>
      <c r="M860" s="69">
        <v>0</v>
      </c>
      <c r="N860" s="69">
        <v>0</v>
      </c>
      <c r="O860" s="69">
        <v>0</v>
      </c>
      <c r="P860" s="69">
        <f>279489.38+290593.55+231799.42</f>
        <v>801882.35</v>
      </c>
      <c r="Q860" s="69">
        <v>0</v>
      </c>
      <c r="R860" s="69">
        <v>0</v>
      </c>
      <c r="S860" s="69">
        <v>0</v>
      </c>
      <c r="T860" s="69">
        <v>0</v>
      </c>
    </row>
    <row r="861" spans="1:20" s="7" customFormat="1" ht="22.5" customHeight="1" x14ac:dyDescent="0.25">
      <c r="A861" s="74">
        <v>30</v>
      </c>
      <c r="B861" s="50" t="s">
        <v>510</v>
      </c>
      <c r="C861" s="51">
        <f t="shared" si="198"/>
        <v>2130903</v>
      </c>
      <c r="D861" s="51">
        <f t="shared" si="197"/>
        <v>2130903</v>
      </c>
      <c r="E861" s="51">
        <v>0</v>
      </c>
      <c r="F861" s="51">
        <v>1480662.58</v>
      </c>
      <c r="G861" s="51">
        <v>650240.42000000004</v>
      </c>
      <c r="H861" s="51">
        <v>0</v>
      </c>
      <c r="I861" s="51">
        <v>0</v>
      </c>
      <c r="J861" s="52">
        <v>0</v>
      </c>
      <c r="K861" s="51">
        <v>0</v>
      </c>
      <c r="L861" s="51">
        <v>0</v>
      </c>
      <c r="M861" s="51">
        <v>0</v>
      </c>
      <c r="N861" s="51">
        <v>0</v>
      </c>
      <c r="O861" s="51">
        <v>0</v>
      </c>
      <c r="P861" s="51">
        <v>0</v>
      </c>
      <c r="Q861" s="51">
        <v>0</v>
      </c>
      <c r="R861" s="51">
        <v>0</v>
      </c>
      <c r="S861" s="51">
        <v>0</v>
      </c>
      <c r="T861" s="51">
        <v>0</v>
      </c>
    </row>
    <row r="862" spans="1:20" s="7" customFormat="1" ht="22.5" customHeight="1" x14ac:dyDescent="0.25">
      <c r="A862" s="90">
        <v>31</v>
      </c>
      <c r="B862" s="50" t="s">
        <v>1432</v>
      </c>
      <c r="C862" s="51">
        <f t="shared" si="198"/>
        <v>14094220.800000001</v>
      </c>
      <c r="D862" s="51">
        <f t="shared" si="197"/>
        <v>0</v>
      </c>
      <c r="E862" s="51">
        <v>0</v>
      </c>
      <c r="F862" s="51">
        <v>0</v>
      </c>
      <c r="G862" s="51">
        <v>0</v>
      </c>
      <c r="H862" s="51">
        <v>0</v>
      </c>
      <c r="I862" s="51">
        <v>0</v>
      </c>
      <c r="J862" s="52">
        <v>0</v>
      </c>
      <c r="K862" s="51">
        <v>0</v>
      </c>
      <c r="L862" s="51">
        <v>13203321.9</v>
      </c>
      <c r="M862" s="51">
        <v>0</v>
      </c>
      <c r="N862" s="51">
        <v>0</v>
      </c>
      <c r="O862" s="51">
        <v>0</v>
      </c>
      <c r="P862" s="51">
        <v>890898.9</v>
      </c>
      <c r="Q862" s="51">
        <v>0</v>
      </c>
      <c r="R862" s="51">
        <v>0</v>
      </c>
      <c r="S862" s="51">
        <v>0</v>
      </c>
      <c r="T862" s="51">
        <v>0</v>
      </c>
    </row>
    <row r="863" spans="1:20" s="5" customFormat="1" ht="22.5" customHeight="1" x14ac:dyDescent="0.25">
      <c r="A863" s="74">
        <v>32</v>
      </c>
      <c r="B863" s="68" t="s">
        <v>699</v>
      </c>
      <c r="C863" s="51">
        <f t="shared" si="198"/>
        <v>13106031</v>
      </c>
      <c r="D863" s="69">
        <f t="shared" si="197"/>
        <v>0</v>
      </c>
      <c r="E863" s="69">
        <v>0</v>
      </c>
      <c r="F863" s="69">
        <v>0</v>
      </c>
      <c r="G863" s="69">
        <v>0</v>
      </c>
      <c r="H863" s="69">
        <v>0</v>
      </c>
      <c r="I863" s="69">
        <v>0</v>
      </c>
      <c r="J863" s="70">
        <v>3</v>
      </c>
      <c r="K863" s="69">
        <v>13106031</v>
      </c>
      <c r="L863" s="69">
        <v>0</v>
      </c>
      <c r="M863" s="69">
        <v>0</v>
      </c>
      <c r="N863" s="69">
        <v>0</v>
      </c>
      <c r="O863" s="69">
        <v>0</v>
      </c>
      <c r="P863" s="69">
        <v>0</v>
      </c>
      <c r="Q863" s="69">
        <v>0</v>
      </c>
      <c r="R863" s="69">
        <v>0</v>
      </c>
      <c r="S863" s="69">
        <v>0</v>
      </c>
      <c r="T863" s="69">
        <v>0</v>
      </c>
    </row>
    <row r="864" spans="1:20" s="5" customFormat="1" ht="22.5" customHeight="1" x14ac:dyDescent="0.25">
      <c r="A864" s="90">
        <v>33</v>
      </c>
      <c r="B864" s="68" t="s">
        <v>1433</v>
      </c>
      <c r="C864" s="51">
        <f t="shared" si="198"/>
        <v>3387834.42</v>
      </c>
      <c r="D864" s="69">
        <f t="shared" si="197"/>
        <v>2555156.41</v>
      </c>
      <c r="E864" s="69">
        <v>2555156.41</v>
      </c>
      <c r="F864" s="69">
        <v>0</v>
      </c>
      <c r="G864" s="69">
        <v>0</v>
      </c>
      <c r="H864" s="69">
        <v>0</v>
      </c>
      <c r="I864" s="69">
        <v>0</v>
      </c>
      <c r="J864" s="70">
        <v>0</v>
      </c>
      <c r="K864" s="69">
        <v>0</v>
      </c>
      <c r="L864" s="69">
        <v>0</v>
      </c>
      <c r="M864" s="69">
        <v>0</v>
      </c>
      <c r="N864" s="69">
        <v>0</v>
      </c>
      <c r="O864" s="69">
        <v>0</v>
      </c>
      <c r="P864" s="69">
        <v>832678.01</v>
      </c>
      <c r="Q864" s="69">
        <v>0</v>
      </c>
      <c r="R864" s="69">
        <v>0</v>
      </c>
      <c r="S864" s="69">
        <v>0</v>
      </c>
      <c r="T864" s="69">
        <v>0</v>
      </c>
    </row>
    <row r="865" spans="1:20" s="6" customFormat="1" ht="22.5" customHeight="1" x14ac:dyDescent="0.25">
      <c r="A865" s="74">
        <v>34</v>
      </c>
      <c r="B865" s="68" t="s">
        <v>1434</v>
      </c>
      <c r="C865" s="51">
        <f t="shared" si="198"/>
        <v>12115123.800000001</v>
      </c>
      <c r="D865" s="69">
        <f t="shared" si="197"/>
        <v>0</v>
      </c>
      <c r="E865" s="69">
        <v>0</v>
      </c>
      <c r="F865" s="69">
        <v>0</v>
      </c>
      <c r="G865" s="69">
        <v>0</v>
      </c>
      <c r="H865" s="69">
        <v>0</v>
      </c>
      <c r="I865" s="69">
        <v>0</v>
      </c>
      <c r="J865" s="70">
        <v>0</v>
      </c>
      <c r="K865" s="69">
        <v>0</v>
      </c>
      <c r="L865" s="69">
        <v>0</v>
      </c>
      <c r="M865" s="69">
        <v>0</v>
      </c>
      <c r="N865" s="69">
        <v>0</v>
      </c>
      <c r="O865" s="69">
        <v>0</v>
      </c>
      <c r="P865" s="69">
        <v>563690.4</v>
      </c>
      <c r="Q865" s="69">
        <v>0</v>
      </c>
      <c r="R865" s="69">
        <v>0</v>
      </c>
      <c r="S865" s="69">
        <v>11551433.4</v>
      </c>
      <c r="T865" s="69">
        <v>0</v>
      </c>
    </row>
    <row r="866" spans="1:20" s="5" customFormat="1" ht="22.5" customHeight="1" x14ac:dyDescent="0.25">
      <c r="A866" s="90">
        <v>35</v>
      </c>
      <c r="B866" s="68" t="s">
        <v>1435</v>
      </c>
      <c r="C866" s="51">
        <f t="shared" si="198"/>
        <v>6735114.5249999994</v>
      </c>
      <c r="D866" s="69">
        <f t="shared" si="197"/>
        <v>3356806.1999999997</v>
      </c>
      <c r="E866" s="69">
        <v>3356806.1999999997</v>
      </c>
      <c r="F866" s="69">
        <v>0</v>
      </c>
      <c r="G866" s="69">
        <v>0</v>
      </c>
      <c r="H866" s="69">
        <v>0</v>
      </c>
      <c r="I866" s="69">
        <v>0</v>
      </c>
      <c r="J866" s="70">
        <v>0</v>
      </c>
      <c r="K866" s="69">
        <v>0</v>
      </c>
      <c r="L866" s="69">
        <v>0</v>
      </c>
      <c r="M866" s="69">
        <v>0</v>
      </c>
      <c r="N866" s="69">
        <v>3102271.5150000001</v>
      </c>
      <c r="O866" s="69">
        <v>0</v>
      </c>
      <c r="P866" s="69">
        <v>276036.81</v>
      </c>
      <c r="Q866" s="69">
        <v>0</v>
      </c>
      <c r="R866" s="69">
        <v>0</v>
      </c>
      <c r="S866" s="69">
        <v>0</v>
      </c>
      <c r="T866" s="69">
        <v>0</v>
      </c>
    </row>
    <row r="867" spans="1:20" s="5" customFormat="1" ht="22.5" customHeight="1" x14ac:dyDescent="0.25">
      <c r="A867" s="90">
        <v>36</v>
      </c>
      <c r="B867" s="68" t="s">
        <v>1436</v>
      </c>
      <c r="C867" s="51">
        <f t="shared" si="198"/>
        <v>2299138.39</v>
      </c>
      <c r="D867" s="69">
        <f t="shared" si="197"/>
        <v>0</v>
      </c>
      <c r="E867" s="69">
        <v>0</v>
      </c>
      <c r="F867" s="69">
        <v>0</v>
      </c>
      <c r="G867" s="69">
        <v>0</v>
      </c>
      <c r="H867" s="69">
        <v>0</v>
      </c>
      <c r="I867" s="69">
        <v>0</v>
      </c>
      <c r="J867" s="70">
        <v>0</v>
      </c>
      <c r="K867" s="69">
        <v>0</v>
      </c>
      <c r="L867" s="69">
        <v>2146643.8000000003</v>
      </c>
      <c r="M867" s="69">
        <v>0</v>
      </c>
      <c r="N867" s="69">
        <v>0</v>
      </c>
      <c r="O867" s="69">
        <v>0</v>
      </c>
      <c r="P867" s="69">
        <v>152494.59</v>
      </c>
      <c r="Q867" s="69">
        <v>0</v>
      </c>
      <c r="R867" s="69">
        <v>0</v>
      </c>
      <c r="S867" s="69">
        <v>0</v>
      </c>
      <c r="T867" s="69">
        <v>0</v>
      </c>
    </row>
    <row r="868" spans="1:20" s="5" customFormat="1" ht="22.5" customHeight="1" x14ac:dyDescent="0.25">
      <c r="A868" s="74">
        <v>37</v>
      </c>
      <c r="B868" s="68" t="s">
        <v>1437</v>
      </c>
      <c r="C868" s="51">
        <f t="shared" si="198"/>
        <v>16208606.85</v>
      </c>
      <c r="D868" s="69">
        <f t="shared" si="197"/>
        <v>0</v>
      </c>
      <c r="E868" s="69">
        <v>0</v>
      </c>
      <c r="F868" s="69">
        <v>0</v>
      </c>
      <c r="G868" s="69">
        <v>0</v>
      </c>
      <c r="H868" s="69">
        <v>0</v>
      </c>
      <c r="I868" s="69">
        <v>0</v>
      </c>
      <c r="J868" s="70">
        <v>4</v>
      </c>
      <c r="K868" s="69">
        <v>16005180.48</v>
      </c>
      <c r="L868" s="69">
        <v>0</v>
      </c>
      <c r="M868" s="69">
        <v>0</v>
      </c>
      <c r="N868" s="69">
        <v>0</v>
      </c>
      <c r="O868" s="69">
        <v>0</v>
      </c>
      <c r="P868" s="69">
        <v>203426.37</v>
      </c>
      <c r="Q868" s="69">
        <v>0</v>
      </c>
      <c r="R868" s="69">
        <v>0</v>
      </c>
      <c r="S868" s="69">
        <v>0</v>
      </c>
      <c r="T868" s="69">
        <v>0</v>
      </c>
    </row>
    <row r="869" spans="1:20" s="5" customFormat="1" ht="22.5" customHeight="1" x14ac:dyDescent="0.25">
      <c r="A869" s="90">
        <v>38</v>
      </c>
      <c r="B869" s="68" t="s">
        <v>703</v>
      </c>
      <c r="C869" s="51">
        <f t="shared" si="198"/>
        <v>2417356.7400000002</v>
      </c>
      <c r="D869" s="69">
        <f t="shared" si="197"/>
        <v>2417356.7400000002</v>
      </c>
      <c r="E869" s="69">
        <v>0</v>
      </c>
      <c r="F869" s="69">
        <v>0</v>
      </c>
      <c r="G869" s="69">
        <v>0</v>
      </c>
      <c r="H869" s="69">
        <v>0</v>
      </c>
      <c r="I869" s="69">
        <v>2417356.7400000002</v>
      </c>
      <c r="J869" s="70">
        <v>0</v>
      </c>
      <c r="K869" s="69">
        <v>0</v>
      </c>
      <c r="L869" s="69">
        <v>0</v>
      </c>
      <c r="M869" s="69">
        <v>0</v>
      </c>
      <c r="N869" s="69">
        <v>0</v>
      </c>
      <c r="O869" s="69">
        <v>0</v>
      </c>
      <c r="P869" s="69">
        <v>0</v>
      </c>
      <c r="Q869" s="69">
        <v>0</v>
      </c>
      <c r="R869" s="69">
        <v>0</v>
      </c>
      <c r="S869" s="69">
        <v>0</v>
      </c>
      <c r="T869" s="69">
        <v>0</v>
      </c>
    </row>
    <row r="870" spans="1:20" s="5" customFormat="1" ht="22.5" customHeight="1" x14ac:dyDescent="0.25">
      <c r="A870" s="74">
        <v>39</v>
      </c>
      <c r="B870" s="68" t="s">
        <v>1438</v>
      </c>
      <c r="C870" s="51">
        <f t="shared" si="198"/>
        <v>26046540.117000002</v>
      </c>
      <c r="D870" s="69">
        <f t="shared" si="197"/>
        <v>25492356.597000003</v>
      </c>
      <c r="E870" s="69">
        <v>5550342.6000000006</v>
      </c>
      <c r="F870" s="69">
        <v>13195442.600000001</v>
      </c>
      <c r="G870" s="69">
        <v>4565195.0140000004</v>
      </c>
      <c r="H870" s="69">
        <v>2181376.3829999999</v>
      </c>
      <c r="I870" s="69">
        <v>0</v>
      </c>
      <c r="J870" s="70">
        <v>0</v>
      </c>
      <c r="K870" s="69">
        <v>0</v>
      </c>
      <c r="L870" s="69">
        <v>0</v>
      </c>
      <c r="M870" s="69">
        <v>0</v>
      </c>
      <c r="N870" s="69">
        <v>0</v>
      </c>
      <c r="O870" s="69">
        <v>0</v>
      </c>
      <c r="P870" s="69">
        <f>203886.02+350297.5</f>
        <v>554183.52</v>
      </c>
      <c r="Q870" s="69">
        <v>0</v>
      </c>
      <c r="R870" s="69">
        <v>0</v>
      </c>
      <c r="S870" s="69">
        <v>0</v>
      </c>
      <c r="T870" s="69">
        <v>0</v>
      </c>
    </row>
    <row r="871" spans="1:20" s="5" customFormat="1" ht="22.5" customHeight="1" x14ac:dyDescent="0.25">
      <c r="A871" s="90">
        <v>40</v>
      </c>
      <c r="B871" s="68" t="s">
        <v>1439</v>
      </c>
      <c r="C871" s="51">
        <f t="shared" si="198"/>
        <v>26222336.645</v>
      </c>
      <c r="D871" s="69">
        <f t="shared" si="197"/>
        <v>21547526.489999998</v>
      </c>
      <c r="E871" s="69">
        <v>4203322.2</v>
      </c>
      <c r="F871" s="69">
        <v>9993022.1999999993</v>
      </c>
      <c r="G871" s="69">
        <v>3457261.4579999996</v>
      </c>
      <c r="H871" s="69">
        <v>1651975.1009999998</v>
      </c>
      <c r="I871" s="69">
        <v>2241945.531</v>
      </c>
      <c r="J871" s="70">
        <v>0</v>
      </c>
      <c r="K871" s="69">
        <v>0</v>
      </c>
      <c r="L871" s="69">
        <v>0</v>
      </c>
      <c r="M871" s="69">
        <v>0</v>
      </c>
      <c r="N871" s="69">
        <v>3884599.2150000003</v>
      </c>
      <c r="O871" s="69">
        <v>0</v>
      </c>
      <c r="P871" s="69">
        <v>790210.94</v>
      </c>
      <c r="Q871" s="69">
        <v>0</v>
      </c>
      <c r="R871" s="69">
        <v>0</v>
      </c>
      <c r="S871" s="69">
        <v>0</v>
      </c>
      <c r="T871" s="69">
        <v>0</v>
      </c>
    </row>
    <row r="872" spans="1:20" s="5" customFormat="1" ht="22.5" customHeight="1" x14ac:dyDescent="0.25">
      <c r="A872" s="74">
        <v>41</v>
      </c>
      <c r="B872" s="68" t="s">
        <v>515</v>
      </c>
      <c r="C872" s="51">
        <f t="shared" si="198"/>
        <v>17365473.760000002</v>
      </c>
      <c r="D872" s="69">
        <f t="shared" si="197"/>
        <v>17365473.760000002</v>
      </c>
      <c r="E872" s="69">
        <v>0</v>
      </c>
      <c r="F872" s="69">
        <v>10005276.800000001</v>
      </c>
      <c r="G872" s="69">
        <v>3461501.1520000002</v>
      </c>
      <c r="H872" s="69">
        <v>1654000.9439999999</v>
      </c>
      <c r="I872" s="69">
        <v>2244694.8640000001</v>
      </c>
      <c r="J872" s="70">
        <v>0</v>
      </c>
      <c r="K872" s="69">
        <v>0</v>
      </c>
      <c r="L872" s="69">
        <v>0</v>
      </c>
      <c r="M872" s="69">
        <v>0</v>
      </c>
      <c r="N872" s="69">
        <v>0</v>
      </c>
      <c r="O872" s="69">
        <v>0</v>
      </c>
      <c r="P872" s="69">
        <v>0</v>
      </c>
      <c r="Q872" s="69">
        <v>0</v>
      </c>
      <c r="R872" s="69">
        <v>0</v>
      </c>
      <c r="S872" s="69">
        <v>0</v>
      </c>
      <c r="T872" s="69">
        <v>0</v>
      </c>
    </row>
    <row r="873" spans="1:20" s="5" customFormat="1" ht="22.5" customHeight="1" x14ac:dyDescent="0.25">
      <c r="A873" s="90">
        <v>42</v>
      </c>
      <c r="B873" s="68" t="s">
        <v>707</v>
      </c>
      <c r="C873" s="51">
        <f t="shared" si="198"/>
        <v>18998994</v>
      </c>
      <c r="D873" s="69">
        <f t="shared" si="197"/>
        <v>0</v>
      </c>
      <c r="E873" s="69">
        <v>0</v>
      </c>
      <c r="F873" s="69">
        <v>0</v>
      </c>
      <c r="G873" s="69">
        <v>0</v>
      </c>
      <c r="H873" s="69">
        <v>0</v>
      </c>
      <c r="I873" s="69">
        <v>0</v>
      </c>
      <c r="J873" s="70">
        <v>0</v>
      </c>
      <c r="K873" s="69">
        <v>0</v>
      </c>
      <c r="L873" s="69">
        <v>0</v>
      </c>
      <c r="M873" s="69">
        <v>0</v>
      </c>
      <c r="N873" s="69">
        <v>0</v>
      </c>
      <c r="O873" s="69">
        <v>0</v>
      </c>
      <c r="P873" s="69">
        <v>0</v>
      </c>
      <c r="Q873" s="69">
        <v>0</v>
      </c>
      <c r="R873" s="69">
        <v>0</v>
      </c>
      <c r="S873" s="69">
        <v>18998994</v>
      </c>
      <c r="T873" s="69">
        <v>0</v>
      </c>
    </row>
    <row r="874" spans="1:20" s="7" customFormat="1" ht="22.5" customHeight="1" x14ac:dyDescent="0.25">
      <c r="A874" s="90">
        <v>43</v>
      </c>
      <c r="B874" s="50" t="s">
        <v>517</v>
      </c>
      <c r="C874" s="51">
        <f t="shared" si="198"/>
        <v>2782472.4</v>
      </c>
      <c r="D874" s="51">
        <f t="shared" si="197"/>
        <v>0</v>
      </c>
      <c r="E874" s="51">
        <v>0</v>
      </c>
      <c r="F874" s="51">
        <v>0</v>
      </c>
      <c r="G874" s="51">
        <v>0</v>
      </c>
      <c r="H874" s="51">
        <v>0</v>
      </c>
      <c r="I874" s="51">
        <v>0</v>
      </c>
      <c r="J874" s="52">
        <v>0</v>
      </c>
      <c r="K874" s="51">
        <v>0</v>
      </c>
      <c r="L874" s="51">
        <v>0</v>
      </c>
      <c r="M874" s="51">
        <v>0</v>
      </c>
      <c r="N874" s="51">
        <v>2782472.4</v>
      </c>
      <c r="O874" s="51">
        <v>0</v>
      </c>
      <c r="P874" s="51">
        <v>0</v>
      </c>
      <c r="Q874" s="51">
        <v>0</v>
      </c>
      <c r="R874" s="51">
        <v>0</v>
      </c>
      <c r="S874" s="51">
        <v>0</v>
      </c>
      <c r="T874" s="51">
        <v>0</v>
      </c>
    </row>
    <row r="875" spans="1:20" s="18" customFormat="1" ht="22.5" customHeight="1" x14ac:dyDescent="0.25">
      <c r="A875" s="74">
        <v>44</v>
      </c>
      <c r="B875" s="50" t="s">
        <v>119</v>
      </c>
      <c r="C875" s="51">
        <f t="shared" si="198"/>
        <v>6580491</v>
      </c>
      <c r="D875" s="51">
        <f t="shared" si="197"/>
        <v>0</v>
      </c>
      <c r="E875" s="51">
        <v>0</v>
      </c>
      <c r="F875" s="51">
        <v>0</v>
      </c>
      <c r="G875" s="51">
        <v>0</v>
      </c>
      <c r="H875" s="51">
        <v>0</v>
      </c>
      <c r="I875" s="51">
        <v>0</v>
      </c>
      <c r="J875" s="52">
        <v>0</v>
      </c>
      <c r="K875" s="51">
        <v>0</v>
      </c>
      <c r="L875" s="51">
        <v>6580491</v>
      </c>
      <c r="M875" s="51">
        <v>0</v>
      </c>
      <c r="N875" s="51">
        <v>0</v>
      </c>
      <c r="O875" s="51">
        <v>0</v>
      </c>
      <c r="P875" s="51">
        <v>0</v>
      </c>
      <c r="Q875" s="51">
        <v>0</v>
      </c>
      <c r="R875" s="51">
        <v>0</v>
      </c>
      <c r="S875" s="51">
        <v>0</v>
      </c>
      <c r="T875" s="51">
        <v>0</v>
      </c>
    </row>
    <row r="876" spans="1:20" s="20" customFormat="1" ht="22.5" customHeight="1" x14ac:dyDescent="0.25">
      <c r="A876" s="90">
        <v>45</v>
      </c>
      <c r="B876" s="68" t="s">
        <v>518</v>
      </c>
      <c r="C876" s="51">
        <f t="shared" si="198"/>
        <v>20106151.199999999</v>
      </c>
      <c r="D876" s="69">
        <f t="shared" si="197"/>
        <v>20106151.199999999</v>
      </c>
      <c r="E876" s="103">
        <v>20106151.199999999</v>
      </c>
      <c r="F876" s="103">
        <v>0</v>
      </c>
      <c r="G876" s="103">
        <v>0</v>
      </c>
      <c r="H876" s="103">
        <v>0</v>
      </c>
      <c r="I876" s="103">
        <v>0</v>
      </c>
      <c r="J876" s="104">
        <v>0</v>
      </c>
      <c r="K876" s="103">
        <v>0</v>
      </c>
      <c r="L876" s="103">
        <v>0</v>
      </c>
      <c r="M876" s="103">
        <v>0</v>
      </c>
      <c r="N876" s="103">
        <v>0</v>
      </c>
      <c r="O876" s="103">
        <v>0</v>
      </c>
      <c r="P876" s="103">
        <v>0</v>
      </c>
      <c r="Q876" s="103">
        <v>0</v>
      </c>
      <c r="R876" s="103">
        <v>0</v>
      </c>
      <c r="S876" s="103">
        <v>0</v>
      </c>
      <c r="T876" s="103">
        <v>0</v>
      </c>
    </row>
    <row r="877" spans="1:20" s="20" customFormat="1" ht="22.5" customHeight="1" x14ac:dyDescent="0.25">
      <c r="A877" s="74">
        <v>46</v>
      </c>
      <c r="B877" s="68" t="s">
        <v>1440</v>
      </c>
      <c r="C877" s="51">
        <f t="shared" si="198"/>
        <v>10280643.599999998</v>
      </c>
      <c r="D877" s="69">
        <f t="shared" si="197"/>
        <v>1154300.3999999999</v>
      </c>
      <c r="E877" s="103">
        <v>1154300.3999999999</v>
      </c>
      <c r="F877" s="103">
        <v>0</v>
      </c>
      <c r="G877" s="103">
        <v>0</v>
      </c>
      <c r="H877" s="103">
        <v>0</v>
      </c>
      <c r="I877" s="103">
        <v>0</v>
      </c>
      <c r="J877" s="104">
        <v>0</v>
      </c>
      <c r="K877" s="103">
        <v>0</v>
      </c>
      <c r="L877" s="103">
        <v>0</v>
      </c>
      <c r="M877" s="103">
        <v>1984266.4</v>
      </c>
      <c r="N877" s="103">
        <v>6286181.5999999996</v>
      </c>
      <c r="O877" s="103">
        <v>0</v>
      </c>
      <c r="P877" s="103">
        <v>855895.2</v>
      </c>
      <c r="Q877" s="103">
        <v>0</v>
      </c>
      <c r="R877" s="103">
        <v>0</v>
      </c>
      <c r="S877" s="103">
        <v>0</v>
      </c>
      <c r="T877" s="103">
        <v>0</v>
      </c>
    </row>
    <row r="878" spans="1:20" s="5" customFormat="1" ht="22.5" customHeight="1" x14ac:dyDescent="0.25">
      <c r="A878" s="90">
        <v>47</v>
      </c>
      <c r="B878" s="68" t="s">
        <v>1441</v>
      </c>
      <c r="C878" s="51">
        <f t="shared" si="198"/>
        <v>3209941.39</v>
      </c>
      <c r="D878" s="69">
        <f t="shared" si="197"/>
        <v>1588342.8</v>
      </c>
      <c r="E878" s="69">
        <v>1588342.8</v>
      </c>
      <c r="F878" s="69">
        <v>0</v>
      </c>
      <c r="G878" s="69">
        <v>0</v>
      </c>
      <c r="H878" s="69">
        <v>0</v>
      </c>
      <c r="I878" s="69">
        <v>0</v>
      </c>
      <c r="J878" s="70">
        <v>0</v>
      </c>
      <c r="K878" s="69">
        <v>0</v>
      </c>
      <c r="L878" s="69">
        <v>0</v>
      </c>
      <c r="M878" s="69">
        <v>0</v>
      </c>
      <c r="N878" s="69">
        <v>1467904.4100000001</v>
      </c>
      <c r="O878" s="69">
        <v>0</v>
      </c>
      <c r="P878" s="69">
        <v>153694.18</v>
      </c>
      <c r="Q878" s="69">
        <v>0</v>
      </c>
      <c r="R878" s="69">
        <v>0</v>
      </c>
      <c r="S878" s="69">
        <v>0</v>
      </c>
      <c r="T878" s="69">
        <v>0</v>
      </c>
    </row>
    <row r="879" spans="1:20" s="5" customFormat="1" ht="22.5" customHeight="1" x14ac:dyDescent="0.25">
      <c r="A879" s="74">
        <v>48</v>
      </c>
      <c r="B879" s="68" t="s">
        <v>1442</v>
      </c>
      <c r="C879" s="51">
        <f t="shared" si="198"/>
        <v>5927163.4199999999</v>
      </c>
      <c r="D879" s="69">
        <f t="shared" si="197"/>
        <v>5675433.2000000002</v>
      </c>
      <c r="E879" s="69">
        <v>0</v>
      </c>
      <c r="F879" s="69">
        <v>5675433.2000000002</v>
      </c>
      <c r="G879" s="69">
        <v>0</v>
      </c>
      <c r="H879" s="69">
        <v>0</v>
      </c>
      <c r="I879" s="69">
        <v>0</v>
      </c>
      <c r="J879" s="70">
        <v>0</v>
      </c>
      <c r="K879" s="69">
        <v>0</v>
      </c>
      <c r="L879" s="69">
        <v>0</v>
      </c>
      <c r="M879" s="69">
        <v>0</v>
      </c>
      <c r="N879" s="69">
        <v>0</v>
      </c>
      <c r="O879" s="69">
        <v>0</v>
      </c>
      <c r="P879" s="69">
        <v>251730.22</v>
      </c>
      <c r="Q879" s="69">
        <v>0</v>
      </c>
      <c r="R879" s="69">
        <v>0</v>
      </c>
      <c r="S879" s="69">
        <v>0</v>
      </c>
      <c r="T879" s="69">
        <v>0</v>
      </c>
    </row>
    <row r="880" spans="1:20" s="5" customFormat="1" ht="24" customHeight="1" x14ac:dyDescent="0.25">
      <c r="A880" s="90">
        <v>49</v>
      </c>
      <c r="B880" s="68" t="s">
        <v>128</v>
      </c>
      <c r="C880" s="51">
        <f t="shared" si="198"/>
        <v>10828233.045</v>
      </c>
      <c r="D880" s="69">
        <f t="shared" si="197"/>
        <v>0</v>
      </c>
      <c r="E880" s="69">
        <v>0</v>
      </c>
      <c r="F880" s="69">
        <v>0</v>
      </c>
      <c r="G880" s="69">
        <v>0</v>
      </c>
      <c r="H880" s="69">
        <v>0</v>
      </c>
      <c r="I880" s="69">
        <v>0</v>
      </c>
      <c r="J880" s="70">
        <v>0</v>
      </c>
      <c r="K880" s="69">
        <v>0</v>
      </c>
      <c r="L880" s="69">
        <v>0</v>
      </c>
      <c r="M880" s="69">
        <v>0</v>
      </c>
      <c r="N880" s="69">
        <v>10828233.045</v>
      </c>
      <c r="O880" s="69">
        <v>0</v>
      </c>
      <c r="P880" s="69">
        <v>0</v>
      </c>
      <c r="Q880" s="69">
        <v>0</v>
      </c>
      <c r="R880" s="69">
        <v>0</v>
      </c>
      <c r="S880" s="69">
        <v>0</v>
      </c>
      <c r="T880" s="69">
        <v>0</v>
      </c>
    </row>
    <row r="881" spans="1:20" s="7" customFormat="1" ht="22.5" customHeight="1" x14ac:dyDescent="0.25">
      <c r="A881" s="90">
        <v>50</v>
      </c>
      <c r="B881" s="50" t="s">
        <v>129</v>
      </c>
      <c r="C881" s="51">
        <f t="shared" si="198"/>
        <v>8584355.1699999999</v>
      </c>
      <c r="D881" s="51">
        <f t="shared" si="197"/>
        <v>0</v>
      </c>
      <c r="E881" s="51">
        <v>0</v>
      </c>
      <c r="F881" s="51">
        <v>0</v>
      </c>
      <c r="G881" s="51">
        <v>0</v>
      </c>
      <c r="H881" s="51">
        <v>0</v>
      </c>
      <c r="I881" s="51">
        <v>0</v>
      </c>
      <c r="J881" s="52">
        <v>0</v>
      </c>
      <c r="K881" s="51">
        <v>0</v>
      </c>
      <c r="L881" s="51">
        <v>0</v>
      </c>
      <c r="M881" s="51">
        <v>0</v>
      </c>
      <c r="N881" s="51">
        <v>0</v>
      </c>
      <c r="O881" s="51">
        <v>0</v>
      </c>
      <c r="P881" s="51">
        <v>0</v>
      </c>
      <c r="Q881" s="51">
        <v>0</v>
      </c>
      <c r="R881" s="51">
        <v>0</v>
      </c>
      <c r="S881" s="51">
        <v>8584355.1699999999</v>
      </c>
      <c r="T881" s="51">
        <v>0</v>
      </c>
    </row>
    <row r="882" spans="1:20" s="5" customFormat="1" ht="22.5" customHeight="1" x14ac:dyDescent="0.25">
      <c r="A882" s="74">
        <v>51</v>
      </c>
      <c r="B882" s="68" t="s">
        <v>131</v>
      </c>
      <c r="C882" s="51">
        <f t="shared" si="198"/>
        <v>1454784.3870000001</v>
      </c>
      <c r="D882" s="69">
        <f t="shared" si="197"/>
        <v>1454784.3870000001</v>
      </c>
      <c r="E882" s="69">
        <v>0</v>
      </c>
      <c r="F882" s="69">
        <v>0</v>
      </c>
      <c r="G882" s="69">
        <v>0</v>
      </c>
      <c r="H882" s="69">
        <v>0</v>
      </c>
      <c r="I882" s="69">
        <v>1454784.3870000001</v>
      </c>
      <c r="J882" s="70">
        <v>0</v>
      </c>
      <c r="K882" s="69">
        <v>0</v>
      </c>
      <c r="L882" s="69">
        <v>0</v>
      </c>
      <c r="M882" s="69">
        <v>0</v>
      </c>
      <c r="N882" s="69">
        <v>0</v>
      </c>
      <c r="O882" s="69">
        <v>0</v>
      </c>
      <c r="P882" s="69">
        <v>0</v>
      </c>
      <c r="Q882" s="69">
        <v>0</v>
      </c>
      <c r="R882" s="69">
        <v>0</v>
      </c>
      <c r="S882" s="69">
        <v>0</v>
      </c>
      <c r="T882" s="69">
        <v>0</v>
      </c>
    </row>
    <row r="883" spans="1:20" s="5" customFormat="1" ht="22.5" customHeight="1" x14ac:dyDescent="0.25">
      <c r="A883" s="90">
        <v>52</v>
      </c>
      <c r="B883" s="68" t="s">
        <v>529</v>
      </c>
      <c r="C883" s="51">
        <f t="shared" si="198"/>
        <v>12895010.199999999</v>
      </c>
      <c r="D883" s="69">
        <f t="shared" si="197"/>
        <v>0</v>
      </c>
      <c r="E883" s="69">
        <v>0</v>
      </c>
      <c r="F883" s="69">
        <v>0</v>
      </c>
      <c r="G883" s="69">
        <v>0</v>
      </c>
      <c r="H883" s="69">
        <v>0</v>
      </c>
      <c r="I883" s="69">
        <v>0</v>
      </c>
      <c r="J883" s="70">
        <v>0</v>
      </c>
      <c r="K883" s="69">
        <v>0</v>
      </c>
      <c r="L883" s="69">
        <v>12895010.199999999</v>
      </c>
      <c r="M883" s="69">
        <v>0</v>
      </c>
      <c r="N883" s="69">
        <v>0</v>
      </c>
      <c r="O883" s="69">
        <v>0</v>
      </c>
      <c r="P883" s="69">
        <v>0</v>
      </c>
      <c r="Q883" s="69">
        <v>0</v>
      </c>
      <c r="R883" s="69">
        <v>0</v>
      </c>
      <c r="S883" s="69">
        <v>0</v>
      </c>
      <c r="T883" s="69">
        <v>0</v>
      </c>
    </row>
    <row r="884" spans="1:20" s="5" customFormat="1" ht="23.25" customHeight="1" x14ac:dyDescent="0.25">
      <c r="A884" s="74">
        <v>53</v>
      </c>
      <c r="B884" s="68" t="s">
        <v>1443</v>
      </c>
      <c r="C884" s="51">
        <f t="shared" si="198"/>
        <v>5464321.0600000005</v>
      </c>
      <c r="D884" s="69">
        <f t="shared" si="197"/>
        <v>3263990.3600000003</v>
      </c>
      <c r="E884" s="69">
        <v>2128632</v>
      </c>
      <c r="F884" s="69">
        <v>0</v>
      </c>
      <c r="G884" s="69">
        <v>0</v>
      </c>
      <c r="H884" s="69">
        <v>0</v>
      </c>
      <c r="I884" s="69">
        <v>1135358.3600000001</v>
      </c>
      <c r="J884" s="70">
        <v>0</v>
      </c>
      <c r="K884" s="69">
        <v>0</v>
      </c>
      <c r="L884" s="69">
        <v>0</v>
      </c>
      <c r="M884" s="69">
        <v>0</v>
      </c>
      <c r="N884" s="69">
        <v>1967225.4000000001</v>
      </c>
      <c r="O884" s="69">
        <v>0</v>
      </c>
      <c r="P884" s="69">
        <v>233105.3</v>
      </c>
      <c r="Q884" s="69">
        <v>0</v>
      </c>
      <c r="R884" s="69">
        <v>0</v>
      </c>
      <c r="S884" s="69">
        <v>0</v>
      </c>
      <c r="T884" s="69">
        <v>0</v>
      </c>
    </row>
    <row r="885" spans="1:20" s="5" customFormat="1" ht="23.25" customHeight="1" x14ac:dyDescent="0.25">
      <c r="A885" s="90">
        <v>54</v>
      </c>
      <c r="B885" s="68" t="s">
        <v>710</v>
      </c>
      <c r="C885" s="51">
        <f t="shared" si="198"/>
        <v>3421129.8</v>
      </c>
      <c r="D885" s="69">
        <f t="shared" si="197"/>
        <v>3421129.8</v>
      </c>
      <c r="E885" s="69">
        <v>3421129.8</v>
      </c>
      <c r="F885" s="69">
        <v>0</v>
      </c>
      <c r="G885" s="69">
        <v>0</v>
      </c>
      <c r="H885" s="69">
        <v>0</v>
      </c>
      <c r="I885" s="69">
        <v>0</v>
      </c>
      <c r="J885" s="70">
        <v>0</v>
      </c>
      <c r="K885" s="69">
        <v>0</v>
      </c>
      <c r="L885" s="69">
        <v>0</v>
      </c>
      <c r="M885" s="69">
        <v>0</v>
      </c>
      <c r="N885" s="69">
        <v>0</v>
      </c>
      <c r="O885" s="69">
        <v>0</v>
      </c>
      <c r="P885" s="69">
        <v>0</v>
      </c>
      <c r="Q885" s="69">
        <v>0</v>
      </c>
      <c r="R885" s="69">
        <v>0</v>
      </c>
      <c r="S885" s="69">
        <v>0</v>
      </c>
      <c r="T885" s="69">
        <v>0</v>
      </c>
    </row>
    <row r="886" spans="1:20" s="7" customFormat="1" ht="22.5" customHeight="1" x14ac:dyDescent="0.25">
      <c r="A886" s="74">
        <v>55</v>
      </c>
      <c r="B886" s="50" t="s">
        <v>144</v>
      </c>
      <c r="C886" s="51">
        <f t="shared" si="198"/>
        <v>4365903.59</v>
      </c>
      <c r="D886" s="51">
        <f t="shared" si="197"/>
        <v>0</v>
      </c>
      <c r="E886" s="51">
        <v>0</v>
      </c>
      <c r="F886" s="51">
        <v>0</v>
      </c>
      <c r="G886" s="51">
        <v>0</v>
      </c>
      <c r="H886" s="51">
        <v>0</v>
      </c>
      <c r="I886" s="51">
        <v>0</v>
      </c>
      <c r="J886" s="52">
        <v>0</v>
      </c>
      <c r="K886" s="51">
        <v>0</v>
      </c>
      <c r="L886" s="51">
        <v>4365903.59</v>
      </c>
      <c r="M886" s="51">
        <v>0</v>
      </c>
      <c r="N886" s="51">
        <v>0</v>
      </c>
      <c r="O886" s="51">
        <v>0</v>
      </c>
      <c r="P886" s="51">
        <v>0</v>
      </c>
      <c r="Q886" s="51">
        <v>0</v>
      </c>
      <c r="R886" s="51">
        <v>0</v>
      </c>
      <c r="S886" s="51">
        <v>0</v>
      </c>
      <c r="T886" s="51">
        <v>0</v>
      </c>
    </row>
    <row r="887" spans="1:20" s="5" customFormat="1" ht="22.5" customHeight="1" x14ac:dyDescent="0.25">
      <c r="A887" s="90">
        <v>56</v>
      </c>
      <c r="B887" s="68" t="s">
        <v>1444</v>
      </c>
      <c r="C887" s="51">
        <f t="shared" si="198"/>
        <v>2544018.3450000002</v>
      </c>
      <c r="D887" s="69">
        <f t="shared" si="197"/>
        <v>0</v>
      </c>
      <c r="E887" s="69">
        <v>0</v>
      </c>
      <c r="F887" s="69">
        <v>0</v>
      </c>
      <c r="G887" s="69">
        <v>0</v>
      </c>
      <c r="H887" s="69">
        <v>0</v>
      </c>
      <c r="I887" s="69">
        <v>0</v>
      </c>
      <c r="J887" s="70">
        <v>0</v>
      </c>
      <c r="K887" s="69">
        <v>0</v>
      </c>
      <c r="L887" s="69">
        <v>0</v>
      </c>
      <c r="M887" s="69">
        <v>0</v>
      </c>
      <c r="N887" s="69">
        <v>2274453.4050000003</v>
      </c>
      <c r="O887" s="69">
        <v>0</v>
      </c>
      <c r="P887" s="69">
        <v>269564.94</v>
      </c>
      <c r="Q887" s="69">
        <v>0</v>
      </c>
      <c r="R887" s="69">
        <v>0</v>
      </c>
      <c r="S887" s="69">
        <v>0</v>
      </c>
      <c r="T887" s="69">
        <v>0</v>
      </c>
    </row>
    <row r="888" spans="1:20" s="5" customFormat="1" ht="22.5" customHeight="1" x14ac:dyDescent="0.25">
      <c r="A888" s="90">
        <v>57</v>
      </c>
      <c r="B888" s="68" t="s">
        <v>1445</v>
      </c>
      <c r="C888" s="51">
        <f t="shared" si="198"/>
        <v>9900270.589999998</v>
      </c>
      <c r="D888" s="69">
        <f t="shared" si="197"/>
        <v>0</v>
      </c>
      <c r="E888" s="69">
        <v>0</v>
      </c>
      <c r="F888" s="69">
        <v>0</v>
      </c>
      <c r="G888" s="69">
        <v>0</v>
      </c>
      <c r="H888" s="69">
        <v>0</v>
      </c>
      <c r="I888" s="69">
        <v>0</v>
      </c>
      <c r="J888" s="70">
        <v>0</v>
      </c>
      <c r="K888" s="69">
        <v>0</v>
      </c>
      <c r="L888" s="69">
        <v>9604594.7999999989</v>
      </c>
      <c r="M888" s="69">
        <v>0</v>
      </c>
      <c r="N888" s="69">
        <v>0</v>
      </c>
      <c r="O888" s="69">
        <v>0</v>
      </c>
      <c r="P888" s="69">
        <v>295675.78999999998</v>
      </c>
      <c r="Q888" s="69">
        <v>0</v>
      </c>
      <c r="R888" s="69">
        <v>0</v>
      </c>
      <c r="S888" s="69">
        <v>0</v>
      </c>
      <c r="T888" s="69">
        <v>0</v>
      </c>
    </row>
    <row r="889" spans="1:20" s="5" customFormat="1" ht="22.5" customHeight="1" x14ac:dyDescent="0.25">
      <c r="A889" s="74">
        <v>58</v>
      </c>
      <c r="B889" s="68" t="s">
        <v>1446</v>
      </c>
      <c r="C889" s="51">
        <f t="shared" si="198"/>
        <v>3517145.5120000001</v>
      </c>
      <c r="D889" s="69">
        <f t="shared" si="197"/>
        <v>3211837.8119999999</v>
      </c>
      <c r="E889" s="69">
        <v>0</v>
      </c>
      <c r="F889" s="69">
        <v>0</v>
      </c>
      <c r="G889" s="69">
        <v>2173350.7439999999</v>
      </c>
      <c r="H889" s="69">
        <v>1038487.068</v>
      </c>
      <c r="I889" s="69">
        <v>0</v>
      </c>
      <c r="J889" s="70">
        <v>0</v>
      </c>
      <c r="K889" s="69">
        <v>0</v>
      </c>
      <c r="L889" s="69">
        <v>0</v>
      </c>
      <c r="M889" s="69">
        <v>0</v>
      </c>
      <c r="N889" s="69">
        <v>0</v>
      </c>
      <c r="O889" s="69">
        <v>0</v>
      </c>
      <c r="P889" s="69">
        <v>305307.7</v>
      </c>
      <c r="Q889" s="69">
        <v>0</v>
      </c>
      <c r="R889" s="69">
        <v>0</v>
      </c>
      <c r="S889" s="69">
        <v>0</v>
      </c>
      <c r="T889" s="69">
        <v>0</v>
      </c>
    </row>
    <row r="890" spans="1:20" s="7" customFormat="1" ht="22.5" customHeight="1" x14ac:dyDescent="0.25">
      <c r="A890" s="90">
        <v>59</v>
      </c>
      <c r="B890" s="50" t="s">
        <v>152</v>
      </c>
      <c r="C890" s="51">
        <f t="shared" si="198"/>
        <v>29498759.82</v>
      </c>
      <c r="D890" s="51">
        <f t="shared" si="197"/>
        <v>9871074.75</v>
      </c>
      <c r="E890" s="51">
        <v>0</v>
      </c>
      <c r="F890" s="51">
        <v>4218333.8</v>
      </c>
      <c r="G890" s="51">
        <v>2267381.2000000002</v>
      </c>
      <c r="H890" s="51">
        <v>584934.44999999995</v>
      </c>
      <c r="I890" s="51">
        <v>2800425.3</v>
      </c>
      <c r="J890" s="52">
        <v>0</v>
      </c>
      <c r="K890" s="51">
        <v>0</v>
      </c>
      <c r="L890" s="51">
        <v>0</v>
      </c>
      <c r="M890" s="51">
        <v>0</v>
      </c>
      <c r="N890" s="51">
        <v>19627685.07</v>
      </c>
      <c r="O890" s="51">
        <v>0</v>
      </c>
      <c r="P890" s="51">
        <v>0</v>
      </c>
      <c r="Q890" s="51">
        <v>0</v>
      </c>
      <c r="R890" s="51">
        <v>0</v>
      </c>
      <c r="S890" s="51">
        <v>0</v>
      </c>
      <c r="T890" s="51">
        <v>0</v>
      </c>
    </row>
    <row r="891" spans="1:20" s="5" customFormat="1" ht="22.5" customHeight="1" x14ac:dyDescent="0.25">
      <c r="A891" s="74">
        <v>60</v>
      </c>
      <c r="B891" s="68" t="s">
        <v>1447</v>
      </c>
      <c r="C891" s="51">
        <f t="shared" si="198"/>
        <v>12137486.35</v>
      </c>
      <c r="D891" s="69">
        <f t="shared" si="197"/>
        <v>0</v>
      </c>
      <c r="E891" s="69">
        <v>0</v>
      </c>
      <c r="F891" s="69">
        <v>0</v>
      </c>
      <c r="G891" s="69">
        <v>0</v>
      </c>
      <c r="H891" s="69">
        <v>0</v>
      </c>
      <c r="I891" s="69">
        <v>0</v>
      </c>
      <c r="J891" s="70">
        <v>0</v>
      </c>
      <c r="K891" s="69">
        <v>0</v>
      </c>
      <c r="L891" s="69">
        <v>11768981.060000001</v>
      </c>
      <c r="M891" s="69">
        <v>0</v>
      </c>
      <c r="N891" s="69">
        <v>0</v>
      </c>
      <c r="O891" s="69">
        <v>0</v>
      </c>
      <c r="P891" s="69">
        <v>368505.29</v>
      </c>
      <c r="Q891" s="69">
        <v>0</v>
      </c>
      <c r="R891" s="69">
        <v>0</v>
      </c>
      <c r="S891" s="69">
        <v>0</v>
      </c>
      <c r="T891" s="69">
        <v>0</v>
      </c>
    </row>
    <row r="892" spans="1:20" s="12" customFormat="1" ht="24" customHeight="1" x14ac:dyDescent="0.25">
      <c r="A892" s="90">
        <v>61</v>
      </c>
      <c r="B892" s="50" t="s">
        <v>155</v>
      </c>
      <c r="C892" s="51">
        <f t="shared" si="198"/>
        <v>12773401.199999999</v>
      </c>
      <c r="D892" s="51">
        <f t="shared" si="197"/>
        <v>0</v>
      </c>
      <c r="E892" s="51">
        <v>0</v>
      </c>
      <c r="F892" s="51">
        <v>0</v>
      </c>
      <c r="G892" s="51">
        <v>0</v>
      </c>
      <c r="H892" s="51">
        <v>0</v>
      </c>
      <c r="I892" s="51">
        <v>0</v>
      </c>
      <c r="J892" s="52">
        <v>0</v>
      </c>
      <c r="K892" s="51">
        <v>0</v>
      </c>
      <c r="L892" s="51">
        <v>0</v>
      </c>
      <c r="M892" s="51">
        <v>0</v>
      </c>
      <c r="N892" s="51">
        <v>12773401.199999999</v>
      </c>
      <c r="O892" s="51">
        <v>0</v>
      </c>
      <c r="P892" s="51">
        <v>0</v>
      </c>
      <c r="Q892" s="51">
        <v>0</v>
      </c>
      <c r="R892" s="51">
        <v>0</v>
      </c>
      <c r="S892" s="51">
        <v>0</v>
      </c>
      <c r="T892" s="51">
        <v>0</v>
      </c>
    </row>
    <row r="893" spans="1:20" s="7" customFormat="1" ht="22.5" customHeight="1" x14ac:dyDescent="0.25">
      <c r="A893" s="74">
        <v>62</v>
      </c>
      <c r="B893" s="50" t="s">
        <v>715</v>
      </c>
      <c r="C893" s="51">
        <f t="shared" si="198"/>
        <v>2026382.4</v>
      </c>
      <c r="D893" s="51">
        <f t="shared" si="197"/>
        <v>0</v>
      </c>
      <c r="E893" s="51">
        <v>0</v>
      </c>
      <c r="F893" s="51">
        <v>0</v>
      </c>
      <c r="G893" s="51">
        <v>0</v>
      </c>
      <c r="H893" s="51">
        <v>0</v>
      </c>
      <c r="I893" s="51">
        <v>0</v>
      </c>
      <c r="J893" s="52">
        <v>0</v>
      </c>
      <c r="K893" s="51">
        <v>0</v>
      </c>
      <c r="L893" s="51">
        <v>0</v>
      </c>
      <c r="M893" s="51">
        <v>0</v>
      </c>
      <c r="N893" s="51">
        <v>2026382.4</v>
      </c>
      <c r="O893" s="51">
        <v>0</v>
      </c>
      <c r="P893" s="51">
        <v>0</v>
      </c>
      <c r="Q893" s="51">
        <v>0</v>
      </c>
      <c r="R893" s="51">
        <v>0</v>
      </c>
      <c r="S893" s="51">
        <v>0</v>
      </c>
      <c r="T893" s="51">
        <v>0</v>
      </c>
    </row>
    <row r="894" spans="1:20" s="7" customFormat="1" ht="22.5" customHeight="1" x14ac:dyDescent="0.25">
      <c r="A894" s="90">
        <v>63</v>
      </c>
      <c r="B894" s="50" t="s">
        <v>160</v>
      </c>
      <c r="C894" s="51">
        <f t="shared" si="198"/>
        <v>2381629.2999999998</v>
      </c>
      <c r="D894" s="51">
        <f t="shared" si="197"/>
        <v>0</v>
      </c>
      <c r="E894" s="51">
        <v>0</v>
      </c>
      <c r="F894" s="51">
        <v>0</v>
      </c>
      <c r="G894" s="51">
        <v>0</v>
      </c>
      <c r="H894" s="51">
        <v>0</v>
      </c>
      <c r="I894" s="51">
        <v>0</v>
      </c>
      <c r="J894" s="52">
        <v>0</v>
      </c>
      <c r="K894" s="51">
        <v>0</v>
      </c>
      <c r="L894" s="51">
        <v>0</v>
      </c>
      <c r="M894" s="51">
        <v>0</v>
      </c>
      <c r="N894" s="51">
        <v>2381629.2999999998</v>
      </c>
      <c r="O894" s="51">
        <v>0</v>
      </c>
      <c r="P894" s="51">
        <v>0</v>
      </c>
      <c r="Q894" s="51">
        <v>0</v>
      </c>
      <c r="R894" s="51">
        <v>0</v>
      </c>
      <c r="S894" s="51">
        <v>0</v>
      </c>
      <c r="T894" s="51">
        <v>0</v>
      </c>
    </row>
    <row r="895" spans="1:20" s="7" customFormat="1" ht="21.75" customHeight="1" x14ac:dyDescent="0.25">
      <c r="A895" s="90">
        <v>64</v>
      </c>
      <c r="B895" s="50" t="s">
        <v>1042</v>
      </c>
      <c r="C895" s="51">
        <f t="shared" si="198"/>
        <v>2058996.92</v>
      </c>
      <c r="D895" s="51">
        <f t="shared" si="197"/>
        <v>709132.79999999993</v>
      </c>
      <c r="E895" s="51">
        <v>0</v>
      </c>
      <c r="F895" s="51">
        <v>568399.19999999995</v>
      </c>
      <c r="G895" s="51">
        <v>0</v>
      </c>
      <c r="H895" s="51">
        <v>0</v>
      </c>
      <c r="I895" s="51">
        <v>140733.6</v>
      </c>
      <c r="J895" s="52">
        <v>0</v>
      </c>
      <c r="K895" s="51">
        <v>0</v>
      </c>
      <c r="L895" s="51">
        <v>341764.58</v>
      </c>
      <c r="M895" s="51">
        <v>0</v>
      </c>
      <c r="N895" s="51">
        <v>1008099.5399999999</v>
      </c>
      <c r="O895" s="51">
        <v>0</v>
      </c>
      <c r="P895" s="51">
        <v>0</v>
      </c>
      <c r="Q895" s="51">
        <v>0</v>
      </c>
      <c r="R895" s="51">
        <v>0</v>
      </c>
      <c r="S895" s="51">
        <v>0</v>
      </c>
      <c r="T895" s="51">
        <v>0</v>
      </c>
    </row>
    <row r="896" spans="1:20" ht="21.75" customHeight="1" x14ac:dyDescent="0.25">
      <c r="A896" s="74">
        <v>65</v>
      </c>
      <c r="B896" s="50" t="s">
        <v>163</v>
      </c>
      <c r="C896" s="51">
        <f t="shared" si="198"/>
        <v>651444</v>
      </c>
      <c r="D896" s="51">
        <f t="shared" ref="D896:D917" si="199">SUM(E896:I896)</f>
        <v>651444</v>
      </c>
      <c r="E896" s="51">
        <v>0</v>
      </c>
      <c r="F896" s="51">
        <v>651444</v>
      </c>
      <c r="G896" s="51">
        <v>0</v>
      </c>
      <c r="H896" s="51">
        <v>0</v>
      </c>
      <c r="I896" s="51">
        <v>0</v>
      </c>
      <c r="J896" s="52">
        <v>0</v>
      </c>
      <c r="K896" s="51">
        <v>0</v>
      </c>
      <c r="L896" s="51">
        <v>0</v>
      </c>
      <c r="M896" s="51">
        <v>0</v>
      </c>
      <c r="N896" s="51">
        <v>0</v>
      </c>
      <c r="O896" s="51">
        <v>0</v>
      </c>
      <c r="P896" s="51">
        <v>0</v>
      </c>
      <c r="Q896" s="51">
        <v>0</v>
      </c>
      <c r="R896" s="51">
        <v>0</v>
      </c>
      <c r="S896" s="51">
        <v>0</v>
      </c>
      <c r="T896" s="51">
        <v>0</v>
      </c>
    </row>
    <row r="897" spans="1:20" s="7" customFormat="1" ht="21.75" customHeight="1" x14ac:dyDescent="0.25">
      <c r="A897" s="90">
        <v>66</v>
      </c>
      <c r="B897" s="50" t="s">
        <v>165</v>
      </c>
      <c r="C897" s="51">
        <f t="shared" si="198"/>
        <v>986469.6</v>
      </c>
      <c r="D897" s="51">
        <f t="shared" si="199"/>
        <v>986469.6</v>
      </c>
      <c r="E897" s="51">
        <v>0</v>
      </c>
      <c r="F897" s="51">
        <v>986469.6</v>
      </c>
      <c r="G897" s="51">
        <v>0</v>
      </c>
      <c r="H897" s="51">
        <v>0</v>
      </c>
      <c r="I897" s="51">
        <v>0</v>
      </c>
      <c r="J897" s="52">
        <v>0</v>
      </c>
      <c r="K897" s="51">
        <v>0</v>
      </c>
      <c r="L897" s="51">
        <v>0</v>
      </c>
      <c r="M897" s="51">
        <v>0</v>
      </c>
      <c r="N897" s="51">
        <v>0</v>
      </c>
      <c r="O897" s="51">
        <v>0</v>
      </c>
      <c r="P897" s="51">
        <v>0</v>
      </c>
      <c r="Q897" s="51">
        <v>0</v>
      </c>
      <c r="R897" s="51">
        <v>0</v>
      </c>
      <c r="S897" s="51">
        <v>0</v>
      </c>
      <c r="T897" s="51">
        <v>0</v>
      </c>
    </row>
    <row r="898" spans="1:20" s="7" customFormat="1" ht="22.5" customHeight="1" x14ac:dyDescent="0.25">
      <c r="A898" s="74">
        <v>67</v>
      </c>
      <c r="B898" s="50" t="s">
        <v>716</v>
      </c>
      <c r="C898" s="51">
        <f t="shared" si="198"/>
        <v>832099.64</v>
      </c>
      <c r="D898" s="51">
        <f t="shared" si="199"/>
        <v>0</v>
      </c>
      <c r="E898" s="51">
        <v>0</v>
      </c>
      <c r="F898" s="51">
        <v>0</v>
      </c>
      <c r="G898" s="51">
        <v>0</v>
      </c>
      <c r="H898" s="51">
        <v>0</v>
      </c>
      <c r="I898" s="51">
        <v>0</v>
      </c>
      <c r="J898" s="52">
        <v>0</v>
      </c>
      <c r="K898" s="51">
        <v>0</v>
      </c>
      <c r="L898" s="51">
        <v>832099.64</v>
      </c>
      <c r="M898" s="51">
        <v>0</v>
      </c>
      <c r="N898" s="51">
        <v>0</v>
      </c>
      <c r="O898" s="51">
        <v>0</v>
      </c>
      <c r="P898" s="51">
        <v>0</v>
      </c>
      <c r="Q898" s="51">
        <v>0</v>
      </c>
      <c r="R898" s="51">
        <v>0</v>
      </c>
      <c r="S898" s="51">
        <v>0</v>
      </c>
      <c r="T898" s="51">
        <v>0</v>
      </c>
    </row>
    <row r="899" spans="1:20" s="5" customFormat="1" ht="22.5" customHeight="1" x14ac:dyDescent="0.25">
      <c r="A899" s="90">
        <v>68</v>
      </c>
      <c r="B899" s="68" t="s">
        <v>1448</v>
      </c>
      <c r="C899" s="51">
        <f t="shared" si="198"/>
        <v>166833</v>
      </c>
      <c r="D899" s="69">
        <f t="shared" si="199"/>
        <v>0</v>
      </c>
      <c r="E899" s="69">
        <v>0</v>
      </c>
      <c r="F899" s="69">
        <v>0</v>
      </c>
      <c r="G899" s="69">
        <v>0</v>
      </c>
      <c r="H899" s="69">
        <v>0</v>
      </c>
      <c r="I899" s="69">
        <v>0</v>
      </c>
      <c r="J899" s="70">
        <v>0</v>
      </c>
      <c r="K899" s="69">
        <v>0</v>
      </c>
      <c r="L899" s="69">
        <v>0</v>
      </c>
      <c r="M899" s="69">
        <v>0</v>
      </c>
      <c r="N899" s="69">
        <v>0</v>
      </c>
      <c r="O899" s="69">
        <v>0</v>
      </c>
      <c r="P899" s="69">
        <v>166833</v>
      </c>
      <c r="Q899" s="69">
        <v>0</v>
      </c>
      <c r="R899" s="69">
        <v>0</v>
      </c>
      <c r="S899" s="69">
        <v>0</v>
      </c>
      <c r="T899" s="69">
        <v>0</v>
      </c>
    </row>
    <row r="900" spans="1:20" s="7" customFormat="1" ht="22.5" customHeight="1" x14ac:dyDescent="0.25">
      <c r="A900" s="74">
        <v>69</v>
      </c>
      <c r="B900" s="50" t="s">
        <v>719</v>
      </c>
      <c r="C900" s="51">
        <f t="shared" si="198"/>
        <v>1825950</v>
      </c>
      <c r="D900" s="51">
        <f t="shared" si="199"/>
        <v>0</v>
      </c>
      <c r="E900" s="51">
        <v>0</v>
      </c>
      <c r="F900" s="51">
        <v>0</v>
      </c>
      <c r="G900" s="51">
        <v>0</v>
      </c>
      <c r="H900" s="51">
        <v>0</v>
      </c>
      <c r="I900" s="51">
        <v>0</v>
      </c>
      <c r="J900" s="52">
        <v>0</v>
      </c>
      <c r="K900" s="51">
        <v>0</v>
      </c>
      <c r="L900" s="51">
        <v>0</v>
      </c>
      <c r="M900" s="51">
        <v>0</v>
      </c>
      <c r="N900" s="51">
        <v>1825950</v>
      </c>
      <c r="O900" s="51">
        <v>0</v>
      </c>
      <c r="P900" s="51">
        <v>0</v>
      </c>
      <c r="Q900" s="51">
        <v>0</v>
      </c>
      <c r="R900" s="51">
        <v>0</v>
      </c>
      <c r="S900" s="51">
        <v>0</v>
      </c>
      <c r="T900" s="51">
        <v>0</v>
      </c>
    </row>
    <row r="901" spans="1:20" s="5" customFormat="1" ht="22.5" customHeight="1" x14ac:dyDescent="0.25">
      <c r="A901" s="90">
        <v>70</v>
      </c>
      <c r="B901" s="68" t="s">
        <v>539</v>
      </c>
      <c r="C901" s="51">
        <f t="shared" si="198"/>
        <v>5884279.1999999993</v>
      </c>
      <c r="D901" s="69">
        <f t="shared" si="199"/>
        <v>5884279.1999999993</v>
      </c>
      <c r="E901" s="69">
        <v>0</v>
      </c>
      <c r="F901" s="69">
        <v>5884279.1999999993</v>
      </c>
      <c r="G901" s="69">
        <v>0</v>
      </c>
      <c r="H901" s="69">
        <v>0</v>
      </c>
      <c r="I901" s="69">
        <v>0</v>
      </c>
      <c r="J901" s="70">
        <v>0</v>
      </c>
      <c r="K901" s="69">
        <v>0</v>
      </c>
      <c r="L901" s="69">
        <v>0</v>
      </c>
      <c r="M901" s="69">
        <v>0</v>
      </c>
      <c r="N901" s="69">
        <v>0</v>
      </c>
      <c r="O901" s="69">
        <v>0</v>
      </c>
      <c r="P901" s="69">
        <v>0</v>
      </c>
      <c r="Q901" s="69">
        <v>0</v>
      </c>
      <c r="R901" s="69">
        <v>0</v>
      </c>
      <c r="S901" s="69">
        <v>0</v>
      </c>
      <c r="T901" s="69">
        <v>0</v>
      </c>
    </row>
    <row r="902" spans="1:20" s="5" customFormat="1" ht="22.5" customHeight="1" x14ac:dyDescent="0.25">
      <c r="A902" s="90">
        <v>71</v>
      </c>
      <c r="B902" s="68" t="s">
        <v>540</v>
      </c>
      <c r="C902" s="51">
        <f t="shared" si="198"/>
        <v>12003885.359999999</v>
      </c>
      <c r="D902" s="69">
        <f t="shared" si="199"/>
        <v>0</v>
      </c>
      <c r="E902" s="69">
        <v>0</v>
      </c>
      <c r="F902" s="69">
        <v>0</v>
      </c>
      <c r="G902" s="69">
        <v>0</v>
      </c>
      <c r="H902" s="69">
        <v>0</v>
      </c>
      <c r="I902" s="69">
        <v>0</v>
      </c>
      <c r="J902" s="70">
        <v>3</v>
      </c>
      <c r="K902" s="69">
        <v>12003885.359999999</v>
      </c>
      <c r="L902" s="69">
        <v>0</v>
      </c>
      <c r="M902" s="69">
        <v>0</v>
      </c>
      <c r="N902" s="69">
        <v>0</v>
      </c>
      <c r="O902" s="69">
        <v>0</v>
      </c>
      <c r="P902" s="69">
        <v>0</v>
      </c>
      <c r="Q902" s="69">
        <v>0</v>
      </c>
      <c r="R902" s="69">
        <v>0</v>
      </c>
      <c r="S902" s="69">
        <v>0</v>
      </c>
      <c r="T902" s="69">
        <v>0</v>
      </c>
    </row>
    <row r="903" spans="1:20" s="5" customFormat="1" ht="22.5" customHeight="1" x14ac:dyDescent="0.25">
      <c r="A903" s="74">
        <v>72</v>
      </c>
      <c r="B903" s="68" t="s">
        <v>720</v>
      </c>
      <c r="C903" s="51">
        <f t="shared" si="198"/>
        <v>1121069.5730000001</v>
      </c>
      <c r="D903" s="69">
        <f t="shared" si="199"/>
        <v>1121069.5730000001</v>
      </c>
      <c r="E903" s="69">
        <v>0</v>
      </c>
      <c r="F903" s="69">
        <v>0</v>
      </c>
      <c r="G903" s="69">
        <v>0</v>
      </c>
      <c r="H903" s="69">
        <v>0</v>
      </c>
      <c r="I903" s="69">
        <v>1121069.5730000001</v>
      </c>
      <c r="J903" s="70">
        <v>0</v>
      </c>
      <c r="K903" s="69">
        <v>0</v>
      </c>
      <c r="L903" s="69">
        <v>0</v>
      </c>
      <c r="M903" s="69">
        <v>0</v>
      </c>
      <c r="N903" s="69">
        <v>0</v>
      </c>
      <c r="O903" s="69">
        <v>0</v>
      </c>
      <c r="P903" s="69">
        <v>0</v>
      </c>
      <c r="Q903" s="69">
        <v>0</v>
      </c>
      <c r="R903" s="69">
        <v>0</v>
      </c>
      <c r="S903" s="69">
        <v>0</v>
      </c>
      <c r="T903" s="69">
        <v>0</v>
      </c>
    </row>
    <row r="904" spans="1:20" s="5" customFormat="1" ht="22.5" customHeight="1" x14ac:dyDescent="0.25">
      <c r="A904" s="90">
        <v>73</v>
      </c>
      <c r="B904" s="68" t="s">
        <v>545</v>
      </c>
      <c r="C904" s="51">
        <f t="shared" si="198"/>
        <v>8002590.2400000002</v>
      </c>
      <c r="D904" s="69">
        <f t="shared" si="199"/>
        <v>0</v>
      </c>
      <c r="E904" s="69">
        <v>0</v>
      </c>
      <c r="F904" s="69">
        <v>0</v>
      </c>
      <c r="G904" s="69">
        <v>0</v>
      </c>
      <c r="H904" s="69">
        <v>0</v>
      </c>
      <c r="I904" s="69">
        <v>0</v>
      </c>
      <c r="J904" s="70">
        <v>2</v>
      </c>
      <c r="K904" s="69">
        <v>8002590.2400000002</v>
      </c>
      <c r="L904" s="69">
        <v>0</v>
      </c>
      <c r="M904" s="69">
        <v>0</v>
      </c>
      <c r="N904" s="69">
        <v>0</v>
      </c>
      <c r="O904" s="69">
        <v>0</v>
      </c>
      <c r="P904" s="69">
        <v>0</v>
      </c>
      <c r="Q904" s="69">
        <v>0</v>
      </c>
      <c r="R904" s="69">
        <v>0</v>
      </c>
      <c r="S904" s="69">
        <v>0</v>
      </c>
      <c r="T904" s="69">
        <v>0</v>
      </c>
    </row>
    <row r="905" spans="1:20" s="5" customFormat="1" ht="22.5" customHeight="1" x14ac:dyDescent="0.25">
      <c r="A905" s="74">
        <v>74</v>
      </c>
      <c r="B905" s="68" t="s">
        <v>548</v>
      </c>
      <c r="C905" s="51">
        <f t="shared" ref="C905:C966" si="200">D905+K905+L905+M905+N905+O905+P905+Q905+R905+S905+T905</f>
        <v>4624989.5999999996</v>
      </c>
      <c r="D905" s="69">
        <f t="shared" si="199"/>
        <v>4624989.5999999996</v>
      </c>
      <c r="E905" s="69">
        <v>0</v>
      </c>
      <c r="F905" s="69">
        <v>4624989.5999999996</v>
      </c>
      <c r="G905" s="69">
        <v>0</v>
      </c>
      <c r="H905" s="69">
        <v>0</v>
      </c>
      <c r="I905" s="69">
        <v>0</v>
      </c>
      <c r="J905" s="70">
        <v>0</v>
      </c>
      <c r="K905" s="69">
        <v>0</v>
      </c>
      <c r="L905" s="69">
        <v>0</v>
      </c>
      <c r="M905" s="69">
        <v>0</v>
      </c>
      <c r="N905" s="69">
        <v>0</v>
      </c>
      <c r="O905" s="69">
        <v>0</v>
      </c>
      <c r="P905" s="69">
        <v>0</v>
      </c>
      <c r="Q905" s="69">
        <v>0</v>
      </c>
      <c r="R905" s="69">
        <v>0</v>
      </c>
      <c r="S905" s="69">
        <v>0</v>
      </c>
      <c r="T905" s="69">
        <v>0</v>
      </c>
    </row>
    <row r="906" spans="1:20" s="5" customFormat="1" ht="22.5" customHeight="1" x14ac:dyDescent="0.25">
      <c r="A906" s="90">
        <v>75</v>
      </c>
      <c r="B906" s="68" t="s">
        <v>1449</v>
      </c>
      <c r="C906" s="51">
        <f t="shared" si="200"/>
        <v>20581547.484999999</v>
      </c>
      <c r="D906" s="69">
        <f t="shared" si="199"/>
        <v>4358831.3999999994</v>
      </c>
      <c r="E906" s="69">
        <v>4358831.3999999994</v>
      </c>
      <c r="F906" s="69">
        <v>0</v>
      </c>
      <c r="G906" s="69">
        <v>0</v>
      </c>
      <c r="H906" s="69">
        <v>0</v>
      </c>
      <c r="I906" s="69">
        <v>0</v>
      </c>
      <c r="J906" s="70">
        <v>0</v>
      </c>
      <c r="K906" s="69">
        <v>0</v>
      </c>
      <c r="L906" s="69">
        <v>0</v>
      </c>
      <c r="M906" s="69">
        <v>0</v>
      </c>
      <c r="N906" s="69">
        <v>15968272.635</v>
      </c>
      <c r="O906" s="69">
        <v>0</v>
      </c>
      <c r="P906" s="69">
        <v>254443.45</v>
      </c>
      <c r="Q906" s="69">
        <v>0</v>
      </c>
      <c r="R906" s="69">
        <v>0</v>
      </c>
      <c r="S906" s="69">
        <v>0</v>
      </c>
      <c r="T906" s="69">
        <v>0</v>
      </c>
    </row>
    <row r="907" spans="1:20" s="5" customFormat="1" ht="22.5" customHeight="1" x14ac:dyDescent="0.25">
      <c r="A907" s="74">
        <v>76</v>
      </c>
      <c r="B907" s="68" t="s">
        <v>204</v>
      </c>
      <c r="C907" s="51">
        <f t="shared" si="200"/>
        <v>24007770.719999999</v>
      </c>
      <c r="D907" s="69">
        <f t="shared" si="199"/>
        <v>0</v>
      </c>
      <c r="E907" s="69">
        <v>0</v>
      </c>
      <c r="F907" s="69">
        <v>0</v>
      </c>
      <c r="G907" s="69">
        <v>0</v>
      </c>
      <c r="H907" s="69">
        <v>0</v>
      </c>
      <c r="I907" s="69">
        <v>0</v>
      </c>
      <c r="J907" s="70">
        <v>6</v>
      </c>
      <c r="K907" s="69">
        <v>24007770.719999999</v>
      </c>
      <c r="L907" s="69">
        <v>0</v>
      </c>
      <c r="M907" s="69">
        <v>0</v>
      </c>
      <c r="N907" s="69">
        <v>0</v>
      </c>
      <c r="O907" s="69">
        <v>0</v>
      </c>
      <c r="P907" s="69">
        <v>0</v>
      </c>
      <c r="Q907" s="69">
        <v>0</v>
      </c>
      <c r="R907" s="69">
        <v>0</v>
      </c>
      <c r="S907" s="69">
        <v>0</v>
      </c>
      <c r="T907" s="69">
        <v>0</v>
      </c>
    </row>
    <row r="908" spans="1:20" s="20" customFormat="1" ht="22.5" customHeight="1" x14ac:dyDescent="0.25">
      <c r="A908" s="90">
        <v>77</v>
      </c>
      <c r="B908" s="68" t="s">
        <v>1450</v>
      </c>
      <c r="C908" s="51">
        <f t="shared" si="200"/>
        <v>1985412</v>
      </c>
      <c r="D908" s="69">
        <f t="shared" si="199"/>
        <v>0</v>
      </c>
      <c r="E908" s="103">
        <v>0</v>
      </c>
      <c r="F908" s="103">
        <v>0</v>
      </c>
      <c r="G908" s="103">
        <v>0</v>
      </c>
      <c r="H908" s="103">
        <v>0</v>
      </c>
      <c r="I908" s="103">
        <v>0</v>
      </c>
      <c r="J908" s="104">
        <v>0</v>
      </c>
      <c r="K908" s="103">
        <v>0</v>
      </c>
      <c r="L908" s="103">
        <v>0</v>
      </c>
      <c r="M908" s="103">
        <v>0</v>
      </c>
      <c r="N908" s="103">
        <v>0</v>
      </c>
      <c r="O908" s="103">
        <v>0</v>
      </c>
      <c r="P908" s="103">
        <v>1985412</v>
      </c>
      <c r="Q908" s="103">
        <v>0</v>
      </c>
      <c r="R908" s="103">
        <v>0</v>
      </c>
      <c r="S908" s="103">
        <v>0</v>
      </c>
      <c r="T908" s="103">
        <v>0</v>
      </c>
    </row>
    <row r="909" spans="1:20" s="5" customFormat="1" ht="22.5" customHeight="1" x14ac:dyDescent="0.25">
      <c r="A909" s="90">
        <v>78</v>
      </c>
      <c r="B909" s="68" t="s">
        <v>1451</v>
      </c>
      <c r="C909" s="51">
        <f t="shared" si="200"/>
        <v>17680606.190000001</v>
      </c>
      <c r="D909" s="69">
        <f t="shared" si="199"/>
        <v>0</v>
      </c>
      <c r="E909" s="69">
        <v>0</v>
      </c>
      <c r="F909" s="69">
        <v>0</v>
      </c>
      <c r="G909" s="69">
        <v>0</v>
      </c>
      <c r="H909" s="69">
        <v>0</v>
      </c>
      <c r="I909" s="69">
        <v>0</v>
      </c>
      <c r="J909" s="70">
        <v>4</v>
      </c>
      <c r="K909" s="69">
        <v>17474708</v>
      </c>
      <c r="L909" s="69">
        <v>0</v>
      </c>
      <c r="M909" s="69">
        <v>0</v>
      </c>
      <c r="N909" s="69">
        <v>0</v>
      </c>
      <c r="O909" s="69">
        <v>0</v>
      </c>
      <c r="P909" s="69">
        <v>205898.19</v>
      </c>
      <c r="Q909" s="69">
        <v>0</v>
      </c>
      <c r="R909" s="69">
        <v>0</v>
      </c>
      <c r="S909" s="69">
        <v>0</v>
      </c>
      <c r="T909" s="69">
        <v>0</v>
      </c>
    </row>
    <row r="910" spans="1:20" s="5" customFormat="1" ht="22.5" customHeight="1" x14ac:dyDescent="0.25">
      <c r="A910" s="74">
        <v>79</v>
      </c>
      <c r="B910" s="68" t="s">
        <v>1452</v>
      </c>
      <c r="C910" s="51">
        <f t="shared" si="200"/>
        <v>18844787.68</v>
      </c>
      <c r="D910" s="69">
        <f t="shared" si="199"/>
        <v>8909703.8399999999</v>
      </c>
      <c r="E910" s="69">
        <v>1939872</v>
      </c>
      <c r="F910" s="69">
        <v>4611872</v>
      </c>
      <c r="G910" s="69">
        <v>1595558.08</v>
      </c>
      <c r="H910" s="69">
        <v>762401.76</v>
      </c>
      <c r="I910" s="69">
        <v>0</v>
      </c>
      <c r="J910" s="70">
        <v>0</v>
      </c>
      <c r="K910" s="69">
        <v>0</v>
      </c>
      <c r="L910" s="69">
        <v>7636576</v>
      </c>
      <c r="M910" s="69">
        <v>0</v>
      </c>
      <c r="N910" s="69">
        <v>1792778.4000000001</v>
      </c>
      <c r="O910" s="69">
        <v>0</v>
      </c>
      <c r="P910" s="69">
        <v>505729.44</v>
      </c>
      <c r="Q910" s="69">
        <v>0</v>
      </c>
      <c r="R910" s="69">
        <v>0</v>
      </c>
      <c r="S910" s="69">
        <v>0</v>
      </c>
      <c r="T910" s="69">
        <v>0</v>
      </c>
    </row>
    <row r="911" spans="1:20" s="5" customFormat="1" ht="22.5" customHeight="1" x14ac:dyDescent="0.25">
      <c r="A911" s="90">
        <v>80</v>
      </c>
      <c r="B911" s="68" t="s">
        <v>1043</v>
      </c>
      <c r="C911" s="51">
        <f t="shared" si="200"/>
        <v>1783995.75</v>
      </c>
      <c r="D911" s="69">
        <f t="shared" si="199"/>
        <v>703889.1</v>
      </c>
      <c r="E911" s="69">
        <v>0</v>
      </c>
      <c r="F911" s="51">
        <v>508907.16</v>
      </c>
      <c r="G911" s="69">
        <v>0</v>
      </c>
      <c r="H911" s="69">
        <v>0</v>
      </c>
      <c r="I911" s="69">
        <v>194981.94</v>
      </c>
      <c r="J911" s="70">
        <v>0</v>
      </c>
      <c r="K911" s="69">
        <v>0</v>
      </c>
      <c r="L911" s="69">
        <v>0</v>
      </c>
      <c r="M911" s="69">
        <v>0</v>
      </c>
      <c r="N911" s="51">
        <v>1080106.6499999999</v>
      </c>
      <c r="O911" s="69">
        <v>0</v>
      </c>
      <c r="P911" s="69">
        <v>0</v>
      </c>
      <c r="Q911" s="69">
        <v>0</v>
      </c>
      <c r="R911" s="69">
        <v>0</v>
      </c>
      <c r="S911" s="69">
        <v>0</v>
      </c>
      <c r="T911" s="69">
        <v>0</v>
      </c>
    </row>
    <row r="912" spans="1:20" s="5" customFormat="1" ht="22.5" customHeight="1" x14ac:dyDescent="0.25">
      <c r="A912" s="74">
        <v>81</v>
      </c>
      <c r="B912" s="68" t="s">
        <v>556</v>
      </c>
      <c r="C912" s="51">
        <f t="shared" si="200"/>
        <v>16005180.48</v>
      </c>
      <c r="D912" s="69">
        <f t="shared" si="199"/>
        <v>0</v>
      </c>
      <c r="E912" s="69">
        <v>0</v>
      </c>
      <c r="F912" s="69">
        <v>0</v>
      </c>
      <c r="G912" s="69">
        <v>0</v>
      </c>
      <c r="H912" s="69">
        <v>0</v>
      </c>
      <c r="I912" s="69">
        <v>0</v>
      </c>
      <c r="J912" s="70">
        <v>4</v>
      </c>
      <c r="K912" s="69">
        <v>16005180.48</v>
      </c>
      <c r="L912" s="69">
        <v>0</v>
      </c>
      <c r="M912" s="69">
        <v>0</v>
      </c>
      <c r="N912" s="69">
        <v>0</v>
      </c>
      <c r="O912" s="69">
        <v>0</v>
      </c>
      <c r="P912" s="69">
        <v>0</v>
      </c>
      <c r="Q912" s="69">
        <v>0</v>
      </c>
      <c r="R912" s="69">
        <v>0</v>
      </c>
      <c r="S912" s="69">
        <v>0</v>
      </c>
      <c r="T912" s="69">
        <v>0</v>
      </c>
    </row>
    <row r="913" spans="1:20" s="5" customFormat="1" ht="22.5" customHeight="1" x14ac:dyDescent="0.25">
      <c r="A913" s="90">
        <v>82</v>
      </c>
      <c r="B913" s="68" t="s">
        <v>1453</v>
      </c>
      <c r="C913" s="51">
        <f t="shared" si="200"/>
        <v>2462381.6</v>
      </c>
      <c r="D913" s="69">
        <f t="shared" si="199"/>
        <v>0</v>
      </c>
      <c r="E913" s="69">
        <v>0</v>
      </c>
      <c r="F913" s="69">
        <v>0</v>
      </c>
      <c r="G913" s="69">
        <v>0</v>
      </c>
      <c r="H913" s="69">
        <v>0</v>
      </c>
      <c r="I913" s="69">
        <v>0</v>
      </c>
      <c r="J913" s="70">
        <v>0</v>
      </c>
      <c r="K913" s="69">
        <v>0</v>
      </c>
      <c r="L913" s="69">
        <v>0</v>
      </c>
      <c r="M913" s="69">
        <v>0</v>
      </c>
      <c r="N913" s="69">
        <v>0</v>
      </c>
      <c r="O913" s="69">
        <v>0</v>
      </c>
      <c r="P913" s="69">
        <v>2462381.6</v>
      </c>
      <c r="Q913" s="69">
        <v>0</v>
      </c>
      <c r="R913" s="69">
        <v>0</v>
      </c>
      <c r="S913" s="69">
        <v>0</v>
      </c>
      <c r="T913" s="69">
        <v>0</v>
      </c>
    </row>
    <row r="914" spans="1:20" s="5" customFormat="1" ht="22.5" customHeight="1" x14ac:dyDescent="0.25">
      <c r="A914" s="74">
        <v>83</v>
      </c>
      <c r="B914" s="68" t="s">
        <v>1454</v>
      </c>
      <c r="C914" s="51">
        <f t="shared" si="200"/>
        <v>11094413.285</v>
      </c>
      <c r="D914" s="69">
        <f t="shared" si="199"/>
        <v>0</v>
      </c>
      <c r="E914" s="69">
        <v>0</v>
      </c>
      <c r="F914" s="69">
        <v>0</v>
      </c>
      <c r="G914" s="69">
        <v>0</v>
      </c>
      <c r="H914" s="69">
        <v>0</v>
      </c>
      <c r="I914" s="69">
        <v>0</v>
      </c>
      <c r="J914" s="70">
        <v>0</v>
      </c>
      <c r="K914" s="69">
        <v>0</v>
      </c>
      <c r="L914" s="69">
        <v>0</v>
      </c>
      <c r="M914" s="69">
        <v>0</v>
      </c>
      <c r="N914" s="69">
        <v>10861212.705</v>
      </c>
      <c r="O914" s="69">
        <v>0</v>
      </c>
      <c r="P914" s="69">
        <v>233200.58</v>
      </c>
      <c r="Q914" s="69">
        <v>0</v>
      </c>
      <c r="R914" s="69">
        <v>0</v>
      </c>
      <c r="S914" s="69">
        <v>0</v>
      </c>
      <c r="T914" s="69">
        <v>0</v>
      </c>
    </row>
    <row r="915" spans="1:20" s="7" customFormat="1" ht="23.25" customHeight="1" x14ac:dyDescent="0.25">
      <c r="A915" s="90">
        <v>84</v>
      </c>
      <c r="B915" s="50" t="s">
        <v>219</v>
      </c>
      <c r="C915" s="51">
        <f t="shared" si="200"/>
        <v>1791144.6</v>
      </c>
      <c r="D915" s="51">
        <f t="shared" si="199"/>
        <v>0</v>
      </c>
      <c r="E915" s="51">
        <v>0</v>
      </c>
      <c r="F915" s="51">
        <v>0</v>
      </c>
      <c r="G915" s="51">
        <v>0</v>
      </c>
      <c r="H915" s="51">
        <v>0</v>
      </c>
      <c r="I915" s="51">
        <v>0</v>
      </c>
      <c r="J915" s="52">
        <v>0</v>
      </c>
      <c r="K915" s="51">
        <v>0</v>
      </c>
      <c r="L915" s="51">
        <v>0</v>
      </c>
      <c r="M915" s="51">
        <v>0</v>
      </c>
      <c r="N915" s="51">
        <v>1791144.6</v>
      </c>
      <c r="O915" s="51">
        <v>0</v>
      </c>
      <c r="P915" s="51">
        <v>0</v>
      </c>
      <c r="Q915" s="51">
        <v>0</v>
      </c>
      <c r="R915" s="51">
        <v>0</v>
      </c>
      <c r="S915" s="51">
        <v>0</v>
      </c>
      <c r="T915" s="51">
        <v>0</v>
      </c>
    </row>
    <row r="916" spans="1:20" s="5" customFormat="1" ht="22.5" customHeight="1" x14ac:dyDescent="0.25">
      <c r="A916" s="90">
        <v>85</v>
      </c>
      <c r="B916" s="68" t="s">
        <v>1455</v>
      </c>
      <c r="C916" s="51">
        <f t="shared" si="200"/>
        <v>34421358.814000003</v>
      </c>
      <c r="D916" s="69">
        <f t="shared" si="199"/>
        <v>16274214.282</v>
      </c>
      <c r="E916" s="69">
        <v>3543315.6</v>
      </c>
      <c r="F916" s="69">
        <v>8423915.6000000015</v>
      </c>
      <c r="G916" s="69">
        <v>2914401.4840000002</v>
      </c>
      <c r="H916" s="69">
        <v>1392581.598</v>
      </c>
      <c r="I916" s="69">
        <v>0</v>
      </c>
      <c r="J916" s="70">
        <v>0</v>
      </c>
      <c r="K916" s="69">
        <v>0</v>
      </c>
      <c r="L916" s="69">
        <v>13948754.800000001</v>
      </c>
      <c r="M916" s="69">
        <v>0</v>
      </c>
      <c r="N916" s="69">
        <v>3274638.5700000003</v>
      </c>
      <c r="O916" s="69">
        <v>0</v>
      </c>
      <c r="P916" s="69">
        <v>923751.16200000013</v>
      </c>
      <c r="Q916" s="69">
        <v>0</v>
      </c>
      <c r="R916" s="69">
        <v>0</v>
      </c>
      <c r="S916" s="69">
        <v>0</v>
      </c>
      <c r="T916" s="69">
        <v>0</v>
      </c>
    </row>
    <row r="917" spans="1:20" s="20" customFormat="1" ht="21.75" customHeight="1" x14ac:dyDescent="0.25">
      <c r="A917" s="74">
        <v>86</v>
      </c>
      <c r="B917" s="68" t="s">
        <v>1456</v>
      </c>
      <c r="C917" s="51">
        <f t="shared" si="200"/>
        <v>999461.1</v>
      </c>
      <c r="D917" s="69">
        <f t="shared" si="199"/>
        <v>0</v>
      </c>
      <c r="E917" s="103">
        <v>0</v>
      </c>
      <c r="F917" s="103">
        <v>0</v>
      </c>
      <c r="G917" s="103">
        <v>0</v>
      </c>
      <c r="H917" s="103">
        <v>0</v>
      </c>
      <c r="I917" s="103">
        <v>0</v>
      </c>
      <c r="J917" s="104">
        <v>0</v>
      </c>
      <c r="K917" s="103">
        <v>0</v>
      </c>
      <c r="L917" s="103">
        <v>0</v>
      </c>
      <c r="M917" s="103">
        <v>0</v>
      </c>
      <c r="N917" s="103">
        <v>0</v>
      </c>
      <c r="O917" s="103">
        <v>0</v>
      </c>
      <c r="P917" s="103">
        <v>999461.1</v>
      </c>
      <c r="Q917" s="103">
        <v>0</v>
      </c>
      <c r="R917" s="103">
        <v>0</v>
      </c>
      <c r="S917" s="103">
        <v>0</v>
      </c>
      <c r="T917" s="103">
        <v>0</v>
      </c>
    </row>
    <row r="918" spans="1:20" s="4" customFormat="1" ht="22.5" customHeight="1" x14ac:dyDescent="0.25">
      <c r="A918" s="102" t="s">
        <v>233</v>
      </c>
      <c r="B918" s="102"/>
      <c r="C918" s="47">
        <f>SUM(C919:C924)</f>
        <v>7729750.4025999987</v>
      </c>
      <c r="D918" s="47">
        <f t="shared" ref="D918:T918" si="201">SUM(D919:D924)</f>
        <v>2561854.5035999999</v>
      </c>
      <c r="E918" s="47">
        <f t="shared" si="201"/>
        <v>0</v>
      </c>
      <c r="F918" s="47">
        <f t="shared" si="201"/>
        <v>948303.35999999999</v>
      </c>
      <c r="G918" s="47">
        <f t="shared" si="201"/>
        <v>0</v>
      </c>
      <c r="H918" s="47">
        <f t="shared" si="201"/>
        <v>1613551.1436000001</v>
      </c>
      <c r="I918" s="47">
        <f t="shared" si="201"/>
        <v>0</v>
      </c>
      <c r="J918" s="48">
        <f t="shared" si="201"/>
        <v>0</v>
      </c>
      <c r="K918" s="47">
        <f t="shared" si="201"/>
        <v>0</v>
      </c>
      <c r="L918" s="47">
        <f t="shared" si="201"/>
        <v>0</v>
      </c>
      <c r="M918" s="47">
        <f t="shared" si="201"/>
        <v>154419.18</v>
      </c>
      <c r="N918" s="47">
        <f t="shared" si="201"/>
        <v>4651506.43</v>
      </c>
      <c r="O918" s="47">
        <f t="shared" si="201"/>
        <v>0</v>
      </c>
      <c r="P918" s="47">
        <f t="shared" si="201"/>
        <v>361970.28899999999</v>
      </c>
      <c r="Q918" s="47">
        <f t="shared" si="201"/>
        <v>0</v>
      </c>
      <c r="R918" s="47">
        <f t="shared" si="201"/>
        <v>0</v>
      </c>
      <c r="S918" s="47">
        <f t="shared" si="201"/>
        <v>0</v>
      </c>
      <c r="T918" s="47">
        <f t="shared" si="201"/>
        <v>0</v>
      </c>
    </row>
    <row r="919" spans="1:20" s="5" customFormat="1" ht="22.5" customHeight="1" x14ac:dyDescent="0.25">
      <c r="A919" s="90">
        <v>1</v>
      </c>
      <c r="B919" s="68" t="s">
        <v>727</v>
      </c>
      <c r="C919" s="51">
        <f t="shared" si="200"/>
        <v>364513.28759999998</v>
      </c>
      <c r="D919" s="69">
        <f t="shared" ref="D919:D985" si="202">SUM(E919:I919)</f>
        <v>364513.28759999998</v>
      </c>
      <c r="E919" s="69">
        <v>0</v>
      </c>
      <c r="F919" s="69">
        <v>0</v>
      </c>
      <c r="G919" s="69">
        <v>0</v>
      </c>
      <c r="H919" s="69">
        <v>364513.28759999998</v>
      </c>
      <c r="I919" s="69">
        <v>0</v>
      </c>
      <c r="J919" s="70">
        <v>0</v>
      </c>
      <c r="K919" s="69">
        <v>0</v>
      </c>
      <c r="L919" s="69">
        <v>0</v>
      </c>
      <c r="M919" s="69">
        <v>0</v>
      </c>
      <c r="N919" s="69">
        <v>0</v>
      </c>
      <c r="O919" s="69">
        <v>0</v>
      </c>
      <c r="P919" s="69">
        <v>0</v>
      </c>
      <c r="Q919" s="69">
        <v>0</v>
      </c>
      <c r="R919" s="69">
        <v>0</v>
      </c>
      <c r="S919" s="69">
        <v>0</v>
      </c>
      <c r="T919" s="69">
        <v>0</v>
      </c>
    </row>
    <row r="920" spans="1:20" s="5" customFormat="1" ht="22.5" customHeight="1" x14ac:dyDescent="0.25">
      <c r="A920" s="90">
        <v>2</v>
      </c>
      <c r="B920" s="68" t="s">
        <v>1457</v>
      </c>
      <c r="C920" s="51">
        <f t="shared" si="200"/>
        <v>1066126.3289999999</v>
      </c>
      <c r="D920" s="69">
        <f t="shared" si="202"/>
        <v>948303.35999999999</v>
      </c>
      <c r="E920" s="69">
        <v>0</v>
      </c>
      <c r="F920" s="69">
        <v>948303.35999999999</v>
      </c>
      <c r="G920" s="69">
        <v>0</v>
      </c>
      <c r="H920" s="69">
        <v>0</v>
      </c>
      <c r="I920" s="69">
        <v>0</v>
      </c>
      <c r="J920" s="70">
        <v>0</v>
      </c>
      <c r="K920" s="69">
        <v>0</v>
      </c>
      <c r="L920" s="69">
        <v>0</v>
      </c>
      <c r="M920" s="69">
        <v>0</v>
      </c>
      <c r="N920" s="69">
        <v>0</v>
      </c>
      <c r="O920" s="69">
        <v>0</v>
      </c>
      <c r="P920" s="69">
        <v>117822.96900000001</v>
      </c>
      <c r="Q920" s="69">
        <v>0</v>
      </c>
      <c r="R920" s="69">
        <v>0</v>
      </c>
      <c r="S920" s="69">
        <v>0</v>
      </c>
      <c r="T920" s="69">
        <v>0</v>
      </c>
    </row>
    <row r="921" spans="1:20" s="7" customFormat="1" ht="22.5" customHeight="1" x14ac:dyDescent="0.25">
      <c r="A921" s="90">
        <v>3</v>
      </c>
      <c r="B921" s="50" t="s">
        <v>564</v>
      </c>
      <c r="C921" s="51">
        <f t="shared" si="200"/>
        <v>4651506.43</v>
      </c>
      <c r="D921" s="51">
        <f t="shared" si="202"/>
        <v>0</v>
      </c>
      <c r="E921" s="51">
        <v>0</v>
      </c>
      <c r="F921" s="51">
        <v>0</v>
      </c>
      <c r="G921" s="51">
        <v>0</v>
      </c>
      <c r="H921" s="51">
        <v>0</v>
      </c>
      <c r="I921" s="51">
        <v>0</v>
      </c>
      <c r="J921" s="52">
        <v>0</v>
      </c>
      <c r="K921" s="51">
        <v>0</v>
      </c>
      <c r="L921" s="51">
        <v>0</v>
      </c>
      <c r="M921" s="51">
        <v>0</v>
      </c>
      <c r="N921" s="51">
        <v>4651506.43</v>
      </c>
      <c r="O921" s="51">
        <v>0</v>
      </c>
      <c r="P921" s="51">
        <v>0</v>
      </c>
      <c r="Q921" s="51">
        <v>0</v>
      </c>
      <c r="R921" s="51">
        <v>0</v>
      </c>
      <c r="S921" s="51">
        <v>0</v>
      </c>
      <c r="T921" s="51">
        <v>0</v>
      </c>
    </row>
    <row r="922" spans="1:20" s="7" customFormat="1" ht="24.6" customHeight="1" x14ac:dyDescent="0.25">
      <c r="A922" s="90">
        <v>4</v>
      </c>
      <c r="B922" s="50" t="s">
        <v>1458</v>
      </c>
      <c r="C922" s="51">
        <f t="shared" si="200"/>
        <v>398566.5</v>
      </c>
      <c r="D922" s="51">
        <f t="shared" si="202"/>
        <v>0</v>
      </c>
      <c r="E922" s="51">
        <v>0</v>
      </c>
      <c r="F922" s="51">
        <v>0</v>
      </c>
      <c r="G922" s="51">
        <v>0</v>
      </c>
      <c r="H922" s="51">
        <v>0</v>
      </c>
      <c r="I922" s="51">
        <v>0</v>
      </c>
      <c r="J922" s="52">
        <v>0</v>
      </c>
      <c r="K922" s="51">
        <v>0</v>
      </c>
      <c r="L922" s="51">
        <v>0</v>
      </c>
      <c r="M922" s="51">
        <v>154419.18</v>
      </c>
      <c r="N922" s="51">
        <v>0</v>
      </c>
      <c r="O922" s="51">
        <v>0</v>
      </c>
      <c r="P922" s="51">
        <v>244147.32</v>
      </c>
      <c r="Q922" s="51">
        <v>0</v>
      </c>
      <c r="R922" s="51">
        <v>0</v>
      </c>
      <c r="S922" s="51">
        <v>0</v>
      </c>
      <c r="T922" s="51">
        <v>0</v>
      </c>
    </row>
    <row r="923" spans="1:20" s="5" customFormat="1" ht="22.5" customHeight="1" x14ac:dyDescent="0.25">
      <c r="A923" s="90">
        <v>5</v>
      </c>
      <c r="B923" s="68" t="s">
        <v>730</v>
      </c>
      <c r="C923" s="51">
        <f t="shared" si="200"/>
        <v>464097.38319999998</v>
      </c>
      <c r="D923" s="69">
        <f t="shared" si="202"/>
        <v>464097.38319999998</v>
      </c>
      <c r="E923" s="69">
        <v>0</v>
      </c>
      <c r="F923" s="69">
        <v>0</v>
      </c>
      <c r="G923" s="69">
        <v>0</v>
      </c>
      <c r="H923" s="69">
        <v>464097.38319999998</v>
      </c>
      <c r="I923" s="69">
        <v>0</v>
      </c>
      <c r="J923" s="70">
        <v>0</v>
      </c>
      <c r="K923" s="69">
        <v>0</v>
      </c>
      <c r="L923" s="69">
        <v>0</v>
      </c>
      <c r="M923" s="69">
        <v>0</v>
      </c>
      <c r="N923" s="69">
        <v>0</v>
      </c>
      <c r="O923" s="69">
        <v>0</v>
      </c>
      <c r="P923" s="69">
        <v>0</v>
      </c>
      <c r="Q923" s="69">
        <v>0</v>
      </c>
      <c r="R923" s="69">
        <v>0</v>
      </c>
      <c r="S923" s="69">
        <v>0</v>
      </c>
      <c r="T923" s="69">
        <v>0</v>
      </c>
    </row>
    <row r="924" spans="1:20" s="5" customFormat="1" ht="22.5" customHeight="1" x14ac:dyDescent="0.25">
      <c r="A924" s="90">
        <v>6</v>
      </c>
      <c r="B924" s="68" t="s">
        <v>731</v>
      </c>
      <c r="C924" s="51">
        <f t="shared" si="200"/>
        <v>784940.47279999999</v>
      </c>
      <c r="D924" s="69">
        <f t="shared" si="202"/>
        <v>784940.47279999999</v>
      </c>
      <c r="E924" s="69">
        <v>0</v>
      </c>
      <c r="F924" s="69">
        <v>0</v>
      </c>
      <c r="G924" s="69">
        <v>0</v>
      </c>
      <c r="H924" s="69">
        <v>784940.47279999999</v>
      </c>
      <c r="I924" s="69">
        <v>0</v>
      </c>
      <c r="J924" s="70">
        <v>0</v>
      </c>
      <c r="K924" s="69">
        <v>0</v>
      </c>
      <c r="L924" s="69">
        <v>0</v>
      </c>
      <c r="M924" s="69">
        <v>0</v>
      </c>
      <c r="N924" s="69">
        <v>0</v>
      </c>
      <c r="O924" s="69">
        <v>0</v>
      </c>
      <c r="P924" s="69">
        <v>0</v>
      </c>
      <c r="Q924" s="69">
        <v>0</v>
      </c>
      <c r="R924" s="69">
        <v>0</v>
      </c>
      <c r="S924" s="69">
        <v>0</v>
      </c>
      <c r="T924" s="69">
        <v>0</v>
      </c>
    </row>
    <row r="925" spans="1:20" s="4" customFormat="1" ht="22.5" customHeight="1" x14ac:dyDescent="0.25">
      <c r="A925" s="102" t="s">
        <v>235</v>
      </c>
      <c r="B925" s="102"/>
      <c r="C925" s="47">
        <f>SUM(C926:C928)</f>
        <v>12886211.208299998</v>
      </c>
      <c r="D925" s="47">
        <f t="shared" ref="D925:T925" si="203">SUM(D926:D928)</f>
        <v>0</v>
      </c>
      <c r="E925" s="47">
        <f t="shared" si="203"/>
        <v>0</v>
      </c>
      <c r="F925" s="47">
        <f t="shared" si="203"/>
        <v>0</v>
      </c>
      <c r="G925" s="47">
        <f t="shared" si="203"/>
        <v>0</v>
      </c>
      <c r="H925" s="47">
        <f t="shared" si="203"/>
        <v>0</v>
      </c>
      <c r="I925" s="47">
        <f t="shared" si="203"/>
        <v>0</v>
      </c>
      <c r="J925" s="48">
        <f t="shared" si="203"/>
        <v>0</v>
      </c>
      <c r="K925" s="47">
        <f t="shared" si="203"/>
        <v>0</v>
      </c>
      <c r="L925" s="47">
        <f t="shared" si="203"/>
        <v>12886211.208299998</v>
      </c>
      <c r="M925" s="47">
        <f t="shared" si="203"/>
        <v>0</v>
      </c>
      <c r="N925" s="47">
        <f t="shared" si="203"/>
        <v>0</v>
      </c>
      <c r="O925" s="47">
        <f t="shared" si="203"/>
        <v>0</v>
      </c>
      <c r="P925" s="47">
        <f t="shared" si="203"/>
        <v>0</v>
      </c>
      <c r="Q925" s="47">
        <f t="shared" si="203"/>
        <v>0</v>
      </c>
      <c r="R925" s="47">
        <f t="shared" si="203"/>
        <v>0</v>
      </c>
      <c r="S925" s="47">
        <f t="shared" si="203"/>
        <v>0</v>
      </c>
      <c r="T925" s="47">
        <f t="shared" si="203"/>
        <v>0</v>
      </c>
    </row>
    <row r="926" spans="1:20" s="5" customFormat="1" ht="22.5" customHeight="1" x14ac:dyDescent="0.25">
      <c r="A926" s="90">
        <v>1</v>
      </c>
      <c r="B926" s="68" t="s">
        <v>566</v>
      </c>
      <c r="C926" s="51">
        <f t="shared" si="200"/>
        <v>3289739.1551999999</v>
      </c>
      <c r="D926" s="69">
        <f t="shared" si="202"/>
        <v>0</v>
      </c>
      <c r="E926" s="69">
        <v>0</v>
      </c>
      <c r="F926" s="69">
        <v>0</v>
      </c>
      <c r="G926" s="69">
        <v>0</v>
      </c>
      <c r="H926" s="69">
        <v>0</v>
      </c>
      <c r="I926" s="69">
        <v>0</v>
      </c>
      <c r="J926" s="70">
        <v>0</v>
      </c>
      <c r="K926" s="69">
        <v>0</v>
      </c>
      <c r="L926" s="69">
        <v>3289739.1551999999</v>
      </c>
      <c r="M926" s="69">
        <v>0</v>
      </c>
      <c r="N926" s="69">
        <v>0</v>
      </c>
      <c r="O926" s="69">
        <v>0</v>
      </c>
      <c r="P926" s="69">
        <v>0</v>
      </c>
      <c r="Q926" s="69">
        <v>0</v>
      </c>
      <c r="R926" s="69">
        <v>0</v>
      </c>
      <c r="S926" s="69">
        <v>0</v>
      </c>
      <c r="T926" s="69">
        <v>0</v>
      </c>
    </row>
    <row r="927" spans="1:20" s="5" customFormat="1" ht="25.5" customHeight="1" x14ac:dyDescent="0.25">
      <c r="A927" s="90">
        <v>2</v>
      </c>
      <c r="B927" s="68" t="s">
        <v>732</v>
      </c>
      <c r="C927" s="51">
        <f t="shared" si="200"/>
        <v>6216934.9199999999</v>
      </c>
      <c r="D927" s="69">
        <f t="shared" si="202"/>
        <v>0</v>
      </c>
      <c r="E927" s="69">
        <v>0</v>
      </c>
      <c r="F927" s="69">
        <v>0</v>
      </c>
      <c r="G927" s="69">
        <v>0</v>
      </c>
      <c r="H927" s="69">
        <v>0</v>
      </c>
      <c r="I927" s="69">
        <v>0</v>
      </c>
      <c r="J927" s="70">
        <v>0</v>
      </c>
      <c r="K927" s="69">
        <v>0</v>
      </c>
      <c r="L927" s="69">
        <v>6216934.9199999999</v>
      </c>
      <c r="M927" s="69">
        <v>0</v>
      </c>
      <c r="N927" s="69">
        <v>0</v>
      </c>
      <c r="O927" s="69">
        <v>0</v>
      </c>
      <c r="P927" s="69">
        <v>0</v>
      </c>
      <c r="Q927" s="69">
        <v>0</v>
      </c>
      <c r="R927" s="69">
        <v>0</v>
      </c>
      <c r="S927" s="69">
        <v>0</v>
      </c>
      <c r="T927" s="69">
        <v>0</v>
      </c>
    </row>
    <row r="928" spans="1:20" s="5" customFormat="1" ht="22.5" customHeight="1" x14ac:dyDescent="0.25">
      <c r="A928" s="90">
        <v>3</v>
      </c>
      <c r="B928" s="68" t="s">
        <v>568</v>
      </c>
      <c r="C928" s="51">
        <f t="shared" si="200"/>
        <v>3379537.1331000002</v>
      </c>
      <c r="D928" s="69">
        <f t="shared" si="202"/>
        <v>0</v>
      </c>
      <c r="E928" s="69">
        <v>0</v>
      </c>
      <c r="F928" s="69">
        <v>0</v>
      </c>
      <c r="G928" s="69">
        <v>0</v>
      </c>
      <c r="H928" s="69">
        <v>0</v>
      </c>
      <c r="I928" s="69">
        <v>0</v>
      </c>
      <c r="J928" s="70">
        <v>0</v>
      </c>
      <c r="K928" s="69">
        <v>0</v>
      </c>
      <c r="L928" s="69">
        <v>3379537.1331000002</v>
      </c>
      <c r="M928" s="69">
        <v>0</v>
      </c>
      <c r="N928" s="69">
        <v>0</v>
      </c>
      <c r="O928" s="69">
        <v>0</v>
      </c>
      <c r="P928" s="69">
        <v>0</v>
      </c>
      <c r="Q928" s="69">
        <v>0</v>
      </c>
      <c r="R928" s="69">
        <v>0</v>
      </c>
      <c r="S928" s="69">
        <v>0</v>
      </c>
      <c r="T928" s="69">
        <v>0</v>
      </c>
    </row>
    <row r="929" spans="1:20" s="4" customFormat="1" ht="22.5" customHeight="1" x14ac:dyDescent="0.25">
      <c r="A929" s="102" t="s">
        <v>238</v>
      </c>
      <c r="B929" s="102"/>
      <c r="C929" s="105">
        <f>C930</f>
        <v>1021646.4</v>
      </c>
      <c r="D929" s="105">
        <f t="shared" ref="D929:T929" si="204">D930</f>
        <v>0</v>
      </c>
      <c r="E929" s="105">
        <f t="shared" si="204"/>
        <v>0</v>
      </c>
      <c r="F929" s="105">
        <f t="shared" si="204"/>
        <v>0</v>
      </c>
      <c r="G929" s="105">
        <f t="shared" si="204"/>
        <v>0</v>
      </c>
      <c r="H929" s="105">
        <f t="shared" si="204"/>
        <v>0</v>
      </c>
      <c r="I929" s="105">
        <f t="shared" si="204"/>
        <v>0</v>
      </c>
      <c r="J929" s="106">
        <f t="shared" si="204"/>
        <v>0</v>
      </c>
      <c r="K929" s="105">
        <f t="shared" si="204"/>
        <v>0</v>
      </c>
      <c r="L929" s="105">
        <f t="shared" si="204"/>
        <v>0</v>
      </c>
      <c r="M929" s="105">
        <f t="shared" si="204"/>
        <v>0</v>
      </c>
      <c r="N929" s="105">
        <f t="shared" si="204"/>
        <v>1021646.4</v>
      </c>
      <c r="O929" s="105">
        <f t="shared" si="204"/>
        <v>0</v>
      </c>
      <c r="P929" s="105">
        <f t="shared" si="204"/>
        <v>0</v>
      </c>
      <c r="Q929" s="105">
        <f t="shared" si="204"/>
        <v>0</v>
      </c>
      <c r="R929" s="105">
        <f t="shared" si="204"/>
        <v>0</v>
      </c>
      <c r="S929" s="105">
        <f t="shared" si="204"/>
        <v>0</v>
      </c>
      <c r="T929" s="105">
        <f t="shared" si="204"/>
        <v>0</v>
      </c>
    </row>
    <row r="930" spans="1:20" s="7" customFormat="1" ht="24" customHeight="1" x14ac:dyDescent="0.25">
      <c r="A930" s="74">
        <v>1</v>
      </c>
      <c r="B930" s="50" t="s">
        <v>1044</v>
      </c>
      <c r="C930" s="51">
        <f t="shared" si="200"/>
        <v>1021646.4</v>
      </c>
      <c r="D930" s="51">
        <f>SUM(E930:I930)</f>
        <v>0</v>
      </c>
      <c r="E930" s="51">
        <v>0</v>
      </c>
      <c r="F930" s="51">
        <v>0</v>
      </c>
      <c r="G930" s="51">
        <v>0</v>
      </c>
      <c r="H930" s="51">
        <v>0</v>
      </c>
      <c r="I930" s="51">
        <v>0</v>
      </c>
      <c r="J930" s="52">
        <v>0</v>
      </c>
      <c r="K930" s="51">
        <v>0</v>
      </c>
      <c r="L930" s="51">
        <v>0</v>
      </c>
      <c r="M930" s="51">
        <v>0</v>
      </c>
      <c r="N930" s="51">
        <v>1021646.4</v>
      </c>
      <c r="O930" s="51">
        <v>0</v>
      </c>
      <c r="P930" s="51">
        <v>0</v>
      </c>
      <c r="Q930" s="51">
        <v>0</v>
      </c>
      <c r="R930" s="51">
        <v>0</v>
      </c>
      <c r="S930" s="51">
        <v>0</v>
      </c>
      <c r="T930" s="51">
        <v>0</v>
      </c>
    </row>
    <row r="931" spans="1:20" s="4" customFormat="1" ht="22.5" customHeight="1" x14ac:dyDescent="0.25">
      <c r="A931" s="102" t="s">
        <v>240</v>
      </c>
      <c r="B931" s="102"/>
      <c r="C931" s="47">
        <f>SUM(C932:C933)</f>
        <v>3658513.52</v>
      </c>
      <c r="D931" s="47">
        <f t="shared" ref="D931:T931" si="205">SUM(D932:D933)</f>
        <v>3415528.52</v>
      </c>
      <c r="E931" s="47">
        <f t="shared" si="205"/>
        <v>0</v>
      </c>
      <c r="F931" s="47">
        <f t="shared" si="205"/>
        <v>3415528.52</v>
      </c>
      <c r="G931" s="47">
        <f t="shared" si="205"/>
        <v>0</v>
      </c>
      <c r="H931" s="47">
        <f t="shared" si="205"/>
        <v>0</v>
      </c>
      <c r="I931" s="47">
        <f t="shared" si="205"/>
        <v>0</v>
      </c>
      <c r="J931" s="48">
        <f t="shared" si="205"/>
        <v>0</v>
      </c>
      <c r="K931" s="47">
        <f t="shared" si="205"/>
        <v>0</v>
      </c>
      <c r="L931" s="47">
        <f t="shared" si="205"/>
        <v>0</v>
      </c>
      <c r="M931" s="47">
        <f t="shared" si="205"/>
        <v>0</v>
      </c>
      <c r="N931" s="47">
        <f t="shared" si="205"/>
        <v>0</v>
      </c>
      <c r="O931" s="47">
        <f t="shared" si="205"/>
        <v>0</v>
      </c>
      <c r="P931" s="47">
        <f t="shared" si="205"/>
        <v>242985</v>
      </c>
      <c r="Q931" s="47">
        <f t="shared" si="205"/>
        <v>0</v>
      </c>
      <c r="R931" s="47">
        <f t="shared" si="205"/>
        <v>0</v>
      </c>
      <c r="S931" s="47">
        <f t="shared" si="205"/>
        <v>0</v>
      </c>
      <c r="T931" s="47">
        <f t="shared" si="205"/>
        <v>0</v>
      </c>
    </row>
    <row r="932" spans="1:20" s="5" customFormat="1" ht="22.5" customHeight="1" x14ac:dyDescent="0.25">
      <c r="A932" s="90">
        <v>1</v>
      </c>
      <c r="B932" s="68" t="s">
        <v>1459</v>
      </c>
      <c r="C932" s="51">
        <f t="shared" si="200"/>
        <v>1571068.52</v>
      </c>
      <c r="D932" s="69">
        <f t="shared" si="202"/>
        <v>1328083.52</v>
      </c>
      <c r="E932" s="69">
        <v>0</v>
      </c>
      <c r="F932" s="69">
        <v>1328083.52</v>
      </c>
      <c r="G932" s="69">
        <v>0</v>
      </c>
      <c r="H932" s="69">
        <v>0</v>
      </c>
      <c r="I932" s="69">
        <v>0</v>
      </c>
      <c r="J932" s="70">
        <v>0</v>
      </c>
      <c r="K932" s="69">
        <v>0</v>
      </c>
      <c r="L932" s="69">
        <v>0</v>
      </c>
      <c r="M932" s="69">
        <v>0</v>
      </c>
      <c r="N932" s="69">
        <v>0</v>
      </c>
      <c r="O932" s="69">
        <v>0</v>
      </c>
      <c r="P932" s="69">
        <v>242985</v>
      </c>
      <c r="Q932" s="69">
        <v>0</v>
      </c>
      <c r="R932" s="69">
        <v>0</v>
      </c>
      <c r="S932" s="69">
        <v>0</v>
      </c>
      <c r="T932" s="69">
        <v>0</v>
      </c>
    </row>
    <row r="933" spans="1:20" s="5" customFormat="1" ht="22.5" customHeight="1" x14ac:dyDescent="0.25">
      <c r="A933" s="90">
        <v>2</v>
      </c>
      <c r="B933" s="68" t="s">
        <v>736</v>
      </c>
      <c r="C933" s="51">
        <f t="shared" si="200"/>
        <v>2087445</v>
      </c>
      <c r="D933" s="69">
        <f t="shared" si="202"/>
        <v>2087445</v>
      </c>
      <c r="E933" s="69">
        <v>0</v>
      </c>
      <c r="F933" s="69">
        <v>2087445</v>
      </c>
      <c r="G933" s="69">
        <v>0</v>
      </c>
      <c r="H933" s="69">
        <v>0</v>
      </c>
      <c r="I933" s="69">
        <v>0</v>
      </c>
      <c r="J933" s="70">
        <v>0</v>
      </c>
      <c r="K933" s="69">
        <v>0</v>
      </c>
      <c r="L933" s="69">
        <v>0</v>
      </c>
      <c r="M933" s="69">
        <v>0</v>
      </c>
      <c r="N933" s="69">
        <v>0</v>
      </c>
      <c r="O933" s="69">
        <v>0</v>
      </c>
      <c r="P933" s="69">
        <v>0</v>
      </c>
      <c r="Q933" s="69">
        <v>0</v>
      </c>
      <c r="R933" s="69">
        <v>0</v>
      </c>
      <c r="S933" s="69">
        <v>0</v>
      </c>
      <c r="T933" s="69">
        <v>0</v>
      </c>
    </row>
    <row r="934" spans="1:20" s="4" customFormat="1" ht="22.5" customHeight="1" x14ac:dyDescent="0.25">
      <c r="A934" s="102" t="s">
        <v>571</v>
      </c>
      <c r="B934" s="102"/>
      <c r="C934" s="47">
        <f>SUM(C935:C939)</f>
        <v>34078190.234999999</v>
      </c>
      <c r="D934" s="47">
        <f t="shared" ref="D934:T934" si="206">SUM(D935:D939)</f>
        <v>8523738.8099999987</v>
      </c>
      <c r="E934" s="47">
        <f t="shared" si="206"/>
        <v>0</v>
      </c>
      <c r="F934" s="47">
        <f t="shared" si="206"/>
        <v>737824.17999999993</v>
      </c>
      <c r="G934" s="47">
        <f t="shared" si="206"/>
        <v>3736332.243999999</v>
      </c>
      <c r="H934" s="47">
        <f t="shared" si="206"/>
        <v>1834781.6779999994</v>
      </c>
      <c r="I934" s="47">
        <f t="shared" si="206"/>
        <v>2214800.7079999996</v>
      </c>
      <c r="J934" s="48">
        <f t="shared" si="206"/>
        <v>0</v>
      </c>
      <c r="K934" s="47">
        <f t="shared" si="206"/>
        <v>0</v>
      </c>
      <c r="L934" s="47">
        <f t="shared" si="206"/>
        <v>18743439.254999999</v>
      </c>
      <c r="M934" s="47">
        <f t="shared" si="206"/>
        <v>0</v>
      </c>
      <c r="N934" s="47">
        <f t="shared" si="206"/>
        <v>4624620.84</v>
      </c>
      <c r="O934" s="47">
        <f t="shared" si="206"/>
        <v>0</v>
      </c>
      <c r="P934" s="47">
        <f t="shared" si="206"/>
        <v>2186391.33</v>
      </c>
      <c r="Q934" s="47">
        <f t="shared" si="206"/>
        <v>0</v>
      </c>
      <c r="R934" s="47">
        <f t="shared" si="206"/>
        <v>0</v>
      </c>
      <c r="S934" s="47">
        <f t="shared" si="206"/>
        <v>0</v>
      </c>
      <c r="T934" s="47">
        <f t="shared" si="206"/>
        <v>0</v>
      </c>
    </row>
    <row r="935" spans="1:20" s="5" customFormat="1" ht="22.5" customHeight="1" x14ac:dyDescent="0.25">
      <c r="A935" s="90">
        <v>1</v>
      </c>
      <c r="B935" s="68" t="s">
        <v>1460</v>
      </c>
      <c r="C935" s="51">
        <f t="shared" si="200"/>
        <v>9652041.4849999975</v>
      </c>
      <c r="D935" s="69">
        <f t="shared" ref="D935:D937" si="207">SUM(E935:I935)</f>
        <v>5788181.3899999987</v>
      </c>
      <c r="E935" s="69">
        <v>0</v>
      </c>
      <c r="F935" s="69">
        <v>0</v>
      </c>
      <c r="G935" s="69">
        <v>2722182.1179999993</v>
      </c>
      <c r="H935" s="69">
        <v>1300733.8709999996</v>
      </c>
      <c r="I935" s="69">
        <v>1765265.4009999996</v>
      </c>
      <c r="J935" s="70">
        <v>0</v>
      </c>
      <c r="K935" s="69">
        <v>0</v>
      </c>
      <c r="L935" s="69">
        <v>0</v>
      </c>
      <c r="M935" s="69">
        <v>0</v>
      </c>
      <c r="N935" s="69">
        <v>3058659.7649999997</v>
      </c>
      <c r="O935" s="69">
        <v>0</v>
      </c>
      <c r="P935" s="69">
        <v>805200.33</v>
      </c>
      <c r="Q935" s="69">
        <v>0</v>
      </c>
      <c r="R935" s="69">
        <v>0</v>
      </c>
      <c r="S935" s="69">
        <v>0</v>
      </c>
      <c r="T935" s="69">
        <v>0</v>
      </c>
    </row>
    <row r="936" spans="1:20" s="7" customFormat="1" ht="24" customHeight="1" x14ac:dyDescent="0.25">
      <c r="A936" s="74">
        <v>2</v>
      </c>
      <c r="B936" s="50" t="s">
        <v>1461</v>
      </c>
      <c r="C936" s="51">
        <f t="shared" si="200"/>
        <v>1381191</v>
      </c>
      <c r="D936" s="51">
        <f t="shared" si="207"/>
        <v>0</v>
      </c>
      <c r="E936" s="51">
        <v>0</v>
      </c>
      <c r="F936" s="51">
        <v>0</v>
      </c>
      <c r="G936" s="51">
        <v>0</v>
      </c>
      <c r="H936" s="51">
        <v>0</v>
      </c>
      <c r="I936" s="51">
        <v>0</v>
      </c>
      <c r="J936" s="52">
        <v>0</v>
      </c>
      <c r="K936" s="51">
        <v>0</v>
      </c>
      <c r="L936" s="51">
        <v>0</v>
      </c>
      <c r="M936" s="51">
        <v>0</v>
      </c>
      <c r="N936" s="51">
        <v>0</v>
      </c>
      <c r="O936" s="51">
        <v>0</v>
      </c>
      <c r="P936" s="91">
        <v>1381191</v>
      </c>
      <c r="Q936" s="51">
        <v>0</v>
      </c>
      <c r="R936" s="51">
        <v>0</v>
      </c>
      <c r="S936" s="51">
        <v>0</v>
      </c>
      <c r="T936" s="51">
        <v>0</v>
      </c>
    </row>
    <row r="937" spans="1:20" s="7" customFormat="1" ht="24" customHeight="1" x14ac:dyDescent="0.25">
      <c r="A937" s="74">
        <v>3</v>
      </c>
      <c r="B937" s="50" t="s">
        <v>573</v>
      </c>
      <c r="C937" s="51">
        <f t="shared" si="200"/>
        <v>1473994.7299999997</v>
      </c>
      <c r="D937" s="51">
        <f t="shared" si="207"/>
        <v>1473994.7299999997</v>
      </c>
      <c r="E937" s="51">
        <v>0</v>
      </c>
      <c r="F937" s="51">
        <v>0</v>
      </c>
      <c r="G937" s="51">
        <v>693219.82599999988</v>
      </c>
      <c r="H937" s="51">
        <v>331239.59699999995</v>
      </c>
      <c r="I937" s="51">
        <v>449535.30699999997</v>
      </c>
      <c r="J937" s="52">
        <v>0</v>
      </c>
      <c r="K937" s="51">
        <v>0</v>
      </c>
      <c r="L937" s="51">
        <v>0</v>
      </c>
      <c r="M937" s="51">
        <v>0</v>
      </c>
      <c r="N937" s="51">
        <v>0</v>
      </c>
      <c r="O937" s="51">
        <v>0</v>
      </c>
      <c r="P937" s="91">
        <v>0</v>
      </c>
      <c r="Q937" s="51">
        <v>0</v>
      </c>
      <c r="R937" s="51">
        <v>0</v>
      </c>
      <c r="S937" s="51">
        <v>0</v>
      </c>
      <c r="T937" s="51">
        <v>0</v>
      </c>
    </row>
    <row r="938" spans="1:20" s="6" customFormat="1" ht="22.5" customHeight="1" x14ac:dyDescent="0.25">
      <c r="A938" s="90">
        <v>4</v>
      </c>
      <c r="B938" s="68" t="s">
        <v>739</v>
      </c>
      <c r="C938" s="51">
        <f t="shared" si="200"/>
        <v>17062584</v>
      </c>
      <c r="D938" s="69">
        <f t="shared" si="202"/>
        <v>0</v>
      </c>
      <c r="E938" s="69">
        <v>0</v>
      </c>
      <c r="F938" s="69">
        <v>0</v>
      </c>
      <c r="G938" s="69">
        <v>0</v>
      </c>
      <c r="H938" s="69">
        <v>0</v>
      </c>
      <c r="I938" s="69">
        <v>0</v>
      </c>
      <c r="J938" s="70">
        <v>0</v>
      </c>
      <c r="K938" s="69">
        <v>0</v>
      </c>
      <c r="L938" s="69">
        <v>17062584</v>
      </c>
      <c r="M938" s="69">
        <v>0</v>
      </c>
      <c r="N938" s="69">
        <v>0</v>
      </c>
      <c r="O938" s="69">
        <v>0</v>
      </c>
      <c r="P938" s="69">
        <v>0</v>
      </c>
      <c r="Q938" s="69">
        <v>0</v>
      </c>
      <c r="R938" s="69">
        <v>0</v>
      </c>
      <c r="S938" s="69">
        <v>0</v>
      </c>
      <c r="T938" s="69">
        <v>0</v>
      </c>
    </row>
    <row r="939" spans="1:20" s="7" customFormat="1" ht="22.5" customHeight="1" x14ac:dyDescent="0.25">
      <c r="A939" s="74">
        <v>5</v>
      </c>
      <c r="B939" s="50" t="s">
        <v>577</v>
      </c>
      <c r="C939" s="51">
        <f t="shared" si="200"/>
        <v>4508379.0199999996</v>
      </c>
      <c r="D939" s="51">
        <f t="shared" si="202"/>
        <v>1261562.69</v>
      </c>
      <c r="E939" s="51">
        <v>0</v>
      </c>
      <c r="F939" s="51">
        <v>737824.17999999993</v>
      </c>
      <c r="G939" s="51">
        <v>320930.29999999993</v>
      </c>
      <c r="H939" s="51">
        <v>202808.20999999996</v>
      </c>
      <c r="I939" s="51">
        <v>0</v>
      </c>
      <c r="J939" s="52">
        <v>0</v>
      </c>
      <c r="K939" s="51">
        <v>0</v>
      </c>
      <c r="L939" s="51">
        <v>1680855.2549999999</v>
      </c>
      <c r="M939" s="51">
        <v>0</v>
      </c>
      <c r="N939" s="51">
        <v>1565961.0749999997</v>
      </c>
      <c r="O939" s="51">
        <v>0</v>
      </c>
      <c r="P939" s="91">
        <v>0</v>
      </c>
      <c r="Q939" s="51">
        <v>0</v>
      </c>
      <c r="R939" s="51">
        <v>0</v>
      </c>
      <c r="S939" s="51">
        <v>0</v>
      </c>
      <c r="T939" s="51">
        <v>0</v>
      </c>
    </row>
    <row r="940" spans="1:20" s="4" customFormat="1" ht="22.5" customHeight="1" x14ac:dyDescent="0.25">
      <c r="A940" s="102" t="s">
        <v>740</v>
      </c>
      <c r="B940" s="102"/>
      <c r="C940" s="47">
        <f>C941</f>
        <v>868253.61</v>
      </c>
      <c r="D940" s="47">
        <f t="shared" ref="D940:T940" si="208">D941</f>
        <v>868253.61</v>
      </c>
      <c r="E940" s="47">
        <f t="shared" si="208"/>
        <v>0</v>
      </c>
      <c r="F940" s="47">
        <f t="shared" si="208"/>
        <v>0</v>
      </c>
      <c r="G940" s="47">
        <f t="shared" si="208"/>
        <v>0</v>
      </c>
      <c r="H940" s="47">
        <f t="shared" si="208"/>
        <v>362698.29</v>
      </c>
      <c r="I940" s="47">
        <f t="shared" si="208"/>
        <v>505555.32</v>
      </c>
      <c r="J940" s="48">
        <f t="shared" si="208"/>
        <v>0</v>
      </c>
      <c r="K940" s="47">
        <f t="shared" si="208"/>
        <v>0</v>
      </c>
      <c r="L940" s="47">
        <f t="shared" si="208"/>
        <v>0</v>
      </c>
      <c r="M940" s="47">
        <f t="shared" si="208"/>
        <v>0</v>
      </c>
      <c r="N940" s="47">
        <f t="shared" si="208"/>
        <v>0</v>
      </c>
      <c r="O940" s="47">
        <f t="shared" si="208"/>
        <v>0</v>
      </c>
      <c r="P940" s="47">
        <f t="shared" si="208"/>
        <v>0</v>
      </c>
      <c r="Q940" s="47">
        <f t="shared" si="208"/>
        <v>0</v>
      </c>
      <c r="R940" s="47">
        <f t="shared" si="208"/>
        <v>0</v>
      </c>
      <c r="S940" s="47">
        <f t="shared" si="208"/>
        <v>0</v>
      </c>
      <c r="T940" s="47">
        <f t="shared" si="208"/>
        <v>0</v>
      </c>
    </row>
    <row r="941" spans="1:20" s="5" customFormat="1" ht="24.75" customHeight="1" x14ac:dyDescent="0.25">
      <c r="A941" s="90">
        <v>1</v>
      </c>
      <c r="B941" s="68" t="s">
        <v>741</v>
      </c>
      <c r="C941" s="51">
        <f t="shared" si="200"/>
        <v>868253.61</v>
      </c>
      <c r="D941" s="69">
        <f t="shared" si="202"/>
        <v>868253.61</v>
      </c>
      <c r="E941" s="69">
        <v>0</v>
      </c>
      <c r="F941" s="69">
        <v>0</v>
      </c>
      <c r="G941" s="69">
        <v>0</v>
      </c>
      <c r="H941" s="69">
        <v>362698.29</v>
      </c>
      <c r="I941" s="69">
        <v>505555.32</v>
      </c>
      <c r="J941" s="70">
        <v>0</v>
      </c>
      <c r="K941" s="69">
        <v>0</v>
      </c>
      <c r="L941" s="69">
        <v>0</v>
      </c>
      <c r="M941" s="69">
        <v>0</v>
      </c>
      <c r="N941" s="69">
        <v>0</v>
      </c>
      <c r="O941" s="69">
        <v>0</v>
      </c>
      <c r="P941" s="69">
        <v>0</v>
      </c>
      <c r="Q941" s="69">
        <v>0</v>
      </c>
      <c r="R941" s="69">
        <v>0</v>
      </c>
      <c r="S941" s="69">
        <v>0</v>
      </c>
      <c r="T941" s="69">
        <v>0</v>
      </c>
    </row>
    <row r="942" spans="1:20" s="4" customFormat="1" ht="27" customHeight="1" x14ac:dyDescent="0.25">
      <c r="A942" s="102" t="s">
        <v>248</v>
      </c>
      <c r="B942" s="102"/>
      <c r="C942" s="47">
        <f>C943</f>
        <v>1129733.3910000001</v>
      </c>
      <c r="D942" s="47">
        <f t="shared" ref="D942:T942" si="209">D943</f>
        <v>1129733.3910000001</v>
      </c>
      <c r="E942" s="47">
        <f t="shared" si="209"/>
        <v>427190.337</v>
      </c>
      <c r="F942" s="47">
        <f t="shared" si="209"/>
        <v>0</v>
      </c>
      <c r="G942" s="47">
        <f t="shared" si="209"/>
        <v>0</v>
      </c>
      <c r="H942" s="47">
        <f t="shared" si="209"/>
        <v>249052.79999999999</v>
      </c>
      <c r="I942" s="47">
        <f t="shared" si="209"/>
        <v>453490.25400000002</v>
      </c>
      <c r="J942" s="48">
        <f t="shared" si="209"/>
        <v>0</v>
      </c>
      <c r="K942" s="47">
        <f t="shared" si="209"/>
        <v>0</v>
      </c>
      <c r="L942" s="47">
        <f t="shared" si="209"/>
        <v>0</v>
      </c>
      <c r="M942" s="47">
        <f t="shared" si="209"/>
        <v>0</v>
      </c>
      <c r="N942" s="47">
        <f t="shared" si="209"/>
        <v>0</v>
      </c>
      <c r="O942" s="47">
        <f t="shared" si="209"/>
        <v>0</v>
      </c>
      <c r="P942" s="47">
        <f t="shared" si="209"/>
        <v>0</v>
      </c>
      <c r="Q942" s="47">
        <f t="shared" si="209"/>
        <v>0</v>
      </c>
      <c r="R942" s="47">
        <f t="shared" si="209"/>
        <v>0</v>
      </c>
      <c r="S942" s="47">
        <f t="shared" si="209"/>
        <v>0</v>
      </c>
      <c r="T942" s="47">
        <f t="shared" si="209"/>
        <v>0</v>
      </c>
    </row>
    <row r="943" spans="1:20" s="5" customFormat="1" ht="21.75" customHeight="1" x14ac:dyDescent="0.25">
      <c r="A943" s="90">
        <v>1</v>
      </c>
      <c r="B943" s="68" t="s">
        <v>742</v>
      </c>
      <c r="C943" s="51">
        <f t="shared" si="200"/>
        <v>1129733.3910000001</v>
      </c>
      <c r="D943" s="69">
        <f t="shared" si="202"/>
        <v>1129733.3910000001</v>
      </c>
      <c r="E943" s="69">
        <v>427190.337</v>
      </c>
      <c r="F943" s="69">
        <v>0</v>
      </c>
      <c r="G943" s="69">
        <v>0</v>
      </c>
      <c r="H943" s="51">
        <v>249052.79999999999</v>
      </c>
      <c r="I943" s="69">
        <v>453490.25400000002</v>
      </c>
      <c r="J943" s="70">
        <v>0</v>
      </c>
      <c r="K943" s="69">
        <v>0</v>
      </c>
      <c r="L943" s="69">
        <v>0</v>
      </c>
      <c r="M943" s="69">
        <v>0</v>
      </c>
      <c r="N943" s="69">
        <v>0</v>
      </c>
      <c r="O943" s="69">
        <v>0</v>
      </c>
      <c r="P943" s="69">
        <v>0</v>
      </c>
      <c r="Q943" s="69">
        <v>0</v>
      </c>
      <c r="R943" s="69">
        <v>0</v>
      </c>
      <c r="S943" s="69">
        <v>0</v>
      </c>
      <c r="T943" s="69">
        <v>0</v>
      </c>
    </row>
    <row r="944" spans="1:20" s="4" customFormat="1" ht="23.25" customHeight="1" x14ac:dyDescent="0.25">
      <c r="A944" s="102" t="s">
        <v>296</v>
      </c>
      <c r="B944" s="102"/>
      <c r="C944" s="47">
        <f>SUM(C945:C953)</f>
        <v>38364487.82</v>
      </c>
      <c r="D944" s="47">
        <f t="shared" ref="D944:T944" si="210">SUM(D945:D953)</f>
        <v>14766991.030000001</v>
      </c>
      <c r="E944" s="47">
        <f t="shared" si="210"/>
        <v>353720.71</v>
      </c>
      <c r="F944" s="47">
        <f t="shared" si="210"/>
        <v>9688704.7599999998</v>
      </c>
      <c r="G944" s="47">
        <f t="shared" si="210"/>
        <v>2999655.9</v>
      </c>
      <c r="H944" s="47">
        <f t="shared" si="210"/>
        <v>885988.16</v>
      </c>
      <c r="I944" s="47">
        <f t="shared" si="210"/>
        <v>838921.5</v>
      </c>
      <c r="J944" s="48">
        <f t="shared" si="210"/>
        <v>0</v>
      </c>
      <c r="K944" s="47">
        <f t="shared" si="210"/>
        <v>0</v>
      </c>
      <c r="L944" s="47">
        <f t="shared" si="210"/>
        <v>11077485.67</v>
      </c>
      <c r="M944" s="47">
        <f t="shared" si="210"/>
        <v>0</v>
      </c>
      <c r="N944" s="47">
        <f t="shared" si="210"/>
        <v>10530269.689999999</v>
      </c>
      <c r="O944" s="47">
        <f t="shared" si="210"/>
        <v>500000</v>
      </c>
      <c r="P944" s="47">
        <f t="shared" si="210"/>
        <v>1489741.4300000002</v>
      </c>
      <c r="Q944" s="47">
        <f t="shared" si="210"/>
        <v>0</v>
      </c>
      <c r="R944" s="47">
        <f t="shared" si="210"/>
        <v>0</v>
      </c>
      <c r="S944" s="47">
        <f t="shared" si="210"/>
        <v>0</v>
      </c>
      <c r="T944" s="47">
        <f t="shared" si="210"/>
        <v>0</v>
      </c>
    </row>
    <row r="945" spans="1:20" s="5" customFormat="1" ht="22.5" customHeight="1" x14ac:dyDescent="0.25">
      <c r="A945" s="90">
        <v>1</v>
      </c>
      <c r="B945" s="68" t="s">
        <v>1462</v>
      </c>
      <c r="C945" s="51">
        <f t="shared" si="200"/>
        <v>2044316.56</v>
      </c>
      <c r="D945" s="69">
        <f t="shared" si="202"/>
        <v>0</v>
      </c>
      <c r="E945" s="69">
        <v>0</v>
      </c>
      <c r="F945" s="69">
        <v>0</v>
      </c>
      <c r="G945" s="69">
        <v>0</v>
      </c>
      <c r="H945" s="69">
        <v>0</v>
      </c>
      <c r="I945" s="69">
        <v>0</v>
      </c>
      <c r="J945" s="70">
        <v>0</v>
      </c>
      <c r="K945" s="69">
        <v>0</v>
      </c>
      <c r="L945" s="69">
        <v>0</v>
      </c>
      <c r="M945" s="69">
        <v>0</v>
      </c>
      <c r="N945" s="69">
        <v>1882250.37</v>
      </c>
      <c r="O945" s="69">
        <v>0</v>
      </c>
      <c r="P945" s="69">
        <v>162066.19</v>
      </c>
      <c r="Q945" s="69">
        <v>0</v>
      </c>
      <c r="R945" s="69">
        <v>0</v>
      </c>
      <c r="S945" s="69">
        <v>0</v>
      </c>
      <c r="T945" s="69">
        <v>0</v>
      </c>
    </row>
    <row r="946" spans="1:20" s="5" customFormat="1" ht="22.5" customHeight="1" x14ac:dyDescent="0.25">
      <c r="A946" s="90">
        <v>2</v>
      </c>
      <c r="B946" s="68" t="s">
        <v>1045</v>
      </c>
      <c r="C946" s="51">
        <f t="shared" ref="C946" si="211">D946+K946+L946+M946+N946+O946+P946+Q946+R946+S946+T946</f>
        <v>2118844.5299999998</v>
      </c>
      <c r="D946" s="69">
        <f t="shared" ref="D946" si="212">SUM(E946:I946)</f>
        <v>0</v>
      </c>
      <c r="E946" s="69">
        <v>0</v>
      </c>
      <c r="F946" s="69">
        <v>0</v>
      </c>
      <c r="G946" s="69">
        <v>0</v>
      </c>
      <c r="H946" s="69">
        <v>0</v>
      </c>
      <c r="I946" s="69">
        <v>0</v>
      </c>
      <c r="J946" s="70">
        <v>0</v>
      </c>
      <c r="K946" s="69">
        <v>0</v>
      </c>
      <c r="L946" s="69">
        <v>0</v>
      </c>
      <c r="M946" s="69">
        <v>0</v>
      </c>
      <c r="N946" s="69">
        <v>2118844.5299999998</v>
      </c>
      <c r="O946" s="69">
        <v>0</v>
      </c>
      <c r="P946" s="69">
        <v>0</v>
      </c>
      <c r="Q946" s="69">
        <v>0</v>
      </c>
      <c r="R946" s="69">
        <v>0</v>
      </c>
      <c r="S946" s="69">
        <v>0</v>
      </c>
      <c r="T946" s="69">
        <v>0</v>
      </c>
    </row>
    <row r="947" spans="1:20" s="30" customFormat="1" ht="22.5" customHeight="1" x14ac:dyDescent="0.25">
      <c r="A947" s="90">
        <v>3</v>
      </c>
      <c r="B947" s="68" t="s">
        <v>1463</v>
      </c>
      <c r="C947" s="51">
        <f t="shared" si="200"/>
        <v>12084561.9</v>
      </c>
      <c r="D947" s="69">
        <f t="shared" si="202"/>
        <v>10991917.800000001</v>
      </c>
      <c r="E947" s="69">
        <v>0</v>
      </c>
      <c r="F947" s="69">
        <v>6486295.5</v>
      </c>
      <c r="G947" s="69">
        <v>2999655.9</v>
      </c>
      <c r="H947" s="69">
        <v>667044.9</v>
      </c>
      <c r="I947" s="69">
        <v>838921.5</v>
      </c>
      <c r="J947" s="70">
        <v>0</v>
      </c>
      <c r="K947" s="69">
        <v>0</v>
      </c>
      <c r="L947" s="69">
        <v>0</v>
      </c>
      <c r="M947" s="69">
        <v>0</v>
      </c>
      <c r="N947" s="69">
        <v>0</v>
      </c>
      <c r="O947" s="69">
        <v>0</v>
      </c>
      <c r="P947" s="69">
        <v>1092644.1000000001</v>
      </c>
      <c r="Q947" s="69">
        <v>0</v>
      </c>
      <c r="R947" s="69">
        <v>0</v>
      </c>
      <c r="S947" s="69">
        <v>0</v>
      </c>
      <c r="T947" s="69">
        <v>0</v>
      </c>
    </row>
    <row r="948" spans="1:20" s="5" customFormat="1" ht="21" customHeight="1" x14ac:dyDescent="0.25">
      <c r="A948" s="90">
        <v>4</v>
      </c>
      <c r="B948" s="68" t="s">
        <v>1046</v>
      </c>
      <c r="C948" s="51">
        <f t="shared" si="200"/>
        <v>3835733.03</v>
      </c>
      <c r="D948" s="69">
        <f t="shared" si="202"/>
        <v>0</v>
      </c>
      <c r="E948" s="69">
        <v>0</v>
      </c>
      <c r="F948" s="69">
        <v>0</v>
      </c>
      <c r="G948" s="69">
        <v>0</v>
      </c>
      <c r="H948" s="69">
        <v>0</v>
      </c>
      <c r="I948" s="69">
        <v>0</v>
      </c>
      <c r="J948" s="70">
        <v>0</v>
      </c>
      <c r="K948" s="69">
        <v>0</v>
      </c>
      <c r="L948" s="69">
        <v>0</v>
      </c>
      <c r="M948" s="69">
        <v>0</v>
      </c>
      <c r="N948" s="51">
        <v>3335733.03</v>
      </c>
      <c r="O948" s="69">
        <v>500000</v>
      </c>
      <c r="P948" s="69">
        <v>0</v>
      </c>
      <c r="Q948" s="69">
        <v>0</v>
      </c>
      <c r="R948" s="69">
        <v>0</v>
      </c>
      <c r="S948" s="69">
        <v>0</v>
      </c>
      <c r="T948" s="69">
        <v>0</v>
      </c>
    </row>
    <row r="949" spans="1:20" s="5" customFormat="1" ht="21" customHeight="1" x14ac:dyDescent="0.25">
      <c r="A949" s="90">
        <v>5</v>
      </c>
      <c r="B949" s="68" t="s">
        <v>1464</v>
      </c>
      <c r="C949" s="51">
        <f t="shared" si="200"/>
        <v>5265849.96</v>
      </c>
      <c r="D949" s="69">
        <f t="shared" si="202"/>
        <v>2072408.2</v>
      </c>
      <c r="E949" s="69">
        <v>0</v>
      </c>
      <c r="F949" s="69">
        <v>2072408.2</v>
      </c>
      <c r="G949" s="69">
        <v>0</v>
      </c>
      <c r="H949" s="69">
        <v>0</v>
      </c>
      <c r="I949" s="69">
        <v>0</v>
      </c>
      <c r="J949" s="70">
        <v>0</v>
      </c>
      <c r="K949" s="69">
        <v>0</v>
      </c>
      <c r="L949" s="69">
        <v>0</v>
      </c>
      <c r="M949" s="69">
        <v>0</v>
      </c>
      <c r="N949" s="69">
        <v>3193441.76</v>
      </c>
      <c r="O949" s="69">
        <v>0</v>
      </c>
      <c r="P949" s="69">
        <v>0</v>
      </c>
      <c r="Q949" s="69">
        <v>0</v>
      </c>
      <c r="R949" s="69">
        <v>0</v>
      </c>
      <c r="S949" s="69">
        <v>0</v>
      </c>
      <c r="T949" s="69">
        <v>0</v>
      </c>
    </row>
    <row r="950" spans="1:20" s="5" customFormat="1" ht="21" customHeight="1" x14ac:dyDescent="0.25">
      <c r="A950" s="90">
        <v>6</v>
      </c>
      <c r="B950" s="68" t="s">
        <v>1465</v>
      </c>
      <c r="C950" s="51">
        <f t="shared" si="200"/>
        <v>7137044.1200000001</v>
      </c>
      <c r="D950" s="69">
        <f t="shared" si="202"/>
        <v>0</v>
      </c>
      <c r="E950" s="69">
        <v>0</v>
      </c>
      <c r="F950" s="69">
        <v>0</v>
      </c>
      <c r="G950" s="69">
        <v>0</v>
      </c>
      <c r="H950" s="69">
        <v>0</v>
      </c>
      <c r="I950" s="69">
        <v>0</v>
      </c>
      <c r="J950" s="70">
        <v>0</v>
      </c>
      <c r="K950" s="69">
        <v>0</v>
      </c>
      <c r="L950" s="69">
        <v>6902012.9800000004</v>
      </c>
      <c r="M950" s="69">
        <v>0</v>
      </c>
      <c r="N950" s="69">
        <v>0</v>
      </c>
      <c r="O950" s="69">
        <v>0</v>
      </c>
      <c r="P950" s="69">
        <v>235031.14</v>
      </c>
      <c r="Q950" s="69">
        <v>0</v>
      </c>
      <c r="R950" s="69">
        <v>0</v>
      </c>
      <c r="S950" s="69">
        <v>0</v>
      </c>
      <c r="T950" s="69">
        <v>0</v>
      </c>
    </row>
    <row r="951" spans="1:20" s="7" customFormat="1" ht="21" customHeight="1" x14ac:dyDescent="0.25">
      <c r="A951" s="90">
        <v>7</v>
      </c>
      <c r="B951" s="50" t="s">
        <v>586</v>
      </c>
      <c r="C951" s="51">
        <f t="shared" si="200"/>
        <v>4175472.69</v>
      </c>
      <c r="D951" s="51">
        <f t="shared" si="202"/>
        <v>0</v>
      </c>
      <c r="E951" s="51">
        <v>0</v>
      </c>
      <c r="F951" s="51">
        <v>0</v>
      </c>
      <c r="G951" s="51">
        <v>0</v>
      </c>
      <c r="H951" s="51">
        <v>0</v>
      </c>
      <c r="I951" s="51">
        <v>0</v>
      </c>
      <c r="J951" s="52">
        <v>0</v>
      </c>
      <c r="K951" s="51">
        <v>0</v>
      </c>
      <c r="L951" s="51">
        <v>4175472.69</v>
      </c>
      <c r="M951" s="51">
        <v>0</v>
      </c>
      <c r="N951" s="51">
        <v>0</v>
      </c>
      <c r="O951" s="51">
        <v>0</v>
      </c>
      <c r="P951" s="51">
        <v>0</v>
      </c>
      <c r="Q951" s="51">
        <v>0</v>
      </c>
      <c r="R951" s="51">
        <v>0</v>
      </c>
      <c r="S951" s="51">
        <v>0</v>
      </c>
      <c r="T951" s="51">
        <v>0</v>
      </c>
    </row>
    <row r="952" spans="1:20" s="5" customFormat="1" ht="22.5" customHeight="1" x14ac:dyDescent="0.25">
      <c r="A952" s="90">
        <v>8</v>
      </c>
      <c r="B952" s="68" t="s">
        <v>745</v>
      </c>
      <c r="C952" s="51">
        <f>D952+K952+L952+M952+N952+O952+P952+Q952+R952+S952+T952</f>
        <v>353720.71</v>
      </c>
      <c r="D952" s="69">
        <f>SUM(E952:I952)</f>
        <v>353720.71</v>
      </c>
      <c r="E952" s="69">
        <v>353720.71</v>
      </c>
      <c r="F952" s="69">
        <v>0</v>
      </c>
      <c r="G952" s="69">
        <v>0</v>
      </c>
      <c r="H952" s="69">
        <v>0</v>
      </c>
      <c r="I952" s="69">
        <v>0</v>
      </c>
      <c r="J952" s="70">
        <v>0</v>
      </c>
      <c r="K952" s="69">
        <v>0</v>
      </c>
      <c r="L952" s="69">
        <v>0</v>
      </c>
      <c r="M952" s="69">
        <v>0</v>
      </c>
      <c r="N952" s="69">
        <v>0</v>
      </c>
      <c r="O952" s="69">
        <v>0</v>
      </c>
      <c r="P952" s="69">
        <v>0</v>
      </c>
      <c r="Q952" s="69">
        <v>0</v>
      </c>
      <c r="R952" s="69">
        <v>0</v>
      </c>
      <c r="S952" s="69">
        <v>0</v>
      </c>
      <c r="T952" s="69">
        <v>0</v>
      </c>
    </row>
    <row r="953" spans="1:20" s="21" customFormat="1" ht="22.5" customHeight="1" x14ac:dyDescent="0.25">
      <c r="A953" s="90">
        <v>9</v>
      </c>
      <c r="B953" s="50" t="s">
        <v>299</v>
      </c>
      <c r="C953" s="51">
        <f t="shared" si="200"/>
        <v>1348944.32</v>
      </c>
      <c r="D953" s="51">
        <f t="shared" si="202"/>
        <v>1348944.32</v>
      </c>
      <c r="E953" s="51">
        <v>0</v>
      </c>
      <c r="F953" s="51">
        <v>1130001.06</v>
      </c>
      <c r="G953" s="51">
        <v>0</v>
      </c>
      <c r="H953" s="51">
        <v>218943.26</v>
      </c>
      <c r="I953" s="51">
        <v>0</v>
      </c>
      <c r="J953" s="52">
        <v>0</v>
      </c>
      <c r="K953" s="51">
        <v>0</v>
      </c>
      <c r="L953" s="51">
        <v>0</v>
      </c>
      <c r="M953" s="51">
        <v>0</v>
      </c>
      <c r="N953" s="51">
        <v>0</v>
      </c>
      <c r="O953" s="51">
        <v>0</v>
      </c>
      <c r="P953" s="51">
        <v>0</v>
      </c>
      <c r="Q953" s="51">
        <v>0</v>
      </c>
      <c r="R953" s="51">
        <v>0</v>
      </c>
      <c r="S953" s="51">
        <v>0</v>
      </c>
      <c r="T953" s="51">
        <v>0</v>
      </c>
    </row>
    <row r="954" spans="1:20" s="4" customFormat="1" ht="22.5" customHeight="1" x14ac:dyDescent="0.25">
      <c r="A954" s="102" t="s">
        <v>747</v>
      </c>
      <c r="B954" s="102"/>
      <c r="C954" s="47">
        <f>C955</f>
        <v>349662.41</v>
      </c>
      <c r="D954" s="47">
        <f t="shared" ref="D954:T954" si="213">D955</f>
        <v>349662.41</v>
      </c>
      <c r="E954" s="47">
        <f t="shared" si="213"/>
        <v>0</v>
      </c>
      <c r="F954" s="47">
        <f t="shared" si="213"/>
        <v>0</v>
      </c>
      <c r="G954" s="47">
        <f t="shared" si="213"/>
        <v>0</v>
      </c>
      <c r="H954" s="47">
        <f t="shared" si="213"/>
        <v>349662.41</v>
      </c>
      <c r="I954" s="47">
        <f t="shared" si="213"/>
        <v>0</v>
      </c>
      <c r="J954" s="48">
        <f t="shared" si="213"/>
        <v>0</v>
      </c>
      <c r="K954" s="47">
        <f t="shared" si="213"/>
        <v>0</v>
      </c>
      <c r="L954" s="47">
        <f t="shared" si="213"/>
        <v>0</v>
      </c>
      <c r="M954" s="47">
        <f t="shared" si="213"/>
        <v>0</v>
      </c>
      <c r="N954" s="47">
        <f t="shared" si="213"/>
        <v>0</v>
      </c>
      <c r="O954" s="47">
        <f t="shared" si="213"/>
        <v>0</v>
      </c>
      <c r="P954" s="47">
        <f t="shared" si="213"/>
        <v>0</v>
      </c>
      <c r="Q954" s="47">
        <f t="shared" si="213"/>
        <v>0</v>
      </c>
      <c r="R954" s="47">
        <f t="shared" si="213"/>
        <v>0</v>
      </c>
      <c r="S954" s="47">
        <f t="shared" si="213"/>
        <v>0</v>
      </c>
      <c r="T954" s="47">
        <f t="shared" si="213"/>
        <v>0</v>
      </c>
    </row>
    <row r="955" spans="1:20" s="5" customFormat="1" ht="22.5" customHeight="1" x14ac:dyDescent="0.25">
      <c r="A955" s="90">
        <v>1</v>
      </c>
      <c r="B955" s="68" t="s">
        <v>748</v>
      </c>
      <c r="C955" s="51">
        <f t="shared" si="200"/>
        <v>349662.41</v>
      </c>
      <c r="D955" s="69">
        <f t="shared" si="202"/>
        <v>349662.41</v>
      </c>
      <c r="E955" s="69">
        <v>0</v>
      </c>
      <c r="F955" s="69">
        <v>0</v>
      </c>
      <c r="G955" s="69">
        <v>0</v>
      </c>
      <c r="H955" s="69">
        <v>349662.41</v>
      </c>
      <c r="I955" s="69">
        <v>0</v>
      </c>
      <c r="J955" s="70">
        <v>0</v>
      </c>
      <c r="K955" s="69">
        <v>0</v>
      </c>
      <c r="L955" s="69">
        <v>0</v>
      </c>
      <c r="M955" s="69">
        <v>0</v>
      </c>
      <c r="N955" s="69">
        <v>0</v>
      </c>
      <c r="O955" s="69">
        <v>0</v>
      </c>
      <c r="P955" s="69">
        <v>0</v>
      </c>
      <c r="Q955" s="69">
        <v>0</v>
      </c>
      <c r="R955" s="69">
        <v>0</v>
      </c>
      <c r="S955" s="69">
        <v>0</v>
      </c>
      <c r="T955" s="69">
        <v>0</v>
      </c>
    </row>
    <row r="956" spans="1:20" s="4" customFormat="1" ht="28.5" customHeight="1" x14ac:dyDescent="0.25">
      <c r="A956" s="102" t="s">
        <v>300</v>
      </c>
      <c r="B956" s="102"/>
      <c r="C956" s="47">
        <f>SUM(C957:C959)</f>
        <v>8813785.0700000003</v>
      </c>
      <c r="D956" s="47">
        <f t="shared" ref="D956:T956" si="214">SUM(D957:D959)</f>
        <v>3093059.66</v>
      </c>
      <c r="E956" s="47">
        <f t="shared" si="214"/>
        <v>484958.79</v>
      </c>
      <c r="F956" s="47">
        <f t="shared" si="214"/>
        <v>1262527.53</v>
      </c>
      <c r="G956" s="47">
        <f t="shared" si="214"/>
        <v>0</v>
      </c>
      <c r="H956" s="47">
        <f t="shared" si="214"/>
        <v>347035.18</v>
      </c>
      <c r="I956" s="47">
        <f t="shared" si="214"/>
        <v>998538.15999999992</v>
      </c>
      <c r="J956" s="48">
        <f t="shared" si="214"/>
        <v>0</v>
      </c>
      <c r="K956" s="47">
        <f t="shared" si="214"/>
        <v>0</v>
      </c>
      <c r="L956" s="47">
        <f t="shared" si="214"/>
        <v>5720725.4100000001</v>
      </c>
      <c r="M956" s="47">
        <f t="shared" si="214"/>
        <v>0</v>
      </c>
      <c r="N956" s="47">
        <f t="shared" si="214"/>
        <v>0</v>
      </c>
      <c r="O956" s="47">
        <f t="shared" si="214"/>
        <v>0</v>
      </c>
      <c r="P956" s="47">
        <f t="shared" si="214"/>
        <v>0</v>
      </c>
      <c r="Q956" s="47">
        <f t="shared" si="214"/>
        <v>0</v>
      </c>
      <c r="R956" s="47">
        <f t="shared" si="214"/>
        <v>0</v>
      </c>
      <c r="S956" s="47">
        <f t="shared" si="214"/>
        <v>0</v>
      </c>
      <c r="T956" s="47">
        <f t="shared" si="214"/>
        <v>0</v>
      </c>
    </row>
    <row r="957" spans="1:20" s="5" customFormat="1" ht="20.25" customHeight="1" x14ac:dyDescent="0.25">
      <c r="A957" s="90">
        <v>1</v>
      </c>
      <c r="B957" s="68" t="s">
        <v>750</v>
      </c>
      <c r="C957" s="51">
        <f t="shared" si="200"/>
        <v>5720725.4100000001</v>
      </c>
      <c r="D957" s="69">
        <f t="shared" si="202"/>
        <v>0</v>
      </c>
      <c r="E957" s="69">
        <v>0</v>
      </c>
      <c r="F957" s="69">
        <v>0</v>
      </c>
      <c r="G957" s="69">
        <v>0</v>
      </c>
      <c r="H957" s="69">
        <v>0</v>
      </c>
      <c r="I957" s="69">
        <v>0</v>
      </c>
      <c r="J957" s="70">
        <v>0</v>
      </c>
      <c r="K957" s="69">
        <v>0</v>
      </c>
      <c r="L957" s="69">
        <v>5720725.4100000001</v>
      </c>
      <c r="M957" s="69">
        <v>0</v>
      </c>
      <c r="N957" s="69">
        <v>0</v>
      </c>
      <c r="O957" s="69">
        <v>0</v>
      </c>
      <c r="P957" s="69">
        <v>0</v>
      </c>
      <c r="Q957" s="69">
        <v>0</v>
      </c>
      <c r="R957" s="69">
        <v>0</v>
      </c>
      <c r="S957" s="69">
        <v>0</v>
      </c>
      <c r="T957" s="69">
        <v>0</v>
      </c>
    </row>
    <row r="958" spans="1:20" s="5" customFormat="1" ht="22.5" customHeight="1" x14ac:dyDescent="0.25">
      <c r="A958" s="90">
        <v>2</v>
      </c>
      <c r="B958" s="68" t="s">
        <v>601</v>
      </c>
      <c r="C958" s="51">
        <f t="shared" si="200"/>
        <v>2093285.65</v>
      </c>
      <c r="D958" s="69">
        <f t="shared" si="202"/>
        <v>2093285.65</v>
      </c>
      <c r="E958" s="69">
        <v>0</v>
      </c>
      <c r="F958" s="69">
        <v>1262527.53</v>
      </c>
      <c r="G958" s="69">
        <v>0</v>
      </c>
      <c r="H958" s="69">
        <v>347035.18</v>
      </c>
      <c r="I958" s="69">
        <v>483722.94</v>
      </c>
      <c r="J958" s="70">
        <v>0</v>
      </c>
      <c r="K958" s="69">
        <v>0</v>
      </c>
      <c r="L958" s="69">
        <v>0</v>
      </c>
      <c r="M958" s="69">
        <v>0</v>
      </c>
      <c r="N958" s="69">
        <v>0</v>
      </c>
      <c r="O958" s="69">
        <v>0</v>
      </c>
      <c r="P958" s="69">
        <v>0</v>
      </c>
      <c r="Q958" s="69">
        <v>0</v>
      </c>
      <c r="R958" s="69">
        <v>0</v>
      </c>
      <c r="S958" s="69">
        <v>0</v>
      </c>
      <c r="T958" s="69">
        <v>0</v>
      </c>
    </row>
    <row r="959" spans="1:20" s="5" customFormat="1" ht="18.75" customHeight="1" x14ac:dyDescent="0.25">
      <c r="A959" s="90">
        <v>3</v>
      </c>
      <c r="B959" s="68" t="s">
        <v>751</v>
      </c>
      <c r="C959" s="51">
        <f t="shared" si="200"/>
        <v>999774.01</v>
      </c>
      <c r="D959" s="69">
        <f t="shared" si="202"/>
        <v>999774.01</v>
      </c>
      <c r="E959" s="69">
        <v>484958.79</v>
      </c>
      <c r="F959" s="69">
        <v>0</v>
      </c>
      <c r="G959" s="69">
        <v>0</v>
      </c>
      <c r="H959" s="69">
        <v>0</v>
      </c>
      <c r="I959" s="69">
        <v>514815.22</v>
      </c>
      <c r="J959" s="70">
        <v>0</v>
      </c>
      <c r="K959" s="69">
        <v>0</v>
      </c>
      <c r="L959" s="69">
        <v>0</v>
      </c>
      <c r="M959" s="69">
        <v>0</v>
      </c>
      <c r="N959" s="69">
        <v>0</v>
      </c>
      <c r="O959" s="69">
        <v>0</v>
      </c>
      <c r="P959" s="69">
        <v>0</v>
      </c>
      <c r="Q959" s="69">
        <v>0</v>
      </c>
      <c r="R959" s="69">
        <v>0</v>
      </c>
      <c r="S959" s="69">
        <v>0</v>
      </c>
      <c r="T959" s="69">
        <v>0</v>
      </c>
    </row>
    <row r="960" spans="1:20" s="4" customFormat="1" ht="22.5" customHeight="1" x14ac:dyDescent="0.25">
      <c r="A960" s="102" t="s">
        <v>313</v>
      </c>
      <c r="B960" s="102"/>
      <c r="C960" s="47">
        <f>SUM(C961:C964)</f>
        <v>14675288.916000001</v>
      </c>
      <c r="D960" s="47">
        <f t="shared" ref="D960:T960" si="215">SUM(D961:D964)</f>
        <v>9103509.1559999995</v>
      </c>
      <c r="E960" s="47">
        <f t="shared" si="215"/>
        <v>0</v>
      </c>
      <c r="F960" s="47">
        <f t="shared" si="215"/>
        <v>6361136.3000000007</v>
      </c>
      <c r="G960" s="47">
        <f t="shared" si="215"/>
        <v>2265277.4560000002</v>
      </c>
      <c r="H960" s="47">
        <f t="shared" si="215"/>
        <v>199298.55</v>
      </c>
      <c r="I960" s="47">
        <f t="shared" si="215"/>
        <v>277796.84999999998</v>
      </c>
      <c r="J960" s="48">
        <f t="shared" si="215"/>
        <v>0</v>
      </c>
      <c r="K960" s="47">
        <f t="shared" si="215"/>
        <v>0</v>
      </c>
      <c r="L960" s="47">
        <f t="shared" si="215"/>
        <v>3123175.3250000002</v>
      </c>
      <c r="M960" s="47">
        <f t="shared" si="215"/>
        <v>595620.56000000006</v>
      </c>
      <c r="N960" s="47">
        <f t="shared" si="215"/>
        <v>1538861.625</v>
      </c>
      <c r="O960" s="47">
        <f t="shared" si="215"/>
        <v>200000</v>
      </c>
      <c r="P960" s="47">
        <f t="shared" si="215"/>
        <v>114122.25</v>
      </c>
      <c r="Q960" s="47">
        <f t="shared" si="215"/>
        <v>0</v>
      </c>
      <c r="R960" s="47">
        <f t="shared" si="215"/>
        <v>0</v>
      </c>
      <c r="S960" s="47">
        <f t="shared" si="215"/>
        <v>0</v>
      </c>
      <c r="T960" s="47">
        <f t="shared" si="215"/>
        <v>0</v>
      </c>
    </row>
    <row r="961" spans="1:20" s="5" customFormat="1" ht="22.5" customHeight="1" x14ac:dyDescent="0.25">
      <c r="A961" s="90">
        <v>1</v>
      </c>
      <c r="B961" s="68" t="s">
        <v>314</v>
      </c>
      <c r="C961" s="51">
        <f t="shared" si="200"/>
        <v>7585981.3560000006</v>
      </c>
      <c r="D961" s="69">
        <f t="shared" si="202"/>
        <v>7585981.3560000006</v>
      </c>
      <c r="E961" s="69">
        <v>0</v>
      </c>
      <c r="F961" s="51">
        <v>5636080.4000000004</v>
      </c>
      <c r="G961" s="69">
        <v>1949900.956</v>
      </c>
      <c r="H961" s="69">
        <v>0</v>
      </c>
      <c r="I961" s="69">
        <v>0</v>
      </c>
      <c r="J961" s="70">
        <v>0</v>
      </c>
      <c r="K961" s="69">
        <v>0</v>
      </c>
      <c r="L961" s="69">
        <v>0</v>
      </c>
      <c r="M961" s="69">
        <v>0</v>
      </c>
      <c r="N961" s="69">
        <v>0</v>
      </c>
      <c r="O961" s="69">
        <v>0</v>
      </c>
      <c r="P961" s="69">
        <v>0</v>
      </c>
      <c r="Q961" s="69">
        <v>0</v>
      </c>
      <c r="R961" s="69">
        <v>0</v>
      </c>
      <c r="S961" s="69">
        <v>0</v>
      </c>
      <c r="T961" s="69">
        <v>0</v>
      </c>
    </row>
    <row r="962" spans="1:20" s="5" customFormat="1" ht="22.5" customHeight="1" x14ac:dyDescent="0.25">
      <c r="A962" s="90">
        <v>2</v>
      </c>
      <c r="B962" s="68" t="s">
        <v>603</v>
      </c>
      <c r="C962" s="51">
        <f t="shared" si="200"/>
        <v>595620.56000000006</v>
      </c>
      <c r="D962" s="69">
        <f t="shared" si="202"/>
        <v>0</v>
      </c>
      <c r="E962" s="69">
        <v>0</v>
      </c>
      <c r="F962" s="69">
        <v>0</v>
      </c>
      <c r="G962" s="69">
        <v>0</v>
      </c>
      <c r="H962" s="69">
        <v>0</v>
      </c>
      <c r="I962" s="69">
        <v>0</v>
      </c>
      <c r="J962" s="70">
        <v>0</v>
      </c>
      <c r="K962" s="69">
        <v>0</v>
      </c>
      <c r="L962" s="69">
        <v>0</v>
      </c>
      <c r="M962" s="69">
        <v>595620.56000000006</v>
      </c>
      <c r="N962" s="69">
        <v>0</v>
      </c>
      <c r="O962" s="69">
        <v>0</v>
      </c>
      <c r="P962" s="69">
        <v>0</v>
      </c>
      <c r="Q962" s="69">
        <v>0</v>
      </c>
      <c r="R962" s="69">
        <v>0</v>
      </c>
      <c r="S962" s="69">
        <v>0</v>
      </c>
      <c r="T962" s="69">
        <v>0</v>
      </c>
    </row>
    <row r="963" spans="1:20" s="5" customFormat="1" ht="22.5" customHeight="1" x14ac:dyDescent="0.25">
      <c r="A963" s="90">
        <v>3</v>
      </c>
      <c r="B963" s="68" t="s">
        <v>1466</v>
      </c>
      <c r="C963" s="51">
        <f t="shared" si="200"/>
        <v>5022279.2</v>
      </c>
      <c r="D963" s="69">
        <f t="shared" si="202"/>
        <v>1517527.7999999998</v>
      </c>
      <c r="E963" s="69">
        <v>0</v>
      </c>
      <c r="F963" s="69">
        <v>725055.9</v>
      </c>
      <c r="G963" s="69">
        <v>315376.5</v>
      </c>
      <c r="H963" s="69">
        <v>199298.55</v>
      </c>
      <c r="I963" s="69">
        <v>277796.84999999998</v>
      </c>
      <c r="J963" s="70">
        <v>0</v>
      </c>
      <c r="K963" s="69">
        <v>0</v>
      </c>
      <c r="L963" s="69">
        <v>1651767.5250000001</v>
      </c>
      <c r="M963" s="69">
        <v>0</v>
      </c>
      <c r="N963" s="69">
        <v>1538861.625</v>
      </c>
      <c r="O963" s="69">
        <v>200000</v>
      </c>
      <c r="P963" s="69">
        <v>114122.25</v>
      </c>
      <c r="Q963" s="69">
        <v>0</v>
      </c>
      <c r="R963" s="69">
        <v>0</v>
      </c>
      <c r="S963" s="69">
        <v>0</v>
      </c>
      <c r="T963" s="69">
        <v>0</v>
      </c>
    </row>
    <row r="964" spans="1:20" s="7" customFormat="1" ht="21.75" customHeight="1" x14ac:dyDescent="0.25">
      <c r="A964" s="90">
        <v>4</v>
      </c>
      <c r="B964" s="50" t="s">
        <v>753</v>
      </c>
      <c r="C964" s="51">
        <f t="shared" si="200"/>
        <v>1471407.8</v>
      </c>
      <c r="D964" s="51">
        <f t="shared" si="202"/>
        <v>0</v>
      </c>
      <c r="E964" s="51">
        <v>0</v>
      </c>
      <c r="F964" s="51">
        <v>0</v>
      </c>
      <c r="G964" s="51">
        <v>0</v>
      </c>
      <c r="H964" s="51">
        <v>0</v>
      </c>
      <c r="I964" s="51">
        <v>0</v>
      </c>
      <c r="J964" s="52">
        <v>0</v>
      </c>
      <c r="K964" s="51">
        <v>0</v>
      </c>
      <c r="L964" s="51">
        <v>1471407.8</v>
      </c>
      <c r="M964" s="51">
        <v>0</v>
      </c>
      <c r="N964" s="51">
        <v>0</v>
      </c>
      <c r="O964" s="51">
        <v>0</v>
      </c>
      <c r="P964" s="51">
        <v>0</v>
      </c>
      <c r="Q964" s="51">
        <v>0</v>
      </c>
      <c r="R964" s="51">
        <v>0</v>
      </c>
      <c r="S964" s="51">
        <v>0</v>
      </c>
      <c r="T964" s="51">
        <v>0</v>
      </c>
    </row>
    <row r="965" spans="1:20" s="4" customFormat="1" ht="20.25" customHeight="1" x14ac:dyDescent="0.25">
      <c r="A965" s="102" t="s">
        <v>315</v>
      </c>
      <c r="B965" s="102"/>
      <c r="C965" s="47">
        <f>C966</f>
        <v>2690042.4899999998</v>
      </c>
      <c r="D965" s="47">
        <f t="shared" ref="D965:T965" si="216">D966</f>
        <v>0</v>
      </c>
      <c r="E965" s="47">
        <f t="shared" si="216"/>
        <v>0</v>
      </c>
      <c r="F965" s="47">
        <f t="shared" si="216"/>
        <v>0</v>
      </c>
      <c r="G965" s="47">
        <f t="shared" si="216"/>
        <v>0</v>
      </c>
      <c r="H965" s="47">
        <f t="shared" si="216"/>
        <v>0</v>
      </c>
      <c r="I965" s="47">
        <f t="shared" si="216"/>
        <v>0</v>
      </c>
      <c r="J965" s="48">
        <f t="shared" si="216"/>
        <v>0</v>
      </c>
      <c r="K965" s="47">
        <f t="shared" si="216"/>
        <v>0</v>
      </c>
      <c r="L965" s="47">
        <f t="shared" si="216"/>
        <v>2489909.69</v>
      </c>
      <c r="M965" s="47">
        <f t="shared" si="216"/>
        <v>0</v>
      </c>
      <c r="N965" s="47">
        <f t="shared" si="216"/>
        <v>0</v>
      </c>
      <c r="O965" s="47">
        <f t="shared" si="216"/>
        <v>0</v>
      </c>
      <c r="P965" s="47">
        <f t="shared" si="216"/>
        <v>200132.8</v>
      </c>
      <c r="Q965" s="47">
        <f t="shared" si="216"/>
        <v>0</v>
      </c>
      <c r="R965" s="47">
        <f t="shared" si="216"/>
        <v>0</v>
      </c>
      <c r="S965" s="47">
        <f t="shared" si="216"/>
        <v>0</v>
      </c>
      <c r="T965" s="47">
        <f t="shared" si="216"/>
        <v>0</v>
      </c>
    </row>
    <row r="966" spans="1:20" s="5" customFormat="1" ht="22.5" customHeight="1" x14ac:dyDescent="0.25">
      <c r="A966" s="90">
        <v>1</v>
      </c>
      <c r="B966" s="68" t="s">
        <v>1467</v>
      </c>
      <c r="C966" s="51">
        <f t="shared" si="200"/>
        <v>2690042.4899999998</v>
      </c>
      <c r="D966" s="69">
        <f t="shared" si="202"/>
        <v>0</v>
      </c>
      <c r="E966" s="69">
        <v>0</v>
      </c>
      <c r="F966" s="69">
        <v>0</v>
      </c>
      <c r="G966" s="69">
        <v>0</v>
      </c>
      <c r="H966" s="69">
        <v>0</v>
      </c>
      <c r="I966" s="69">
        <v>0</v>
      </c>
      <c r="J966" s="70">
        <v>0</v>
      </c>
      <c r="K966" s="69">
        <v>0</v>
      </c>
      <c r="L966" s="69">
        <v>2489909.69</v>
      </c>
      <c r="M966" s="69">
        <v>0</v>
      </c>
      <c r="N966" s="69">
        <v>0</v>
      </c>
      <c r="O966" s="69">
        <v>0</v>
      </c>
      <c r="P966" s="69">
        <v>200132.8</v>
      </c>
      <c r="Q966" s="69">
        <v>0</v>
      </c>
      <c r="R966" s="69">
        <v>0</v>
      </c>
      <c r="S966" s="69">
        <v>0</v>
      </c>
      <c r="T966" s="69">
        <v>0</v>
      </c>
    </row>
    <row r="967" spans="1:20" s="31" customFormat="1" ht="22.5" customHeight="1" x14ac:dyDescent="0.25">
      <c r="A967" s="73" t="s">
        <v>610</v>
      </c>
      <c r="B967" s="73"/>
      <c r="C967" s="47">
        <f>C968</f>
        <v>5331006.13</v>
      </c>
      <c r="D967" s="47">
        <f t="shared" ref="D967:T967" si="217">D968</f>
        <v>0</v>
      </c>
      <c r="E967" s="47">
        <f t="shared" si="217"/>
        <v>0</v>
      </c>
      <c r="F967" s="47">
        <f t="shared" si="217"/>
        <v>0</v>
      </c>
      <c r="G967" s="47">
        <f t="shared" si="217"/>
        <v>0</v>
      </c>
      <c r="H967" s="47">
        <f t="shared" si="217"/>
        <v>0</v>
      </c>
      <c r="I967" s="47">
        <f t="shared" si="217"/>
        <v>0</v>
      </c>
      <c r="J967" s="48">
        <f t="shared" si="217"/>
        <v>0</v>
      </c>
      <c r="K967" s="47">
        <f t="shared" si="217"/>
        <v>0</v>
      </c>
      <c r="L967" s="47">
        <f t="shared" si="217"/>
        <v>5331006.13</v>
      </c>
      <c r="M967" s="47">
        <f t="shared" si="217"/>
        <v>0</v>
      </c>
      <c r="N967" s="47">
        <f t="shared" si="217"/>
        <v>0</v>
      </c>
      <c r="O967" s="47">
        <f t="shared" si="217"/>
        <v>0</v>
      </c>
      <c r="P967" s="47">
        <f t="shared" si="217"/>
        <v>0</v>
      </c>
      <c r="Q967" s="47">
        <f t="shared" si="217"/>
        <v>0</v>
      </c>
      <c r="R967" s="47">
        <f t="shared" si="217"/>
        <v>0</v>
      </c>
      <c r="S967" s="47">
        <f t="shared" si="217"/>
        <v>0</v>
      </c>
      <c r="T967" s="47">
        <f t="shared" si="217"/>
        <v>0</v>
      </c>
    </row>
    <row r="968" spans="1:20" s="21" customFormat="1" ht="22.5" customHeight="1" x14ac:dyDescent="0.25">
      <c r="A968" s="74">
        <v>1</v>
      </c>
      <c r="B968" s="50" t="s">
        <v>611</v>
      </c>
      <c r="C968" s="51">
        <f t="shared" ref="C968" si="218">D968+K968+L968+M968+N968+O968+P968+Q968+R968+S968+T968</f>
        <v>5331006.13</v>
      </c>
      <c r="D968" s="51">
        <f t="shared" ref="D968" si="219">SUM(E968:I968)</f>
        <v>0</v>
      </c>
      <c r="E968" s="51">
        <v>0</v>
      </c>
      <c r="F968" s="51">
        <v>0</v>
      </c>
      <c r="G968" s="51">
        <v>0</v>
      </c>
      <c r="H968" s="51">
        <v>0</v>
      </c>
      <c r="I968" s="51">
        <v>0</v>
      </c>
      <c r="J968" s="52">
        <v>0</v>
      </c>
      <c r="K968" s="51">
        <v>0</v>
      </c>
      <c r="L968" s="69">
        <v>5331006.13</v>
      </c>
      <c r="M968" s="51">
        <v>0</v>
      </c>
      <c r="N968" s="51">
        <v>0</v>
      </c>
      <c r="O968" s="51">
        <v>0</v>
      </c>
      <c r="P968" s="51">
        <v>0</v>
      </c>
      <c r="Q968" s="51">
        <v>0</v>
      </c>
      <c r="R968" s="51">
        <v>0</v>
      </c>
      <c r="S968" s="51">
        <v>0</v>
      </c>
      <c r="T968" s="51">
        <v>0</v>
      </c>
    </row>
    <row r="969" spans="1:20" s="4" customFormat="1" ht="22.5" customHeight="1" x14ac:dyDescent="0.25">
      <c r="A969" s="102" t="s">
        <v>321</v>
      </c>
      <c r="B969" s="102"/>
      <c r="C969" s="47">
        <f>C970</f>
        <v>5897706.9251999995</v>
      </c>
      <c r="D969" s="47">
        <f t="shared" ref="D969:T969" si="220">D970</f>
        <v>3715464.1001999993</v>
      </c>
      <c r="E969" s="47">
        <f t="shared" si="220"/>
        <v>595683</v>
      </c>
      <c r="F969" s="47">
        <f t="shared" si="220"/>
        <v>0</v>
      </c>
      <c r="G969" s="47">
        <f t="shared" si="220"/>
        <v>1229272.9724999999</v>
      </c>
      <c r="H969" s="47">
        <f t="shared" si="220"/>
        <v>1890508.1276999996</v>
      </c>
      <c r="I969" s="47">
        <f t="shared" si="220"/>
        <v>0</v>
      </c>
      <c r="J969" s="48">
        <f t="shared" si="220"/>
        <v>0</v>
      </c>
      <c r="K969" s="47">
        <f t="shared" si="220"/>
        <v>0</v>
      </c>
      <c r="L969" s="47">
        <f t="shared" si="220"/>
        <v>0</v>
      </c>
      <c r="M969" s="47">
        <f t="shared" si="220"/>
        <v>0</v>
      </c>
      <c r="N969" s="47">
        <f t="shared" si="220"/>
        <v>2182242.8250000002</v>
      </c>
      <c r="O969" s="47">
        <f t="shared" si="220"/>
        <v>0</v>
      </c>
      <c r="P969" s="47">
        <f t="shared" si="220"/>
        <v>0</v>
      </c>
      <c r="Q969" s="47">
        <f t="shared" si="220"/>
        <v>0</v>
      </c>
      <c r="R969" s="47">
        <f t="shared" si="220"/>
        <v>0</v>
      </c>
      <c r="S969" s="47">
        <f t="shared" si="220"/>
        <v>0</v>
      </c>
      <c r="T969" s="47">
        <f t="shared" si="220"/>
        <v>0</v>
      </c>
    </row>
    <row r="970" spans="1:20" s="4" customFormat="1" ht="22.5" customHeight="1" x14ac:dyDescent="0.25">
      <c r="A970" s="102" t="s">
        <v>322</v>
      </c>
      <c r="B970" s="102"/>
      <c r="C970" s="47">
        <f>SUM(C971:C973)</f>
        <v>5897706.9251999995</v>
      </c>
      <c r="D970" s="47">
        <f t="shared" ref="D970:T970" si="221">SUM(D971:D973)</f>
        <v>3715464.1001999993</v>
      </c>
      <c r="E970" s="47">
        <f t="shared" si="221"/>
        <v>595683</v>
      </c>
      <c r="F970" s="47">
        <f t="shared" si="221"/>
        <v>0</v>
      </c>
      <c r="G970" s="47">
        <f t="shared" si="221"/>
        <v>1229272.9724999999</v>
      </c>
      <c r="H970" s="47">
        <f t="shared" si="221"/>
        <v>1890508.1276999996</v>
      </c>
      <c r="I970" s="47">
        <f t="shared" si="221"/>
        <v>0</v>
      </c>
      <c r="J970" s="48">
        <f t="shared" si="221"/>
        <v>0</v>
      </c>
      <c r="K970" s="47">
        <f t="shared" si="221"/>
        <v>0</v>
      </c>
      <c r="L970" s="47">
        <f t="shared" si="221"/>
        <v>0</v>
      </c>
      <c r="M970" s="47">
        <f t="shared" si="221"/>
        <v>0</v>
      </c>
      <c r="N970" s="47">
        <f t="shared" si="221"/>
        <v>2182242.8250000002</v>
      </c>
      <c r="O970" s="47">
        <f t="shared" si="221"/>
        <v>0</v>
      </c>
      <c r="P970" s="47">
        <f t="shared" si="221"/>
        <v>0</v>
      </c>
      <c r="Q970" s="47">
        <f t="shared" si="221"/>
        <v>0</v>
      </c>
      <c r="R970" s="47">
        <f t="shared" si="221"/>
        <v>0</v>
      </c>
      <c r="S970" s="47">
        <f t="shared" si="221"/>
        <v>0</v>
      </c>
      <c r="T970" s="47">
        <f t="shared" si="221"/>
        <v>0</v>
      </c>
    </row>
    <row r="971" spans="1:20" s="5" customFormat="1" ht="22.5" customHeight="1" x14ac:dyDescent="0.25">
      <c r="A971" s="90">
        <v>1</v>
      </c>
      <c r="B971" s="68" t="s">
        <v>755</v>
      </c>
      <c r="C971" s="51">
        <f t="shared" ref="C971:C973" si="222">D971+K971+L971+M971+N971+O971+P971+Q971+R971+S971+T971</f>
        <v>3012039.0900000003</v>
      </c>
      <c r="D971" s="69">
        <f t="shared" si="202"/>
        <v>829796.26500000001</v>
      </c>
      <c r="E971" s="69">
        <v>595683</v>
      </c>
      <c r="F971" s="69">
        <v>0</v>
      </c>
      <c r="G971" s="69">
        <v>0</v>
      </c>
      <c r="H971" s="69">
        <v>234113.26499999998</v>
      </c>
      <c r="I971" s="69">
        <v>0</v>
      </c>
      <c r="J971" s="70">
        <v>0</v>
      </c>
      <c r="K971" s="69">
        <v>0</v>
      </c>
      <c r="L971" s="69">
        <v>0</v>
      </c>
      <c r="M971" s="69">
        <v>0</v>
      </c>
      <c r="N971" s="69">
        <v>2182242.8250000002</v>
      </c>
      <c r="O971" s="69">
        <v>0</v>
      </c>
      <c r="P971" s="69">
        <v>0</v>
      </c>
      <c r="Q971" s="69">
        <v>0</v>
      </c>
      <c r="R971" s="69">
        <v>0</v>
      </c>
      <c r="S971" s="69">
        <v>0</v>
      </c>
      <c r="T971" s="69">
        <v>0</v>
      </c>
    </row>
    <row r="972" spans="1:20" s="5" customFormat="1" ht="22.5" customHeight="1" x14ac:dyDescent="0.25">
      <c r="A972" s="90">
        <v>2</v>
      </c>
      <c r="B972" s="68" t="s">
        <v>756</v>
      </c>
      <c r="C972" s="51">
        <f t="shared" si="222"/>
        <v>1229272.9724999999</v>
      </c>
      <c r="D972" s="69">
        <f t="shared" si="202"/>
        <v>1229272.9724999999</v>
      </c>
      <c r="E972" s="69">
        <v>0</v>
      </c>
      <c r="F972" s="69">
        <v>0</v>
      </c>
      <c r="G972" s="69">
        <v>1229272.9724999999</v>
      </c>
      <c r="H972" s="69">
        <v>0</v>
      </c>
      <c r="I972" s="69">
        <v>0</v>
      </c>
      <c r="J972" s="70">
        <v>0</v>
      </c>
      <c r="K972" s="69">
        <v>0</v>
      </c>
      <c r="L972" s="69">
        <v>0</v>
      </c>
      <c r="M972" s="69">
        <v>0</v>
      </c>
      <c r="N972" s="69">
        <v>0</v>
      </c>
      <c r="O972" s="69">
        <v>0</v>
      </c>
      <c r="P972" s="69">
        <v>0</v>
      </c>
      <c r="Q972" s="69">
        <v>0</v>
      </c>
      <c r="R972" s="69">
        <v>0</v>
      </c>
      <c r="S972" s="69">
        <v>0</v>
      </c>
      <c r="T972" s="69">
        <v>0</v>
      </c>
    </row>
    <row r="973" spans="1:20" s="5" customFormat="1" ht="23.25" customHeight="1" x14ac:dyDescent="0.25">
      <c r="A973" s="90">
        <v>3</v>
      </c>
      <c r="B973" s="68" t="s">
        <v>1047</v>
      </c>
      <c r="C973" s="51">
        <f t="shared" si="222"/>
        <v>1656394.8626999997</v>
      </c>
      <c r="D973" s="69">
        <f t="shared" si="202"/>
        <v>1656394.8626999997</v>
      </c>
      <c r="E973" s="69">
        <v>0</v>
      </c>
      <c r="F973" s="69">
        <v>0</v>
      </c>
      <c r="G973" s="69">
        <v>0</v>
      </c>
      <c r="H973" s="69">
        <v>1656394.8626999997</v>
      </c>
      <c r="I973" s="69">
        <v>0</v>
      </c>
      <c r="J973" s="70">
        <v>0</v>
      </c>
      <c r="K973" s="69">
        <v>0</v>
      </c>
      <c r="L973" s="69">
        <v>0</v>
      </c>
      <c r="M973" s="69">
        <v>0</v>
      </c>
      <c r="N973" s="69">
        <v>0</v>
      </c>
      <c r="O973" s="69">
        <v>0</v>
      </c>
      <c r="P973" s="69">
        <v>0</v>
      </c>
      <c r="Q973" s="69">
        <v>0</v>
      </c>
      <c r="R973" s="69">
        <v>0</v>
      </c>
      <c r="S973" s="69">
        <v>0</v>
      </c>
      <c r="T973" s="69">
        <v>0</v>
      </c>
    </row>
    <row r="974" spans="1:20" s="4" customFormat="1" ht="22.5" customHeight="1" x14ac:dyDescent="0.25">
      <c r="A974" s="102" t="s">
        <v>327</v>
      </c>
      <c r="B974" s="102"/>
      <c r="C974" s="47">
        <f>C975+C987</f>
        <v>28999832.922599997</v>
      </c>
      <c r="D974" s="47">
        <f t="shared" ref="D974:T974" si="223">D975+D987</f>
        <v>7796391.8336000005</v>
      </c>
      <c r="E974" s="47">
        <f t="shared" si="223"/>
        <v>419751.20800000004</v>
      </c>
      <c r="F974" s="47">
        <f t="shared" si="223"/>
        <v>1163007.9040000001</v>
      </c>
      <c r="G974" s="47">
        <f t="shared" si="223"/>
        <v>2076169.12</v>
      </c>
      <c r="H974" s="47">
        <f t="shared" si="223"/>
        <v>3497447.6135999998</v>
      </c>
      <c r="I974" s="47">
        <f t="shared" si="223"/>
        <v>640015.98800000001</v>
      </c>
      <c r="J974" s="48">
        <f t="shared" si="223"/>
        <v>0</v>
      </c>
      <c r="K974" s="47">
        <f t="shared" si="223"/>
        <v>0</v>
      </c>
      <c r="L974" s="47">
        <f t="shared" si="223"/>
        <v>7053381.1200000001</v>
      </c>
      <c r="M974" s="47">
        <f t="shared" si="223"/>
        <v>0</v>
      </c>
      <c r="N974" s="47">
        <f t="shared" si="223"/>
        <v>13108844.689000001</v>
      </c>
      <c r="O974" s="47">
        <f t="shared" si="223"/>
        <v>600000</v>
      </c>
      <c r="P974" s="47">
        <f t="shared" si="223"/>
        <v>441215.28</v>
      </c>
      <c r="Q974" s="47">
        <f t="shared" si="223"/>
        <v>0</v>
      </c>
      <c r="R974" s="47">
        <f t="shared" si="223"/>
        <v>0</v>
      </c>
      <c r="S974" s="47">
        <f t="shared" si="223"/>
        <v>0</v>
      </c>
      <c r="T974" s="47">
        <f t="shared" si="223"/>
        <v>0</v>
      </c>
    </row>
    <row r="975" spans="1:20" s="4" customFormat="1" ht="22.5" customHeight="1" x14ac:dyDescent="0.25">
      <c r="A975" s="102" t="s">
        <v>328</v>
      </c>
      <c r="B975" s="102"/>
      <c r="C975" s="47">
        <f>SUM(C976:C986)</f>
        <v>19221855.488599997</v>
      </c>
      <c r="D975" s="47">
        <f t="shared" ref="D975:T975" si="224">SUM(D976:D986)</f>
        <v>1128002.4395999999</v>
      </c>
      <c r="E975" s="47">
        <f t="shared" si="224"/>
        <v>0</v>
      </c>
      <c r="F975" s="47">
        <f t="shared" si="224"/>
        <v>0</v>
      </c>
      <c r="G975" s="47">
        <f t="shared" si="224"/>
        <v>0</v>
      </c>
      <c r="H975" s="47">
        <f t="shared" si="224"/>
        <v>933579.58759999997</v>
      </c>
      <c r="I975" s="47">
        <f t="shared" si="224"/>
        <v>194422.85199999998</v>
      </c>
      <c r="J975" s="48">
        <f t="shared" si="224"/>
        <v>0</v>
      </c>
      <c r="K975" s="47">
        <f t="shared" si="224"/>
        <v>0</v>
      </c>
      <c r="L975" s="47">
        <f t="shared" si="224"/>
        <v>7053381.1200000001</v>
      </c>
      <c r="M975" s="47">
        <f t="shared" si="224"/>
        <v>0</v>
      </c>
      <c r="N975" s="47">
        <f t="shared" si="224"/>
        <v>10640471.929000001</v>
      </c>
      <c r="O975" s="47">
        <f t="shared" si="224"/>
        <v>400000</v>
      </c>
      <c r="P975" s="47">
        <f t="shared" si="224"/>
        <v>0</v>
      </c>
      <c r="Q975" s="47">
        <f t="shared" si="224"/>
        <v>0</v>
      </c>
      <c r="R975" s="47">
        <f t="shared" si="224"/>
        <v>0</v>
      </c>
      <c r="S975" s="47">
        <f t="shared" si="224"/>
        <v>0</v>
      </c>
      <c r="T975" s="47">
        <f t="shared" si="224"/>
        <v>0</v>
      </c>
    </row>
    <row r="976" spans="1:20" s="7" customFormat="1" ht="21" customHeight="1" x14ac:dyDescent="0.25">
      <c r="A976" s="74">
        <v>1</v>
      </c>
      <c r="B976" s="50" t="s">
        <v>336</v>
      </c>
      <c r="C976" s="51">
        <f t="shared" ref="C976:C1038" si="225">D976+K976+L976+M976+N976+O976+P976+Q976+R976+S976+T976</f>
        <v>3568647.3</v>
      </c>
      <c r="D976" s="51">
        <f t="shared" si="202"/>
        <v>0</v>
      </c>
      <c r="E976" s="51">
        <v>0</v>
      </c>
      <c r="F976" s="51">
        <v>0</v>
      </c>
      <c r="G976" s="51">
        <v>0</v>
      </c>
      <c r="H976" s="51">
        <v>0</v>
      </c>
      <c r="I976" s="51">
        <v>0</v>
      </c>
      <c r="J976" s="52">
        <v>0</v>
      </c>
      <c r="K976" s="51">
        <v>0</v>
      </c>
      <c r="L976" s="51">
        <v>0</v>
      </c>
      <c r="M976" s="51">
        <v>0</v>
      </c>
      <c r="N976" s="51">
        <v>3568647.3</v>
      </c>
      <c r="O976" s="51">
        <v>0</v>
      </c>
      <c r="P976" s="51">
        <v>0</v>
      </c>
      <c r="Q976" s="51">
        <v>0</v>
      </c>
      <c r="R976" s="51">
        <v>0</v>
      </c>
      <c r="S976" s="51">
        <v>0</v>
      </c>
      <c r="T976" s="51">
        <v>0</v>
      </c>
    </row>
    <row r="977" spans="1:20" s="7" customFormat="1" ht="21" customHeight="1" x14ac:dyDescent="0.25">
      <c r="A977" s="74">
        <v>2</v>
      </c>
      <c r="B977" s="50" t="s">
        <v>337</v>
      </c>
      <c r="C977" s="51">
        <f t="shared" si="225"/>
        <v>681895.5</v>
      </c>
      <c r="D977" s="51">
        <f t="shared" si="202"/>
        <v>0</v>
      </c>
      <c r="E977" s="51">
        <v>0</v>
      </c>
      <c r="F977" s="51">
        <v>0</v>
      </c>
      <c r="G977" s="51">
        <v>0</v>
      </c>
      <c r="H977" s="51">
        <v>0</v>
      </c>
      <c r="I977" s="51">
        <v>0</v>
      </c>
      <c r="J977" s="52">
        <v>0</v>
      </c>
      <c r="K977" s="51">
        <v>0</v>
      </c>
      <c r="L977" s="51">
        <v>681895.5</v>
      </c>
      <c r="M977" s="51">
        <v>0</v>
      </c>
      <c r="N977" s="51">
        <v>0</v>
      </c>
      <c r="O977" s="51">
        <v>0</v>
      </c>
      <c r="P977" s="51">
        <v>0</v>
      </c>
      <c r="Q977" s="51">
        <v>0</v>
      </c>
      <c r="R977" s="51">
        <v>0</v>
      </c>
      <c r="S977" s="51">
        <v>0</v>
      </c>
      <c r="T977" s="51">
        <v>0</v>
      </c>
    </row>
    <row r="978" spans="1:20" s="5" customFormat="1" ht="22.5" customHeight="1" x14ac:dyDescent="0.25">
      <c r="A978" s="74">
        <v>3</v>
      </c>
      <c r="B978" s="68" t="s">
        <v>617</v>
      </c>
      <c r="C978" s="51">
        <f t="shared" si="225"/>
        <v>475859.75800000003</v>
      </c>
      <c r="D978" s="69">
        <f t="shared" si="202"/>
        <v>475859.75800000003</v>
      </c>
      <c r="E978" s="69">
        <v>0</v>
      </c>
      <c r="F978" s="69">
        <v>0</v>
      </c>
      <c r="G978" s="69">
        <v>0</v>
      </c>
      <c r="H978" s="69">
        <v>475859.75800000003</v>
      </c>
      <c r="I978" s="69">
        <v>0</v>
      </c>
      <c r="J978" s="70">
        <v>0</v>
      </c>
      <c r="K978" s="69">
        <v>0</v>
      </c>
      <c r="L978" s="69">
        <v>0</v>
      </c>
      <c r="M978" s="69">
        <v>0</v>
      </c>
      <c r="N978" s="69">
        <v>0</v>
      </c>
      <c r="O978" s="69">
        <v>0</v>
      </c>
      <c r="P978" s="69">
        <v>0</v>
      </c>
      <c r="Q978" s="69">
        <v>0</v>
      </c>
      <c r="R978" s="69">
        <v>0</v>
      </c>
      <c r="S978" s="69">
        <v>0</v>
      </c>
      <c r="T978" s="69">
        <v>0</v>
      </c>
    </row>
    <row r="979" spans="1:20" s="21" customFormat="1" ht="21" customHeight="1" x14ac:dyDescent="0.25">
      <c r="A979" s="74">
        <v>4</v>
      </c>
      <c r="B979" s="50" t="s">
        <v>339</v>
      </c>
      <c r="C979" s="51">
        <f t="shared" si="225"/>
        <v>2198360.2200000002</v>
      </c>
      <c r="D979" s="51">
        <f t="shared" si="202"/>
        <v>0</v>
      </c>
      <c r="E979" s="51">
        <v>0</v>
      </c>
      <c r="F979" s="51">
        <v>0</v>
      </c>
      <c r="G979" s="51">
        <v>0</v>
      </c>
      <c r="H979" s="51">
        <v>0</v>
      </c>
      <c r="I979" s="51">
        <v>0</v>
      </c>
      <c r="J979" s="52">
        <v>0</v>
      </c>
      <c r="K979" s="51">
        <v>0</v>
      </c>
      <c r="L979" s="51">
        <v>2198360.2200000002</v>
      </c>
      <c r="M979" s="51">
        <v>0</v>
      </c>
      <c r="N979" s="51">
        <v>0</v>
      </c>
      <c r="O979" s="51">
        <v>0</v>
      </c>
      <c r="P979" s="51">
        <v>0</v>
      </c>
      <c r="Q979" s="51">
        <v>0</v>
      </c>
      <c r="R979" s="51">
        <v>0</v>
      </c>
      <c r="S979" s="51">
        <v>0</v>
      </c>
      <c r="T979" s="51">
        <v>0</v>
      </c>
    </row>
    <row r="980" spans="1:20" s="5" customFormat="1" ht="22.5" customHeight="1" x14ac:dyDescent="0.25">
      <c r="A980" s="74">
        <v>5</v>
      </c>
      <c r="B980" s="68" t="s">
        <v>341</v>
      </c>
      <c r="C980" s="51">
        <f t="shared" si="225"/>
        <v>2287105.1800000002</v>
      </c>
      <c r="D980" s="69">
        <f t="shared" si="202"/>
        <v>0</v>
      </c>
      <c r="E980" s="69">
        <v>0</v>
      </c>
      <c r="F980" s="69">
        <v>0</v>
      </c>
      <c r="G980" s="69">
        <v>0</v>
      </c>
      <c r="H980" s="69">
        <v>0</v>
      </c>
      <c r="I980" s="69">
        <v>0</v>
      </c>
      <c r="J980" s="70">
        <v>0</v>
      </c>
      <c r="K980" s="69">
        <v>0</v>
      </c>
      <c r="L980" s="69">
        <v>0</v>
      </c>
      <c r="M980" s="69">
        <v>0</v>
      </c>
      <c r="N980" s="69">
        <v>2287105.1800000002</v>
      </c>
      <c r="O980" s="69">
        <v>0</v>
      </c>
      <c r="P980" s="69">
        <v>0</v>
      </c>
      <c r="Q980" s="69">
        <v>0</v>
      </c>
      <c r="R980" s="69">
        <v>0</v>
      </c>
      <c r="S980" s="69">
        <v>0</v>
      </c>
      <c r="T980" s="69">
        <v>0</v>
      </c>
    </row>
    <row r="981" spans="1:20" s="7" customFormat="1" ht="21" customHeight="1" x14ac:dyDescent="0.25">
      <c r="A981" s="74">
        <v>6</v>
      </c>
      <c r="B981" s="50" t="s">
        <v>619</v>
      </c>
      <c r="C981" s="51">
        <f t="shared" si="225"/>
        <v>1464107.7</v>
      </c>
      <c r="D981" s="51">
        <f t="shared" si="202"/>
        <v>0</v>
      </c>
      <c r="E981" s="51">
        <v>0</v>
      </c>
      <c r="F981" s="51">
        <v>0</v>
      </c>
      <c r="G981" s="51">
        <v>0</v>
      </c>
      <c r="H981" s="51">
        <v>0</v>
      </c>
      <c r="I981" s="51">
        <v>0</v>
      </c>
      <c r="J981" s="52">
        <v>0</v>
      </c>
      <c r="K981" s="51">
        <v>0</v>
      </c>
      <c r="L981" s="51">
        <v>0</v>
      </c>
      <c r="M981" s="51">
        <v>0</v>
      </c>
      <c r="N981" s="51">
        <v>1464107.7</v>
      </c>
      <c r="O981" s="51">
        <v>0</v>
      </c>
      <c r="P981" s="51">
        <v>0</v>
      </c>
      <c r="Q981" s="51">
        <v>0</v>
      </c>
      <c r="R981" s="51">
        <v>0</v>
      </c>
      <c r="S981" s="51">
        <v>0</v>
      </c>
      <c r="T981" s="51">
        <v>0</v>
      </c>
    </row>
    <row r="982" spans="1:20" s="7" customFormat="1" ht="21" customHeight="1" x14ac:dyDescent="0.25">
      <c r="A982" s="74">
        <v>7</v>
      </c>
      <c r="B982" s="50" t="s">
        <v>621</v>
      </c>
      <c r="C982" s="51">
        <f t="shared" si="225"/>
        <v>915961.40999999992</v>
      </c>
      <c r="D982" s="51">
        <f t="shared" si="202"/>
        <v>0</v>
      </c>
      <c r="E982" s="51">
        <v>0</v>
      </c>
      <c r="F982" s="51">
        <v>0</v>
      </c>
      <c r="G982" s="51">
        <v>0</v>
      </c>
      <c r="H982" s="51">
        <v>0</v>
      </c>
      <c r="I982" s="51">
        <v>0</v>
      </c>
      <c r="J982" s="52">
        <v>0</v>
      </c>
      <c r="K982" s="51">
        <v>0</v>
      </c>
      <c r="L982" s="51">
        <v>0</v>
      </c>
      <c r="M982" s="51">
        <v>0</v>
      </c>
      <c r="N982" s="51">
        <v>915961.40999999992</v>
      </c>
      <c r="O982" s="51">
        <v>0</v>
      </c>
      <c r="P982" s="51">
        <v>0</v>
      </c>
      <c r="Q982" s="51">
        <v>0</v>
      </c>
      <c r="R982" s="51">
        <v>0</v>
      </c>
      <c r="S982" s="51">
        <v>0</v>
      </c>
      <c r="T982" s="51">
        <v>0</v>
      </c>
    </row>
    <row r="983" spans="1:20" s="5" customFormat="1" ht="21.75" customHeight="1" x14ac:dyDescent="0.25">
      <c r="A983" s="74">
        <v>8</v>
      </c>
      <c r="B983" s="68" t="s">
        <v>623</v>
      </c>
      <c r="C983" s="51">
        <f t="shared" si="225"/>
        <v>518235.91360000003</v>
      </c>
      <c r="D983" s="69">
        <f t="shared" si="202"/>
        <v>318235.91360000003</v>
      </c>
      <c r="E983" s="69">
        <v>0</v>
      </c>
      <c r="F983" s="69">
        <v>0</v>
      </c>
      <c r="G983" s="69">
        <v>0</v>
      </c>
      <c r="H983" s="69">
        <v>318235.91360000003</v>
      </c>
      <c r="I983" s="69">
        <v>0</v>
      </c>
      <c r="J983" s="70">
        <v>0</v>
      </c>
      <c r="K983" s="69">
        <v>0</v>
      </c>
      <c r="L983" s="69">
        <v>0</v>
      </c>
      <c r="M983" s="69">
        <v>0</v>
      </c>
      <c r="N983" s="69">
        <v>0</v>
      </c>
      <c r="O983" s="69">
        <v>200000</v>
      </c>
      <c r="P983" s="69">
        <v>0</v>
      </c>
      <c r="Q983" s="69">
        <v>0</v>
      </c>
      <c r="R983" s="69">
        <v>0</v>
      </c>
      <c r="S983" s="69">
        <v>0</v>
      </c>
      <c r="T983" s="69">
        <v>0</v>
      </c>
    </row>
    <row r="984" spans="1:20" s="7" customFormat="1" ht="21" customHeight="1" x14ac:dyDescent="0.25">
      <c r="A984" s="74">
        <v>9</v>
      </c>
      <c r="B984" s="50" t="s">
        <v>346</v>
      </c>
      <c r="C984" s="51">
        <f t="shared" si="225"/>
        <v>2604650.3389999997</v>
      </c>
      <c r="D984" s="51">
        <f t="shared" si="202"/>
        <v>0</v>
      </c>
      <c r="E984" s="51">
        <v>0</v>
      </c>
      <c r="F984" s="51">
        <v>0</v>
      </c>
      <c r="G984" s="51">
        <v>0</v>
      </c>
      <c r="H984" s="51">
        <v>0</v>
      </c>
      <c r="I984" s="51">
        <v>0</v>
      </c>
      <c r="J984" s="52">
        <v>0</v>
      </c>
      <c r="K984" s="51">
        <v>0</v>
      </c>
      <c r="L984" s="51">
        <v>0</v>
      </c>
      <c r="M984" s="51">
        <v>0</v>
      </c>
      <c r="N984" s="51">
        <v>2404650.3389999997</v>
      </c>
      <c r="O984" s="51">
        <v>200000</v>
      </c>
      <c r="P984" s="51">
        <v>0</v>
      </c>
      <c r="Q984" s="51">
        <v>0</v>
      </c>
      <c r="R984" s="51">
        <v>0</v>
      </c>
      <c r="S984" s="51">
        <v>0</v>
      </c>
      <c r="T984" s="51">
        <v>0</v>
      </c>
    </row>
    <row r="985" spans="1:20" s="12" customFormat="1" ht="21" customHeight="1" x14ac:dyDescent="0.25">
      <c r="A985" s="74">
        <v>10</v>
      </c>
      <c r="B985" s="50" t="s">
        <v>624</v>
      </c>
      <c r="C985" s="51">
        <f t="shared" si="225"/>
        <v>4173125.4</v>
      </c>
      <c r="D985" s="51">
        <f t="shared" si="202"/>
        <v>0</v>
      </c>
      <c r="E985" s="51">
        <v>0</v>
      </c>
      <c r="F985" s="51">
        <v>0</v>
      </c>
      <c r="G985" s="51">
        <v>0</v>
      </c>
      <c r="H985" s="51">
        <v>0</v>
      </c>
      <c r="I985" s="51">
        <v>0</v>
      </c>
      <c r="J985" s="52">
        <v>0</v>
      </c>
      <c r="K985" s="51">
        <v>0</v>
      </c>
      <c r="L985" s="51">
        <v>4173125.4</v>
      </c>
      <c r="M985" s="51">
        <v>0</v>
      </c>
      <c r="N985" s="51">
        <v>0</v>
      </c>
      <c r="O985" s="51">
        <v>0</v>
      </c>
      <c r="P985" s="51">
        <v>0</v>
      </c>
      <c r="Q985" s="51">
        <v>0</v>
      </c>
      <c r="R985" s="51">
        <v>0</v>
      </c>
      <c r="S985" s="51">
        <v>0</v>
      </c>
      <c r="T985" s="51">
        <v>0</v>
      </c>
    </row>
    <row r="986" spans="1:20" s="5" customFormat="1" ht="22.5" customHeight="1" x14ac:dyDescent="0.25">
      <c r="A986" s="74">
        <v>11</v>
      </c>
      <c r="B986" s="68" t="s">
        <v>758</v>
      </c>
      <c r="C986" s="51">
        <f t="shared" si="225"/>
        <v>333906.76799999998</v>
      </c>
      <c r="D986" s="69">
        <f t="shared" ref="D986:D1051" si="226">SUM(E986:I986)</f>
        <v>333906.76799999998</v>
      </c>
      <c r="E986" s="69">
        <v>0</v>
      </c>
      <c r="F986" s="69">
        <v>0</v>
      </c>
      <c r="G986" s="69">
        <v>0</v>
      </c>
      <c r="H986" s="69">
        <v>139483.916</v>
      </c>
      <c r="I986" s="69">
        <v>194422.85199999998</v>
      </c>
      <c r="J986" s="70">
        <v>0</v>
      </c>
      <c r="K986" s="69">
        <v>0</v>
      </c>
      <c r="L986" s="69">
        <v>0</v>
      </c>
      <c r="M986" s="69">
        <v>0</v>
      </c>
      <c r="N986" s="69">
        <v>0</v>
      </c>
      <c r="O986" s="69">
        <v>0</v>
      </c>
      <c r="P986" s="69">
        <v>0</v>
      </c>
      <c r="Q986" s="69">
        <v>0</v>
      </c>
      <c r="R986" s="69">
        <v>0</v>
      </c>
      <c r="S986" s="69">
        <v>0</v>
      </c>
      <c r="T986" s="69">
        <v>0</v>
      </c>
    </row>
    <row r="987" spans="1:20" s="4" customFormat="1" ht="22.5" customHeight="1" x14ac:dyDescent="0.25">
      <c r="A987" s="102" t="s">
        <v>350</v>
      </c>
      <c r="B987" s="102"/>
      <c r="C987" s="47">
        <f>SUM(C988:C992)</f>
        <v>9777977.4340000004</v>
      </c>
      <c r="D987" s="47">
        <f t="shared" ref="D987:T987" si="227">SUM(D988:D992)</f>
        <v>6668389.3940000003</v>
      </c>
      <c r="E987" s="47">
        <f t="shared" si="227"/>
        <v>419751.20800000004</v>
      </c>
      <c r="F987" s="47">
        <f t="shared" si="227"/>
        <v>1163007.9040000001</v>
      </c>
      <c r="G987" s="47">
        <f t="shared" si="227"/>
        <v>2076169.12</v>
      </c>
      <c r="H987" s="47">
        <f t="shared" si="227"/>
        <v>2563868.0260000001</v>
      </c>
      <c r="I987" s="47">
        <f t="shared" si="227"/>
        <v>445593.136</v>
      </c>
      <c r="J987" s="48">
        <f t="shared" si="227"/>
        <v>0</v>
      </c>
      <c r="K987" s="47">
        <f t="shared" si="227"/>
        <v>0</v>
      </c>
      <c r="L987" s="47">
        <f t="shared" si="227"/>
        <v>0</v>
      </c>
      <c r="M987" s="47">
        <f t="shared" si="227"/>
        <v>0</v>
      </c>
      <c r="N987" s="47">
        <f t="shared" si="227"/>
        <v>2468372.7600000002</v>
      </c>
      <c r="O987" s="47">
        <f t="shared" si="227"/>
        <v>200000</v>
      </c>
      <c r="P987" s="47">
        <f t="shared" si="227"/>
        <v>441215.28</v>
      </c>
      <c r="Q987" s="47">
        <f t="shared" si="227"/>
        <v>0</v>
      </c>
      <c r="R987" s="47">
        <f t="shared" si="227"/>
        <v>0</v>
      </c>
      <c r="S987" s="47">
        <f t="shared" si="227"/>
        <v>0</v>
      </c>
      <c r="T987" s="47">
        <f t="shared" si="227"/>
        <v>0</v>
      </c>
    </row>
    <row r="988" spans="1:20" s="5" customFormat="1" ht="22.5" customHeight="1" x14ac:dyDescent="0.25">
      <c r="A988" s="90">
        <v>1</v>
      </c>
      <c r="B988" s="68" t="s">
        <v>759</v>
      </c>
      <c r="C988" s="51">
        <f t="shared" si="225"/>
        <v>1251856.8419999997</v>
      </c>
      <c r="D988" s="69">
        <f t="shared" si="226"/>
        <v>1251856.8419999997</v>
      </c>
      <c r="E988" s="69">
        <v>0</v>
      </c>
      <c r="F988" s="69">
        <v>0</v>
      </c>
      <c r="G988" s="69">
        <v>0</v>
      </c>
      <c r="H988" s="69">
        <v>1251856.8419999997</v>
      </c>
      <c r="I988" s="69">
        <v>0</v>
      </c>
      <c r="J988" s="70">
        <v>0</v>
      </c>
      <c r="K988" s="69">
        <v>0</v>
      </c>
      <c r="L988" s="69">
        <v>0</v>
      </c>
      <c r="M988" s="69">
        <v>0</v>
      </c>
      <c r="N988" s="69">
        <v>0</v>
      </c>
      <c r="O988" s="69">
        <v>0</v>
      </c>
      <c r="P988" s="69">
        <v>0</v>
      </c>
      <c r="Q988" s="69">
        <v>0</v>
      </c>
      <c r="R988" s="69">
        <v>0</v>
      </c>
      <c r="S988" s="69">
        <v>0</v>
      </c>
      <c r="T988" s="69">
        <v>0</v>
      </c>
    </row>
    <row r="989" spans="1:20" s="5" customFormat="1" ht="22.5" customHeight="1" x14ac:dyDescent="0.25">
      <c r="A989" s="90">
        <v>2</v>
      </c>
      <c r="B989" s="68" t="s">
        <v>351</v>
      </c>
      <c r="C989" s="51">
        <f t="shared" si="225"/>
        <v>1398362.4</v>
      </c>
      <c r="D989" s="69">
        <f t="shared" si="226"/>
        <v>1398362.4</v>
      </c>
      <c r="E989" s="69">
        <v>0</v>
      </c>
      <c r="F989" s="69">
        <v>0</v>
      </c>
      <c r="G989" s="69">
        <v>856872</v>
      </c>
      <c r="H989" s="69">
        <v>541490.4</v>
      </c>
      <c r="I989" s="69">
        <v>0</v>
      </c>
      <c r="J989" s="70">
        <v>0</v>
      </c>
      <c r="K989" s="69">
        <v>0</v>
      </c>
      <c r="L989" s="69">
        <v>0</v>
      </c>
      <c r="M989" s="69">
        <v>0</v>
      </c>
      <c r="N989" s="69">
        <v>0</v>
      </c>
      <c r="O989" s="69">
        <v>0</v>
      </c>
      <c r="P989" s="69">
        <v>0</v>
      </c>
      <c r="Q989" s="69">
        <v>0</v>
      </c>
      <c r="R989" s="69">
        <v>0</v>
      </c>
      <c r="S989" s="69">
        <v>0</v>
      </c>
      <c r="T989" s="69">
        <v>0</v>
      </c>
    </row>
    <row r="990" spans="1:20" s="7" customFormat="1" ht="21" customHeight="1" x14ac:dyDescent="0.25">
      <c r="A990" s="90">
        <v>3</v>
      </c>
      <c r="B990" s="50" t="s">
        <v>627</v>
      </c>
      <c r="C990" s="51">
        <f t="shared" si="225"/>
        <v>200000</v>
      </c>
      <c r="D990" s="51">
        <f t="shared" si="226"/>
        <v>0</v>
      </c>
      <c r="E990" s="51">
        <v>0</v>
      </c>
      <c r="F990" s="51">
        <v>0</v>
      </c>
      <c r="G990" s="51">
        <v>0</v>
      </c>
      <c r="H990" s="51">
        <v>0</v>
      </c>
      <c r="I990" s="51">
        <v>0</v>
      </c>
      <c r="J990" s="52">
        <v>0</v>
      </c>
      <c r="K990" s="51">
        <v>0</v>
      </c>
      <c r="L990" s="51">
        <v>0</v>
      </c>
      <c r="M990" s="51">
        <v>0</v>
      </c>
      <c r="N990" s="51">
        <v>0</v>
      </c>
      <c r="O990" s="51">
        <v>200000</v>
      </c>
      <c r="P990" s="51">
        <v>0</v>
      </c>
      <c r="Q990" s="51">
        <v>0</v>
      </c>
      <c r="R990" s="51">
        <v>0</v>
      </c>
      <c r="S990" s="51">
        <v>0</v>
      </c>
      <c r="T990" s="51">
        <v>0</v>
      </c>
    </row>
    <row r="991" spans="1:20" s="5" customFormat="1" ht="22.5" customHeight="1" x14ac:dyDescent="0.25">
      <c r="A991" s="90">
        <v>4</v>
      </c>
      <c r="B991" s="68" t="s">
        <v>1468</v>
      </c>
      <c r="C991" s="51">
        <f t="shared" si="225"/>
        <v>5505331.6960000005</v>
      </c>
      <c r="D991" s="69">
        <f t="shared" si="226"/>
        <v>2853903.9760000003</v>
      </c>
      <c r="E991" s="69">
        <v>419751.20800000004</v>
      </c>
      <c r="F991" s="69">
        <v>1163007.9040000001</v>
      </c>
      <c r="G991" s="69">
        <v>505871.84</v>
      </c>
      <c r="H991" s="69">
        <v>319679.88800000004</v>
      </c>
      <c r="I991" s="69">
        <v>445593.136</v>
      </c>
      <c r="J991" s="70">
        <v>0</v>
      </c>
      <c r="K991" s="69">
        <v>0</v>
      </c>
      <c r="L991" s="69">
        <v>0</v>
      </c>
      <c r="M991" s="69">
        <v>0</v>
      </c>
      <c r="N991" s="69">
        <v>2468372.7600000002</v>
      </c>
      <c r="O991" s="69">
        <v>0</v>
      </c>
      <c r="P991" s="69">
        <v>183054.96000000002</v>
      </c>
      <c r="Q991" s="69">
        <v>0</v>
      </c>
      <c r="R991" s="69">
        <v>0</v>
      </c>
      <c r="S991" s="69">
        <v>0</v>
      </c>
      <c r="T991" s="69">
        <v>0</v>
      </c>
    </row>
    <row r="992" spans="1:20" s="5" customFormat="1" ht="22.5" customHeight="1" x14ac:dyDescent="0.25">
      <c r="A992" s="90">
        <v>5</v>
      </c>
      <c r="B992" s="68" t="s">
        <v>1469</v>
      </c>
      <c r="C992" s="51">
        <f t="shared" si="225"/>
        <v>1422426.496</v>
      </c>
      <c r="D992" s="69">
        <f t="shared" si="226"/>
        <v>1164266.176</v>
      </c>
      <c r="E992" s="69">
        <v>0</v>
      </c>
      <c r="F992" s="69">
        <v>0</v>
      </c>
      <c r="G992" s="69">
        <v>713425.28</v>
      </c>
      <c r="H992" s="69">
        <v>450840.89600000001</v>
      </c>
      <c r="I992" s="69">
        <v>0</v>
      </c>
      <c r="J992" s="70">
        <v>0</v>
      </c>
      <c r="K992" s="69">
        <v>0</v>
      </c>
      <c r="L992" s="69">
        <v>0</v>
      </c>
      <c r="M992" s="69">
        <v>0</v>
      </c>
      <c r="N992" s="69">
        <v>0</v>
      </c>
      <c r="O992" s="69">
        <v>0</v>
      </c>
      <c r="P992" s="69">
        <v>258160.32000000004</v>
      </c>
      <c r="Q992" s="69">
        <v>0</v>
      </c>
      <c r="R992" s="69">
        <v>0</v>
      </c>
      <c r="S992" s="69">
        <v>0</v>
      </c>
      <c r="T992" s="69">
        <v>0</v>
      </c>
    </row>
    <row r="993" spans="1:20" s="4" customFormat="1" ht="22.5" customHeight="1" x14ac:dyDescent="0.25">
      <c r="A993" s="102" t="s">
        <v>359</v>
      </c>
      <c r="B993" s="102"/>
      <c r="C993" s="47">
        <f t="shared" ref="C993:T993" si="228">C994+C1001</f>
        <v>23867797.4014</v>
      </c>
      <c r="D993" s="47">
        <f t="shared" si="228"/>
        <v>11492505.5374</v>
      </c>
      <c r="E993" s="47">
        <f t="shared" si="228"/>
        <v>2599727.6189999999</v>
      </c>
      <c r="F993" s="47">
        <f t="shared" si="228"/>
        <v>6948524.1320000002</v>
      </c>
      <c r="G993" s="47">
        <f t="shared" si="228"/>
        <v>0</v>
      </c>
      <c r="H993" s="47">
        <f t="shared" si="228"/>
        <v>1497794.064</v>
      </c>
      <c r="I993" s="47">
        <f t="shared" si="228"/>
        <v>446459.72240000003</v>
      </c>
      <c r="J993" s="48">
        <f t="shared" si="228"/>
        <v>0</v>
      </c>
      <c r="K993" s="47">
        <f t="shared" si="228"/>
        <v>0</v>
      </c>
      <c r="L993" s="47">
        <f t="shared" si="228"/>
        <v>2602188.33</v>
      </c>
      <c r="M993" s="47">
        <f t="shared" si="228"/>
        <v>0</v>
      </c>
      <c r="N993" s="47">
        <f t="shared" si="228"/>
        <v>2473173.2340000002</v>
      </c>
      <c r="O993" s="47">
        <f t="shared" si="228"/>
        <v>0</v>
      </c>
      <c r="P993" s="47">
        <f t="shared" si="228"/>
        <v>830289.9</v>
      </c>
      <c r="Q993" s="47">
        <f t="shared" si="228"/>
        <v>0</v>
      </c>
      <c r="R993" s="47">
        <f t="shared" si="228"/>
        <v>0</v>
      </c>
      <c r="S993" s="47">
        <f t="shared" si="228"/>
        <v>6469640.4000000004</v>
      </c>
      <c r="T993" s="47">
        <f t="shared" si="228"/>
        <v>0</v>
      </c>
    </row>
    <row r="994" spans="1:20" s="4" customFormat="1" ht="22.5" customHeight="1" x14ac:dyDescent="0.25">
      <c r="A994" s="102" t="s">
        <v>360</v>
      </c>
      <c r="B994" s="102"/>
      <c r="C994" s="47">
        <f t="shared" ref="C994:T994" si="229">SUM(C995:C1000)</f>
        <v>18826685.191399999</v>
      </c>
      <c r="D994" s="47">
        <f t="shared" si="229"/>
        <v>9053581.657399999</v>
      </c>
      <c r="E994" s="47">
        <f t="shared" si="229"/>
        <v>2599727.6189999999</v>
      </c>
      <c r="F994" s="47">
        <f t="shared" si="229"/>
        <v>4509600.2520000003</v>
      </c>
      <c r="G994" s="47">
        <f t="shared" si="229"/>
        <v>0</v>
      </c>
      <c r="H994" s="47">
        <f t="shared" si="229"/>
        <v>1497794.064</v>
      </c>
      <c r="I994" s="47">
        <f t="shared" si="229"/>
        <v>446459.72240000003</v>
      </c>
      <c r="J994" s="48">
        <f t="shared" si="229"/>
        <v>0</v>
      </c>
      <c r="K994" s="47">
        <f t="shared" si="229"/>
        <v>0</v>
      </c>
      <c r="L994" s="47">
        <f t="shared" si="229"/>
        <v>0</v>
      </c>
      <c r="M994" s="47">
        <f t="shared" si="229"/>
        <v>0</v>
      </c>
      <c r="N994" s="47">
        <f t="shared" si="229"/>
        <v>2473173.2340000002</v>
      </c>
      <c r="O994" s="47">
        <f t="shared" si="229"/>
        <v>0</v>
      </c>
      <c r="P994" s="47">
        <f t="shared" si="229"/>
        <v>830289.9</v>
      </c>
      <c r="Q994" s="47">
        <f t="shared" si="229"/>
        <v>0</v>
      </c>
      <c r="R994" s="47">
        <f t="shared" si="229"/>
        <v>0</v>
      </c>
      <c r="S994" s="47">
        <f t="shared" si="229"/>
        <v>6469640.4000000004</v>
      </c>
      <c r="T994" s="47">
        <f t="shared" si="229"/>
        <v>0</v>
      </c>
    </row>
    <row r="995" spans="1:20" s="5" customFormat="1" ht="22.5" customHeight="1" x14ac:dyDescent="0.25">
      <c r="A995" s="90">
        <v>1</v>
      </c>
      <c r="B995" s="68" t="s">
        <v>628</v>
      </c>
      <c r="C995" s="51">
        <f t="shared" si="225"/>
        <v>2919632.9564</v>
      </c>
      <c r="D995" s="69">
        <f t="shared" si="226"/>
        <v>446459.72240000003</v>
      </c>
      <c r="E995" s="69">
        <v>0</v>
      </c>
      <c r="F995" s="69">
        <v>0</v>
      </c>
      <c r="G995" s="69">
        <v>0</v>
      </c>
      <c r="H995" s="69">
        <v>0</v>
      </c>
      <c r="I995" s="69">
        <v>446459.72240000003</v>
      </c>
      <c r="J995" s="70">
        <v>0</v>
      </c>
      <c r="K995" s="69">
        <v>0</v>
      </c>
      <c r="L995" s="69">
        <v>0</v>
      </c>
      <c r="M995" s="69">
        <v>0</v>
      </c>
      <c r="N995" s="69">
        <v>2473173.2340000002</v>
      </c>
      <c r="O995" s="69">
        <v>0</v>
      </c>
      <c r="P995" s="69">
        <v>0</v>
      </c>
      <c r="Q995" s="69">
        <v>0</v>
      </c>
      <c r="R995" s="69">
        <v>0</v>
      </c>
      <c r="S995" s="69">
        <v>0</v>
      </c>
      <c r="T995" s="69">
        <v>0</v>
      </c>
    </row>
    <row r="996" spans="1:20" s="5" customFormat="1" ht="22.5" customHeight="1" x14ac:dyDescent="0.25">
      <c r="A996" s="90">
        <v>2</v>
      </c>
      <c r="B996" s="68" t="s">
        <v>762</v>
      </c>
      <c r="C996" s="51">
        <f t="shared" si="225"/>
        <v>2121582.54</v>
      </c>
      <c r="D996" s="69">
        <f t="shared" si="226"/>
        <v>2121582.54</v>
      </c>
      <c r="E996" s="69">
        <v>2121582.54</v>
      </c>
      <c r="F996" s="69">
        <v>0</v>
      </c>
      <c r="G996" s="69">
        <v>0</v>
      </c>
      <c r="H996" s="69">
        <v>0</v>
      </c>
      <c r="I996" s="69">
        <v>0</v>
      </c>
      <c r="J996" s="70">
        <v>0</v>
      </c>
      <c r="K996" s="69">
        <v>0</v>
      </c>
      <c r="L996" s="69">
        <v>0</v>
      </c>
      <c r="M996" s="69">
        <v>0</v>
      </c>
      <c r="N996" s="69">
        <v>0</v>
      </c>
      <c r="O996" s="69">
        <v>0</v>
      </c>
      <c r="P996" s="69">
        <v>0</v>
      </c>
      <c r="Q996" s="69">
        <v>0</v>
      </c>
      <c r="R996" s="69">
        <v>0</v>
      </c>
      <c r="S996" s="69">
        <v>0</v>
      </c>
      <c r="T996" s="69">
        <v>0</v>
      </c>
    </row>
    <row r="997" spans="1:20" s="5" customFormat="1" ht="22.5" customHeight="1" x14ac:dyDescent="0.25">
      <c r="A997" s="90">
        <v>3</v>
      </c>
      <c r="B997" s="68" t="s">
        <v>763</v>
      </c>
      <c r="C997" s="51">
        <f t="shared" si="225"/>
        <v>4318441.7699999996</v>
      </c>
      <c r="D997" s="69">
        <f t="shared" si="226"/>
        <v>4318441.7699999996</v>
      </c>
      <c r="E997" s="69">
        <v>0</v>
      </c>
      <c r="F997" s="69">
        <v>3184800</v>
      </c>
      <c r="G997" s="69">
        <v>0</v>
      </c>
      <c r="H997" s="69">
        <v>1133641.77</v>
      </c>
      <c r="I997" s="69">
        <v>0</v>
      </c>
      <c r="J997" s="70">
        <v>0</v>
      </c>
      <c r="K997" s="69">
        <v>0</v>
      </c>
      <c r="L997" s="69">
        <v>0</v>
      </c>
      <c r="M997" s="69">
        <v>0</v>
      </c>
      <c r="N997" s="69">
        <v>0</v>
      </c>
      <c r="O997" s="69">
        <v>0</v>
      </c>
      <c r="P997" s="69">
        <v>0</v>
      </c>
      <c r="Q997" s="69">
        <v>0</v>
      </c>
      <c r="R997" s="69">
        <v>0</v>
      </c>
      <c r="S997" s="69">
        <v>0</v>
      </c>
      <c r="T997" s="69">
        <v>0</v>
      </c>
    </row>
    <row r="998" spans="1:20" s="5" customFormat="1" ht="22.5" customHeight="1" x14ac:dyDescent="0.25">
      <c r="A998" s="90">
        <v>4</v>
      </c>
      <c r="B998" s="68" t="s">
        <v>765</v>
      </c>
      <c r="C998" s="51">
        <f t="shared" si="225"/>
        <v>6469640.4000000004</v>
      </c>
      <c r="D998" s="69">
        <f t="shared" si="226"/>
        <v>0</v>
      </c>
      <c r="E998" s="69">
        <v>0</v>
      </c>
      <c r="F998" s="69">
        <v>0</v>
      </c>
      <c r="G998" s="69">
        <v>0</v>
      </c>
      <c r="H998" s="69">
        <v>0</v>
      </c>
      <c r="I998" s="69">
        <v>0</v>
      </c>
      <c r="J998" s="70">
        <v>0</v>
      </c>
      <c r="K998" s="69">
        <v>0</v>
      </c>
      <c r="L998" s="69">
        <v>0</v>
      </c>
      <c r="M998" s="69">
        <v>0</v>
      </c>
      <c r="N998" s="69">
        <v>0</v>
      </c>
      <c r="O998" s="69">
        <v>0</v>
      </c>
      <c r="P998" s="69">
        <v>0</v>
      </c>
      <c r="Q998" s="69">
        <v>0</v>
      </c>
      <c r="R998" s="69">
        <v>0</v>
      </c>
      <c r="S998" s="69">
        <v>6469640.4000000004</v>
      </c>
      <c r="T998" s="69">
        <v>0</v>
      </c>
    </row>
    <row r="999" spans="1:20" s="6" customFormat="1" ht="22.5" customHeight="1" x14ac:dyDescent="0.25">
      <c r="A999" s="90">
        <v>5</v>
      </c>
      <c r="B999" s="68" t="s">
        <v>1470</v>
      </c>
      <c r="C999" s="51">
        <f t="shared" si="225"/>
        <v>830289.9</v>
      </c>
      <c r="D999" s="69">
        <f t="shared" si="226"/>
        <v>0</v>
      </c>
      <c r="E999" s="69">
        <v>0</v>
      </c>
      <c r="F999" s="69">
        <v>0</v>
      </c>
      <c r="G999" s="69">
        <v>0</v>
      </c>
      <c r="H999" s="69">
        <v>0</v>
      </c>
      <c r="I999" s="69">
        <v>0</v>
      </c>
      <c r="J999" s="70">
        <v>0</v>
      </c>
      <c r="K999" s="69">
        <v>0</v>
      </c>
      <c r="L999" s="69">
        <v>0</v>
      </c>
      <c r="M999" s="69">
        <v>0</v>
      </c>
      <c r="N999" s="69">
        <v>0</v>
      </c>
      <c r="O999" s="69">
        <v>0</v>
      </c>
      <c r="P999" s="69">
        <v>830289.9</v>
      </c>
      <c r="Q999" s="69">
        <v>0</v>
      </c>
      <c r="R999" s="69">
        <v>0</v>
      </c>
      <c r="S999" s="69">
        <v>0</v>
      </c>
      <c r="T999" s="69">
        <v>0</v>
      </c>
    </row>
    <row r="1000" spans="1:20" s="5" customFormat="1" ht="22.5" customHeight="1" x14ac:dyDescent="0.25">
      <c r="A1000" s="90">
        <v>6</v>
      </c>
      <c r="B1000" s="68" t="s">
        <v>630</v>
      </c>
      <c r="C1000" s="51">
        <f t="shared" si="225"/>
        <v>2167097.625</v>
      </c>
      <c r="D1000" s="69">
        <f t="shared" si="226"/>
        <v>2167097.625</v>
      </c>
      <c r="E1000" s="69">
        <v>478145.07900000003</v>
      </c>
      <c r="F1000" s="69">
        <v>1324800.2519999999</v>
      </c>
      <c r="G1000" s="69">
        <v>0</v>
      </c>
      <c r="H1000" s="69">
        <v>364152.29399999999</v>
      </c>
      <c r="I1000" s="69">
        <v>0</v>
      </c>
      <c r="J1000" s="70">
        <v>0</v>
      </c>
      <c r="K1000" s="69">
        <v>0</v>
      </c>
      <c r="L1000" s="69">
        <v>0</v>
      </c>
      <c r="M1000" s="69">
        <v>0</v>
      </c>
      <c r="N1000" s="69">
        <v>0</v>
      </c>
      <c r="O1000" s="69">
        <v>0</v>
      </c>
      <c r="P1000" s="69">
        <v>0</v>
      </c>
      <c r="Q1000" s="69">
        <v>0</v>
      </c>
      <c r="R1000" s="69">
        <v>0</v>
      </c>
      <c r="S1000" s="69">
        <v>0</v>
      </c>
      <c r="T1000" s="69">
        <v>0</v>
      </c>
    </row>
    <row r="1001" spans="1:20" s="4" customFormat="1" ht="24.75" customHeight="1" x14ac:dyDescent="0.25">
      <c r="A1001" s="102" t="s">
        <v>364</v>
      </c>
      <c r="B1001" s="102"/>
      <c r="C1001" s="47">
        <f>SUM(C1002:C1003)</f>
        <v>5041112.21</v>
      </c>
      <c r="D1001" s="47">
        <f t="shared" ref="D1001:T1001" si="230">SUM(D1002:D1003)</f>
        <v>2438923.88</v>
      </c>
      <c r="E1001" s="47">
        <f t="shared" si="230"/>
        <v>0</v>
      </c>
      <c r="F1001" s="47">
        <f t="shared" si="230"/>
        <v>2438923.88</v>
      </c>
      <c r="G1001" s="47">
        <f t="shared" si="230"/>
        <v>0</v>
      </c>
      <c r="H1001" s="47">
        <f t="shared" si="230"/>
        <v>0</v>
      </c>
      <c r="I1001" s="47">
        <f t="shared" si="230"/>
        <v>0</v>
      </c>
      <c r="J1001" s="48">
        <f t="shared" si="230"/>
        <v>0</v>
      </c>
      <c r="K1001" s="47">
        <f t="shared" si="230"/>
        <v>0</v>
      </c>
      <c r="L1001" s="47">
        <f t="shared" si="230"/>
        <v>2602188.33</v>
      </c>
      <c r="M1001" s="47">
        <f t="shared" si="230"/>
        <v>0</v>
      </c>
      <c r="N1001" s="47">
        <f t="shared" si="230"/>
        <v>0</v>
      </c>
      <c r="O1001" s="47">
        <f t="shared" si="230"/>
        <v>0</v>
      </c>
      <c r="P1001" s="47">
        <f t="shared" si="230"/>
        <v>0</v>
      </c>
      <c r="Q1001" s="47">
        <f t="shared" si="230"/>
        <v>0</v>
      </c>
      <c r="R1001" s="47">
        <f t="shared" si="230"/>
        <v>0</v>
      </c>
      <c r="S1001" s="47">
        <f t="shared" si="230"/>
        <v>0</v>
      </c>
      <c r="T1001" s="47">
        <f t="shared" si="230"/>
        <v>0</v>
      </c>
    </row>
    <row r="1002" spans="1:20" s="5" customFormat="1" ht="24.75" customHeight="1" x14ac:dyDescent="0.25">
      <c r="A1002" s="90">
        <v>1</v>
      </c>
      <c r="B1002" s="68" t="s">
        <v>636</v>
      </c>
      <c r="C1002" s="51">
        <f t="shared" si="225"/>
        <v>2438923.88</v>
      </c>
      <c r="D1002" s="69">
        <f t="shared" si="226"/>
        <v>2438923.88</v>
      </c>
      <c r="E1002" s="69">
        <v>0</v>
      </c>
      <c r="F1002" s="69">
        <v>2438923.88</v>
      </c>
      <c r="G1002" s="69">
        <v>0</v>
      </c>
      <c r="H1002" s="69">
        <v>0</v>
      </c>
      <c r="I1002" s="69">
        <v>0</v>
      </c>
      <c r="J1002" s="70">
        <v>0</v>
      </c>
      <c r="K1002" s="69">
        <v>0</v>
      </c>
      <c r="L1002" s="69">
        <v>0</v>
      </c>
      <c r="M1002" s="69">
        <v>0</v>
      </c>
      <c r="N1002" s="69">
        <v>0</v>
      </c>
      <c r="O1002" s="69">
        <v>0</v>
      </c>
      <c r="P1002" s="69">
        <v>0</v>
      </c>
      <c r="Q1002" s="69">
        <v>0</v>
      </c>
      <c r="R1002" s="69">
        <v>0</v>
      </c>
      <c r="S1002" s="69">
        <v>0</v>
      </c>
      <c r="T1002" s="69">
        <v>0</v>
      </c>
    </row>
    <row r="1003" spans="1:20" s="5" customFormat="1" ht="22.5" customHeight="1" x14ac:dyDescent="0.25">
      <c r="A1003" s="90">
        <v>2</v>
      </c>
      <c r="B1003" s="68" t="s">
        <v>637</v>
      </c>
      <c r="C1003" s="51">
        <f t="shared" si="225"/>
        <v>2602188.33</v>
      </c>
      <c r="D1003" s="69">
        <f t="shared" si="226"/>
        <v>0</v>
      </c>
      <c r="E1003" s="69">
        <v>0</v>
      </c>
      <c r="F1003" s="69">
        <v>0</v>
      </c>
      <c r="G1003" s="69">
        <v>0</v>
      </c>
      <c r="H1003" s="69">
        <v>0</v>
      </c>
      <c r="I1003" s="69">
        <v>0</v>
      </c>
      <c r="J1003" s="70">
        <v>0</v>
      </c>
      <c r="K1003" s="69">
        <v>0</v>
      </c>
      <c r="L1003" s="69">
        <v>2602188.33</v>
      </c>
      <c r="M1003" s="69">
        <v>0</v>
      </c>
      <c r="N1003" s="69">
        <v>0</v>
      </c>
      <c r="O1003" s="69">
        <v>0</v>
      </c>
      <c r="P1003" s="69">
        <v>0</v>
      </c>
      <c r="Q1003" s="69">
        <v>0</v>
      </c>
      <c r="R1003" s="69">
        <v>0</v>
      </c>
      <c r="S1003" s="69">
        <v>0</v>
      </c>
      <c r="T1003" s="69">
        <v>0</v>
      </c>
    </row>
    <row r="1004" spans="1:20" s="4" customFormat="1" ht="31.5" customHeight="1" x14ac:dyDescent="0.25">
      <c r="A1004" s="102" t="s">
        <v>374</v>
      </c>
      <c r="B1004" s="102"/>
      <c r="C1004" s="47">
        <f>C1005</f>
        <v>6873248.8900000006</v>
      </c>
      <c r="D1004" s="47">
        <f t="shared" ref="D1004:T1004" si="231">D1005</f>
        <v>364889.32</v>
      </c>
      <c r="E1004" s="47">
        <f t="shared" si="231"/>
        <v>0</v>
      </c>
      <c r="F1004" s="47">
        <f t="shared" si="231"/>
        <v>0</v>
      </c>
      <c r="G1004" s="47">
        <f t="shared" si="231"/>
        <v>0</v>
      </c>
      <c r="H1004" s="47">
        <f t="shared" si="231"/>
        <v>364889.32</v>
      </c>
      <c r="I1004" s="47">
        <f t="shared" si="231"/>
        <v>0</v>
      </c>
      <c r="J1004" s="48">
        <f t="shared" si="231"/>
        <v>0</v>
      </c>
      <c r="K1004" s="47">
        <f t="shared" si="231"/>
        <v>0</v>
      </c>
      <c r="L1004" s="47">
        <f t="shared" si="231"/>
        <v>0</v>
      </c>
      <c r="M1004" s="47">
        <f t="shared" si="231"/>
        <v>0</v>
      </c>
      <c r="N1004" s="47">
        <f t="shared" si="231"/>
        <v>6508359.5700000003</v>
      </c>
      <c r="O1004" s="47">
        <f t="shared" si="231"/>
        <v>0</v>
      </c>
      <c r="P1004" s="47">
        <f t="shared" si="231"/>
        <v>0</v>
      </c>
      <c r="Q1004" s="47">
        <f t="shared" si="231"/>
        <v>0</v>
      </c>
      <c r="R1004" s="47">
        <f t="shared" si="231"/>
        <v>0</v>
      </c>
      <c r="S1004" s="47">
        <f t="shared" si="231"/>
        <v>0</v>
      </c>
      <c r="T1004" s="47">
        <f t="shared" si="231"/>
        <v>0</v>
      </c>
    </row>
    <row r="1005" spans="1:20" s="4" customFormat="1" ht="22.5" customHeight="1" x14ac:dyDescent="0.25">
      <c r="A1005" s="102" t="s">
        <v>375</v>
      </c>
      <c r="B1005" s="102"/>
      <c r="C1005" s="47">
        <f t="shared" ref="C1005:T1005" si="232">SUM(C1006:C1007)</f>
        <v>6873248.8900000006</v>
      </c>
      <c r="D1005" s="47">
        <f t="shared" si="232"/>
        <v>364889.32</v>
      </c>
      <c r="E1005" s="47">
        <f t="shared" si="232"/>
        <v>0</v>
      </c>
      <c r="F1005" s="47">
        <f t="shared" si="232"/>
        <v>0</v>
      </c>
      <c r="G1005" s="47">
        <f t="shared" si="232"/>
        <v>0</v>
      </c>
      <c r="H1005" s="47">
        <f t="shared" si="232"/>
        <v>364889.32</v>
      </c>
      <c r="I1005" s="47">
        <f t="shared" si="232"/>
        <v>0</v>
      </c>
      <c r="J1005" s="48">
        <f t="shared" si="232"/>
        <v>0</v>
      </c>
      <c r="K1005" s="47">
        <f t="shared" si="232"/>
        <v>0</v>
      </c>
      <c r="L1005" s="47">
        <f t="shared" si="232"/>
        <v>0</v>
      </c>
      <c r="M1005" s="47">
        <f t="shared" si="232"/>
        <v>0</v>
      </c>
      <c r="N1005" s="47">
        <f t="shared" si="232"/>
        <v>6508359.5700000003</v>
      </c>
      <c r="O1005" s="47">
        <f t="shared" si="232"/>
        <v>0</v>
      </c>
      <c r="P1005" s="47">
        <f t="shared" si="232"/>
        <v>0</v>
      </c>
      <c r="Q1005" s="47">
        <f t="shared" si="232"/>
        <v>0</v>
      </c>
      <c r="R1005" s="47">
        <f t="shared" si="232"/>
        <v>0</v>
      </c>
      <c r="S1005" s="47">
        <f t="shared" si="232"/>
        <v>0</v>
      </c>
      <c r="T1005" s="47">
        <f t="shared" si="232"/>
        <v>0</v>
      </c>
    </row>
    <row r="1006" spans="1:20" s="5" customFormat="1" ht="24" customHeight="1" x14ac:dyDescent="0.25">
      <c r="A1006" s="90">
        <v>1</v>
      </c>
      <c r="B1006" s="68" t="s">
        <v>376</v>
      </c>
      <c r="C1006" s="51">
        <f t="shared" si="225"/>
        <v>364889.32</v>
      </c>
      <c r="D1006" s="69">
        <f t="shared" si="226"/>
        <v>364889.32</v>
      </c>
      <c r="E1006" s="69">
        <v>0</v>
      </c>
      <c r="F1006" s="69">
        <v>0</v>
      </c>
      <c r="G1006" s="69">
        <v>0</v>
      </c>
      <c r="H1006" s="69">
        <v>364889.32</v>
      </c>
      <c r="I1006" s="69">
        <v>0</v>
      </c>
      <c r="J1006" s="70">
        <v>0</v>
      </c>
      <c r="K1006" s="69">
        <v>0</v>
      </c>
      <c r="L1006" s="69">
        <v>0</v>
      </c>
      <c r="M1006" s="69">
        <v>0</v>
      </c>
      <c r="N1006" s="69">
        <v>0</v>
      </c>
      <c r="O1006" s="69">
        <v>0</v>
      </c>
      <c r="P1006" s="69">
        <v>0</v>
      </c>
      <c r="Q1006" s="69">
        <v>0</v>
      </c>
      <c r="R1006" s="69">
        <v>0</v>
      </c>
      <c r="S1006" s="69">
        <v>0</v>
      </c>
      <c r="T1006" s="69">
        <v>0</v>
      </c>
    </row>
    <row r="1007" spans="1:20" s="5" customFormat="1" ht="24" customHeight="1" x14ac:dyDescent="0.25">
      <c r="A1007" s="90">
        <v>2</v>
      </c>
      <c r="B1007" s="68" t="s">
        <v>767</v>
      </c>
      <c r="C1007" s="51">
        <f t="shared" si="225"/>
        <v>6508359.5700000003</v>
      </c>
      <c r="D1007" s="69">
        <f t="shared" si="226"/>
        <v>0</v>
      </c>
      <c r="E1007" s="69">
        <v>0</v>
      </c>
      <c r="F1007" s="69">
        <v>0</v>
      </c>
      <c r="G1007" s="69">
        <v>0</v>
      </c>
      <c r="H1007" s="69">
        <v>0</v>
      </c>
      <c r="I1007" s="69">
        <v>0</v>
      </c>
      <c r="J1007" s="70">
        <v>0</v>
      </c>
      <c r="K1007" s="69">
        <v>0</v>
      </c>
      <c r="L1007" s="69">
        <v>0</v>
      </c>
      <c r="M1007" s="69">
        <v>0</v>
      </c>
      <c r="N1007" s="69">
        <v>6508359.5700000003</v>
      </c>
      <c r="O1007" s="69">
        <v>0</v>
      </c>
      <c r="P1007" s="69">
        <v>0</v>
      </c>
      <c r="Q1007" s="69">
        <v>0</v>
      </c>
      <c r="R1007" s="69">
        <v>0</v>
      </c>
      <c r="S1007" s="69">
        <v>0</v>
      </c>
      <c r="T1007" s="69">
        <v>0</v>
      </c>
    </row>
    <row r="1008" spans="1:20" s="4" customFormat="1" ht="18.75" customHeight="1" x14ac:dyDescent="0.25">
      <c r="A1008" s="102" t="s">
        <v>385</v>
      </c>
      <c r="B1008" s="102"/>
      <c r="C1008" s="47">
        <f>C1009</f>
        <v>7406953.6900000004</v>
      </c>
      <c r="D1008" s="47">
        <f t="shared" ref="D1008:T1008" si="233">D1009</f>
        <v>4868010.4000000004</v>
      </c>
      <c r="E1008" s="47">
        <f t="shared" si="233"/>
        <v>0</v>
      </c>
      <c r="F1008" s="47">
        <f t="shared" si="233"/>
        <v>4868010.4000000004</v>
      </c>
      <c r="G1008" s="47">
        <f t="shared" si="233"/>
        <v>0</v>
      </c>
      <c r="H1008" s="47">
        <f t="shared" si="233"/>
        <v>0</v>
      </c>
      <c r="I1008" s="47">
        <f t="shared" si="233"/>
        <v>0</v>
      </c>
      <c r="J1008" s="48">
        <f t="shared" si="233"/>
        <v>0</v>
      </c>
      <c r="K1008" s="47">
        <f t="shared" si="233"/>
        <v>0</v>
      </c>
      <c r="L1008" s="47">
        <f t="shared" si="233"/>
        <v>2538943.29</v>
      </c>
      <c r="M1008" s="47">
        <f t="shared" si="233"/>
        <v>0</v>
      </c>
      <c r="N1008" s="47">
        <f t="shared" si="233"/>
        <v>0</v>
      </c>
      <c r="O1008" s="47">
        <f t="shared" si="233"/>
        <v>0</v>
      </c>
      <c r="P1008" s="47">
        <f t="shared" si="233"/>
        <v>0</v>
      </c>
      <c r="Q1008" s="47">
        <f t="shared" si="233"/>
        <v>0</v>
      </c>
      <c r="R1008" s="47">
        <f t="shared" si="233"/>
        <v>0</v>
      </c>
      <c r="S1008" s="47">
        <f t="shared" si="233"/>
        <v>0</v>
      </c>
      <c r="T1008" s="47">
        <f t="shared" si="233"/>
        <v>0</v>
      </c>
    </row>
    <row r="1009" spans="1:20" s="4" customFormat="1" ht="21" customHeight="1" x14ac:dyDescent="0.25">
      <c r="A1009" s="102" t="s">
        <v>386</v>
      </c>
      <c r="B1009" s="102"/>
      <c r="C1009" s="47">
        <f>SUM(C1010:C1011)</f>
        <v>7406953.6900000004</v>
      </c>
      <c r="D1009" s="47">
        <f t="shared" ref="D1009:T1009" si="234">SUM(D1010:D1011)</f>
        <v>4868010.4000000004</v>
      </c>
      <c r="E1009" s="47">
        <f t="shared" si="234"/>
        <v>0</v>
      </c>
      <c r="F1009" s="47">
        <f t="shared" si="234"/>
        <v>4868010.4000000004</v>
      </c>
      <c r="G1009" s="47">
        <f t="shared" si="234"/>
        <v>0</v>
      </c>
      <c r="H1009" s="47">
        <f t="shared" si="234"/>
        <v>0</v>
      </c>
      <c r="I1009" s="47">
        <f t="shared" si="234"/>
        <v>0</v>
      </c>
      <c r="J1009" s="48">
        <f t="shared" si="234"/>
        <v>0</v>
      </c>
      <c r="K1009" s="47">
        <f t="shared" si="234"/>
        <v>0</v>
      </c>
      <c r="L1009" s="47">
        <f t="shared" si="234"/>
        <v>2538943.29</v>
      </c>
      <c r="M1009" s="47">
        <f t="shared" si="234"/>
        <v>0</v>
      </c>
      <c r="N1009" s="47">
        <f t="shared" si="234"/>
        <v>0</v>
      </c>
      <c r="O1009" s="47">
        <f t="shared" si="234"/>
        <v>0</v>
      </c>
      <c r="P1009" s="47">
        <f t="shared" si="234"/>
        <v>0</v>
      </c>
      <c r="Q1009" s="47">
        <f t="shared" si="234"/>
        <v>0</v>
      </c>
      <c r="R1009" s="47">
        <f t="shared" si="234"/>
        <v>0</v>
      </c>
      <c r="S1009" s="47">
        <f t="shared" si="234"/>
        <v>0</v>
      </c>
      <c r="T1009" s="47">
        <f t="shared" si="234"/>
        <v>0</v>
      </c>
    </row>
    <row r="1010" spans="1:20" s="5" customFormat="1" ht="21" customHeight="1" x14ac:dyDescent="0.25">
      <c r="A1010" s="90">
        <v>1</v>
      </c>
      <c r="B1010" s="68" t="s">
        <v>768</v>
      </c>
      <c r="C1010" s="51">
        <f t="shared" si="225"/>
        <v>4868010.4000000004</v>
      </c>
      <c r="D1010" s="69">
        <f t="shared" si="226"/>
        <v>4868010.4000000004</v>
      </c>
      <c r="E1010" s="69">
        <v>0</v>
      </c>
      <c r="F1010" s="69">
        <v>4868010.4000000004</v>
      </c>
      <c r="G1010" s="69">
        <v>0</v>
      </c>
      <c r="H1010" s="69">
        <v>0</v>
      </c>
      <c r="I1010" s="69">
        <v>0</v>
      </c>
      <c r="J1010" s="70">
        <v>0</v>
      </c>
      <c r="K1010" s="69">
        <v>0</v>
      </c>
      <c r="L1010" s="69">
        <v>0</v>
      </c>
      <c r="M1010" s="69">
        <v>0</v>
      </c>
      <c r="N1010" s="69">
        <v>0</v>
      </c>
      <c r="O1010" s="69">
        <v>0</v>
      </c>
      <c r="P1010" s="69">
        <v>0</v>
      </c>
      <c r="Q1010" s="69">
        <v>0</v>
      </c>
      <c r="R1010" s="69">
        <v>0</v>
      </c>
      <c r="S1010" s="69">
        <v>0</v>
      </c>
      <c r="T1010" s="69">
        <v>0</v>
      </c>
    </row>
    <row r="1011" spans="1:20" s="5" customFormat="1" ht="21" customHeight="1" x14ac:dyDescent="0.25">
      <c r="A1011" s="90">
        <v>2</v>
      </c>
      <c r="B1011" s="68" t="s">
        <v>769</v>
      </c>
      <c r="C1011" s="51">
        <f t="shared" si="225"/>
        <v>2538943.29</v>
      </c>
      <c r="D1011" s="69">
        <f t="shared" si="226"/>
        <v>0</v>
      </c>
      <c r="E1011" s="69">
        <v>0</v>
      </c>
      <c r="F1011" s="69">
        <v>0</v>
      </c>
      <c r="G1011" s="69">
        <v>0</v>
      </c>
      <c r="H1011" s="69">
        <v>0</v>
      </c>
      <c r="I1011" s="69">
        <v>0</v>
      </c>
      <c r="J1011" s="70">
        <v>0</v>
      </c>
      <c r="K1011" s="69">
        <v>0</v>
      </c>
      <c r="L1011" s="69">
        <v>2538943.29</v>
      </c>
      <c r="M1011" s="69">
        <v>0</v>
      </c>
      <c r="N1011" s="69">
        <v>0</v>
      </c>
      <c r="O1011" s="69">
        <v>0</v>
      </c>
      <c r="P1011" s="69">
        <v>0</v>
      </c>
      <c r="Q1011" s="69">
        <v>0</v>
      </c>
      <c r="R1011" s="69">
        <v>0</v>
      </c>
      <c r="S1011" s="69">
        <v>0</v>
      </c>
      <c r="T1011" s="69">
        <v>0</v>
      </c>
    </row>
    <row r="1012" spans="1:20" s="4" customFormat="1" ht="27" customHeight="1" x14ac:dyDescent="0.25">
      <c r="A1012" s="102" t="s">
        <v>391</v>
      </c>
      <c r="B1012" s="102"/>
      <c r="C1012" s="47">
        <f>C1013+C1019</f>
        <v>40597419.390000001</v>
      </c>
      <c r="D1012" s="47">
        <f t="shared" ref="D1012:T1012" si="235">D1013+D1019</f>
        <v>5622932.8000000007</v>
      </c>
      <c r="E1012" s="47">
        <f t="shared" si="235"/>
        <v>0</v>
      </c>
      <c r="F1012" s="47">
        <f t="shared" si="235"/>
        <v>3090307.858</v>
      </c>
      <c r="G1012" s="47">
        <f t="shared" si="235"/>
        <v>1039828.72</v>
      </c>
      <c r="H1012" s="47">
        <f t="shared" si="235"/>
        <v>673595.42399999988</v>
      </c>
      <c r="I1012" s="47">
        <f t="shared" si="235"/>
        <v>819200.79799999995</v>
      </c>
      <c r="J1012" s="48">
        <f t="shared" si="235"/>
        <v>0</v>
      </c>
      <c r="K1012" s="47">
        <f t="shared" si="235"/>
        <v>0</v>
      </c>
      <c r="L1012" s="47">
        <f t="shared" si="235"/>
        <v>9180016.5</v>
      </c>
      <c r="M1012" s="47">
        <f t="shared" si="235"/>
        <v>0</v>
      </c>
      <c r="N1012" s="47">
        <f t="shared" si="235"/>
        <v>0</v>
      </c>
      <c r="O1012" s="47">
        <f t="shared" si="235"/>
        <v>0</v>
      </c>
      <c r="P1012" s="47">
        <f t="shared" si="235"/>
        <v>1286786.83</v>
      </c>
      <c r="Q1012" s="47">
        <f t="shared" si="235"/>
        <v>0</v>
      </c>
      <c r="R1012" s="47">
        <f t="shared" si="235"/>
        <v>0</v>
      </c>
      <c r="S1012" s="47">
        <f t="shared" si="235"/>
        <v>24507683.259999998</v>
      </c>
      <c r="T1012" s="47">
        <f t="shared" si="235"/>
        <v>0</v>
      </c>
    </row>
    <row r="1013" spans="1:20" s="4" customFormat="1" ht="22.5" customHeight="1" x14ac:dyDescent="0.25">
      <c r="A1013" s="102" t="s">
        <v>392</v>
      </c>
      <c r="B1013" s="102"/>
      <c r="C1013" s="47">
        <f>SUM(C1014:C1018)</f>
        <v>13616841.689999998</v>
      </c>
      <c r="D1013" s="47">
        <f t="shared" ref="D1013:T1013" si="236">SUM(D1014:D1018)</f>
        <v>3816987.99</v>
      </c>
      <c r="E1013" s="47">
        <f t="shared" si="236"/>
        <v>0</v>
      </c>
      <c r="F1013" s="47">
        <f t="shared" si="236"/>
        <v>2324191.7680000002</v>
      </c>
      <c r="G1013" s="47">
        <f t="shared" si="236"/>
        <v>0</v>
      </c>
      <c r="H1013" s="47">
        <f t="shared" si="236"/>
        <v>673595.42399999988</v>
      </c>
      <c r="I1013" s="47">
        <f t="shared" si="236"/>
        <v>819200.79799999995</v>
      </c>
      <c r="J1013" s="48">
        <f t="shared" si="236"/>
        <v>0</v>
      </c>
      <c r="K1013" s="47">
        <f t="shared" si="236"/>
        <v>0</v>
      </c>
      <c r="L1013" s="47">
        <f t="shared" si="236"/>
        <v>9180016.5</v>
      </c>
      <c r="M1013" s="47">
        <f t="shared" si="236"/>
        <v>0</v>
      </c>
      <c r="N1013" s="47">
        <f t="shared" si="236"/>
        <v>0</v>
      </c>
      <c r="O1013" s="47">
        <f t="shared" si="236"/>
        <v>0</v>
      </c>
      <c r="P1013" s="47">
        <f t="shared" si="236"/>
        <v>619837.19999999995</v>
      </c>
      <c r="Q1013" s="47">
        <f t="shared" si="236"/>
        <v>0</v>
      </c>
      <c r="R1013" s="47">
        <f t="shared" si="236"/>
        <v>0</v>
      </c>
      <c r="S1013" s="47">
        <f t="shared" si="236"/>
        <v>0</v>
      </c>
      <c r="T1013" s="47">
        <f t="shared" si="236"/>
        <v>0</v>
      </c>
    </row>
    <row r="1014" spans="1:20" s="5" customFormat="1" ht="21" customHeight="1" x14ac:dyDescent="0.25">
      <c r="A1014" s="90">
        <v>1</v>
      </c>
      <c r="B1014" s="68" t="s">
        <v>1471</v>
      </c>
      <c r="C1014" s="51">
        <f t="shared" si="225"/>
        <v>6426558.5</v>
      </c>
      <c r="D1014" s="69">
        <f t="shared" si="226"/>
        <v>0</v>
      </c>
      <c r="E1014" s="69">
        <v>0</v>
      </c>
      <c r="F1014" s="69">
        <v>0</v>
      </c>
      <c r="G1014" s="69">
        <v>0</v>
      </c>
      <c r="H1014" s="69">
        <v>0</v>
      </c>
      <c r="I1014" s="69">
        <v>0</v>
      </c>
      <c r="J1014" s="70">
        <v>0</v>
      </c>
      <c r="K1014" s="69">
        <v>0</v>
      </c>
      <c r="L1014" s="69">
        <v>6114435.5</v>
      </c>
      <c r="M1014" s="69">
        <v>0</v>
      </c>
      <c r="N1014" s="69">
        <v>0</v>
      </c>
      <c r="O1014" s="69">
        <v>0</v>
      </c>
      <c r="P1014" s="69">
        <v>312123</v>
      </c>
      <c r="Q1014" s="69">
        <v>0</v>
      </c>
      <c r="R1014" s="69">
        <v>0</v>
      </c>
      <c r="S1014" s="69">
        <v>0</v>
      </c>
      <c r="T1014" s="69">
        <v>0</v>
      </c>
    </row>
    <row r="1015" spans="1:20" s="7" customFormat="1" ht="22.5" customHeight="1" x14ac:dyDescent="0.25">
      <c r="A1015" s="90">
        <v>2</v>
      </c>
      <c r="B1015" s="50" t="s">
        <v>393</v>
      </c>
      <c r="C1015" s="51">
        <f t="shared" si="225"/>
        <v>2356821.4040000001</v>
      </c>
      <c r="D1015" s="51">
        <f t="shared" si="226"/>
        <v>2356821.4040000001</v>
      </c>
      <c r="E1015" s="51">
        <v>0</v>
      </c>
      <c r="F1015" s="51">
        <v>1421474.372</v>
      </c>
      <c r="G1015" s="51">
        <v>0</v>
      </c>
      <c r="H1015" s="51">
        <v>390725.43399999995</v>
      </c>
      <c r="I1015" s="51">
        <v>544621.598</v>
      </c>
      <c r="J1015" s="52">
        <v>0</v>
      </c>
      <c r="K1015" s="51">
        <v>0</v>
      </c>
      <c r="L1015" s="51">
        <v>0</v>
      </c>
      <c r="M1015" s="51">
        <v>0</v>
      </c>
      <c r="N1015" s="51">
        <v>0</v>
      </c>
      <c r="O1015" s="51">
        <v>0</v>
      </c>
      <c r="P1015" s="51">
        <v>0</v>
      </c>
      <c r="Q1015" s="51">
        <v>0</v>
      </c>
      <c r="R1015" s="51">
        <v>0</v>
      </c>
      <c r="S1015" s="51">
        <v>0</v>
      </c>
      <c r="T1015" s="51">
        <v>0</v>
      </c>
    </row>
    <row r="1016" spans="1:20" s="7" customFormat="1" ht="22.5" customHeight="1" x14ac:dyDescent="0.25">
      <c r="A1016" s="90">
        <v>3</v>
      </c>
      <c r="B1016" s="50" t="s">
        <v>1472</v>
      </c>
      <c r="C1016" s="51">
        <f t="shared" si="225"/>
        <v>307714.2</v>
      </c>
      <c r="D1016" s="51">
        <f t="shared" si="226"/>
        <v>0</v>
      </c>
      <c r="E1016" s="51">
        <v>0</v>
      </c>
      <c r="F1016" s="51">
        <v>0</v>
      </c>
      <c r="G1016" s="51">
        <v>0</v>
      </c>
      <c r="H1016" s="51">
        <v>0</v>
      </c>
      <c r="I1016" s="51">
        <v>0</v>
      </c>
      <c r="J1016" s="52">
        <v>0</v>
      </c>
      <c r="K1016" s="51">
        <v>0</v>
      </c>
      <c r="L1016" s="51">
        <v>0</v>
      </c>
      <c r="M1016" s="51">
        <v>0</v>
      </c>
      <c r="N1016" s="51">
        <v>0</v>
      </c>
      <c r="O1016" s="51">
        <v>0</v>
      </c>
      <c r="P1016" s="69">
        <v>307714.2</v>
      </c>
      <c r="Q1016" s="51">
        <v>0</v>
      </c>
      <c r="R1016" s="51">
        <v>0</v>
      </c>
      <c r="S1016" s="51">
        <v>0</v>
      </c>
      <c r="T1016" s="51">
        <v>0</v>
      </c>
    </row>
    <row r="1017" spans="1:20" s="5" customFormat="1" ht="21" customHeight="1" x14ac:dyDescent="0.25">
      <c r="A1017" s="90">
        <v>4</v>
      </c>
      <c r="B1017" s="68" t="s">
        <v>643</v>
      </c>
      <c r="C1017" s="51">
        <f t="shared" si="225"/>
        <v>1460166.5859999999</v>
      </c>
      <c r="D1017" s="69">
        <f t="shared" si="226"/>
        <v>1460166.5859999999</v>
      </c>
      <c r="E1017" s="69">
        <v>0</v>
      </c>
      <c r="F1017" s="69">
        <v>902717.39599999995</v>
      </c>
      <c r="G1017" s="69">
        <v>0</v>
      </c>
      <c r="H1017" s="51">
        <v>282869.99</v>
      </c>
      <c r="I1017" s="69">
        <v>274579.20000000001</v>
      </c>
      <c r="J1017" s="70">
        <v>0</v>
      </c>
      <c r="K1017" s="69">
        <v>0</v>
      </c>
      <c r="L1017" s="69">
        <v>0</v>
      </c>
      <c r="M1017" s="69">
        <v>0</v>
      </c>
      <c r="N1017" s="69">
        <v>0</v>
      </c>
      <c r="O1017" s="69">
        <v>0</v>
      </c>
      <c r="P1017" s="69">
        <v>0</v>
      </c>
      <c r="Q1017" s="69">
        <v>0</v>
      </c>
      <c r="R1017" s="69">
        <v>0</v>
      </c>
      <c r="S1017" s="69">
        <v>0</v>
      </c>
      <c r="T1017" s="69">
        <v>0</v>
      </c>
    </row>
    <row r="1018" spans="1:20" s="5" customFormat="1" ht="21.75" customHeight="1" x14ac:dyDescent="0.25">
      <c r="A1018" s="90">
        <v>5</v>
      </c>
      <c r="B1018" s="68" t="s">
        <v>644</v>
      </c>
      <c r="C1018" s="51">
        <f t="shared" si="225"/>
        <v>3065581</v>
      </c>
      <c r="D1018" s="69">
        <f t="shared" si="226"/>
        <v>0</v>
      </c>
      <c r="E1018" s="69">
        <v>0</v>
      </c>
      <c r="F1018" s="69">
        <v>0</v>
      </c>
      <c r="G1018" s="69">
        <v>0</v>
      </c>
      <c r="H1018" s="69">
        <v>0</v>
      </c>
      <c r="I1018" s="69">
        <v>0</v>
      </c>
      <c r="J1018" s="70">
        <v>0</v>
      </c>
      <c r="K1018" s="69">
        <v>0</v>
      </c>
      <c r="L1018" s="69">
        <v>3065581</v>
      </c>
      <c r="M1018" s="69">
        <v>0</v>
      </c>
      <c r="N1018" s="69">
        <v>0</v>
      </c>
      <c r="O1018" s="69">
        <v>0</v>
      </c>
      <c r="P1018" s="69">
        <v>0</v>
      </c>
      <c r="Q1018" s="69">
        <v>0</v>
      </c>
      <c r="R1018" s="69">
        <v>0</v>
      </c>
      <c r="S1018" s="69">
        <v>0</v>
      </c>
      <c r="T1018" s="69">
        <v>0</v>
      </c>
    </row>
    <row r="1019" spans="1:20" s="4" customFormat="1" ht="24.75" customHeight="1" x14ac:dyDescent="0.25">
      <c r="A1019" s="102" t="s">
        <v>397</v>
      </c>
      <c r="B1019" s="102"/>
      <c r="C1019" s="47">
        <f t="shared" ref="C1019:T1019" si="237">SUM(C1020:C1023)</f>
        <v>26980577.700000003</v>
      </c>
      <c r="D1019" s="47">
        <f t="shared" si="237"/>
        <v>1805944.81</v>
      </c>
      <c r="E1019" s="47">
        <f t="shared" si="237"/>
        <v>0</v>
      </c>
      <c r="F1019" s="47">
        <f t="shared" si="237"/>
        <v>766116.09</v>
      </c>
      <c r="G1019" s="47">
        <f t="shared" si="237"/>
        <v>1039828.72</v>
      </c>
      <c r="H1019" s="47">
        <f t="shared" si="237"/>
        <v>0</v>
      </c>
      <c r="I1019" s="47">
        <f t="shared" si="237"/>
        <v>0</v>
      </c>
      <c r="J1019" s="48">
        <f t="shared" si="237"/>
        <v>0</v>
      </c>
      <c r="K1019" s="47">
        <f t="shared" si="237"/>
        <v>0</v>
      </c>
      <c r="L1019" s="47">
        <f t="shared" si="237"/>
        <v>0</v>
      </c>
      <c r="M1019" s="47">
        <f t="shared" si="237"/>
        <v>0</v>
      </c>
      <c r="N1019" s="47">
        <f t="shared" si="237"/>
        <v>0</v>
      </c>
      <c r="O1019" s="47">
        <f t="shared" si="237"/>
        <v>0</v>
      </c>
      <c r="P1019" s="47">
        <f t="shared" si="237"/>
        <v>666949.63</v>
      </c>
      <c r="Q1019" s="47">
        <f t="shared" si="237"/>
        <v>0</v>
      </c>
      <c r="R1019" s="47">
        <f t="shared" si="237"/>
        <v>0</v>
      </c>
      <c r="S1019" s="47">
        <f t="shared" si="237"/>
        <v>24507683.259999998</v>
      </c>
      <c r="T1019" s="47">
        <f t="shared" si="237"/>
        <v>0</v>
      </c>
    </row>
    <row r="1020" spans="1:20" s="5" customFormat="1" ht="24.75" customHeight="1" x14ac:dyDescent="0.25">
      <c r="A1020" s="90">
        <v>1</v>
      </c>
      <c r="B1020" s="68" t="s">
        <v>646</v>
      </c>
      <c r="C1020" s="51">
        <f t="shared" si="225"/>
        <v>12093006.039999999</v>
      </c>
      <c r="D1020" s="69">
        <f t="shared" si="226"/>
        <v>0</v>
      </c>
      <c r="E1020" s="69">
        <v>0</v>
      </c>
      <c r="F1020" s="69">
        <v>0</v>
      </c>
      <c r="G1020" s="69">
        <v>0</v>
      </c>
      <c r="H1020" s="69">
        <v>0</v>
      </c>
      <c r="I1020" s="69">
        <v>0</v>
      </c>
      <c r="J1020" s="70">
        <v>0</v>
      </c>
      <c r="K1020" s="69">
        <v>0</v>
      </c>
      <c r="L1020" s="69">
        <v>0</v>
      </c>
      <c r="M1020" s="69">
        <v>0</v>
      </c>
      <c r="N1020" s="69">
        <v>0</v>
      </c>
      <c r="O1020" s="69">
        <v>0</v>
      </c>
      <c r="P1020" s="69">
        <v>0</v>
      </c>
      <c r="Q1020" s="69">
        <v>0</v>
      </c>
      <c r="R1020" s="69">
        <v>0</v>
      </c>
      <c r="S1020" s="69">
        <v>12093006.039999999</v>
      </c>
      <c r="T1020" s="69">
        <v>0</v>
      </c>
    </row>
    <row r="1021" spans="1:20" s="5" customFormat="1" ht="24" customHeight="1" x14ac:dyDescent="0.25">
      <c r="A1021" s="90">
        <v>2</v>
      </c>
      <c r="B1021" s="68" t="s">
        <v>1473</v>
      </c>
      <c r="C1021" s="51">
        <f t="shared" si="225"/>
        <v>666949.63</v>
      </c>
      <c r="D1021" s="69">
        <f t="shared" si="226"/>
        <v>0</v>
      </c>
      <c r="E1021" s="69">
        <v>0</v>
      </c>
      <c r="F1021" s="69">
        <v>0</v>
      </c>
      <c r="G1021" s="69">
        <v>0</v>
      </c>
      <c r="H1021" s="69">
        <v>0</v>
      </c>
      <c r="I1021" s="69">
        <v>0</v>
      </c>
      <c r="J1021" s="70">
        <v>0</v>
      </c>
      <c r="K1021" s="69">
        <v>0</v>
      </c>
      <c r="L1021" s="69">
        <v>0</v>
      </c>
      <c r="M1021" s="69">
        <v>0</v>
      </c>
      <c r="N1021" s="69">
        <v>0</v>
      </c>
      <c r="O1021" s="69">
        <v>0</v>
      </c>
      <c r="P1021" s="69">
        <v>666949.63</v>
      </c>
      <c r="Q1021" s="69">
        <v>0</v>
      </c>
      <c r="R1021" s="69">
        <v>0</v>
      </c>
      <c r="S1021" s="69">
        <v>0</v>
      </c>
      <c r="T1021" s="69">
        <v>0</v>
      </c>
    </row>
    <row r="1022" spans="1:20" s="7" customFormat="1" ht="22.5" customHeight="1" x14ac:dyDescent="0.25">
      <c r="A1022" s="90">
        <v>3</v>
      </c>
      <c r="B1022" s="50" t="s">
        <v>647</v>
      </c>
      <c r="C1022" s="51">
        <f>D1022+K1022+L1022+M1022+N1022+O1022+P1022+Q1022+R1022+S1022+T1022</f>
        <v>1805944.81</v>
      </c>
      <c r="D1022" s="51">
        <f>SUM(E1022:I1022)</f>
        <v>1805944.81</v>
      </c>
      <c r="E1022" s="51">
        <v>0</v>
      </c>
      <c r="F1022" s="51">
        <v>766116.09</v>
      </c>
      <c r="G1022" s="51">
        <v>1039828.72</v>
      </c>
      <c r="H1022" s="51">
        <v>0</v>
      </c>
      <c r="I1022" s="51">
        <v>0</v>
      </c>
      <c r="J1022" s="52">
        <v>0</v>
      </c>
      <c r="K1022" s="51">
        <v>0</v>
      </c>
      <c r="L1022" s="51">
        <v>0</v>
      </c>
      <c r="M1022" s="51">
        <v>0</v>
      </c>
      <c r="N1022" s="51">
        <v>0</v>
      </c>
      <c r="O1022" s="51">
        <v>0</v>
      </c>
      <c r="P1022" s="51">
        <v>0</v>
      </c>
      <c r="Q1022" s="51">
        <v>0</v>
      </c>
      <c r="R1022" s="51">
        <v>0</v>
      </c>
      <c r="S1022" s="51">
        <v>0</v>
      </c>
      <c r="T1022" s="51">
        <v>0</v>
      </c>
    </row>
    <row r="1023" spans="1:20" s="21" customFormat="1" ht="22.5" customHeight="1" x14ac:dyDescent="0.25">
      <c r="A1023" s="90">
        <v>4</v>
      </c>
      <c r="B1023" s="50" t="s">
        <v>648</v>
      </c>
      <c r="C1023" s="51">
        <f t="shared" si="225"/>
        <v>12414677.220000001</v>
      </c>
      <c r="D1023" s="51">
        <f t="shared" ref="D1023" si="238">SUM(E1023:I1023)</f>
        <v>0</v>
      </c>
      <c r="E1023" s="51">
        <v>0</v>
      </c>
      <c r="F1023" s="51">
        <v>0</v>
      </c>
      <c r="G1023" s="51">
        <v>0</v>
      </c>
      <c r="H1023" s="51">
        <v>0</v>
      </c>
      <c r="I1023" s="51">
        <v>0</v>
      </c>
      <c r="J1023" s="52">
        <v>0</v>
      </c>
      <c r="K1023" s="51">
        <v>0</v>
      </c>
      <c r="L1023" s="51">
        <v>0</v>
      </c>
      <c r="M1023" s="51">
        <v>0</v>
      </c>
      <c r="N1023" s="51">
        <v>0</v>
      </c>
      <c r="O1023" s="51">
        <v>0</v>
      </c>
      <c r="P1023" s="51">
        <v>0</v>
      </c>
      <c r="Q1023" s="51">
        <v>0</v>
      </c>
      <c r="R1023" s="51">
        <v>0</v>
      </c>
      <c r="S1023" s="51">
        <v>12414677.220000001</v>
      </c>
      <c r="T1023" s="51">
        <v>0</v>
      </c>
    </row>
    <row r="1024" spans="1:20" s="4" customFormat="1" ht="24.75" customHeight="1" x14ac:dyDescent="0.25">
      <c r="A1024" s="102" t="s">
        <v>402</v>
      </c>
      <c r="B1024" s="102"/>
      <c r="C1024" s="47">
        <f>C1025+C1028</f>
        <v>4148115.03</v>
      </c>
      <c r="D1024" s="47">
        <f t="shared" ref="D1024:T1024" si="239">D1025+D1028</f>
        <v>4148115.03</v>
      </c>
      <c r="E1024" s="47">
        <f t="shared" si="239"/>
        <v>3001501.8</v>
      </c>
      <c r="F1024" s="47">
        <f t="shared" si="239"/>
        <v>0</v>
      </c>
      <c r="G1024" s="47">
        <f t="shared" si="239"/>
        <v>0</v>
      </c>
      <c r="H1024" s="47">
        <f t="shared" si="239"/>
        <v>306543.73</v>
      </c>
      <c r="I1024" s="47">
        <f t="shared" si="239"/>
        <v>840069.5</v>
      </c>
      <c r="J1024" s="48">
        <f t="shared" si="239"/>
        <v>0</v>
      </c>
      <c r="K1024" s="47">
        <f t="shared" si="239"/>
        <v>0</v>
      </c>
      <c r="L1024" s="47">
        <f t="shared" si="239"/>
        <v>0</v>
      </c>
      <c r="M1024" s="47">
        <f t="shared" si="239"/>
        <v>0</v>
      </c>
      <c r="N1024" s="47">
        <f t="shared" si="239"/>
        <v>0</v>
      </c>
      <c r="O1024" s="47">
        <f t="shared" si="239"/>
        <v>0</v>
      </c>
      <c r="P1024" s="47">
        <f t="shared" si="239"/>
        <v>0</v>
      </c>
      <c r="Q1024" s="47">
        <f t="shared" si="239"/>
        <v>0</v>
      </c>
      <c r="R1024" s="47">
        <f t="shared" si="239"/>
        <v>0</v>
      </c>
      <c r="S1024" s="47">
        <f t="shared" si="239"/>
        <v>0</v>
      </c>
      <c r="T1024" s="47">
        <f t="shared" si="239"/>
        <v>0</v>
      </c>
    </row>
    <row r="1025" spans="1:20" s="4" customFormat="1" ht="22.5" customHeight="1" x14ac:dyDescent="0.25">
      <c r="A1025" s="102" t="s">
        <v>403</v>
      </c>
      <c r="B1025" s="102"/>
      <c r="C1025" s="47">
        <f>SUM(C1026:C1027)</f>
        <v>3841571.3</v>
      </c>
      <c r="D1025" s="47">
        <f t="shared" ref="D1025:T1025" si="240">SUM(D1026:D1027)</f>
        <v>3841571.3</v>
      </c>
      <c r="E1025" s="47">
        <f t="shared" si="240"/>
        <v>3001501.8</v>
      </c>
      <c r="F1025" s="47">
        <f t="shared" si="240"/>
        <v>0</v>
      </c>
      <c r="G1025" s="47">
        <f t="shared" si="240"/>
        <v>0</v>
      </c>
      <c r="H1025" s="47">
        <f t="shared" si="240"/>
        <v>0</v>
      </c>
      <c r="I1025" s="47">
        <f t="shared" si="240"/>
        <v>840069.5</v>
      </c>
      <c r="J1025" s="48">
        <f t="shared" si="240"/>
        <v>0</v>
      </c>
      <c r="K1025" s="47">
        <f t="shared" si="240"/>
        <v>0</v>
      </c>
      <c r="L1025" s="47">
        <f t="shared" si="240"/>
        <v>0</v>
      </c>
      <c r="M1025" s="47">
        <f t="shared" si="240"/>
        <v>0</v>
      </c>
      <c r="N1025" s="47">
        <f t="shared" si="240"/>
        <v>0</v>
      </c>
      <c r="O1025" s="47">
        <f t="shared" si="240"/>
        <v>0</v>
      </c>
      <c r="P1025" s="47">
        <f t="shared" si="240"/>
        <v>0</v>
      </c>
      <c r="Q1025" s="47">
        <f t="shared" si="240"/>
        <v>0</v>
      </c>
      <c r="R1025" s="47">
        <f t="shared" si="240"/>
        <v>0</v>
      </c>
      <c r="S1025" s="47">
        <f t="shared" si="240"/>
        <v>0</v>
      </c>
      <c r="T1025" s="47">
        <f t="shared" si="240"/>
        <v>0</v>
      </c>
    </row>
    <row r="1026" spans="1:20" s="5" customFormat="1" ht="22.5" customHeight="1" x14ac:dyDescent="0.25">
      <c r="A1026" s="90">
        <v>1</v>
      </c>
      <c r="B1026" s="68" t="s">
        <v>649</v>
      </c>
      <c r="C1026" s="51">
        <f t="shared" si="225"/>
        <v>3001501.8</v>
      </c>
      <c r="D1026" s="69">
        <f t="shared" si="226"/>
        <v>3001501.8</v>
      </c>
      <c r="E1026" s="69">
        <v>3001501.8</v>
      </c>
      <c r="F1026" s="69">
        <v>0</v>
      </c>
      <c r="G1026" s="69">
        <v>0</v>
      </c>
      <c r="H1026" s="69">
        <v>0</v>
      </c>
      <c r="I1026" s="69">
        <v>0</v>
      </c>
      <c r="J1026" s="70">
        <v>0</v>
      </c>
      <c r="K1026" s="69">
        <v>0</v>
      </c>
      <c r="L1026" s="69">
        <v>0</v>
      </c>
      <c r="M1026" s="69">
        <v>0</v>
      </c>
      <c r="N1026" s="69">
        <v>0</v>
      </c>
      <c r="O1026" s="69">
        <v>0</v>
      </c>
      <c r="P1026" s="69">
        <v>0</v>
      </c>
      <c r="Q1026" s="69">
        <v>0</v>
      </c>
      <c r="R1026" s="69">
        <v>0</v>
      </c>
      <c r="S1026" s="69">
        <v>0</v>
      </c>
      <c r="T1026" s="69">
        <v>0</v>
      </c>
    </row>
    <row r="1027" spans="1:20" s="5" customFormat="1" ht="22.5" customHeight="1" x14ac:dyDescent="0.25">
      <c r="A1027" s="90">
        <v>2</v>
      </c>
      <c r="B1027" s="68" t="s">
        <v>773</v>
      </c>
      <c r="C1027" s="51">
        <f t="shared" si="225"/>
        <v>840069.5</v>
      </c>
      <c r="D1027" s="69">
        <f t="shared" si="226"/>
        <v>840069.5</v>
      </c>
      <c r="E1027" s="69">
        <v>0</v>
      </c>
      <c r="F1027" s="69">
        <v>0</v>
      </c>
      <c r="G1027" s="69">
        <v>0</v>
      </c>
      <c r="H1027" s="69">
        <v>0</v>
      </c>
      <c r="I1027" s="69">
        <v>840069.5</v>
      </c>
      <c r="J1027" s="70">
        <v>0</v>
      </c>
      <c r="K1027" s="69">
        <v>0</v>
      </c>
      <c r="L1027" s="69">
        <v>0</v>
      </c>
      <c r="M1027" s="69">
        <v>0</v>
      </c>
      <c r="N1027" s="69">
        <v>0</v>
      </c>
      <c r="O1027" s="69">
        <v>0</v>
      </c>
      <c r="P1027" s="69">
        <v>0</v>
      </c>
      <c r="Q1027" s="69">
        <v>0</v>
      </c>
      <c r="R1027" s="69">
        <v>0</v>
      </c>
      <c r="S1027" s="69">
        <v>0</v>
      </c>
      <c r="T1027" s="69">
        <v>0</v>
      </c>
    </row>
    <row r="1028" spans="1:20" s="4" customFormat="1" ht="24.75" customHeight="1" x14ac:dyDescent="0.25">
      <c r="A1028" s="102" t="s">
        <v>416</v>
      </c>
      <c r="B1028" s="102"/>
      <c r="C1028" s="47">
        <f>C1029</f>
        <v>306543.73</v>
      </c>
      <c r="D1028" s="47">
        <f t="shared" ref="D1028:T1028" si="241">D1029</f>
        <v>306543.73</v>
      </c>
      <c r="E1028" s="47">
        <f t="shared" si="241"/>
        <v>0</v>
      </c>
      <c r="F1028" s="47">
        <f t="shared" si="241"/>
        <v>0</v>
      </c>
      <c r="G1028" s="47">
        <f t="shared" si="241"/>
        <v>0</v>
      </c>
      <c r="H1028" s="47">
        <f t="shared" si="241"/>
        <v>306543.73</v>
      </c>
      <c r="I1028" s="47">
        <f t="shared" si="241"/>
        <v>0</v>
      </c>
      <c r="J1028" s="48">
        <f t="shared" si="241"/>
        <v>0</v>
      </c>
      <c r="K1028" s="47">
        <f t="shared" si="241"/>
        <v>0</v>
      </c>
      <c r="L1028" s="47">
        <f t="shared" si="241"/>
        <v>0</v>
      </c>
      <c r="M1028" s="47">
        <f t="shared" si="241"/>
        <v>0</v>
      </c>
      <c r="N1028" s="47">
        <f t="shared" si="241"/>
        <v>0</v>
      </c>
      <c r="O1028" s="47">
        <f t="shared" si="241"/>
        <v>0</v>
      </c>
      <c r="P1028" s="47">
        <f t="shared" si="241"/>
        <v>0</v>
      </c>
      <c r="Q1028" s="47">
        <f t="shared" si="241"/>
        <v>0</v>
      </c>
      <c r="R1028" s="47">
        <f t="shared" si="241"/>
        <v>0</v>
      </c>
      <c r="S1028" s="47">
        <f t="shared" si="241"/>
        <v>0</v>
      </c>
      <c r="T1028" s="47">
        <f t="shared" si="241"/>
        <v>0</v>
      </c>
    </row>
    <row r="1029" spans="1:20" s="5" customFormat="1" ht="23.25" customHeight="1" x14ac:dyDescent="0.25">
      <c r="A1029" s="90">
        <v>1</v>
      </c>
      <c r="B1029" s="68" t="s">
        <v>417</v>
      </c>
      <c r="C1029" s="51">
        <f t="shared" si="225"/>
        <v>306543.73</v>
      </c>
      <c r="D1029" s="69">
        <f t="shared" si="226"/>
        <v>306543.73</v>
      </c>
      <c r="E1029" s="69">
        <v>0</v>
      </c>
      <c r="F1029" s="69">
        <v>0</v>
      </c>
      <c r="G1029" s="69">
        <v>0</v>
      </c>
      <c r="H1029" s="69">
        <v>306543.73</v>
      </c>
      <c r="I1029" s="69">
        <v>0</v>
      </c>
      <c r="J1029" s="70">
        <v>0</v>
      </c>
      <c r="K1029" s="69">
        <v>0</v>
      </c>
      <c r="L1029" s="69">
        <v>0</v>
      </c>
      <c r="M1029" s="69">
        <v>0</v>
      </c>
      <c r="N1029" s="69">
        <v>0</v>
      </c>
      <c r="O1029" s="69">
        <v>0</v>
      </c>
      <c r="P1029" s="69">
        <v>0</v>
      </c>
      <c r="Q1029" s="69">
        <v>0</v>
      </c>
      <c r="R1029" s="69">
        <v>0</v>
      </c>
      <c r="S1029" s="69">
        <v>0</v>
      </c>
      <c r="T1029" s="69">
        <v>0</v>
      </c>
    </row>
    <row r="1030" spans="1:20" s="4" customFormat="1" ht="22.5" customHeight="1" x14ac:dyDescent="0.25">
      <c r="A1030" s="102" t="s">
        <v>418</v>
      </c>
      <c r="B1030" s="102"/>
      <c r="C1030" s="47">
        <f>C1031+C1034+C1036</f>
        <v>8631253.3200000003</v>
      </c>
      <c r="D1030" s="47">
        <f t="shared" ref="D1030:T1030" si="242">D1031+D1034+D1036</f>
        <v>1700695.91</v>
      </c>
      <c r="E1030" s="47">
        <f t="shared" si="242"/>
        <v>0</v>
      </c>
      <c r="F1030" s="47">
        <f t="shared" si="242"/>
        <v>1334011.6499999999</v>
      </c>
      <c r="G1030" s="47">
        <f t="shared" si="242"/>
        <v>0</v>
      </c>
      <c r="H1030" s="47">
        <f t="shared" si="242"/>
        <v>366684.26</v>
      </c>
      <c r="I1030" s="47">
        <f t="shared" si="242"/>
        <v>0</v>
      </c>
      <c r="J1030" s="48">
        <f t="shared" si="242"/>
        <v>0</v>
      </c>
      <c r="K1030" s="47">
        <f t="shared" si="242"/>
        <v>0</v>
      </c>
      <c r="L1030" s="47">
        <f t="shared" si="242"/>
        <v>4327506.26</v>
      </c>
      <c r="M1030" s="47">
        <f t="shared" si="242"/>
        <v>0</v>
      </c>
      <c r="N1030" s="47">
        <f t="shared" si="242"/>
        <v>2239224.15</v>
      </c>
      <c r="O1030" s="47">
        <f t="shared" si="242"/>
        <v>200000</v>
      </c>
      <c r="P1030" s="47">
        <f t="shared" si="242"/>
        <v>163827</v>
      </c>
      <c r="Q1030" s="47">
        <f t="shared" si="242"/>
        <v>0</v>
      </c>
      <c r="R1030" s="47">
        <f t="shared" si="242"/>
        <v>0</v>
      </c>
      <c r="S1030" s="47">
        <f t="shared" si="242"/>
        <v>0</v>
      </c>
      <c r="T1030" s="47">
        <f t="shared" si="242"/>
        <v>0</v>
      </c>
    </row>
    <row r="1031" spans="1:20" s="4" customFormat="1" ht="22.5" customHeight="1" x14ac:dyDescent="0.25">
      <c r="A1031" s="102" t="s">
        <v>419</v>
      </c>
      <c r="B1031" s="102"/>
      <c r="C1031" s="47">
        <f>SUM(C1032:C1033)</f>
        <v>3963420.09</v>
      </c>
      <c r="D1031" s="47">
        <f t="shared" ref="D1031:S1031" si="243">SUM(D1032:D1033)</f>
        <v>1700695.91</v>
      </c>
      <c r="E1031" s="47">
        <f t="shared" si="243"/>
        <v>0</v>
      </c>
      <c r="F1031" s="47">
        <f t="shared" si="243"/>
        <v>1334011.6499999999</v>
      </c>
      <c r="G1031" s="47">
        <f t="shared" si="243"/>
        <v>0</v>
      </c>
      <c r="H1031" s="47">
        <f t="shared" si="243"/>
        <v>366684.26</v>
      </c>
      <c r="I1031" s="47">
        <f t="shared" si="243"/>
        <v>0</v>
      </c>
      <c r="J1031" s="48">
        <f t="shared" si="243"/>
        <v>0</v>
      </c>
      <c r="K1031" s="47">
        <f t="shared" si="243"/>
        <v>0</v>
      </c>
      <c r="L1031" s="47">
        <f t="shared" si="243"/>
        <v>0</v>
      </c>
      <c r="M1031" s="47">
        <f t="shared" si="243"/>
        <v>0</v>
      </c>
      <c r="N1031" s="47">
        <f t="shared" si="243"/>
        <v>1898897.18</v>
      </c>
      <c r="O1031" s="47">
        <f t="shared" si="243"/>
        <v>200000</v>
      </c>
      <c r="P1031" s="47">
        <f t="shared" si="243"/>
        <v>163827</v>
      </c>
      <c r="Q1031" s="47">
        <f t="shared" si="243"/>
        <v>0</v>
      </c>
      <c r="R1031" s="47">
        <f t="shared" si="243"/>
        <v>0</v>
      </c>
      <c r="S1031" s="47">
        <f t="shared" si="243"/>
        <v>0</v>
      </c>
      <c r="T1031" s="47">
        <f>SUM(T1032:T1033)</f>
        <v>0</v>
      </c>
    </row>
    <row r="1032" spans="1:20" s="7" customFormat="1" ht="24" customHeight="1" x14ac:dyDescent="0.25">
      <c r="A1032" s="74">
        <v>1</v>
      </c>
      <c r="B1032" s="50" t="s">
        <v>774</v>
      </c>
      <c r="C1032" s="51">
        <f t="shared" si="225"/>
        <v>2262724.1799999997</v>
      </c>
      <c r="D1032" s="51">
        <f>SUM(E1032:I1032)</f>
        <v>0</v>
      </c>
      <c r="E1032" s="81">
        <v>0</v>
      </c>
      <c r="F1032" s="81">
        <v>0</v>
      </c>
      <c r="G1032" s="81">
        <v>0</v>
      </c>
      <c r="H1032" s="81">
        <v>0</v>
      </c>
      <c r="I1032" s="81">
        <v>0</v>
      </c>
      <c r="J1032" s="87">
        <v>0</v>
      </c>
      <c r="K1032" s="81">
        <v>0</v>
      </c>
      <c r="L1032" s="81">
        <v>0</v>
      </c>
      <c r="M1032" s="81">
        <v>0</v>
      </c>
      <c r="N1032" s="81">
        <v>1898897.18</v>
      </c>
      <c r="O1032" s="81">
        <v>200000</v>
      </c>
      <c r="P1032" s="81">
        <v>163827</v>
      </c>
      <c r="Q1032" s="81">
        <v>0</v>
      </c>
      <c r="R1032" s="81">
        <v>0</v>
      </c>
      <c r="S1032" s="81">
        <v>0</v>
      </c>
      <c r="T1032" s="81">
        <v>0</v>
      </c>
    </row>
    <row r="1033" spans="1:20" s="5" customFormat="1" ht="22.5" customHeight="1" x14ac:dyDescent="0.25">
      <c r="A1033" s="90">
        <v>2</v>
      </c>
      <c r="B1033" s="68" t="s">
        <v>655</v>
      </c>
      <c r="C1033" s="51">
        <f t="shared" si="225"/>
        <v>1700695.91</v>
      </c>
      <c r="D1033" s="69">
        <f t="shared" si="226"/>
        <v>1700695.91</v>
      </c>
      <c r="E1033" s="69">
        <v>0</v>
      </c>
      <c r="F1033" s="69">
        <v>1334011.6499999999</v>
      </c>
      <c r="G1033" s="69">
        <v>0</v>
      </c>
      <c r="H1033" s="69">
        <v>366684.26</v>
      </c>
      <c r="I1033" s="69">
        <v>0</v>
      </c>
      <c r="J1033" s="70">
        <v>0</v>
      </c>
      <c r="K1033" s="69">
        <v>0</v>
      </c>
      <c r="L1033" s="69">
        <v>0</v>
      </c>
      <c r="M1033" s="69">
        <v>0</v>
      </c>
      <c r="N1033" s="69">
        <v>0</v>
      </c>
      <c r="O1033" s="69">
        <v>0</v>
      </c>
      <c r="P1033" s="69">
        <v>0</v>
      </c>
      <c r="Q1033" s="69">
        <v>0</v>
      </c>
      <c r="R1033" s="69">
        <v>0</v>
      </c>
      <c r="S1033" s="69">
        <v>0</v>
      </c>
      <c r="T1033" s="69">
        <v>0</v>
      </c>
    </row>
    <row r="1034" spans="1:20" s="2" customFormat="1" ht="22.5" customHeight="1" x14ac:dyDescent="0.25">
      <c r="A1034" s="73" t="s">
        <v>425</v>
      </c>
      <c r="B1034" s="73"/>
      <c r="C1034" s="47">
        <f>C1035</f>
        <v>340326.97</v>
      </c>
      <c r="D1034" s="47">
        <f t="shared" ref="D1034:T1034" si="244">D1035</f>
        <v>0</v>
      </c>
      <c r="E1034" s="47">
        <f t="shared" si="244"/>
        <v>0</v>
      </c>
      <c r="F1034" s="47">
        <f t="shared" si="244"/>
        <v>0</v>
      </c>
      <c r="G1034" s="47">
        <f t="shared" si="244"/>
        <v>0</v>
      </c>
      <c r="H1034" s="47">
        <f t="shared" si="244"/>
        <v>0</v>
      </c>
      <c r="I1034" s="47">
        <f t="shared" si="244"/>
        <v>0</v>
      </c>
      <c r="J1034" s="48">
        <f t="shared" si="244"/>
        <v>0</v>
      </c>
      <c r="K1034" s="47">
        <f t="shared" si="244"/>
        <v>0</v>
      </c>
      <c r="L1034" s="47">
        <f t="shared" si="244"/>
        <v>0</v>
      </c>
      <c r="M1034" s="47">
        <f t="shared" si="244"/>
        <v>0</v>
      </c>
      <c r="N1034" s="47">
        <f t="shared" si="244"/>
        <v>340326.97</v>
      </c>
      <c r="O1034" s="47">
        <f t="shared" si="244"/>
        <v>0</v>
      </c>
      <c r="P1034" s="47">
        <f t="shared" si="244"/>
        <v>0</v>
      </c>
      <c r="Q1034" s="47">
        <f t="shared" si="244"/>
        <v>0</v>
      </c>
      <c r="R1034" s="47">
        <f t="shared" si="244"/>
        <v>0</v>
      </c>
      <c r="S1034" s="47">
        <f t="shared" si="244"/>
        <v>0</v>
      </c>
      <c r="T1034" s="47">
        <f t="shared" si="244"/>
        <v>0</v>
      </c>
    </row>
    <row r="1035" spans="1:20" ht="22.5" customHeight="1" x14ac:dyDescent="0.25">
      <c r="A1035" s="74">
        <v>1</v>
      </c>
      <c r="B1035" s="50" t="s">
        <v>776</v>
      </c>
      <c r="C1035" s="51">
        <f>D1035+K1035+L1035+M1035+N1035+O1035+P1035+Q1035+R1035+S1035+T1035</f>
        <v>340326.97</v>
      </c>
      <c r="D1035" s="51">
        <f>SUM(E1035:I1035)</f>
        <v>0</v>
      </c>
      <c r="E1035" s="51">
        <v>0</v>
      </c>
      <c r="F1035" s="51">
        <v>0</v>
      </c>
      <c r="G1035" s="51">
        <v>0</v>
      </c>
      <c r="H1035" s="51">
        <v>0</v>
      </c>
      <c r="I1035" s="51">
        <v>0</v>
      </c>
      <c r="J1035" s="52">
        <v>0</v>
      </c>
      <c r="K1035" s="51">
        <v>0</v>
      </c>
      <c r="L1035" s="51">
        <v>0</v>
      </c>
      <c r="M1035" s="51">
        <v>0</v>
      </c>
      <c r="N1035" s="51">
        <v>340326.97</v>
      </c>
      <c r="O1035" s="51">
        <v>0</v>
      </c>
      <c r="P1035" s="51">
        <v>0</v>
      </c>
      <c r="Q1035" s="51">
        <v>0</v>
      </c>
      <c r="R1035" s="51">
        <v>0</v>
      </c>
      <c r="S1035" s="51">
        <v>0</v>
      </c>
      <c r="T1035" s="51">
        <v>0</v>
      </c>
    </row>
    <row r="1036" spans="1:20" s="4" customFormat="1" ht="22.5" customHeight="1" x14ac:dyDescent="0.25">
      <c r="A1036" s="102" t="s">
        <v>431</v>
      </c>
      <c r="B1036" s="102"/>
      <c r="C1036" s="47">
        <f>SUM(C1037:C1038)</f>
        <v>4327506.26</v>
      </c>
      <c r="D1036" s="47">
        <f t="shared" ref="D1036:T1036" si="245">SUM(D1037:D1038)</f>
        <v>0</v>
      </c>
      <c r="E1036" s="47">
        <f t="shared" si="245"/>
        <v>0</v>
      </c>
      <c r="F1036" s="47">
        <f t="shared" si="245"/>
        <v>0</v>
      </c>
      <c r="G1036" s="47">
        <f t="shared" si="245"/>
        <v>0</v>
      </c>
      <c r="H1036" s="47">
        <f t="shared" si="245"/>
        <v>0</v>
      </c>
      <c r="I1036" s="47">
        <f t="shared" si="245"/>
        <v>0</v>
      </c>
      <c r="J1036" s="48">
        <f t="shared" si="245"/>
        <v>0</v>
      </c>
      <c r="K1036" s="47">
        <f t="shared" si="245"/>
        <v>0</v>
      </c>
      <c r="L1036" s="47">
        <f t="shared" si="245"/>
        <v>4327506.26</v>
      </c>
      <c r="M1036" s="47">
        <f t="shared" si="245"/>
        <v>0</v>
      </c>
      <c r="N1036" s="47">
        <f t="shared" si="245"/>
        <v>0</v>
      </c>
      <c r="O1036" s="47">
        <f t="shared" si="245"/>
        <v>0</v>
      </c>
      <c r="P1036" s="47">
        <f t="shared" si="245"/>
        <v>0</v>
      </c>
      <c r="Q1036" s="47">
        <f t="shared" si="245"/>
        <v>0</v>
      </c>
      <c r="R1036" s="47">
        <f t="shared" si="245"/>
        <v>0</v>
      </c>
      <c r="S1036" s="47">
        <f t="shared" si="245"/>
        <v>0</v>
      </c>
      <c r="T1036" s="47">
        <f t="shared" si="245"/>
        <v>0</v>
      </c>
    </row>
    <row r="1037" spans="1:20" s="5" customFormat="1" ht="22.5" customHeight="1" x14ac:dyDescent="0.25">
      <c r="A1037" s="90">
        <v>1</v>
      </c>
      <c r="B1037" s="68" t="s">
        <v>432</v>
      </c>
      <c r="C1037" s="51">
        <f t="shared" si="225"/>
        <v>1409175.86</v>
      </c>
      <c r="D1037" s="69">
        <f t="shared" si="226"/>
        <v>0</v>
      </c>
      <c r="E1037" s="69">
        <v>0</v>
      </c>
      <c r="F1037" s="69">
        <v>0</v>
      </c>
      <c r="G1037" s="69">
        <v>0</v>
      </c>
      <c r="H1037" s="69">
        <v>0</v>
      </c>
      <c r="I1037" s="69">
        <v>0</v>
      </c>
      <c r="J1037" s="70">
        <v>0</v>
      </c>
      <c r="K1037" s="69">
        <v>0</v>
      </c>
      <c r="L1037" s="69">
        <v>1409175.86</v>
      </c>
      <c r="M1037" s="69">
        <v>0</v>
      </c>
      <c r="N1037" s="69">
        <v>0</v>
      </c>
      <c r="O1037" s="69">
        <v>0</v>
      </c>
      <c r="P1037" s="69">
        <v>0</v>
      </c>
      <c r="Q1037" s="69">
        <v>0</v>
      </c>
      <c r="R1037" s="69">
        <v>0</v>
      </c>
      <c r="S1037" s="69">
        <v>0</v>
      </c>
      <c r="T1037" s="69">
        <v>0</v>
      </c>
    </row>
    <row r="1038" spans="1:20" s="5" customFormat="1" ht="22.5" customHeight="1" x14ac:dyDescent="0.25">
      <c r="A1038" s="90">
        <v>2</v>
      </c>
      <c r="B1038" s="68" t="s">
        <v>656</v>
      </c>
      <c r="C1038" s="51">
        <f t="shared" si="225"/>
        <v>2918330.4</v>
      </c>
      <c r="D1038" s="69">
        <f t="shared" si="226"/>
        <v>0</v>
      </c>
      <c r="E1038" s="69">
        <v>0</v>
      </c>
      <c r="F1038" s="69">
        <v>0</v>
      </c>
      <c r="G1038" s="69">
        <v>0</v>
      </c>
      <c r="H1038" s="69">
        <v>0</v>
      </c>
      <c r="I1038" s="69">
        <v>0</v>
      </c>
      <c r="J1038" s="70">
        <v>0</v>
      </c>
      <c r="K1038" s="69">
        <v>0</v>
      </c>
      <c r="L1038" s="69">
        <v>2918330.4</v>
      </c>
      <c r="M1038" s="69">
        <v>0</v>
      </c>
      <c r="N1038" s="69">
        <v>0</v>
      </c>
      <c r="O1038" s="69">
        <v>0</v>
      </c>
      <c r="P1038" s="69">
        <v>0</v>
      </c>
      <c r="Q1038" s="69">
        <v>0</v>
      </c>
      <c r="R1038" s="69">
        <v>0</v>
      </c>
      <c r="S1038" s="69">
        <v>0</v>
      </c>
      <c r="T1038" s="69">
        <v>0</v>
      </c>
    </row>
    <row r="1039" spans="1:20" s="4" customFormat="1" ht="22.5" customHeight="1" x14ac:dyDescent="0.25">
      <c r="A1039" s="102" t="s">
        <v>433</v>
      </c>
      <c r="B1039" s="102"/>
      <c r="C1039" s="47">
        <f>C1040+C1042</f>
        <v>10082845.35</v>
      </c>
      <c r="D1039" s="47">
        <f t="shared" ref="D1039:T1039" si="246">D1040+D1042</f>
        <v>5309926.9000000004</v>
      </c>
      <c r="E1039" s="47">
        <f t="shared" si="246"/>
        <v>0</v>
      </c>
      <c r="F1039" s="47">
        <f t="shared" si="246"/>
        <v>3037147.87</v>
      </c>
      <c r="G1039" s="47">
        <f t="shared" si="246"/>
        <v>751111.78</v>
      </c>
      <c r="H1039" s="47">
        <f t="shared" si="246"/>
        <v>777088.85000000009</v>
      </c>
      <c r="I1039" s="47">
        <f t="shared" si="246"/>
        <v>744578.4</v>
      </c>
      <c r="J1039" s="48">
        <f t="shared" si="246"/>
        <v>0</v>
      </c>
      <c r="K1039" s="47">
        <f t="shared" si="246"/>
        <v>0</v>
      </c>
      <c r="L1039" s="47">
        <f t="shared" si="246"/>
        <v>0</v>
      </c>
      <c r="M1039" s="47">
        <f t="shared" si="246"/>
        <v>0</v>
      </c>
      <c r="N1039" s="47">
        <f t="shared" si="246"/>
        <v>3665007.05</v>
      </c>
      <c r="O1039" s="47">
        <f t="shared" si="246"/>
        <v>0</v>
      </c>
      <c r="P1039" s="47">
        <f t="shared" si="246"/>
        <v>1107911.3999999999</v>
      </c>
      <c r="Q1039" s="47">
        <f t="shared" si="246"/>
        <v>0</v>
      </c>
      <c r="R1039" s="47">
        <f t="shared" si="246"/>
        <v>0</v>
      </c>
      <c r="S1039" s="47">
        <f t="shared" si="246"/>
        <v>0</v>
      </c>
      <c r="T1039" s="47">
        <f t="shared" si="246"/>
        <v>0</v>
      </c>
    </row>
    <row r="1040" spans="1:20" s="4" customFormat="1" ht="30" customHeight="1" x14ac:dyDescent="0.25">
      <c r="A1040" s="102" t="s">
        <v>657</v>
      </c>
      <c r="B1040" s="102"/>
      <c r="C1040" s="47">
        <f>C1041</f>
        <v>6617593.9500000002</v>
      </c>
      <c r="D1040" s="47">
        <f t="shared" ref="D1040:T1040" si="247">D1041</f>
        <v>2952586.9000000004</v>
      </c>
      <c r="E1040" s="47">
        <f t="shared" si="247"/>
        <v>0</v>
      </c>
      <c r="F1040" s="47">
        <f t="shared" si="247"/>
        <v>1726818.67</v>
      </c>
      <c r="G1040" s="47">
        <f t="shared" si="247"/>
        <v>751111.78</v>
      </c>
      <c r="H1040" s="47">
        <f t="shared" si="247"/>
        <v>474656.45</v>
      </c>
      <c r="I1040" s="47">
        <f t="shared" si="247"/>
        <v>0</v>
      </c>
      <c r="J1040" s="48">
        <f t="shared" si="247"/>
        <v>0</v>
      </c>
      <c r="K1040" s="47">
        <f t="shared" si="247"/>
        <v>0</v>
      </c>
      <c r="L1040" s="47">
        <f t="shared" si="247"/>
        <v>0</v>
      </c>
      <c r="M1040" s="47">
        <f t="shared" si="247"/>
        <v>0</v>
      </c>
      <c r="N1040" s="47">
        <f t="shared" si="247"/>
        <v>3665007.05</v>
      </c>
      <c r="O1040" s="47">
        <f t="shared" si="247"/>
        <v>0</v>
      </c>
      <c r="P1040" s="47">
        <f t="shared" si="247"/>
        <v>0</v>
      </c>
      <c r="Q1040" s="47">
        <f t="shared" si="247"/>
        <v>0</v>
      </c>
      <c r="R1040" s="47">
        <f t="shared" si="247"/>
        <v>0</v>
      </c>
      <c r="S1040" s="47">
        <f t="shared" si="247"/>
        <v>0</v>
      </c>
      <c r="T1040" s="47">
        <f t="shared" si="247"/>
        <v>0</v>
      </c>
    </row>
    <row r="1041" spans="1:20" s="5" customFormat="1" ht="22.5" customHeight="1" x14ac:dyDescent="0.25">
      <c r="A1041" s="90">
        <v>1</v>
      </c>
      <c r="B1041" s="68" t="s">
        <v>658</v>
      </c>
      <c r="C1041" s="51">
        <f t="shared" ref="C1041:C1066" si="248">D1041+K1041+L1041+M1041+N1041+O1041+P1041+Q1041+R1041+S1041+T1041</f>
        <v>6617593.9500000002</v>
      </c>
      <c r="D1041" s="69">
        <f t="shared" si="226"/>
        <v>2952586.9000000004</v>
      </c>
      <c r="E1041" s="69">
        <v>0</v>
      </c>
      <c r="F1041" s="69">
        <v>1726818.67</v>
      </c>
      <c r="G1041" s="69">
        <v>751111.78</v>
      </c>
      <c r="H1041" s="69">
        <v>474656.45</v>
      </c>
      <c r="I1041" s="69">
        <v>0</v>
      </c>
      <c r="J1041" s="70">
        <v>0</v>
      </c>
      <c r="K1041" s="69">
        <v>0</v>
      </c>
      <c r="L1041" s="69">
        <v>0</v>
      </c>
      <c r="M1041" s="69">
        <v>0</v>
      </c>
      <c r="N1041" s="69">
        <v>3665007.05</v>
      </c>
      <c r="O1041" s="69">
        <v>0</v>
      </c>
      <c r="P1041" s="69">
        <v>0</v>
      </c>
      <c r="Q1041" s="69">
        <v>0</v>
      </c>
      <c r="R1041" s="69">
        <v>0</v>
      </c>
      <c r="S1041" s="69">
        <v>0</v>
      </c>
      <c r="T1041" s="69">
        <v>0</v>
      </c>
    </row>
    <row r="1042" spans="1:20" s="10" customFormat="1" ht="22.5" customHeight="1" x14ac:dyDescent="0.25">
      <c r="A1042" s="102" t="s">
        <v>434</v>
      </c>
      <c r="B1042" s="102"/>
      <c r="C1042" s="47">
        <f>SUM(C1043:C1047)</f>
        <v>3465251.4</v>
      </c>
      <c r="D1042" s="47">
        <f t="shared" ref="D1042:T1042" si="249">SUM(D1043:D1047)</f>
        <v>2357340</v>
      </c>
      <c r="E1042" s="47">
        <f t="shared" si="249"/>
        <v>0</v>
      </c>
      <c r="F1042" s="47">
        <f t="shared" si="249"/>
        <v>1310329.2</v>
      </c>
      <c r="G1042" s="47">
        <f t="shared" si="249"/>
        <v>0</v>
      </c>
      <c r="H1042" s="47">
        <f t="shared" si="249"/>
        <v>302432.40000000002</v>
      </c>
      <c r="I1042" s="47">
        <f t="shared" si="249"/>
        <v>744578.4</v>
      </c>
      <c r="J1042" s="48">
        <f t="shared" si="249"/>
        <v>0</v>
      </c>
      <c r="K1042" s="47">
        <f t="shared" si="249"/>
        <v>0</v>
      </c>
      <c r="L1042" s="47">
        <f t="shared" si="249"/>
        <v>0</v>
      </c>
      <c r="M1042" s="47">
        <f t="shared" si="249"/>
        <v>0</v>
      </c>
      <c r="N1042" s="47">
        <f t="shared" si="249"/>
        <v>0</v>
      </c>
      <c r="O1042" s="47">
        <f t="shared" si="249"/>
        <v>0</v>
      </c>
      <c r="P1042" s="47">
        <f t="shared" si="249"/>
        <v>1107911.3999999999</v>
      </c>
      <c r="Q1042" s="47">
        <f t="shared" si="249"/>
        <v>0</v>
      </c>
      <c r="R1042" s="47">
        <f t="shared" si="249"/>
        <v>0</v>
      </c>
      <c r="S1042" s="47">
        <f t="shared" si="249"/>
        <v>0</v>
      </c>
      <c r="T1042" s="47">
        <f t="shared" si="249"/>
        <v>0</v>
      </c>
    </row>
    <row r="1043" spans="1:20" s="6" customFormat="1" ht="22.5" customHeight="1" x14ac:dyDescent="0.25">
      <c r="A1043" s="90">
        <v>1</v>
      </c>
      <c r="B1043" s="68" t="s">
        <v>1474</v>
      </c>
      <c r="C1043" s="51">
        <f t="shared" si="248"/>
        <v>369971.8</v>
      </c>
      <c r="D1043" s="69">
        <f t="shared" ref="D1043:D1047" si="250">SUM(E1043:I1043)</f>
        <v>0</v>
      </c>
      <c r="E1043" s="69">
        <v>0</v>
      </c>
      <c r="F1043" s="69">
        <v>0</v>
      </c>
      <c r="G1043" s="69">
        <v>0</v>
      </c>
      <c r="H1043" s="69">
        <v>0</v>
      </c>
      <c r="I1043" s="69">
        <v>0</v>
      </c>
      <c r="J1043" s="70">
        <v>0</v>
      </c>
      <c r="K1043" s="69">
        <v>0</v>
      </c>
      <c r="L1043" s="69">
        <v>0</v>
      </c>
      <c r="M1043" s="69">
        <v>0</v>
      </c>
      <c r="N1043" s="69">
        <v>0</v>
      </c>
      <c r="O1043" s="69">
        <v>0</v>
      </c>
      <c r="P1043" s="69">
        <v>369971.8</v>
      </c>
      <c r="Q1043" s="69">
        <v>0</v>
      </c>
      <c r="R1043" s="69">
        <v>0</v>
      </c>
      <c r="S1043" s="69">
        <v>0</v>
      </c>
      <c r="T1043" s="69">
        <v>0</v>
      </c>
    </row>
    <row r="1044" spans="1:20" s="21" customFormat="1" ht="22.5" customHeight="1" x14ac:dyDescent="0.25">
      <c r="A1044" s="74">
        <v>2</v>
      </c>
      <c r="B1044" s="50" t="s">
        <v>659</v>
      </c>
      <c r="C1044" s="51">
        <f t="shared" si="248"/>
        <v>1047010.8</v>
      </c>
      <c r="D1044" s="51">
        <f t="shared" ref="D1044" si="251">SUM(E1044:I1044)</f>
        <v>1047010.8</v>
      </c>
      <c r="E1044" s="51">
        <v>0</v>
      </c>
      <c r="F1044" s="51">
        <v>0</v>
      </c>
      <c r="G1044" s="51">
        <v>0</v>
      </c>
      <c r="H1044" s="51">
        <v>302432.40000000002</v>
      </c>
      <c r="I1044" s="51">
        <v>744578.4</v>
      </c>
      <c r="J1044" s="52">
        <v>0</v>
      </c>
      <c r="K1044" s="51">
        <v>0</v>
      </c>
      <c r="L1044" s="51">
        <v>0</v>
      </c>
      <c r="M1044" s="51">
        <v>0</v>
      </c>
      <c r="N1044" s="51">
        <v>0</v>
      </c>
      <c r="O1044" s="51">
        <v>0</v>
      </c>
      <c r="P1044" s="51">
        <v>0</v>
      </c>
      <c r="Q1044" s="51">
        <v>0</v>
      </c>
      <c r="R1044" s="51">
        <v>0</v>
      </c>
      <c r="S1044" s="51">
        <v>0</v>
      </c>
      <c r="T1044" s="51">
        <v>0</v>
      </c>
    </row>
    <row r="1045" spans="1:20" s="6" customFormat="1" ht="22.5" customHeight="1" x14ac:dyDescent="0.25">
      <c r="A1045" s="90">
        <v>3</v>
      </c>
      <c r="B1045" s="68" t="s">
        <v>1475</v>
      </c>
      <c r="C1045" s="51">
        <f t="shared" si="248"/>
        <v>214194.2</v>
      </c>
      <c r="D1045" s="69">
        <f t="shared" si="250"/>
        <v>0</v>
      </c>
      <c r="E1045" s="69">
        <v>0</v>
      </c>
      <c r="F1045" s="69">
        <v>0</v>
      </c>
      <c r="G1045" s="69">
        <v>0</v>
      </c>
      <c r="H1045" s="69">
        <v>0</v>
      </c>
      <c r="I1045" s="69">
        <v>0</v>
      </c>
      <c r="J1045" s="70">
        <v>0</v>
      </c>
      <c r="K1045" s="69">
        <v>0</v>
      </c>
      <c r="L1045" s="69">
        <v>0</v>
      </c>
      <c r="M1045" s="69">
        <v>0</v>
      </c>
      <c r="N1045" s="69">
        <v>0</v>
      </c>
      <c r="O1045" s="69">
        <v>0</v>
      </c>
      <c r="P1045" s="69">
        <v>214194.2</v>
      </c>
      <c r="Q1045" s="69">
        <v>0</v>
      </c>
      <c r="R1045" s="69">
        <v>0</v>
      </c>
      <c r="S1045" s="69">
        <v>0</v>
      </c>
      <c r="T1045" s="69">
        <v>0</v>
      </c>
    </row>
    <row r="1046" spans="1:20" s="21" customFormat="1" ht="22.5" customHeight="1" x14ac:dyDescent="0.25">
      <c r="A1046" s="90">
        <v>4</v>
      </c>
      <c r="B1046" s="50" t="s">
        <v>435</v>
      </c>
      <c r="C1046" s="51">
        <f t="shared" ref="C1046" si="252">D1046+K1046+L1046+M1046+N1046+O1046+P1046+Q1046+R1046+S1046+T1046</f>
        <v>1310329.2</v>
      </c>
      <c r="D1046" s="51">
        <f t="shared" ref="D1046" si="253">SUM(E1046:I1046)</f>
        <v>1310329.2</v>
      </c>
      <c r="E1046" s="51">
        <v>0</v>
      </c>
      <c r="F1046" s="51">
        <v>1310329.2</v>
      </c>
      <c r="G1046" s="51">
        <v>0</v>
      </c>
      <c r="H1046" s="51">
        <v>0</v>
      </c>
      <c r="I1046" s="51">
        <v>0</v>
      </c>
      <c r="J1046" s="52">
        <v>0</v>
      </c>
      <c r="K1046" s="51">
        <v>0</v>
      </c>
      <c r="L1046" s="51">
        <v>0</v>
      </c>
      <c r="M1046" s="51">
        <v>0</v>
      </c>
      <c r="N1046" s="51">
        <v>0</v>
      </c>
      <c r="O1046" s="51">
        <v>0</v>
      </c>
      <c r="P1046" s="51">
        <v>0</v>
      </c>
      <c r="Q1046" s="51">
        <v>0</v>
      </c>
      <c r="R1046" s="51">
        <v>0</v>
      </c>
      <c r="S1046" s="51">
        <v>0</v>
      </c>
      <c r="T1046" s="51">
        <v>0</v>
      </c>
    </row>
    <row r="1047" spans="1:20" s="6" customFormat="1" ht="22.5" customHeight="1" x14ac:dyDescent="0.25">
      <c r="A1047" s="74">
        <v>5</v>
      </c>
      <c r="B1047" s="68" t="s">
        <v>1476</v>
      </c>
      <c r="C1047" s="51">
        <f t="shared" si="248"/>
        <v>523745.4</v>
      </c>
      <c r="D1047" s="69">
        <f t="shared" si="250"/>
        <v>0</v>
      </c>
      <c r="E1047" s="69">
        <v>0</v>
      </c>
      <c r="F1047" s="69">
        <v>0</v>
      </c>
      <c r="G1047" s="69">
        <v>0</v>
      </c>
      <c r="H1047" s="69">
        <v>0</v>
      </c>
      <c r="I1047" s="69">
        <v>0</v>
      </c>
      <c r="J1047" s="70">
        <v>0</v>
      </c>
      <c r="K1047" s="69">
        <v>0</v>
      </c>
      <c r="L1047" s="69">
        <v>0</v>
      </c>
      <c r="M1047" s="69">
        <v>0</v>
      </c>
      <c r="N1047" s="69">
        <v>0</v>
      </c>
      <c r="O1047" s="69">
        <v>0</v>
      </c>
      <c r="P1047" s="69">
        <v>523745.4</v>
      </c>
      <c r="Q1047" s="69">
        <v>0</v>
      </c>
      <c r="R1047" s="69">
        <v>0</v>
      </c>
      <c r="S1047" s="69">
        <v>0</v>
      </c>
      <c r="T1047" s="69">
        <v>0</v>
      </c>
    </row>
    <row r="1048" spans="1:20" s="4" customFormat="1" ht="22.5" customHeight="1" x14ac:dyDescent="0.25">
      <c r="A1048" s="102" t="s">
        <v>437</v>
      </c>
      <c r="B1048" s="102"/>
      <c r="C1048" s="47">
        <f>C1049+C1052+C1054+C1056</f>
        <v>15142950.917000003</v>
      </c>
      <c r="D1048" s="47">
        <f t="shared" ref="D1048:T1048" si="254">D1049+D1052+D1054+D1056</f>
        <v>13051045.154000001</v>
      </c>
      <c r="E1048" s="47">
        <f t="shared" si="254"/>
        <v>1857761.4</v>
      </c>
      <c r="F1048" s="47">
        <f t="shared" si="254"/>
        <v>6199842.9000000004</v>
      </c>
      <c r="G1048" s="47">
        <f t="shared" si="254"/>
        <v>1528021.5460000001</v>
      </c>
      <c r="H1048" s="47">
        <f t="shared" si="254"/>
        <v>1594065.325</v>
      </c>
      <c r="I1048" s="47">
        <f t="shared" si="254"/>
        <v>1871353.9830000002</v>
      </c>
      <c r="J1048" s="48">
        <f t="shared" si="254"/>
        <v>0</v>
      </c>
      <c r="K1048" s="47">
        <f t="shared" si="254"/>
        <v>0</v>
      </c>
      <c r="L1048" s="47">
        <f t="shared" si="254"/>
        <v>0</v>
      </c>
      <c r="M1048" s="47">
        <f t="shared" si="254"/>
        <v>0</v>
      </c>
      <c r="N1048" s="47">
        <f t="shared" si="254"/>
        <v>1261550</v>
      </c>
      <c r="O1048" s="47">
        <f t="shared" si="254"/>
        <v>0</v>
      </c>
      <c r="P1048" s="47">
        <f t="shared" si="254"/>
        <v>830355.76300000004</v>
      </c>
      <c r="Q1048" s="47">
        <f t="shared" si="254"/>
        <v>0</v>
      </c>
      <c r="R1048" s="47">
        <f t="shared" si="254"/>
        <v>0</v>
      </c>
      <c r="S1048" s="47">
        <f t="shared" si="254"/>
        <v>0</v>
      </c>
      <c r="T1048" s="47">
        <f t="shared" si="254"/>
        <v>0</v>
      </c>
    </row>
    <row r="1049" spans="1:20" s="4" customFormat="1" ht="22.5" customHeight="1" x14ac:dyDescent="0.25">
      <c r="A1049" s="102" t="s">
        <v>438</v>
      </c>
      <c r="B1049" s="102"/>
      <c r="C1049" s="47">
        <f>SUM(C1050:C1051)</f>
        <v>13244986.217000004</v>
      </c>
      <c r="D1049" s="47">
        <f t="shared" ref="D1049:T1049" si="255">SUM(D1050:D1051)</f>
        <v>12479994.254000003</v>
      </c>
      <c r="E1049" s="47">
        <f t="shared" si="255"/>
        <v>1857761.4</v>
      </c>
      <c r="F1049" s="47">
        <f t="shared" si="255"/>
        <v>6199842.9000000004</v>
      </c>
      <c r="G1049" s="47">
        <f t="shared" si="255"/>
        <v>1528021.5460000001</v>
      </c>
      <c r="H1049" s="47">
        <f t="shared" si="255"/>
        <v>1220280.0249999999</v>
      </c>
      <c r="I1049" s="47">
        <f t="shared" si="255"/>
        <v>1674088.3830000001</v>
      </c>
      <c r="J1049" s="48">
        <f t="shared" si="255"/>
        <v>0</v>
      </c>
      <c r="K1049" s="47">
        <f t="shared" si="255"/>
        <v>0</v>
      </c>
      <c r="L1049" s="47">
        <f t="shared" si="255"/>
        <v>0</v>
      </c>
      <c r="M1049" s="47">
        <f t="shared" si="255"/>
        <v>0</v>
      </c>
      <c r="N1049" s="47">
        <f t="shared" si="255"/>
        <v>0</v>
      </c>
      <c r="O1049" s="47">
        <f t="shared" si="255"/>
        <v>0</v>
      </c>
      <c r="P1049" s="47">
        <f t="shared" si="255"/>
        <v>764991.96299999999</v>
      </c>
      <c r="Q1049" s="47">
        <f t="shared" si="255"/>
        <v>0</v>
      </c>
      <c r="R1049" s="47">
        <f t="shared" si="255"/>
        <v>0</v>
      </c>
      <c r="S1049" s="47">
        <f t="shared" si="255"/>
        <v>0</v>
      </c>
      <c r="T1049" s="47">
        <f t="shared" si="255"/>
        <v>0</v>
      </c>
    </row>
    <row r="1050" spans="1:20" s="5" customFormat="1" ht="22.5" customHeight="1" x14ac:dyDescent="0.25">
      <c r="A1050" s="90">
        <v>1</v>
      </c>
      <c r="B1050" s="68" t="s">
        <v>1477</v>
      </c>
      <c r="C1050" s="51">
        <f t="shared" si="248"/>
        <v>10007781.133000003</v>
      </c>
      <c r="D1050" s="69">
        <f t="shared" si="226"/>
        <v>9523458.1300000027</v>
      </c>
      <c r="E1050" s="69">
        <v>1857761.4</v>
      </c>
      <c r="F1050" s="69">
        <v>4416661.4000000004</v>
      </c>
      <c r="G1050" s="69">
        <v>1528021.5460000001</v>
      </c>
      <c r="H1050" s="69">
        <v>730130.93700000003</v>
      </c>
      <c r="I1050" s="69">
        <v>990882.84700000007</v>
      </c>
      <c r="J1050" s="70">
        <v>0</v>
      </c>
      <c r="K1050" s="69">
        <v>0</v>
      </c>
      <c r="L1050" s="69">
        <v>0</v>
      </c>
      <c r="M1050" s="69">
        <v>0</v>
      </c>
      <c r="N1050" s="69">
        <v>0</v>
      </c>
      <c r="O1050" s="69">
        <v>0</v>
      </c>
      <c r="P1050" s="69">
        <v>484323.00300000003</v>
      </c>
      <c r="Q1050" s="69">
        <v>0</v>
      </c>
      <c r="R1050" s="69">
        <v>0</v>
      </c>
      <c r="S1050" s="69">
        <v>0</v>
      </c>
      <c r="T1050" s="69">
        <v>0</v>
      </c>
    </row>
    <row r="1051" spans="1:20" s="5" customFormat="1" ht="22.5" customHeight="1" x14ac:dyDescent="0.25">
      <c r="A1051" s="90">
        <v>2</v>
      </c>
      <c r="B1051" s="68" t="s">
        <v>1478</v>
      </c>
      <c r="C1051" s="51">
        <f t="shared" si="248"/>
        <v>3237205.0839999998</v>
      </c>
      <c r="D1051" s="69">
        <f t="shared" si="226"/>
        <v>2956536.1239999998</v>
      </c>
      <c r="E1051" s="69">
        <v>0</v>
      </c>
      <c r="F1051" s="69">
        <v>1783181.5</v>
      </c>
      <c r="G1051" s="69">
        <v>0</v>
      </c>
      <c r="H1051" s="69">
        <v>490149.08799999999</v>
      </c>
      <c r="I1051" s="69">
        <v>683205.53600000008</v>
      </c>
      <c r="J1051" s="70">
        <v>0</v>
      </c>
      <c r="K1051" s="69">
        <v>0</v>
      </c>
      <c r="L1051" s="69">
        <v>0</v>
      </c>
      <c r="M1051" s="69">
        <v>0</v>
      </c>
      <c r="N1051" s="69">
        <v>0</v>
      </c>
      <c r="O1051" s="69">
        <v>0</v>
      </c>
      <c r="P1051" s="69">
        <v>280668.96000000002</v>
      </c>
      <c r="Q1051" s="69">
        <v>0</v>
      </c>
      <c r="R1051" s="69">
        <v>0</v>
      </c>
      <c r="S1051" s="69">
        <v>0</v>
      </c>
      <c r="T1051" s="69">
        <v>0</v>
      </c>
    </row>
    <row r="1052" spans="1:20" s="14" customFormat="1" ht="22.5" customHeight="1" x14ac:dyDescent="0.25">
      <c r="A1052" s="73" t="s">
        <v>665</v>
      </c>
      <c r="B1052" s="73"/>
      <c r="C1052" s="47">
        <f>C1053</f>
        <v>1261550</v>
      </c>
      <c r="D1052" s="47">
        <f t="shared" ref="D1052:T1052" si="256">D1053</f>
        <v>0</v>
      </c>
      <c r="E1052" s="47">
        <f t="shared" si="256"/>
        <v>0</v>
      </c>
      <c r="F1052" s="47">
        <f t="shared" si="256"/>
        <v>0</v>
      </c>
      <c r="G1052" s="47">
        <f t="shared" si="256"/>
        <v>0</v>
      </c>
      <c r="H1052" s="47">
        <f t="shared" si="256"/>
        <v>0</v>
      </c>
      <c r="I1052" s="47">
        <f t="shared" si="256"/>
        <v>0</v>
      </c>
      <c r="J1052" s="48">
        <f t="shared" si="256"/>
        <v>0</v>
      </c>
      <c r="K1052" s="47">
        <f t="shared" si="256"/>
        <v>0</v>
      </c>
      <c r="L1052" s="47">
        <f t="shared" si="256"/>
        <v>0</v>
      </c>
      <c r="M1052" s="47">
        <f t="shared" si="256"/>
        <v>0</v>
      </c>
      <c r="N1052" s="47">
        <f t="shared" si="256"/>
        <v>1261550</v>
      </c>
      <c r="O1052" s="47">
        <f t="shared" si="256"/>
        <v>0</v>
      </c>
      <c r="P1052" s="47">
        <f t="shared" si="256"/>
        <v>0</v>
      </c>
      <c r="Q1052" s="47">
        <f t="shared" si="256"/>
        <v>0</v>
      </c>
      <c r="R1052" s="47">
        <f t="shared" si="256"/>
        <v>0</v>
      </c>
      <c r="S1052" s="47">
        <f t="shared" si="256"/>
        <v>0</v>
      </c>
      <c r="T1052" s="47">
        <f t="shared" si="256"/>
        <v>0</v>
      </c>
    </row>
    <row r="1053" spans="1:20" s="7" customFormat="1" ht="22.5" customHeight="1" x14ac:dyDescent="0.25">
      <c r="A1053" s="74">
        <v>1</v>
      </c>
      <c r="B1053" s="50" t="s">
        <v>666</v>
      </c>
      <c r="C1053" s="51">
        <f t="shared" si="248"/>
        <v>1261550</v>
      </c>
      <c r="D1053" s="51">
        <f>SUM(E1053:I1053)</f>
        <v>0</v>
      </c>
      <c r="E1053" s="51">
        <v>0</v>
      </c>
      <c r="F1053" s="51">
        <v>0</v>
      </c>
      <c r="G1053" s="51">
        <v>0</v>
      </c>
      <c r="H1053" s="51">
        <v>0</v>
      </c>
      <c r="I1053" s="51">
        <v>0</v>
      </c>
      <c r="J1053" s="52">
        <v>0</v>
      </c>
      <c r="K1053" s="51">
        <v>0</v>
      </c>
      <c r="L1053" s="51">
        <v>0</v>
      </c>
      <c r="M1053" s="51">
        <v>0</v>
      </c>
      <c r="N1053" s="51">
        <v>1261550</v>
      </c>
      <c r="O1053" s="51">
        <v>0</v>
      </c>
      <c r="P1053" s="51">
        <v>0</v>
      </c>
      <c r="Q1053" s="51">
        <v>0</v>
      </c>
      <c r="R1053" s="51">
        <v>0</v>
      </c>
      <c r="S1053" s="51">
        <v>0</v>
      </c>
      <c r="T1053" s="51">
        <v>0</v>
      </c>
    </row>
    <row r="1054" spans="1:20" s="14" customFormat="1" ht="22.5" customHeight="1" x14ac:dyDescent="0.25">
      <c r="A1054" s="73" t="s">
        <v>783</v>
      </c>
      <c r="B1054" s="73"/>
      <c r="C1054" s="47">
        <f>C1055</f>
        <v>363023.5</v>
      </c>
      <c r="D1054" s="47">
        <f t="shared" ref="D1054:T1054" si="257">D1055</f>
        <v>297659.7</v>
      </c>
      <c r="E1054" s="47">
        <f t="shared" si="257"/>
        <v>0</v>
      </c>
      <c r="F1054" s="47">
        <f t="shared" si="257"/>
        <v>0</v>
      </c>
      <c r="G1054" s="47">
        <f t="shared" si="257"/>
        <v>0</v>
      </c>
      <c r="H1054" s="47">
        <f t="shared" si="257"/>
        <v>100394.1</v>
      </c>
      <c r="I1054" s="47">
        <f t="shared" si="257"/>
        <v>197265.6</v>
      </c>
      <c r="J1054" s="48">
        <f t="shared" si="257"/>
        <v>0</v>
      </c>
      <c r="K1054" s="47">
        <f t="shared" si="257"/>
        <v>0</v>
      </c>
      <c r="L1054" s="47">
        <f t="shared" si="257"/>
        <v>0</v>
      </c>
      <c r="M1054" s="47">
        <f t="shared" si="257"/>
        <v>0</v>
      </c>
      <c r="N1054" s="47">
        <f t="shared" si="257"/>
        <v>0</v>
      </c>
      <c r="O1054" s="47">
        <f t="shared" si="257"/>
        <v>0</v>
      </c>
      <c r="P1054" s="47">
        <f t="shared" si="257"/>
        <v>65363.8</v>
      </c>
      <c r="Q1054" s="47">
        <f t="shared" si="257"/>
        <v>0</v>
      </c>
      <c r="R1054" s="47">
        <f t="shared" si="257"/>
        <v>0</v>
      </c>
      <c r="S1054" s="47">
        <f t="shared" si="257"/>
        <v>0</v>
      </c>
      <c r="T1054" s="47">
        <f t="shared" si="257"/>
        <v>0</v>
      </c>
    </row>
    <row r="1055" spans="1:20" s="7" customFormat="1" ht="22.5" customHeight="1" x14ac:dyDescent="0.25">
      <c r="A1055" s="74">
        <v>1</v>
      </c>
      <c r="B1055" s="50" t="s">
        <v>1479</v>
      </c>
      <c r="C1055" s="51">
        <f t="shared" si="248"/>
        <v>363023.5</v>
      </c>
      <c r="D1055" s="51">
        <f>SUM(E1055:I1055)</f>
        <v>297659.7</v>
      </c>
      <c r="E1055" s="51">
        <v>0</v>
      </c>
      <c r="F1055" s="51">
        <v>0</v>
      </c>
      <c r="G1055" s="51">
        <v>0</v>
      </c>
      <c r="H1055" s="51">
        <v>100394.1</v>
      </c>
      <c r="I1055" s="51">
        <v>197265.6</v>
      </c>
      <c r="J1055" s="52">
        <v>0</v>
      </c>
      <c r="K1055" s="51">
        <v>0</v>
      </c>
      <c r="L1055" s="51">
        <v>0</v>
      </c>
      <c r="M1055" s="51">
        <v>0</v>
      </c>
      <c r="N1055" s="51">
        <v>0</v>
      </c>
      <c r="O1055" s="51">
        <v>0</v>
      </c>
      <c r="P1055" s="51">
        <v>65363.8</v>
      </c>
      <c r="Q1055" s="51">
        <v>0</v>
      </c>
      <c r="R1055" s="51">
        <v>0</v>
      </c>
      <c r="S1055" s="51">
        <v>0</v>
      </c>
      <c r="T1055" s="51">
        <v>0</v>
      </c>
    </row>
    <row r="1056" spans="1:20" s="14" customFormat="1" ht="22.5" customHeight="1" x14ac:dyDescent="0.25">
      <c r="A1056" s="73" t="s">
        <v>667</v>
      </c>
      <c r="B1056" s="73"/>
      <c r="C1056" s="47">
        <f>C1057</f>
        <v>273391.2</v>
      </c>
      <c r="D1056" s="47">
        <f t="shared" ref="D1056:T1056" si="258">D1057</f>
        <v>273391.2</v>
      </c>
      <c r="E1056" s="47">
        <f t="shared" si="258"/>
        <v>0</v>
      </c>
      <c r="F1056" s="47">
        <f t="shared" si="258"/>
        <v>0</v>
      </c>
      <c r="G1056" s="47">
        <f t="shared" si="258"/>
        <v>0</v>
      </c>
      <c r="H1056" s="47">
        <f t="shared" si="258"/>
        <v>273391.2</v>
      </c>
      <c r="I1056" s="47">
        <f t="shared" si="258"/>
        <v>0</v>
      </c>
      <c r="J1056" s="48">
        <f t="shared" si="258"/>
        <v>0</v>
      </c>
      <c r="K1056" s="47">
        <f t="shared" si="258"/>
        <v>0</v>
      </c>
      <c r="L1056" s="47">
        <f t="shared" si="258"/>
        <v>0</v>
      </c>
      <c r="M1056" s="47">
        <f t="shared" si="258"/>
        <v>0</v>
      </c>
      <c r="N1056" s="47">
        <f t="shared" si="258"/>
        <v>0</v>
      </c>
      <c r="O1056" s="47">
        <f t="shared" si="258"/>
        <v>0</v>
      </c>
      <c r="P1056" s="47">
        <f t="shared" si="258"/>
        <v>0</v>
      </c>
      <c r="Q1056" s="47">
        <f t="shared" si="258"/>
        <v>0</v>
      </c>
      <c r="R1056" s="47">
        <f t="shared" si="258"/>
        <v>0</v>
      </c>
      <c r="S1056" s="47">
        <f t="shared" si="258"/>
        <v>0</v>
      </c>
      <c r="T1056" s="47">
        <f t="shared" si="258"/>
        <v>0</v>
      </c>
    </row>
    <row r="1057" spans="1:20" s="7" customFormat="1" ht="22.5" customHeight="1" x14ac:dyDescent="0.25">
      <c r="A1057" s="74">
        <v>1</v>
      </c>
      <c r="B1057" s="50" t="s">
        <v>668</v>
      </c>
      <c r="C1057" s="51">
        <f t="shared" si="248"/>
        <v>273391.2</v>
      </c>
      <c r="D1057" s="51">
        <f>SUM(E1057:I1057)</f>
        <v>273391.2</v>
      </c>
      <c r="E1057" s="51">
        <v>0</v>
      </c>
      <c r="F1057" s="51">
        <v>0</v>
      </c>
      <c r="G1057" s="51">
        <v>0</v>
      </c>
      <c r="H1057" s="51">
        <v>273391.2</v>
      </c>
      <c r="I1057" s="51">
        <v>0</v>
      </c>
      <c r="J1057" s="52">
        <v>0</v>
      </c>
      <c r="K1057" s="51">
        <v>0</v>
      </c>
      <c r="L1057" s="51">
        <v>0</v>
      </c>
      <c r="M1057" s="51">
        <v>0</v>
      </c>
      <c r="N1057" s="51">
        <v>0</v>
      </c>
      <c r="O1057" s="51">
        <v>0</v>
      </c>
      <c r="P1057" s="51">
        <v>0</v>
      </c>
      <c r="Q1057" s="51">
        <v>0</v>
      </c>
      <c r="R1057" s="51">
        <v>0</v>
      </c>
      <c r="S1057" s="51">
        <v>0</v>
      </c>
      <c r="T1057" s="51">
        <v>0</v>
      </c>
    </row>
    <row r="1058" spans="1:20" s="4" customFormat="1" ht="22.5" customHeight="1" x14ac:dyDescent="0.25">
      <c r="A1058" s="102" t="s">
        <v>452</v>
      </c>
      <c r="B1058" s="102"/>
      <c r="C1058" s="47">
        <f>C1059+C1063</f>
        <v>16381904.368999999</v>
      </c>
      <c r="D1058" s="47">
        <f t="shared" ref="D1058:T1058" si="259">D1059+D1063</f>
        <v>10220128.293</v>
      </c>
      <c r="E1058" s="47">
        <f t="shared" si="259"/>
        <v>730285.46900000004</v>
      </c>
      <c r="F1058" s="47">
        <f t="shared" si="259"/>
        <v>5124301.5719999997</v>
      </c>
      <c r="G1058" s="47">
        <f t="shared" si="259"/>
        <v>2314159.8199999998</v>
      </c>
      <c r="H1058" s="47">
        <f t="shared" si="259"/>
        <v>875074.03399999999</v>
      </c>
      <c r="I1058" s="47">
        <f t="shared" si="259"/>
        <v>1176307.398</v>
      </c>
      <c r="J1058" s="48">
        <f t="shared" si="259"/>
        <v>0</v>
      </c>
      <c r="K1058" s="47">
        <f t="shared" si="259"/>
        <v>0</v>
      </c>
      <c r="L1058" s="47">
        <f t="shared" si="259"/>
        <v>5539643.6459999997</v>
      </c>
      <c r="M1058" s="47">
        <f t="shared" si="259"/>
        <v>0</v>
      </c>
      <c r="N1058" s="47">
        <f t="shared" si="259"/>
        <v>0</v>
      </c>
      <c r="O1058" s="47">
        <f t="shared" si="259"/>
        <v>200000</v>
      </c>
      <c r="P1058" s="47">
        <f t="shared" si="259"/>
        <v>422132.43</v>
      </c>
      <c r="Q1058" s="47">
        <f t="shared" si="259"/>
        <v>0</v>
      </c>
      <c r="R1058" s="47">
        <f t="shared" si="259"/>
        <v>0</v>
      </c>
      <c r="S1058" s="47">
        <f t="shared" si="259"/>
        <v>0</v>
      </c>
      <c r="T1058" s="47">
        <f t="shared" si="259"/>
        <v>0</v>
      </c>
    </row>
    <row r="1059" spans="1:20" s="4" customFormat="1" ht="22.5" customHeight="1" x14ac:dyDescent="0.25">
      <c r="A1059" s="102" t="s">
        <v>453</v>
      </c>
      <c r="B1059" s="102"/>
      <c r="C1059" s="47">
        <f>SUM(C1060:C1062)</f>
        <v>10642260.722999999</v>
      </c>
      <c r="D1059" s="47">
        <f t="shared" ref="D1059:T1059" si="260">SUM(D1060:D1062)</f>
        <v>10220128.293</v>
      </c>
      <c r="E1059" s="47">
        <f t="shared" si="260"/>
        <v>730285.46900000004</v>
      </c>
      <c r="F1059" s="47">
        <f t="shared" si="260"/>
        <v>5124301.5719999997</v>
      </c>
      <c r="G1059" s="47">
        <f t="shared" si="260"/>
        <v>2314159.8199999998</v>
      </c>
      <c r="H1059" s="47">
        <f t="shared" si="260"/>
        <v>875074.03399999999</v>
      </c>
      <c r="I1059" s="47">
        <f t="shared" si="260"/>
        <v>1176307.398</v>
      </c>
      <c r="J1059" s="48">
        <f t="shared" si="260"/>
        <v>0</v>
      </c>
      <c r="K1059" s="47">
        <f t="shared" si="260"/>
        <v>0</v>
      </c>
      <c r="L1059" s="47">
        <f t="shared" si="260"/>
        <v>0</v>
      </c>
      <c r="M1059" s="47">
        <f t="shared" si="260"/>
        <v>0</v>
      </c>
      <c r="N1059" s="47">
        <f t="shared" si="260"/>
        <v>0</v>
      </c>
      <c r="O1059" s="47">
        <f t="shared" si="260"/>
        <v>0</v>
      </c>
      <c r="P1059" s="47">
        <f t="shared" si="260"/>
        <v>422132.43</v>
      </c>
      <c r="Q1059" s="47">
        <f t="shared" si="260"/>
        <v>0</v>
      </c>
      <c r="R1059" s="47">
        <f t="shared" si="260"/>
        <v>0</v>
      </c>
      <c r="S1059" s="47">
        <f t="shared" si="260"/>
        <v>0</v>
      </c>
      <c r="T1059" s="47">
        <f t="shared" si="260"/>
        <v>0</v>
      </c>
    </row>
    <row r="1060" spans="1:20" s="5" customFormat="1" ht="22.5" customHeight="1" x14ac:dyDescent="0.25">
      <c r="A1060" s="90">
        <v>1</v>
      </c>
      <c r="B1060" s="68" t="s">
        <v>1480</v>
      </c>
      <c r="C1060" s="51">
        <f t="shared" si="248"/>
        <v>5677022.8300000001</v>
      </c>
      <c r="D1060" s="69">
        <f t="shared" ref="D1060:D1062" si="261">SUM(E1060:I1060)</f>
        <v>5254890.4000000004</v>
      </c>
      <c r="E1060" s="69">
        <v>0</v>
      </c>
      <c r="F1060" s="69">
        <v>3100894</v>
      </c>
      <c r="G1060" s="69">
        <v>1434041.2</v>
      </c>
      <c r="H1060" s="69">
        <v>318893.2</v>
      </c>
      <c r="I1060" s="69">
        <v>401062</v>
      </c>
      <c r="J1060" s="70">
        <v>0</v>
      </c>
      <c r="K1060" s="69">
        <v>0</v>
      </c>
      <c r="L1060" s="69">
        <v>0</v>
      </c>
      <c r="M1060" s="69">
        <v>0</v>
      </c>
      <c r="N1060" s="69">
        <v>0</v>
      </c>
      <c r="O1060" s="69">
        <v>0</v>
      </c>
      <c r="P1060" s="69">
        <v>422132.43</v>
      </c>
      <c r="Q1060" s="69">
        <v>0</v>
      </c>
      <c r="R1060" s="69">
        <v>0</v>
      </c>
      <c r="S1060" s="69">
        <v>0</v>
      </c>
      <c r="T1060" s="69">
        <v>0</v>
      </c>
    </row>
    <row r="1061" spans="1:20" s="5" customFormat="1" ht="21" customHeight="1" x14ac:dyDescent="0.25">
      <c r="A1061" s="90">
        <v>2</v>
      </c>
      <c r="B1061" s="68" t="s">
        <v>786</v>
      </c>
      <c r="C1061" s="51">
        <f t="shared" si="248"/>
        <v>2258147.0449999999</v>
      </c>
      <c r="D1061" s="69">
        <f t="shared" si="261"/>
        <v>2258147.0449999999</v>
      </c>
      <c r="E1061" s="69">
        <v>332127.48500000004</v>
      </c>
      <c r="F1061" s="69">
        <v>920228.17999999993</v>
      </c>
      <c r="G1061" s="69">
        <v>400270.3</v>
      </c>
      <c r="H1061" s="69">
        <v>252946.21</v>
      </c>
      <c r="I1061" s="69">
        <v>352574.87</v>
      </c>
      <c r="J1061" s="70">
        <v>0</v>
      </c>
      <c r="K1061" s="69">
        <v>0</v>
      </c>
      <c r="L1061" s="69">
        <v>0</v>
      </c>
      <c r="M1061" s="69">
        <v>0</v>
      </c>
      <c r="N1061" s="69">
        <v>0</v>
      </c>
      <c r="O1061" s="69">
        <v>0</v>
      </c>
      <c r="P1061" s="69">
        <v>0</v>
      </c>
      <c r="Q1061" s="69">
        <v>0</v>
      </c>
      <c r="R1061" s="69">
        <v>0</v>
      </c>
      <c r="S1061" s="69">
        <v>0</v>
      </c>
      <c r="T1061" s="69">
        <v>0</v>
      </c>
    </row>
    <row r="1062" spans="1:20" s="5" customFormat="1" ht="21" customHeight="1" x14ac:dyDescent="0.25">
      <c r="A1062" s="90">
        <v>3</v>
      </c>
      <c r="B1062" s="68" t="s">
        <v>673</v>
      </c>
      <c r="C1062" s="51">
        <f t="shared" si="248"/>
        <v>2707090.8479999998</v>
      </c>
      <c r="D1062" s="69">
        <f t="shared" si="261"/>
        <v>2707090.8479999998</v>
      </c>
      <c r="E1062" s="69">
        <v>398157.984</v>
      </c>
      <c r="F1062" s="69">
        <v>1103179.392</v>
      </c>
      <c r="G1062" s="69">
        <v>479848.31999999995</v>
      </c>
      <c r="H1062" s="69">
        <v>303234.62399999995</v>
      </c>
      <c r="I1062" s="69">
        <v>422670.52799999999</v>
      </c>
      <c r="J1062" s="70">
        <v>0</v>
      </c>
      <c r="K1062" s="69">
        <v>0</v>
      </c>
      <c r="L1062" s="69">
        <v>0</v>
      </c>
      <c r="M1062" s="69">
        <v>0</v>
      </c>
      <c r="N1062" s="69">
        <v>0</v>
      </c>
      <c r="O1062" s="69">
        <v>0</v>
      </c>
      <c r="P1062" s="69">
        <v>0</v>
      </c>
      <c r="Q1062" s="69">
        <v>0</v>
      </c>
      <c r="R1062" s="69">
        <v>0</v>
      </c>
      <c r="S1062" s="69">
        <v>0</v>
      </c>
      <c r="T1062" s="69">
        <v>0</v>
      </c>
    </row>
    <row r="1063" spans="1:20" s="14" customFormat="1" ht="22.5" customHeight="1" x14ac:dyDescent="0.25">
      <c r="A1063" s="73" t="s">
        <v>469</v>
      </c>
      <c r="B1063" s="73"/>
      <c r="C1063" s="47">
        <f>SUM(C1064:C1066)</f>
        <v>5739643.6459999997</v>
      </c>
      <c r="D1063" s="47">
        <f t="shared" ref="D1063:T1063" si="262">SUM(D1064:D1066)</f>
        <v>0</v>
      </c>
      <c r="E1063" s="47">
        <f t="shared" si="262"/>
        <v>0</v>
      </c>
      <c r="F1063" s="47">
        <f t="shared" si="262"/>
        <v>0</v>
      </c>
      <c r="G1063" s="47">
        <f t="shared" si="262"/>
        <v>0</v>
      </c>
      <c r="H1063" s="47">
        <f t="shared" si="262"/>
        <v>0</v>
      </c>
      <c r="I1063" s="47">
        <f t="shared" si="262"/>
        <v>0</v>
      </c>
      <c r="J1063" s="48">
        <f t="shared" si="262"/>
        <v>0</v>
      </c>
      <c r="K1063" s="47">
        <f t="shared" si="262"/>
        <v>0</v>
      </c>
      <c r="L1063" s="47">
        <f t="shared" si="262"/>
        <v>5539643.6459999997</v>
      </c>
      <c r="M1063" s="47">
        <f t="shared" si="262"/>
        <v>0</v>
      </c>
      <c r="N1063" s="47">
        <f t="shared" si="262"/>
        <v>0</v>
      </c>
      <c r="O1063" s="47">
        <f t="shared" si="262"/>
        <v>200000</v>
      </c>
      <c r="P1063" s="47">
        <f t="shared" si="262"/>
        <v>0</v>
      </c>
      <c r="Q1063" s="47">
        <f t="shared" si="262"/>
        <v>0</v>
      </c>
      <c r="R1063" s="47">
        <f t="shared" si="262"/>
        <v>0</v>
      </c>
      <c r="S1063" s="47">
        <f t="shared" si="262"/>
        <v>0</v>
      </c>
      <c r="T1063" s="47">
        <f t="shared" si="262"/>
        <v>0</v>
      </c>
    </row>
    <row r="1064" spans="1:20" s="7" customFormat="1" ht="22.5" customHeight="1" x14ac:dyDescent="0.25">
      <c r="A1064" s="74">
        <v>1</v>
      </c>
      <c r="B1064" s="50" t="s">
        <v>470</v>
      </c>
      <c r="C1064" s="51">
        <f t="shared" si="248"/>
        <v>1419990</v>
      </c>
      <c r="D1064" s="51">
        <f t="shared" ref="D1064:D1066" si="263">SUM(E1064:I1064)</f>
        <v>0</v>
      </c>
      <c r="E1064" s="51">
        <v>0</v>
      </c>
      <c r="F1064" s="51">
        <v>0</v>
      </c>
      <c r="G1064" s="51">
        <v>0</v>
      </c>
      <c r="H1064" s="51">
        <v>0</v>
      </c>
      <c r="I1064" s="51">
        <v>0</v>
      </c>
      <c r="J1064" s="52">
        <v>0</v>
      </c>
      <c r="K1064" s="51">
        <v>0</v>
      </c>
      <c r="L1064" s="51">
        <v>1419990</v>
      </c>
      <c r="M1064" s="51">
        <v>0</v>
      </c>
      <c r="N1064" s="51">
        <v>0</v>
      </c>
      <c r="O1064" s="51">
        <v>0</v>
      </c>
      <c r="P1064" s="51">
        <v>0</v>
      </c>
      <c r="Q1064" s="51">
        <v>0</v>
      </c>
      <c r="R1064" s="51">
        <v>0</v>
      </c>
      <c r="S1064" s="51">
        <v>0</v>
      </c>
      <c r="T1064" s="51">
        <v>0</v>
      </c>
    </row>
    <row r="1065" spans="1:20" s="7" customFormat="1" ht="22.5" customHeight="1" x14ac:dyDescent="0.25">
      <c r="A1065" s="74">
        <v>2</v>
      </c>
      <c r="B1065" s="50" t="s">
        <v>471</v>
      </c>
      <c r="C1065" s="51">
        <f t="shared" si="248"/>
        <v>2998113.8850000002</v>
      </c>
      <c r="D1065" s="51">
        <f t="shared" si="263"/>
        <v>0</v>
      </c>
      <c r="E1065" s="51">
        <v>0</v>
      </c>
      <c r="F1065" s="51">
        <v>0</v>
      </c>
      <c r="G1065" s="51">
        <v>0</v>
      </c>
      <c r="H1065" s="51">
        <v>0</v>
      </c>
      <c r="I1065" s="51">
        <v>0</v>
      </c>
      <c r="J1065" s="52">
        <v>0</v>
      </c>
      <c r="K1065" s="51">
        <v>0</v>
      </c>
      <c r="L1065" s="51">
        <v>2998113.8850000002</v>
      </c>
      <c r="M1065" s="51">
        <v>0</v>
      </c>
      <c r="N1065" s="51">
        <v>0</v>
      </c>
      <c r="O1065" s="51">
        <v>0</v>
      </c>
      <c r="P1065" s="51">
        <v>0</v>
      </c>
      <c r="Q1065" s="51">
        <v>0</v>
      </c>
      <c r="R1065" s="51">
        <v>0</v>
      </c>
      <c r="S1065" s="51">
        <v>0</v>
      </c>
      <c r="T1065" s="51">
        <v>0</v>
      </c>
    </row>
    <row r="1066" spans="1:20" s="7" customFormat="1" ht="22.5" customHeight="1" x14ac:dyDescent="0.25">
      <c r="A1066" s="74">
        <v>3</v>
      </c>
      <c r="B1066" s="50" t="s">
        <v>479</v>
      </c>
      <c r="C1066" s="51">
        <f t="shared" si="248"/>
        <v>1321539.7609999999</v>
      </c>
      <c r="D1066" s="51">
        <f t="shared" si="263"/>
        <v>0</v>
      </c>
      <c r="E1066" s="51">
        <v>0</v>
      </c>
      <c r="F1066" s="51">
        <v>0</v>
      </c>
      <c r="G1066" s="51">
        <v>0</v>
      </c>
      <c r="H1066" s="51">
        <v>0</v>
      </c>
      <c r="I1066" s="51">
        <v>0</v>
      </c>
      <c r="J1066" s="52">
        <v>0</v>
      </c>
      <c r="K1066" s="51">
        <v>0</v>
      </c>
      <c r="L1066" s="51">
        <v>1121539.7609999999</v>
      </c>
      <c r="M1066" s="51">
        <v>0</v>
      </c>
      <c r="N1066" s="51">
        <v>0</v>
      </c>
      <c r="O1066" s="51">
        <v>200000</v>
      </c>
      <c r="P1066" s="51">
        <v>0</v>
      </c>
      <c r="Q1066" s="51">
        <v>0</v>
      </c>
      <c r="R1066" s="51">
        <v>0</v>
      </c>
      <c r="S1066" s="51">
        <v>0</v>
      </c>
      <c r="T1066" s="51">
        <v>0</v>
      </c>
    </row>
    <row r="1067" spans="1:20" ht="24" customHeight="1" x14ac:dyDescent="0.25"/>
    <row r="1068" spans="1:20" ht="14.25" customHeight="1" x14ac:dyDescent="0.25"/>
    <row r="1069" spans="1:20" s="2" customFormat="1" ht="24" customHeight="1" x14ac:dyDescent="0.3">
      <c r="A1069" s="107" t="s">
        <v>787</v>
      </c>
      <c r="B1069" s="107"/>
      <c r="C1069" s="108"/>
      <c r="D1069" s="108"/>
      <c r="E1069" s="108"/>
      <c r="F1069" s="108"/>
      <c r="G1069" s="108"/>
      <c r="H1069" s="108"/>
      <c r="I1069" s="108"/>
      <c r="J1069" s="108"/>
      <c r="K1069" s="108"/>
      <c r="L1069" s="108"/>
      <c r="M1069" s="108"/>
      <c r="N1069" s="108"/>
      <c r="O1069" s="108"/>
      <c r="P1069" s="108"/>
      <c r="Q1069" s="108"/>
      <c r="R1069" s="108"/>
      <c r="S1069" s="108"/>
      <c r="T1069" s="108"/>
    </row>
    <row r="1070" spans="1:20" s="2" customFormat="1" ht="29.25" customHeight="1" x14ac:dyDescent="0.3">
      <c r="A1070" s="109" t="s">
        <v>788</v>
      </c>
      <c r="B1070" s="109"/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8"/>
    </row>
    <row r="1071" spans="1:20" s="2" customFormat="1" ht="23.25" customHeight="1" x14ac:dyDescent="0.25">
      <c r="A1071" s="73" t="s">
        <v>486</v>
      </c>
      <c r="B1071" s="73"/>
      <c r="C1071" s="47">
        <f>C1072+C1149+C1151+C1156+C1162+C1166+C1175+C1154+C1187+C1196+C1200+C1209</f>
        <v>146621815.65000001</v>
      </c>
      <c r="D1071" s="47">
        <f t="shared" ref="D1071:T1071" si="264">D1072+D1149+D1151+D1156+D1162+D1166+D1175+D1154+D1187+D1196+D1200+D1209</f>
        <v>96923835.829999998</v>
      </c>
      <c r="E1071" s="47">
        <f t="shared" si="264"/>
        <v>22097949.049999997</v>
      </c>
      <c r="F1071" s="47">
        <f t="shared" si="264"/>
        <v>42439138.149999999</v>
      </c>
      <c r="G1071" s="47">
        <f t="shared" si="264"/>
        <v>14104219.310000002</v>
      </c>
      <c r="H1071" s="47">
        <f t="shared" si="264"/>
        <v>12767670.5</v>
      </c>
      <c r="I1071" s="47">
        <f t="shared" si="264"/>
        <v>5514858.8199999994</v>
      </c>
      <c r="J1071" s="48">
        <f t="shared" si="264"/>
        <v>10</v>
      </c>
      <c r="K1071" s="47">
        <f t="shared" si="264"/>
        <v>8075291.0700000003</v>
      </c>
      <c r="L1071" s="47">
        <f t="shared" si="264"/>
        <v>25856967.510000002</v>
      </c>
      <c r="M1071" s="47">
        <f t="shared" si="264"/>
        <v>109676</v>
      </c>
      <c r="N1071" s="47">
        <f t="shared" si="264"/>
        <v>14252809.5</v>
      </c>
      <c r="O1071" s="47">
        <f t="shared" si="264"/>
        <v>181448.4</v>
      </c>
      <c r="P1071" s="47">
        <f t="shared" si="264"/>
        <v>320000</v>
      </c>
      <c r="Q1071" s="47">
        <f t="shared" si="264"/>
        <v>0</v>
      </c>
      <c r="R1071" s="47">
        <f t="shared" si="264"/>
        <v>54680.34</v>
      </c>
      <c r="S1071" s="47">
        <f t="shared" si="264"/>
        <v>0</v>
      </c>
      <c r="T1071" s="47">
        <f t="shared" si="264"/>
        <v>0</v>
      </c>
    </row>
    <row r="1072" spans="1:20" s="2" customFormat="1" ht="24" customHeight="1" x14ac:dyDescent="0.25">
      <c r="A1072" s="73" t="s">
        <v>487</v>
      </c>
      <c r="B1072" s="73"/>
      <c r="C1072" s="47">
        <f>SUM(C1073:C1148)-C1142</f>
        <v>119221696.56</v>
      </c>
      <c r="D1072" s="47">
        <f t="shared" ref="D1072:T1072" si="265">SUM(D1073:D1148)</f>
        <v>82383115.689999983</v>
      </c>
      <c r="E1072" s="47">
        <f t="shared" si="265"/>
        <v>20774460.399999999</v>
      </c>
      <c r="F1072" s="47">
        <f t="shared" si="265"/>
        <v>34941938.670000002</v>
      </c>
      <c r="G1072" s="47">
        <f t="shared" si="265"/>
        <v>15696833.780000001</v>
      </c>
      <c r="H1072" s="47">
        <f t="shared" si="265"/>
        <v>8032637.9800000004</v>
      </c>
      <c r="I1072" s="47">
        <f t="shared" si="265"/>
        <v>2937244.8600000003</v>
      </c>
      <c r="J1072" s="48">
        <f t="shared" si="265"/>
        <v>10</v>
      </c>
      <c r="K1072" s="47">
        <f t="shared" si="265"/>
        <v>8075291.0700000003</v>
      </c>
      <c r="L1072" s="47">
        <f t="shared" si="265"/>
        <v>21179870.530000001</v>
      </c>
      <c r="M1072" s="47">
        <f t="shared" si="265"/>
        <v>0</v>
      </c>
      <c r="N1072" s="47">
        <f t="shared" si="265"/>
        <v>6819118.5299999993</v>
      </c>
      <c r="O1072" s="47">
        <f t="shared" si="265"/>
        <v>181448.4</v>
      </c>
      <c r="P1072" s="47">
        <f t="shared" si="265"/>
        <v>320000</v>
      </c>
      <c r="Q1072" s="47">
        <f t="shared" si="265"/>
        <v>0</v>
      </c>
      <c r="R1072" s="47">
        <f t="shared" si="265"/>
        <v>54680.34</v>
      </c>
      <c r="S1072" s="47">
        <f t="shared" si="265"/>
        <v>0</v>
      </c>
      <c r="T1072" s="47">
        <f t="shared" si="265"/>
        <v>0</v>
      </c>
    </row>
    <row r="1073" spans="1:20" ht="24" customHeight="1" x14ac:dyDescent="0.25">
      <c r="A1073" s="74">
        <v>1</v>
      </c>
      <c r="B1073" s="50" t="s">
        <v>789</v>
      </c>
      <c r="C1073" s="51">
        <f t="shared" ref="C1073:C1136" si="266">D1073+K1073+L1073+M1073+N1073+O1073+P1073+Q1073+R1073+S1073+T1073</f>
        <v>2558237</v>
      </c>
      <c r="D1073" s="51">
        <f t="shared" ref="D1073:D1136" si="267">E1073+F1073+G1073+H1073+I1073</f>
        <v>2558237</v>
      </c>
      <c r="E1073" s="51">
        <v>2558237</v>
      </c>
      <c r="F1073" s="51">
        <v>0</v>
      </c>
      <c r="G1073" s="51">
        <v>0</v>
      </c>
      <c r="H1073" s="51">
        <v>0</v>
      </c>
      <c r="I1073" s="51">
        <v>0</v>
      </c>
      <c r="J1073" s="52">
        <v>0</v>
      </c>
      <c r="K1073" s="51">
        <v>0</v>
      </c>
      <c r="L1073" s="51">
        <v>0</v>
      </c>
      <c r="M1073" s="51">
        <v>0</v>
      </c>
      <c r="N1073" s="51">
        <v>0</v>
      </c>
      <c r="O1073" s="51">
        <v>0</v>
      </c>
      <c r="P1073" s="51">
        <v>0</v>
      </c>
      <c r="Q1073" s="51">
        <v>0</v>
      </c>
      <c r="R1073" s="51">
        <v>0</v>
      </c>
      <c r="S1073" s="51">
        <v>0</v>
      </c>
      <c r="T1073" s="51">
        <v>0</v>
      </c>
    </row>
    <row r="1074" spans="1:20" ht="24" customHeight="1" x14ac:dyDescent="0.25">
      <c r="A1074" s="74">
        <v>2</v>
      </c>
      <c r="B1074" s="50" t="s">
        <v>792</v>
      </c>
      <c r="C1074" s="51">
        <f t="shared" si="266"/>
        <v>1693660.08</v>
      </c>
      <c r="D1074" s="51">
        <f t="shared" si="267"/>
        <v>1693660.08</v>
      </c>
      <c r="E1074" s="51">
        <v>0</v>
      </c>
      <c r="F1074" s="51">
        <v>1693660.08</v>
      </c>
      <c r="G1074" s="51">
        <v>0</v>
      </c>
      <c r="H1074" s="51">
        <v>0</v>
      </c>
      <c r="I1074" s="51">
        <v>0</v>
      </c>
      <c r="J1074" s="52">
        <v>0</v>
      </c>
      <c r="K1074" s="51">
        <v>0</v>
      </c>
      <c r="L1074" s="51">
        <v>0</v>
      </c>
      <c r="M1074" s="51">
        <v>0</v>
      </c>
      <c r="N1074" s="51">
        <v>0</v>
      </c>
      <c r="O1074" s="51">
        <v>0</v>
      </c>
      <c r="P1074" s="51">
        <v>0</v>
      </c>
      <c r="Q1074" s="51">
        <v>0</v>
      </c>
      <c r="R1074" s="51">
        <v>0</v>
      </c>
      <c r="S1074" s="51">
        <v>0</v>
      </c>
      <c r="T1074" s="51">
        <v>0</v>
      </c>
    </row>
    <row r="1075" spans="1:20" s="12" customFormat="1" ht="24" customHeight="1" x14ac:dyDescent="0.25">
      <c r="A1075" s="74">
        <v>3</v>
      </c>
      <c r="B1075" s="50" t="s">
        <v>688</v>
      </c>
      <c r="C1075" s="51">
        <f t="shared" si="266"/>
        <v>415000</v>
      </c>
      <c r="D1075" s="51">
        <f t="shared" si="267"/>
        <v>415000</v>
      </c>
      <c r="E1075" s="51">
        <v>0</v>
      </c>
      <c r="F1075" s="51">
        <v>0</v>
      </c>
      <c r="G1075" s="51">
        <v>207500</v>
      </c>
      <c r="H1075" s="51">
        <v>207500</v>
      </c>
      <c r="I1075" s="51">
        <v>0</v>
      </c>
      <c r="J1075" s="52">
        <v>0</v>
      </c>
      <c r="K1075" s="51">
        <v>0</v>
      </c>
      <c r="L1075" s="51">
        <v>0</v>
      </c>
      <c r="M1075" s="51">
        <v>0</v>
      </c>
      <c r="N1075" s="51">
        <v>0</v>
      </c>
      <c r="O1075" s="51">
        <v>0</v>
      </c>
      <c r="P1075" s="51">
        <v>0</v>
      </c>
      <c r="Q1075" s="51">
        <v>0</v>
      </c>
      <c r="R1075" s="51">
        <v>0</v>
      </c>
      <c r="S1075" s="51">
        <v>0</v>
      </c>
      <c r="T1075" s="51">
        <v>0</v>
      </c>
    </row>
    <row r="1076" spans="1:20" ht="24" customHeight="1" x14ac:dyDescent="0.25">
      <c r="A1076" s="74">
        <v>4</v>
      </c>
      <c r="B1076" s="50" t="s">
        <v>54</v>
      </c>
      <c r="C1076" s="51">
        <f t="shared" si="266"/>
        <v>1822472</v>
      </c>
      <c r="D1076" s="51">
        <f t="shared" si="267"/>
        <v>1822472</v>
      </c>
      <c r="E1076" s="51">
        <v>0</v>
      </c>
      <c r="F1076" s="51">
        <v>0</v>
      </c>
      <c r="G1076" s="51">
        <v>1533373</v>
      </c>
      <c r="H1076" s="51">
        <v>289099</v>
      </c>
      <c r="I1076" s="51">
        <v>0</v>
      </c>
      <c r="J1076" s="52">
        <v>0</v>
      </c>
      <c r="K1076" s="51">
        <v>0</v>
      </c>
      <c r="L1076" s="51">
        <v>0</v>
      </c>
      <c r="M1076" s="51">
        <v>0</v>
      </c>
      <c r="N1076" s="51">
        <v>0</v>
      </c>
      <c r="O1076" s="51">
        <v>0</v>
      </c>
      <c r="P1076" s="51">
        <v>0</v>
      </c>
      <c r="Q1076" s="51">
        <v>0</v>
      </c>
      <c r="R1076" s="51">
        <v>0</v>
      </c>
      <c r="S1076" s="51">
        <v>0</v>
      </c>
      <c r="T1076" s="51">
        <v>0</v>
      </c>
    </row>
    <row r="1077" spans="1:20" s="20" customFormat="1" ht="24" customHeight="1" x14ac:dyDescent="0.25">
      <c r="A1077" s="74">
        <v>5</v>
      </c>
      <c r="B1077" s="110" t="s">
        <v>794</v>
      </c>
      <c r="C1077" s="51">
        <f t="shared" si="266"/>
        <v>1600938</v>
      </c>
      <c r="D1077" s="111">
        <f t="shared" si="267"/>
        <v>1600938</v>
      </c>
      <c r="E1077" s="91">
        <v>1600938</v>
      </c>
      <c r="F1077" s="91">
        <v>0</v>
      </c>
      <c r="G1077" s="112">
        <v>0</v>
      </c>
      <c r="H1077" s="112">
        <v>0</v>
      </c>
      <c r="I1077" s="91">
        <v>0</v>
      </c>
      <c r="J1077" s="113">
        <v>0</v>
      </c>
      <c r="K1077" s="91">
        <v>0</v>
      </c>
      <c r="L1077" s="91">
        <v>0</v>
      </c>
      <c r="M1077" s="91">
        <v>0</v>
      </c>
      <c r="N1077" s="91">
        <v>0</v>
      </c>
      <c r="O1077" s="91">
        <v>0</v>
      </c>
      <c r="P1077" s="91">
        <v>0</v>
      </c>
      <c r="Q1077" s="91">
        <v>0</v>
      </c>
      <c r="R1077" s="91">
        <v>0</v>
      </c>
      <c r="S1077" s="91">
        <v>0</v>
      </c>
      <c r="T1077" s="114">
        <v>0</v>
      </c>
    </row>
    <row r="1078" spans="1:20" ht="24" customHeight="1" x14ac:dyDescent="0.25">
      <c r="A1078" s="74">
        <v>6</v>
      </c>
      <c r="B1078" s="50" t="s">
        <v>55</v>
      </c>
      <c r="C1078" s="51">
        <f t="shared" si="266"/>
        <v>486937</v>
      </c>
      <c r="D1078" s="51">
        <f t="shared" si="267"/>
        <v>486937</v>
      </c>
      <c r="E1078" s="51">
        <v>0</v>
      </c>
      <c r="F1078" s="51">
        <v>0</v>
      </c>
      <c r="G1078" s="51">
        <v>0</v>
      </c>
      <c r="H1078" s="51">
        <v>0</v>
      </c>
      <c r="I1078" s="51">
        <v>486937</v>
      </c>
      <c r="J1078" s="52">
        <v>0</v>
      </c>
      <c r="K1078" s="51">
        <v>0</v>
      </c>
      <c r="L1078" s="51">
        <v>0</v>
      </c>
      <c r="M1078" s="51">
        <v>0</v>
      </c>
      <c r="N1078" s="51">
        <v>0</v>
      </c>
      <c r="O1078" s="51">
        <v>0</v>
      </c>
      <c r="P1078" s="51">
        <v>0</v>
      </c>
      <c r="Q1078" s="51">
        <v>0</v>
      </c>
      <c r="R1078" s="51">
        <v>0</v>
      </c>
      <c r="S1078" s="51">
        <v>0</v>
      </c>
      <c r="T1078" s="51">
        <v>0</v>
      </c>
    </row>
    <row r="1079" spans="1:20" ht="22.5" customHeight="1" x14ac:dyDescent="0.25">
      <c r="A1079" s="74">
        <v>7</v>
      </c>
      <c r="B1079" s="50" t="s">
        <v>796</v>
      </c>
      <c r="C1079" s="51">
        <f t="shared" si="266"/>
        <v>3487887.64</v>
      </c>
      <c r="D1079" s="51">
        <f t="shared" si="267"/>
        <v>0</v>
      </c>
      <c r="E1079" s="51">
        <v>0</v>
      </c>
      <c r="F1079" s="51">
        <v>0</v>
      </c>
      <c r="G1079" s="51">
        <v>0</v>
      </c>
      <c r="H1079" s="51">
        <v>0</v>
      </c>
      <c r="I1079" s="51">
        <v>0</v>
      </c>
      <c r="J1079" s="52">
        <v>0</v>
      </c>
      <c r="K1079" s="51">
        <v>0</v>
      </c>
      <c r="L1079" s="51">
        <v>3487887.64</v>
      </c>
      <c r="M1079" s="51">
        <v>0</v>
      </c>
      <c r="N1079" s="51">
        <v>0</v>
      </c>
      <c r="O1079" s="51">
        <v>0</v>
      </c>
      <c r="P1079" s="51">
        <v>0</v>
      </c>
      <c r="Q1079" s="51">
        <v>0</v>
      </c>
      <c r="R1079" s="51">
        <v>0</v>
      </c>
      <c r="S1079" s="51">
        <v>0</v>
      </c>
      <c r="T1079" s="51">
        <v>0</v>
      </c>
    </row>
    <row r="1080" spans="1:20" ht="24" customHeight="1" x14ac:dyDescent="0.25">
      <c r="A1080" s="74">
        <v>8</v>
      </c>
      <c r="B1080" s="50" t="s">
        <v>798</v>
      </c>
      <c r="C1080" s="51">
        <f t="shared" si="266"/>
        <v>1680211</v>
      </c>
      <c r="D1080" s="51">
        <f t="shared" si="267"/>
        <v>1680211</v>
      </c>
      <c r="E1080" s="51">
        <v>0</v>
      </c>
      <c r="F1080" s="51">
        <v>1680211</v>
      </c>
      <c r="G1080" s="51">
        <v>0</v>
      </c>
      <c r="H1080" s="51">
        <v>0</v>
      </c>
      <c r="I1080" s="51">
        <v>0</v>
      </c>
      <c r="J1080" s="52">
        <v>0</v>
      </c>
      <c r="K1080" s="51">
        <v>0</v>
      </c>
      <c r="L1080" s="51">
        <v>0</v>
      </c>
      <c r="M1080" s="51">
        <v>0</v>
      </c>
      <c r="N1080" s="51">
        <v>0</v>
      </c>
      <c r="O1080" s="51">
        <v>0</v>
      </c>
      <c r="P1080" s="51">
        <v>0</v>
      </c>
      <c r="Q1080" s="51">
        <v>0</v>
      </c>
      <c r="R1080" s="51">
        <v>0</v>
      </c>
      <c r="S1080" s="51">
        <v>0</v>
      </c>
      <c r="T1080" s="51">
        <v>0</v>
      </c>
    </row>
    <row r="1081" spans="1:20" ht="24" customHeight="1" x14ac:dyDescent="0.25">
      <c r="A1081" s="74">
        <v>9</v>
      </c>
      <c r="B1081" s="50" t="s">
        <v>800</v>
      </c>
      <c r="C1081" s="51">
        <f t="shared" si="266"/>
        <v>471310</v>
      </c>
      <c r="D1081" s="51">
        <f t="shared" si="267"/>
        <v>471310</v>
      </c>
      <c r="E1081" s="51">
        <v>0</v>
      </c>
      <c r="F1081" s="51">
        <v>0</v>
      </c>
      <c r="G1081" s="51">
        <v>0</v>
      </c>
      <c r="H1081" s="51">
        <v>471310</v>
      </c>
      <c r="I1081" s="51">
        <v>0</v>
      </c>
      <c r="J1081" s="52">
        <v>0</v>
      </c>
      <c r="K1081" s="51">
        <v>0</v>
      </c>
      <c r="L1081" s="51">
        <v>0</v>
      </c>
      <c r="M1081" s="51">
        <v>0</v>
      </c>
      <c r="N1081" s="51">
        <v>0</v>
      </c>
      <c r="O1081" s="51">
        <v>0</v>
      </c>
      <c r="P1081" s="51">
        <v>0</v>
      </c>
      <c r="Q1081" s="51">
        <v>0</v>
      </c>
      <c r="R1081" s="51">
        <v>0</v>
      </c>
      <c r="S1081" s="51">
        <v>0</v>
      </c>
      <c r="T1081" s="51">
        <v>0</v>
      </c>
    </row>
    <row r="1082" spans="1:20" ht="24" customHeight="1" x14ac:dyDescent="0.25">
      <c r="A1082" s="74">
        <v>10</v>
      </c>
      <c r="B1082" s="50" t="s">
        <v>64</v>
      </c>
      <c r="C1082" s="51">
        <f t="shared" si="266"/>
        <v>1488379</v>
      </c>
      <c r="D1082" s="51">
        <f t="shared" si="267"/>
        <v>1488379</v>
      </c>
      <c r="E1082" s="51">
        <v>0</v>
      </c>
      <c r="F1082" s="51">
        <v>1488379</v>
      </c>
      <c r="G1082" s="51">
        <v>0</v>
      </c>
      <c r="H1082" s="51">
        <v>0</v>
      </c>
      <c r="I1082" s="51">
        <v>0</v>
      </c>
      <c r="J1082" s="52">
        <v>0</v>
      </c>
      <c r="K1082" s="51">
        <v>0</v>
      </c>
      <c r="L1082" s="51">
        <v>0</v>
      </c>
      <c r="M1082" s="51">
        <v>0</v>
      </c>
      <c r="N1082" s="51">
        <v>0</v>
      </c>
      <c r="O1082" s="51">
        <v>0</v>
      </c>
      <c r="P1082" s="51">
        <v>0</v>
      </c>
      <c r="Q1082" s="51">
        <v>0</v>
      </c>
      <c r="R1082" s="51">
        <v>0</v>
      </c>
      <c r="S1082" s="51">
        <v>0</v>
      </c>
      <c r="T1082" s="51">
        <v>0</v>
      </c>
    </row>
    <row r="1083" spans="1:20" ht="24" customHeight="1" x14ac:dyDescent="0.25">
      <c r="A1083" s="74">
        <v>11</v>
      </c>
      <c r="B1083" s="50" t="s">
        <v>501</v>
      </c>
      <c r="C1083" s="51">
        <f t="shared" si="266"/>
        <v>1737856</v>
      </c>
      <c r="D1083" s="51">
        <f t="shared" si="267"/>
        <v>1227856</v>
      </c>
      <c r="E1083" s="51">
        <v>0</v>
      </c>
      <c r="F1083" s="51">
        <v>674603</v>
      </c>
      <c r="G1083" s="51">
        <v>189385</v>
      </c>
      <c r="H1083" s="51">
        <v>189385</v>
      </c>
      <c r="I1083" s="51">
        <v>174483</v>
      </c>
      <c r="J1083" s="52">
        <v>0</v>
      </c>
      <c r="K1083" s="51">
        <v>0</v>
      </c>
      <c r="L1083" s="51">
        <v>0</v>
      </c>
      <c r="M1083" s="51">
        <v>0</v>
      </c>
      <c r="N1083" s="51">
        <v>510000</v>
      </c>
      <c r="O1083" s="51">
        <v>0</v>
      </c>
      <c r="P1083" s="51">
        <v>0</v>
      </c>
      <c r="Q1083" s="51">
        <v>0</v>
      </c>
      <c r="R1083" s="51">
        <v>0</v>
      </c>
      <c r="S1083" s="51">
        <v>0</v>
      </c>
      <c r="T1083" s="51">
        <v>0</v>
      </c>
    </row>
    <row r="1084" spans="1:20" ht="24" customHeight="1" x14ac:dyDescent="0.25">
      <c r="A1084" s="74">
        <v>12</v>
      </c>
      <c r="B1084" s="50" t="s">
        <v>804</v>
      </c>
      <c r="C1084" s="51">
        <f t="shared" si="266"/>
        <v>3579752</v>
      </c>
      <c r="D1084" s="51">
        <f t="shared" si="267"/>
        <v>3579752</v>
      </c>
      <c r="E1084" s="51">
        <v>3579752</v>
      </c>
      <c r="F1084" s="51">
        <v>0</v>
      </c>
      <c r="G1084" s="51">
        <v>0</v>
      </c>
      <c r="H1084" s="51">
        <v>0</v>
      </c>
      <c r="I1084" s="51">
        <v>0</v>
      </c>
      <c r="J1084" s="52">
        <v>0</v>
      </c>
      <c r="K1084" s="51">
        <v>0</v>
      </c>
      <c r="L1084" s="51">
        <v>0</v>
      </c>
      <c r="M1084" s="51">
        <v>0</v>
      </c>
      <c r="N1084" s="51">
        <v>0</v>
      </c>
      <c r="O1084" s="51">
        <v>0</v>
      </c>
      <c r="P1084" s="51">
        <v>0</v>
      </c>
      <c r="Q1084" s="51">
        <v>0</v>
      </c>
      <c r="R1084" s="51">
        <v>0</v>
      </c>
      <c r="S1084" s="51">
        <v>0</v>
      </c>
      <c r="T1084" s="51">
        <v>0</v>
      </c>
    </row>
    <row r="1085" spans="1:20" ht="24" customHeight="1" x14ac:dyDescent="0.25">
      <c r="A1085" s="74">
        <v>13</v>
      </c>
      <c r="B1085" s="50" t="s">
        <v>70</v>
      </c>
      <c r="C1085" s="51">
        <f t="shared" si="266"/>
        <v>1158000</v>
      </c>
      <c r="D1085" s="51">
        <f t="shared" si="267"/>
        <v>1158000</v>
      </c>
      <c r="E1085" s="51">
        <v>1158000</v>
      </c>
      <c r="F1085" s="51">
        <v>0</v>
      </c>
      <c r="G1085" s="51">
        <v>0</v>
      </c>
      <c r="H1085" s="51">
        <v>0</v>
      </c>
      <c r="I1085" s="51">
        <v>0</v>
      </c>
      <c r="J1085" s="52">
        <v>0</v>
      </c>
      <c r="K1085" s="51">
        <v>0</v>
      </c>
      <c r="L1085" s="51">
        <v>0</v>
      </c>
      <c r="M1085" s="51">
        <v>0</v>
      </c>
      <c r="N1085" s="51">
        <v>0</v>
      </c>
      <c r="O1085" s="51">
        <v>0</v>
      </c>
      <c r="P1085" s="51">
        <v>0</v>
      </c>
      <c r="Q1085" s="51">
        <v>0</v>
      </c>
      <c r="R1085" s="51">
        <v>0</v>
      </c>
      <c r="S1085" s="51">
        <v>0</v>
      </c>
      <c r="T1085" s="51">
        <v>0</v>
      </c>
    </row>
    <row r="1086" spans="1:20" ht="24" customHeight="1" x14ac:dyDescent="0.25">
      <c r="A1086" s="74">
        <v>14</v>
      </c>
      <c r="B1086" s="50" t="s">
        <v>73</v>
      </c>
      <c r="C1086" s="51">
        <f t="shared" si="266"/>
        <v>1999586.4</v>
      </c>
      <c r="D1086" s="51">
        <f t="shared" si="267"/>
        <v>0</v>
      </c>
      <c r="E1086" s="51">
        <v>0</v>
      </c>
      <c r="F1086" s="51">
        <v>0</v>
      </c>
      <c r="G1086" s="51">
        <v>0</v>
      </c>
      <c r="H1086" s="51">
        <v>0</v>
      </c>
      <c r="I1086" s="51">
        <v>0</v>
      </c>
      <c r="J1086" s="52">
        <v>1</v>
      </c>
      <c r="K1086" s="51">
        <v>1999586.4</v>
      </c>
      <c r="L1086" s="51">
        <v>0</v>
      </c>
      <c r="M1086" s="51">
        <v>0</v>
      </c>
      <c r="N1086" s="51">
        <v>0</v>
      </c>
      <c r="O1086" s="51">
        <v>0</v>
      </c>
      <c r="P1086" s="51">
        <v>0</v>
      </c>
      <c r="Q1086" s="51">
        <v>0</v>
      </c>
      <c r="R1086" s="51">
        <v>0</v>
      </c>
      <c r="S1086" s="51">
        <v>0</v>
      </c>
      <c r="T1086" s="51">
        <v>0</v>
      </c>
    </row>
    <row r="1087" spans="1:20" ht="24" customHeight="1" x14ac:dyDescent="0.25">
      <c r="A1087" s="74">
        <v>15</v>
      </c>
      <c r="B1087" s="50" t="s">
        <v>805</v>
      </c>
      <c r="C1087" s="51">
        <f t="shared" si="266"/>
        <v>2117780.98</v>
      </c>
      <c r="D1087" s="51">
        <f t="shared" si="267"/>
        <v>2117780.98</v>
      </c>
      <c r="E1087" s="51">
        <v>0</v>
      </c>
      <c r="F1087" s="51">
        <v>1444363.29</v>
      </c>
      <c r="G1087" s="51">
        <v>0</v>
      </c>
      <c r="H1087" s="51">
        <v>673417.69</v>
      </c>
      <c r="I1087" s="51">
        <v>0</v>
      </c>
      <c r="J1087" s="52">
        <v>0</v>
      </c>
      <c r="K1087" s="51">
        <v>0</v>
      </c>
      <c r="L1087" s="51">
        <v>0</v>
      </c>
      <c r="M1087" s="51">
        <v>0</v>
      </c>
      <c r="N1087" s="51">
        <v>0</v>
      </c>
      <c r="O1087" s="51">
        <v>0</v>
      </c>
      <c r="P1087" s="51">
        <v>0</v>
      </c>
      <c r="Q1087" s="51">
        <v>0</v>
      </c>
      <c r="R1087" s="51">
        <v>0</v>
      </c>
      <c r="S1087" s="51">
        <v>0</v>
      </c>
      <c r="T1087" s="51">
        <v>0</v>
      </c>
    </row>
    <row r="1088" spans="1:20" ht="24" customHeight="1" x14ac:dyDescent="0.25">
      <c r="A1088" s="74">
        <v>16</v>
      </c>
      <c r="B1088" s="50" t="s">
        <v>806</v>
      </c>
      <c r="C1088" s="51">
        <f t="shared" si="266"/>
        <v>2423881</v>
      </c>
      <c r="D1088" s="51">
        <f t="shared" si="267"/>
        <v>2423881</v>
      </c>
      <c r="E1088" s="51">
        <v>0</v>
      </c>
      <c r="F1088" s="51">
        <v>2220882</v>
      </c>
      <c r="G1088" s="51">
        <v>202999</v>
      </c>
      <c r="H1088" s="51">
        <v>0</v>
      </c>
      <c r="I1088" s="51">
        <v>0</v>
      </c>
      <c r="J1088" s="52">
        <v>0</v>
      </c>
      <c r="K1088" s="51">
        <v>0</v>
      </c>
      <c r="L1088" s="51">
        <v>0</v>
      </c>
      <c r="M1088" s="51">
        <v>0</v>
      </c>
      <c r="N1088" s="51">
        <v>0</v>
      </c>
      <c r="O1088" s="51">
        <v>0</v>
      </c>
      <c r="P1088" s="51">
        <v>0</v>
      </c>
      <c r="Q1088" s="51">
        <v>0</v>
      </c>
      <c r="R1088" s="51">
        <v>0</v>
      </c>
      <c r="S1088" s="51">
        <v>0</v>
      </c>
      <c r="T1088" s="51">
        <v>0</v>
      </c>
    </row>
    <row r="1089" spans="1:20" s="12" customFormat="1" ht="24" customHeight="1" x14ac:dyDescent="0.25">
      <c r="A1089" s="74">
        <v>17</v>
      </c>
      <c r="B1089" s="50" t="s">
        <v>807</v>
      </c>
      <c r="C1089" s="51">
        <f t="shared" si="266"/>
        <v>855978</v>
      </c>
      <c r="D1089" s="51">
        <f t="shared" si="267"/>
        <v>855978</v>
      </c>
      <c r="E1089" s="51">
        <v>0</v>
      </c>
      <c r="F1089" s="51">
        <v>427989</v>
      </c>
      <c r="G1089" s="51">
        <v>0</v>
      </c>
      <c r="H1089" s="51">
        <v>0</v>
      </c>
      <c r="I1089" s="51">
        <v>427989</v>
      </c>
      <c r="J1089" s="52">
        <v>0</v>
      </c>
      <c r="K1089" s="51">
        <v>0</v>
      </c>
      <c r="L1089" s="51">
        <v>0</v>
      </c>
      <c r="M1089" s="51">
        <v>0</v>
      </c>
      <c r="N1089" s="51">
        <v>0</v>
      </c>
      <c r="O1089" s="51">
        <v>0</v>
      </c>
      <c r="P1089" s="51">
        <v>0</v>
      </c>
      <c r="Q1089" s="51">
        <v>0</v>
      </c>
      <c r="R1089" s="51">
        <v>0</v>
      </c>
      <c r="S1089" s="51">
        <v>0</v>
      </c>
      <c r="T1089" s="51">
        <v>0</v>
      </c>
    </row>
    <row r="1090" spans="1:20" s="7" customFormat="1" ht="24" customHeight="1" x14ac:dyDescent="0.25">
      <c r="A1090" s="74">
        <v>18</v>
      </c>
      <c r="B1090" s="50" t="s">
        <v>696</v>
      </c>
      <c r="C1090" s="51">
        <f t="shared" si="266"/>
        <v>1317820.07</v>
      </c>
      <c r="D1090" s="51">
        <f t="shared" si="267"/>
        <v>1136371.6700000002</v>
      </c>
      <c r="E1090" s="51">
        <v>620143</v>
      </c>
      <c r="F1090" s="51">
        <v>0</v>
      </c>
      <c r="G1090" s="51">
        <v>156347.03</v>
      </c>
      <c r="H1090" s="51">
        <v>156347.04</v>
      </c>
      <c r="I1090" s="51">
        <v>203534.6</v>
      </c>
      <c r="J1090" s="52">
        <v>0</v>
      </c>
      <c r="K1090" s="51">
        <v>0</v>
      </c>
      <c r="L1090" s="51">
        <v>0</v>
      </c>
      <c r="M1090" s="51">
        <v>0</v>
      </c>
      <c r="N1090" s="51">
        <v>0</v>
      </c>
      <c r="O1090" s="51">
        <v>181448.4</v>
      </c>
      <c r="P1090" s="51">
        <v>0</v>
      </c>
      <c r="Q1090" s="51">
        <v>0</v>
      </c>
      <c r="R1090" s="51">
        <v>0</v>
      </c>
      <c r="S1090" s="51">
        <v>0</v>
      </c>
      <c r="T1090" s="51">
        <v>0</v>
      </c>
    </row>
    <row r="1091" spans="1:20" ht="24" customHeight="1" x14ac:dyDescent="0.25">
      <c r="A1091" s="74">
        <v>19</v>
      </c>
      <c r="B1091" s="50" t="s">
        <v>809</v>
      </c>
      <c r="C1091" s="51">
        <f t="shared" si="266"/>
        <v>200000</v>
      </c>
      <c r="D1091" s="51">
        <f t="shared" si="267"/>
        <v>0</v>
      </c>
      <c r="E1091" s="51">
        <v>0</v>
      </c>
      <c r="F1091" s="51">
        <v>0</v>
      </c>
      <c r="G1091" s="51">
        <v>0</v>
      </c>
      <c r="H1091" s="51">
        <v>0</v>
      </c>
      <c r="I1091" s="51">
        <v>0</v>
      </c>
      <c r="J1091" s="52">
        <v>0</v>
      </c>
      <c r="K1091" s="51">
        <v>0</v>
      </c>
      <c r="L1091" s="51">
        <v>0</v>
      </c>
      <c r="M1091" s="51">
        <v>0</v>
      </c>
      <c r="N1091" s="51">
        <v>200000</v>
      </c>
      <c r="O1091" s="51">
        <v>0</v>
      </c>
      <c r="P1091" s="51">
        <v>0</v>
      </c>
      <c r="Q1091" s="51">
        <v>0</v>
      </c>
      <c r="R1091" s="51">
        <v>0</v>
      </c>
      <c r="S1091" s="51">
        <v>0</v>
      </c>
      <c r="T1091" s="51">
        <v>0</v>
      </c>
    </row>
    <row r="1092" spans="1:20" ht="24" customHeight="1" x14ac:dyDescent="0.25">
      <c r="A1092" s="74">
        <v>20</v>
      </c>
      <c r="B1092" s="50" t="s">
        <v>810</v>
      </c>
      <c r="C1092" s="51">
        <f t="shared" si="266"/>
        <v>1268216.8999999999</v>
      </c>
      <c r="D1092" s="51">
        <f t="shared" si="267"/>
        <v>1268216.8999999999</v>
      </c>
      <c r="E1092" s="51">
        <v>0</v>
      </c>
      <c r="F1092" s="51">
        <v>0</v>
      </c>
      <c r="G1092" s="51">
        <v>1268216.8999999999</v>
      </c>
      <c r="H1092" s="51">
        <v>0</v>
      </c>
      <c r="I1092" s="51">
        <v>0</v>
      </c>
      <c r="J1092" s="52">
        <v>0</v>
      </c>
      <c r="K1092" s="51">
        <v>0</v>
      </c>
      <c r="L1092" s="51">
        <v>0</v>
      </c>
      <c r="M1092" s="51">
        <v>0</v>
      </c>
      <c r="N1092" s="51">
        <v>0</v>
      </c>
      <c r="O1092" s="51">
        <v>0</v>
      </c>
      <c r="P1092" s="51">
        <v>0</v>
      </c>
      <c r="Q1092" s="51">
        <v>0</v>
      </c>
      <c r="R1092" s="51">
        <v>0</v>
      </c>
      <c r="S1092" s="51">
        <v>0</v>
      </c>
      <c r="T1092" s="51">
        <v>0</v>
      </c>
    </row>
    <row r="1093" spans="1:20" ht="24" customHeight="1" x14ac:dyDescent="0.25">
      <c r="A1093" s="74">
        <v>21</v>
      </c>
      <c r="B1093" s="50" t="s">
        <v>1048</v>
      </c>
      <c r="C1093" s="51">
        <f t="shared" si="266"/>
        <v>1467248.41</v>
      </c>
      <c r="D1093" s="51">
        <f t="shared" si="267"/>
        <v>0</v>
      </c>
      <c r="E1093" s="51">
        <v>0</v>
      </c>
      <c r="F1093" s="51">
        <v>0</v>
      </c>
      <c r="G1093" s="51">
        <v>0</v>
      </c>
      <c r="H1093" s="51">
        <v>0</v>
      </c>
      <c r="I1093" s="51">
        <v>0</v>
      </c>
      <c r="J1093" s="52">
        <v>0</v>
      </c>
      <c r="K1093" s="51">
        <v>0</v>
      </c>
      <c r="L1093" s="51">
        <v>1467248.41</v>
      </c>
      <c r="M1093" s="51">
        <v>0</v>
      </c>
      <c r="N1093" s="51">
        <v>0</v>
      </c>
      <c r="O1093" s="51">
        <v>0</v>
      </c>
      <c r="P1093" s="51">
        <v>0</v>
      </c>
      <c r="Q1093" s="51">
        <v>0</v>
      </c>
      <c r="R1093" s="51">
        <v>0</v>
      </c>
      <c r="S1093" s="51">
        <v>0</v>
      </c>
      <c r="T1093" s="51">
        <v>0</v>
      </c>
    </row>
    <row r="1094" spans="1:20" ht="24" customHeight="1" x14ac:dyDescent="0.25">
      <c r="A1094" s="74">
        <v>22</v>
      </c>
      <c r="B1094" s="50" t="s">
        <v>813</v>
      </c>
      <c r="C1094" s="51">
        <f t="shared" si="266"/>
        <v>2814047.91</v>
      </c>
      <c r="D1094" s="51">
        <f t="shared" si="267"/>
        <v>1858137.91</v>
      </c>
      <c r="E1094" s="51">
        <v>1041336</v>
      </c>
      <c r="F1094" s="51">
        <v>101115</v>
      </c>
      <c r="G1094" s="51">
        <v>339404.91</v>
      </c>
      <c r="H1094" s="51">
        <v>188141</v>
      </c>
      <c r="I1094" s="51">
        <v>188141</v>
      </c>
      <c r="J1094" s="52">
        <v>1</v>
      </c>
      <c r="K1094" s="51">
        <v>151323</v>
      </c>
      <c r="L1094" s="51">
        <v>804587</v>
      </c>
      <c r="M1094" s="51">
        <v>0</v>
      </c>
      <c r="N1094" s="51">
        <v>0</v>
      </c>
      <c r="O1094" s="51">
        <v>0</v>
      </c>
      <c r="P1094" s="51">
        <v>0</v>
      </c>
      <c r="Q1094" s="51">
        <v>0</v>
      </c>
      <c r="R1094" s="51">
        <v>0</v>
      </c>
      <c r="S1094" s="51">
        <v>0</v>
      </c>
      <c r="T1094" s="51">
        <v>0</v>
      </c>
    </row>
    <row r="1095" spans="1:20" ht="24" customHeight="1" x14ac:dyDescent="0.25">
      <c r="A1095" s="74">
        <v>23</v>
      </c>
      <c r="B1095" s="50" t="s">
        <v>815</v>
      </c>
      <c r="C1095" s="51">
        <f t="shared" si="266"/>
        <v>507251.34</v>
      </c>
      <c r="D1095" s="51">
        <f t="shared" si="267"/>
        <v>0</v>
      </c>
      <c r="E1095" s="51">
        <v>0</v>
      </c>
      <c r="F1095" s="51">
        <v>0</v>
      </c>
      <c r="G1095" s="51">
        <v>0</v>
      </c>
      <c r="H1095" s="51">
        <v>0</v>
      </c>
      <c r="I1095" s="51">
        <v>0</v>
      </c>
      <c r="J1095" s="52">
        <v>0</v>
      </c>
      <c r="K1095" s="51">
        <v>0</v>
      </c>
      <c r="L1095" s="51">
        <v>0</v>
      </c>
      <c r="M1095" s="51">
        <v>0</v>
      </c>
      <c r="N1095" s="51">
        <v>507251.34</v>
      </c>
      <c r="O1095" s="51">
        <v>0</v>
      </c>
      <c r="P1095" s="51">
        <v>0</v>
      </c>
      <c r="Q1095" s="51">
        <v>0</v>
      </c>
      <c r="R1095" s="51">
        <v>0</v>
      </c>
      <c r="S1095" s="51">
        <v>0</v>
      </c>
      <c r="T1095" s="51">
        <v>0</v>
      </c>
    </row>
    <row r="1096" spans="1:20" ht="24" customHeight="1" x14ac:dyDescent="0.25">
      <c r="A1096" s="74">
        <v>24</v>
      </c>
      <c r="B1096" s="50" t="s">
        <v>700</v>
      </c>
      <c r="C1096" s="51">
        <f t="shared" si="266"/>
        <v>1876333.6900000002</v>
      </c>
      <c r="D1096" s="51">
        <f t="shared" si="267"/>
        <v>1821653.35</v>
      </c>
      <c r="E1096" s="51">
        <v>0</v>
      </c>
      <c r="F1096" s="51">
        <v>1821653.35</v>
      </c>
      <c r="G1096" s="51">
        <v>0</v>
      </c>
      <c r="H1096" s="51">
        <v>0</v>
      </c>
      <c r="I1096" s="51">
        <v>0</v>
      </c>
      <c r="J1096" s="52">
        <v>0</v>
      </c>
      <c r="K1096" s="51">
        <v>0</v>
      </c>
      <c r="L1096" s="51">
        <v>0</v>
      </c>
      <c r="M1096" s="51">
        <v>0</v>
      </c>
      <c r="N1096" s="51">
        <v>0</v>
      </c>
      <c r="O1096" s="51">
        <v>0</v>
      </c>
      <c r="P1096" s="51">
        <v>0</v>
      </c>
      <c r="Q1096" s="51">
        <v>0</v>
      </c>
      <c r="R1096" s="51">
        <v>54680.34</v>
      </c>
      <c r="S1096" s="51">
        <v>0</v>
      </c>
      <c r="T1096" s="51">
        <v>0</v>
      </c>
    </row>
    <row r="1097" spans="1:20" ht="24" customHeight="1" x14ac:dyDescent="0.25">
      <c r="A1097" s="74">
        <v>25</v>
      </c>
      <c r="B1097" s="50" t="s">
        <v>108</v>
      </c>
      <c r="C1097" s="51">
        <f t="shared" si="266"/>
        <v>1955491.75</v>
      </c>
      <c r="D1097" s="51">
        <f t="shared" si="267"/>
        <v>0</v>
      </c>
      <c r="E1097" s="51">
        <v>0</v>
      </c>
      <c r="F1097" s="51">
        <v>0</v>
      </c>
      <c r="G1097" s="51">
        <v>0</v>
      </c>
      <c r="H1097" s="51">
        <v>0</v>
      </c>
      <c r="I1097" s="51">
        <v>0</v>
      </c>
      <c r="J1097" s="52">
        <v>1</v>
      </c>
      <c r="K1097" s="51">
        <v>1955491.75</v>
      </c>
      <c r="L1097" s="51">
        <v>0</v>
      </c>
      <c r="M1097" s="51">
        <v>0</v>
      </c>
      <c r="N1097" s="51">
        <v>0</v>
      </c>
      <c r="O1097" s="51">
        <v>0</v>
      </c>
      <c r="P1097" s="51">
        <v>0</v>
      </c>
      <c r="Q1097" s="51">
        <v>0</v>
      </c>
      <c r="R1097" s="51">
        <v>0</v>
      </c>
      <c r="S1097" s="51">
        <v>0</v>
      </c>
      <c r="T1097" s="51">
        <v>0</v>
      </c>
    </row>
    <row r="1098" spans="1:20" ht="24" customHeight="1" x14ac:dyDescent="0.25">
      <c r="A1098" s="74">
        <v>26</v>
      </c>
      <c r="B1098" s="50" t="s">
        <v>818</v>
      </c>
      <c r="C1098" s="51">
        <f t="shared" si="266"/>
        <v>918339.83000000007</v>
      </c>
      <c r="D1098" s="51">
        <f t="shared" si="267"/>
        <v>570829</v>
      </c>
      <c r="E1098" s="51">
        <v>570829</v>
      </c>
      <c r="F1098" s="51">
        <v>0</v>
      </c>
      <c r="G1098" s="51">
        <v>0</v>
      </c>
      <c r="H1098" s="51">
        <v>0</v>
      </c>
      <c r="I1098" s="51">
        <v>0</v>
      </c>
      <c r="J1098" s="52">
        <v>0</v>
      </c>
      <c r="K1098" s="51">
        <v>0</v>
      </c>
      <c r="L1098" s="51">
        <v>0</v>
      </c>
      <c r="M1098" s="51">
        <v>0</v>
      </c>
      <c r="N1098" s="51">
        <v>347510.83</v>
      </c>
      <c r="O1098" s="51">
        <v>0</v>
      </c>
      <c r="P1098" s="51">
        <v>0</v>
      </c>
      <c r="Q1098" s="51">
        <v>0</v>
      </c>
      <c r="R1098" s="51">
        <v>0</v>
      </c>
      <c r="S1098" s="51">
        <v>0</v>
      </c>
      <c r="T1098" s="51">
        <v>0</v>
      </c>
    </row>
    <row r="1099" spans="1:20" ht="24" customHeight="1" x14ac:dyDescent="0.25">
      <c r="A1099" s="74">
        <v>27</v>
      </c>
      <c r="B1099" s="50" t="s">
        <v>820</v>
      </c>
      <c r="C1099" s="51">
        <f t="shared" si="266"/>
        <v>799468</v>
      </c>
      <c r="D1099" s="51">
        <f t="shared" si="267"/>
        <v>799468</v>
      </c>
      <c r="E1099" s="51">
        <v>0</v>
      </c>
      <c r="F1099" s="51">
        <v>799468</v>
      </c>
      <c r="G1099" s="51">
        <v>0</v>
      </c>
      <c r="H1099" s="51">
        <v>0</v>
      </c>
      <c r="I1099" s="51">
        <v>0</v>
      </c>
      <c r="J1099" s="52">
        <v>0</v>
      </c>
      <c r="K1099" s="51">
        <v>0</v>
      </c>
      <c r="L1099" s="51">
        <v>0</v>
      </c>
      <c r="M1099" s="51">
        <v>0</v>
      </c>
      <c r="N1099" s="51">
        <v>0</v>
      </c>
      <c r="O1099" s="51">
        <v>0</v>
      </c>
      <c r="P1099" s="51">
        <v>0</v>
      </c>
      <c r="Q1099" s="51">
        <v>0</v>
      </c>
      <c r="R1099" s="51">
        <v>0</v>
      </c>
      <c r="S1099" s="51">
        <v>0</v>
      </c>
      <c r="T1099" s="51">
        <v>0</v>
      </c>
    </row>
    <row r="1100" spans="1:20" ht="24" customHeight="1" x14ac:dyDescent="0.25">
      <c r="A1100" s="74">
        <v>28</v>
      </c>
      <c r="B1100" s="50" t="s">
        <v>821</v>
      </c>
      <c r="C1100" s="51">
        <f t="shared" si="266"/>
        <v>3141424.94</v>
      </c>
      <c r="D1100" s="51">
        <f t="shared" si="267"/>
        <v>3141424.94</v>
      </c>
      <c r="E1100" s="51">
        <v>0</v>
      </c>
      <c r="F1100" s="51">
        <v>1892648.95</v>
      </c>
      <c r="G1100" s="51">
        <v>451875.01</v>
      </c>
      <c r="H1100" s="51">
        <v>796900.98</v>
      </c>
      <c r="I1100" s="51">
        <v>0</v>
      </c>
      <c r="J1100" s="52">
        <v>0</v>
      </c>
      <c r="K1100" s="51">
        <v>0</v>
      </c>
      <c r="L1100" s="51">
        <v>0</v>
      </c>
      <c r="M1100" s="51">
        <v>0</v>
      </c>
      <c r="N1100" s="51">
        <v>0</v>
      </c>
      <c r="O1100" s="51">
        <v>0</v>
      </c>
      <c r="P1100" s="51">
        <v>0</v>
      </c>
      <c r="Q1100" s="51">
        <v>0</v>
      </c>
      <c r="R1100" s="51">
        <v>0</v>
      </c>
      <c r="S1100" s="51">
        <v>0</v>
      </c>
      <c r="T1100" s="51">
        <v>0</v>
      </c>
    </row>
    <row r="1101" spans="1:20" ht="24" customHeight="1" x14ac:dyDescent="0.25">
      <c r="A1101" s="74">
        <v>29</v>
      </c>
      <c r="B1101" s="50" t="s">
        <v>822</v>
      </c>
      <c r="C1101" s="51">
        <f t="shared" si="266"/>
        <v>1513317</v>
      </c>
      <c r="D1101" s="51">
        <f t="shared" si="267"/>
        <v>1513317</v>
      </c>
      <c r="E1101" s="51">
        <v>0</v>
      </c>
      <c r="F1101" s="51">
        <v>0</v>
      </c>
      <c r="G1101" s="51">
        <v>832720</v>
      </c>
      <c r="H1101" s="51">
        <v>680597</v>
      </c>
      <c r="I1101" s="51">
        <v>0</v>
      </c>
      <c r="J1101" s="52">
        <v>0</v>
      </c>
      <c r="K1101" s="51">
        <v>0</v>
      </c>
      <c r="L1101" s="51">
        <v>0</v>
      </c>
      <c r="M1101" s="51">
        <v>0</v>
      </c>
      <c r="N1101" s="51">
        <v>0</v>
      </c>
      <c r="O1101" s="51">
        <v>0</v>
      </c>
      <c r="P1101" s="51">
        <v>0</v>
      </c>
      <c r="Q1101" s="51">
        <v>0</v>
      </c>
      <c r="R1101" s="51">
        <v>0</v>
      </c>
      <c r="S1101" s="51">
        <v>0</v>
      </c>
      <c r="T1101" s="51">
        <v>0</v>
      </c>
    </row>
    <row r="1102" spans="1:20" ht="24" customHeight="1" x14ac:dyDescent="0.25">
      <c r="A1102" s="74">
        <v>30</v>
      </c>
      <c r="B1102" s="50" t="s">
        <v>823</v>
      </c>
      <c r="C1102" s="51">
        <f t="shared" si="266"/>
        <v>1593246</v>
      </c>
      <c r="D1102" s="51">
        <f t="shared" si="267"/>
        <v>1117964.3999999999</v>
      </c>
      <c r="E1102" s="51">
        <v>505238.4</v>
      </c>
      <c r="F1102" s="51">
        <v>612726</v>
      </c>
      <c r="G1102" s="51">
        <v>0</v>
      </c>
      <c r="H1102" s="51">
        <v>0</v>
      </c>
      <c r="I1102" s="51">
        <v>0</v>
      </c>
      <c r="J1102" s="52">
        <v>0</v>
      </c>
      <c r="K1102" s="51">
        <v>0</v>
      </c>
      <c r="L1102" s="51">
        <v>0</v>
      </c>
      <c r="M1102" s="51">
        <v>0</v>
      </c>
      <c r="N1102" s="51">
        <v>475281.6</v>
      </c>
      <c r="O1102" s="51">
        <v>0</v>
      </c>
      <c r="P1102" s="51">
        <v>0</v>
      </c>
      <c r="Q1102" s="51">
        <v>0</v>
      </c>
      <c r="R1102" s="51">
        <v>0</v>
      </c>
      <c r="S1102" s="51">
        <v>0</v>
      </c>
      <c r="T1102" s="51">
        <v>0</v>
      </c>
    </row>
    <row r="1103" spans="1:20" ht="24" customHeight="1" x14ac:dyDescent="0.25">
      <c r="A1103" s="74">
        <v>31</v>
      </c>
      <c r="B1103" s="50" t="s">
        <v>825</v>
      </c>
      <c r="C1103" s="51">
        <f t="shared" si="266"/>
        <v>1262813</v>
      </c>
      <c r="D1103" s="51">
        <f t="shared" si="267"/>
        <v>272315</v>
      </c>
      <c r="E1103" s="51">
        <v>272315</v>
      </c>
      <c r="F1103" s="51">
        <v>0</v>
      </c>
      <c r="G1103" s="51">
        <v>0</v>
      </c>
      <c r="H1103" s="51">
        <v>0</v>
      </c>
      <c r="I1103" s="51">
        <v>0</v>
      </c>
      <c r="J1103" s="52">
        <v>0</v>
      </c>
      <c r="K1103" s="51">
        <v>0</v>
      </c>
      <c r="L1103" s="51">
        <v>0</v>
      </c>
      <c r="M1103" s="51">
        <v>0</v>
      </c>
      <c r="N1103" s="51">
        <v>990498</v>
      </c>
      <c r="O1103" s="51">
        <v>0</v>
      </c>
      <c r="P1103" s="51">
        <v>0</v>
      </c>
      <c r="Q1103" s="51">
        <v>0</v>
      </c>
      <c r="R1103" s="51">
        <v>0</v>
      </c>
      <c r="S1103" s="51">
        <v>0</v>
      </c>
      <c r="T1103" s="51">
        <v>0</v>
      </c>
    </row>
    <row r="1104" spans="1:20" ht="24" customHeight="1" x14ac:dyDescent="0.25">
      <c r="A1104" s="74">
        <v>32</v>
      </c>
      <c r="B1104" s="50" t="s">
        <v>1049</v>
      </c>
      <c r="C1104" s="51">
        <f t="shared" si="266"/>
        <v>1042844</v>
      </c>
      <c r="D1104" s="51">
        <f t="shared" si="267"/>
        <v>1042844</v>
      </c>
      <c r="E1104" s="51">
        <v>0</v>
      </c>
      <c r="F1104" s="51">
        <v>1042844</v>
      </c>
      <c r="G1104" s="51">
        <v>0</v>
      </c>
      <c r="H1104" s="51">
        <v>0</v>
      </c>
      <c r="I1104" s="51">
        <v>0</v>
      </c>
      <c r="J1104" s="52">
        <v>0</v>
      </c>
      <c r="K1104" s="51">
        <v>0</v>
      </c>
      <c r="L1104" s="51">
        <v>0</v>
      </c>
      <c r="M1104" s="51">
        <v>0</v>
      </c>
      <c r="N1104" s="51">
        <v>0</v>
      </c>
      <c r="O1104" s="51">
        <v>0</v>
      </c>
      <c r="P1104" s="51">
        <v>0</v>
      </c>
      <c r="Q1104" s="51">
        <v>0</v>
      </c>
      <c r="R1104" s="51">
        <v>0</v>
      </c>
      <c r="S1104" s="51">
        <v>0</v>
      </c>
      <c r="T1104" s="51">
        <v>0</v>
      </c>
    </row>
    <row r="1105" spans="1:20" s="12" customFormat="1" ht="24" customHeight="1" x14ac:dyDescent="0.25">
      <c r="A1105" s="74">
        <v>33</v>
      </c>
      <c r="B1105" s="50" t="s">
        <v>828</v>
      </c>
      <c r="C1105" s="51">
        <f t="shared" si="266"/>
        <v>2010685</v>
      </c>
      <c r="D1105" s="51">
        <f t="shared" si="267"/>
        <v>2010685</v>
      </c>
      <c r="E1105" s="51">
        <v>0</v>
      </c>
      <c r="F1105" s="51">
        <v>1523826</v>
      </c>
      <c r="G1105" s="51">
        <v>486859</v>
      </c>
      <c r="H1105" s="51">
        <v>0</v>
      </c>
      <c r="I1105" s="51">
        <v>0</v>
      </c>
      <c r="J1105" s="52">
        <v>0</v>
      </c>
      <c r="K1105" s="51">
        <v>0</v>
      </c>
      <c r="L1105" s="51">
        <v>0</v>
      </c>
      <c r="M1105" s="51">
        <v>0</v>
      </c>
      <c r="N1105" s="51">
        <v>0</v>
      </c>
      <c r="O1105" s="51">
        <v>0</v>
      </c>
      <c r="P1105" s="51">
        <v>0</v>
      </c>
      <c r="Q1105" s="51">
        <v>0</v>
      </c>
      <c r="R1105" s="51">
        <v>0</v>
      </c>
      <c r="S1105" s="51">
        <v>0</v>
      </c>
      <c r="T1105" s="51">
        <v>0</v>
      </c>
    </row>
    <row r="1106" spans="1:20" s="12" customFormat="1" ht="24" customHeight="1" x14ac:dyDescent="0.25">
      <c r="A1106" s="74">
        <v>34</v>
      </c>
      <c r="B1106" s="50" t="s">
        <v>831</v>
      </c>
      <c r="C1106" s="51">
        <f t="shared" si="266"/>
        <v>1048859</v>
      </c>
      <c r="D1106" s="51">
        <f t="shared" si="267"/>
        <v>1048859</v>
      </c>
      <c r="E1106" s="51">
        <v>0</v>
      </c>
      <c r="F1106" s="51">
        <v>1048859</v>
      </c>
      <c r="G1106" s="51">
        <v>0</v>
      </c>
      <c r="H1106" s="51">
        <v>0</v>
      </c>
      <c r="I1106" s="51">
        <v>0</v>
      </c>
      <c r="J1106" s="52">
        <v>0</v>
      </c>
      <c r="K1106" s="51">
        <v>0</v>
      </c>
      <c r="L1106" s="51">
        <v>0</v>
      </c>
      <c r="M1106" s="51">
        <v>0</v>
      </c>
      <c r="N1106" s="51">
        <v>0</v>
      </c>
      <c r="O1106" s="51">
        <v>0</v>
      </c>
      <c r="P1106" s="51">
        <v>0</v>
      </c>
      <c r="Q1106" s="51">
        <v>0</v>
      </c>
      <c r="R1106" s="51">
        <v>0</v>
      </c>
      <c r="S1106" s="51">
        <v>0</v>
      </c>
      <c r="T1106" s="51">
        <v>0</v>
      </c>
    </row>
    <row r="1107" spans="1:20" ht="24" customHeight="1" x14ac:dyDescent="0.25">
      <c r="A1107" s="74">
        <v>35</v>
      </c>
      <c r="B1107" s="50" t="s">
        <v>125</v>
      </c>
      <c r="C1107" s="51">
        <f t="shared" si="266"/>
        <v>618909</v>
      </c>
      <c r="D1107" s="51">
        <f t="shared" si="267"/>
        <v>618909</v>
      </c>
      <c r="E1107" s="51">
        <v>0</v>
      </c>
      <c r="F1107" s="51">
        <v>0</v>
      </c>
      <c r="G1107" s="51">
        <v>618909</v>
      </c>
      <c r="H1107" s="51">
        <v>0</v>
      </c>
      <c r="I1107" s="51">
        <v>0</v>
      </c>
      <c r="J1107" s="52">
        <v>0</v>
      </c>
      <c r="K1107" s="51">
        <v>0</v>
      </c>
      <c r="L1107" s="51">
        <v>0</v>
      </c>
      <c r="M1107" s="51">
        <v>0</v>
      </c>
      <c r="N1107" s="51">
        <v>0</v>
      </c>
      <c r="O1107" s="51">
        <v>0</v>
      </c>
      <c r="P1107" s="51">
        <v>0</v>
      </c>
      <c r="Q1107" s="51">
        <v>0</v>
      </c>
      <c r="R1107" s="51">
        <v>0</v>
      </c>
      <c r="S1107" s="51">
        <v>0</v>
      </c>
      <c r="T1107" s="51">
        <v>0</v>
      </c>
    </row>
    <row r="1108" spans="1:20" ht="24" customHeight="1" x14ac:dyDescent="0.25">
      <c r="A1108" s="74">
        <v>36</v>
      </c>
      <c r="B1108" s="50" t="s">
        <v>832</v>
      </c>
      <c r="C1108" s="51">
        <f t="shared" si="266"/>
        <v>1917494</v>
      </c>
      <c r="D1108" s="51">
        <f t="shared" si="267"/>
        <v>1917494</v>
      </c>
      <c r="E1108" s="51">
        <v>774525</v>
      </c>
      <c r="F1108" s="51">
        <v>0</v>
      </c>
      <c r="G1108" s="51">
        <v>975645</v>
      </c>
      <c r="H1108" s="51">
        <v>167324</v>
      </c>
      <c r="I1108" s="51">
        <v>0</v>
      </c>
      <c r="J1108" s="52">
        <v>0</v>
      </c>
      <c r="K1108" s="51">
        <v>0</v>
      </c>
      <c r="L1108" s="51">
        <v>0</v>
      </c>
      <c r="M1108" s="51">
        <v>0</v>
      </c>
      <c r="N1108" s="51">
        <v>0</v>
      </c>
      <c r="O1108" s="51">
        <v>0</v>
      </c>
      <c r="P1108" s="51">
        <v>0</v>
      </c>
      <c r="Q1108" s="51">
        <v>0</v>
      </c>
      <c r="R1108" s="51">
        <v>0</v>
      </c>
      <c r="S1108" s="51">
        <v>0</v>
      </c>
      <c r="T1108" s="51">
        <v>0</v>
      </c>
    </row>
    <row r="1109" spans="1:20" ht="24" customHeight="1" x14ac:dyDescent="0.25">
      <c r="A1109" s="74">
        <v>37</v>
      </c>
      <c r="B1109" s="50" t="s">
        <v>833</v>
      </c>
      <c r="C1109" s="51">
        <f t="shared" si="266"/>
        <v>1679003</v>
      </c>
      <c r="D1109" s="51">
        <f t="shared" si="267"/>
        <v>1679003</v>
      </c>
      <c r="E1109" s="51">
        <v>0</v>
      </c>
      <c r="F1109" s="51">
        <v>1679003</v>
      </c>
      <c r="G1109" s="51">
        <v>0</v>
      </c>
      <c r="H1109" s="51">
        <v>0</v>
      </c>
      <c r="I1109" s="51">
        <v>0</v>
      </c>
      <c r="J1109" s="52">
        <v>0</v>
      </c>
      <c r="K1109" s="51">
        <v>0</v>
      </c>
      <c r="L1109" s="51">
        <v>0</v>
      </c>
      <c r="M1109" s="51">
        <v>0</v>
      </c>
      <c r="N1109" s="51">
        <v>0</v>
      </c>
      <c r="O1109" s="51">
        <v>0</v>
      </c>
      <c r="P1109" s="51">
        <v>0</v>
      </c>
      <c r="Q1109" s="51">
        <v>0</v>
      </c>
      <c r="R1109" s="51">
        <v>0</v>
      </c>
      <c r="S1109" s="51">
        <v>0</v>
      </c>
      <c r="T1109" s="51">
        <v>0</v>
      </c>
    </row>
    <row r="1110" spans="1:20" s="12" customFormat="1" ht="24" customHeight="1" x14ac:dyDescent="0.25">
      <c r="A1110" s="74">
        <v>38</v>
      </c>
      <c r="B1110" s="50" t="s">
        <v>834</v>
      </c>
      <c r="C1110" s="51">
        <f t="shared" si="266"/>
        <v>0</v>
      </c>
      <c r="D1110" s="51">
        <f t="shared" si="267"/>
        <v>0</v>
      </c>
      <c r="E1110" s="51">
        <v>0</v>
      </c>
      <c r="F1110" s="51">
        <v>0</v>
      </c>
      <c r="G1110" s="51">
        <v>0</v>
      </c>
      <c r="H1110" s="51">
        <v>203748.94</v>
      </c>
      <c r="I1110" s="51">
        <v>-203748.94</v>
      </c>
      <c r="J1110" s="52">
        <v>0</v>
      </c>
      <c r="K1110" s="51">
        <v>0</v>
      </c>
      <c r="L1110" s="51">
        <v>0</v>
      </c>
      <c r="M1110" s="51">
        <v>0</v>
      </c>
      <c r="N1110" s="51">
        <v>0</v>
      </c>
      <c r="O1110" s="51">
        <v>0</v>
      </c>
      <c r="P1110" s="51">
        <v>0</v>
      </c>
      <c r="Q1110" s="51">
        <v>0</v>
      </c>
      <c r="R1110" s="51">
        <v>0</v>
      </c>
      <c r="S1110" s="51">
        <v>0</v>
      </c>
      <c r="T1110" s="51">
        <v>0</v>
      </c>
    </row>
    <row r="1111" spans="1:20" ht="24" customHeight="1" x14ac:dyDescent="0.25">
      <c r="A1111" s="74">
        <v>39</v>
      </c>
      <c r="B1111" s="50" t="s">
        <v>835</v>
      </c>
      <c r="C1111" s="51">
        <f t="shared" si="266"/>
        <v>1761187</v>
      </c>
      <c r="D1111" s="51">
        <f t="shared" si="267"/>
        <v>1761187</v>
      </c>
      <c r="E1111" s="51">
        <v>0</v>
      </c>
      <c r="F1111" s="51">
        <v>778761</v>
      </c>
      <c r="G1111" s="51">
        <v>600238</v>
      </c>
      <c r="H1111" s="51">
        <v>382188</v>
      </c>
      <c r="I1111" s="51">
        <v>0</v>
      </c>
      <c r="J1111" s="52">
        <v>0</v>
      </c>
      <c r="K1111" s="51">
        <v>0</v>
      </c>
      <c r="L1111" s="51">
        <v>0</v>
      </c>
      <c r="M1111" s="51">
        <v>0</v>
      </c>
      <c r="N1111" s="51">
        <v>0</v>
      </c>
      <c r="O1111" s="51">
        <v>0</v>
      </c>
      <c r="P1111" s="51">
        <v>0</v>
      </c>
      <c r="Q1111" s="51">
        <v>0</v>
      </c>
      <c r="R1111" s="51">
        <v>0</v>
      </c>
      <c r="S1111" s="51">
        <v>0</v>
      </c>
      <c r="T1111" s="51">
        <v>0</v>
      </c>
    </row>
    <row r="1112" spans="1:20" ht="24" customHeight="1" x14ac:dyDescent="0.25">
      <c r="A1112" s="74">
        <v>40</v>
      </c>
      <c r="B1112" s="50" t="s">
        <v>530</v>
      </c>
      <c r="C1112" s="51">
        <f t="shared" si="266"/>
        <v>1006919</v>
      </c>
      <c r="D1112" s="51">
        <f t="shared" si="267"/>
        <v>1006919</v>
      </c>
      <c r="E1112" s="51">
        <v>1006919</v>
      </c>
      <c r="F1112" s="51">
        <v>0</v>
      </c>
      <c r="G1112" s="51">
        <v>0</v>
      </c>
      <c r="H1112" s="51">
        <v>0</v>
      </c>
      <c r="I1112" s="51">
        <v>0</v>
      </c>
      <c r="J1112" s="52">
        <v>0</v>
      </c>
      <c r="K1112" s="51">
        <v>0</v>
      </c>
      <c r="L1112" s="51">
        <v>0</v>
      </c>
      <c r="M1112" s="51">
        <v>0</v>
      </c>
      <c r="N1112" s="51">
        <v>0</v>
      </c>
      <c r="O1112" s="51">
        <v>0</v>
      </c>
      <c r="P1112" s="51">
        <v>0</v>
      </c>
      <c r="Q1112" s="51">
        <v>0</v>
      </c>
      <c r="R1112" s="51">
        <v>0</v>
      </c>
      <c r="S1112" s="51">
        <v>0</v>
      </c>
      <c r="T1112" s="51">
        <v>0</v>
      </c>
    </row>
    <row r="1113" spans="1:20" ht="24" customHeight="1" x14ac:dyDescent="0.25">
      <c r="A1113" s="74">
        <v>41</v>
      </c>
      <c r="B1113" s="50" t="s">
        <v>837</v>
      </c>
      <c r="C1113" s="51">
        <f t="shared" si="266"/>
        <v>454826</v>
      </c>
      <c r="D1113" s="51">
        <f t="shared" si="267"/>
        <v>454826</v>
      </c>
      <c r="E1113" s="51">
        <v>0</v>
      </c>
      <c r="F1113" s="51">
        <v>0</v>
      </c>
      <c r="G1113" s="51">
        <v>0</v>
      </c>
      <c r="H1113" s="51">
        <v>454826</v>
      </c>
      <c r="I1113" s="51">
        <v>0</v>
      </c>
      <c r="J1113" s="52">
        <v>0</v>
      </c>
      <c r="K1113" s="51">
        <v>0</v>
      </c>
      <c r="L1113" s="51">
        <v>0</v>
      </c>
      <c r="M1113" s="51">
        <v>0</v>
      </c>
      <c r="N1113" s="51">
        <v>0</v>
      </c>
      <c r="O1113" s="51">
        <v>0</v>
      </c>
      <c r="P1113" s="51">
        <v>0</v>
      </c>
      <c r="Q1113" s="51">
        <v>0</v>
      </c>
      <c r="R1113" s="51">
        <v>0</v>
      </c>
      <c r="S1113" s="51">
        <v>0</v>
      </c>
      <c r="T1113" s="51">
        <v>0</v>
      </c>
    </row>
    <row r="1114" spans="1:20" ht="24" customHeight="1" x14ac:dyDescent="0.25">
      <c r="A1114" s="74">
        <v>42</v>
      </c>
      <c r="B1114" s="50" t="s">
        <v>141</v>
      </c>
      <c r="C1114" s="51">
        <f t="shared" si="266"/>
        <v>735454</v>
      </c>
      <c r="D1114" s="51">
        <f t="shared" si="267"/>
        <v>246169</v>
      </c>
      <c r="E1114" s="51">
        <v>0</v>
      </c>
      <c r="F1114" s="51">
        <v>0</v>
      </c>
      <c r="G1114" s="51">
        <v>0</v>
      </c>
      <c r="H1114" s="51">
        <v>246169</v>
      </c>
      <c r="I1114" s="51">
        <v>0</v>
      </c>
      <c r="J1114" s="52">
        <v>0</v>
      </c>
      <c r="K1114" s="51">
        <v>0</v>
      </c>
      <c r="L1114" s="51">
        <v>489285</v>
      </c>
      <c r="M1114" s="51">
        <v>0</v>
      </c>
      <c r="N1114" s="51">
        <v>0</v>
      </c>
      <c r="O1114" s="51">
        <v>0</v>
      </c>
      <c r="P1114" s="51">
        <v>0</v>
      </c>
      <c r="Q1114" s="51">
        <v>0</v>
      </c>
      <c r="R1114" s="51">
        <v>0</v>
      </c>
      <c r="S1114" s="51">
        <v>0</v>
      </c>
      <c r="T1114" s="51">
        <v>0</v>
      </c>
    </row>
    <row r="1115" spans="1:20" ht="24" customHeight="1" x14ac:dyDescent="0.25">
      <c r="A1115" s="74">
        <v>43</v>
      </c>
      <c r="B1115" s="50" t="s">
        <v>838</v>
      </c>
      <c r="C1115" s="51">
        <f t="shared" si="266"/>
        <v>956340</v>
      </c>
      <c r="D1115" s="51">
        <f t="shared" si="267"/>
        <v>956340</v>
      </c>
      <c r="E1115" s="51">
        <v>0</v>
      </c>
      <c r="F1115" s="51">
        <v>956340</v>
      </c>
      <c r="G1115" s="51">
        <v>0</v>
      </c>
      <c r="H1115" s="51">
        <v>0</v>
      </c>
      <c r="I1115" s="51">
        <v>0</v>
      </c>
      <c r="J1115" s="52">
        <v>0</v>
      </c>
      <c r="K1115" s="51">
        <v>0</v>
      </c>
      <c r="L1115" s="51">
        <v>0</v>
      </c>
      <c r="M1115" s="51">
        <v>0</v>
      </c>
      <c r="N1115" s="51">
        <v>0</v>
      </c>
      <c r="O1115" s="51">
        <v>0</v>
      </c>
      <c r="P1115" s="51">
        <v>0</v>
      </c>
      <c r="Q1115" s="51">
        <v>0</v>
      </c>
      <c r="R1115" s="51">
        <v>0</v>
      </c>
      <c r="S1115" s="51">
        <v>0</v>
      </c>
      <c r="T1115" s="51">
        <v>0</v>
      </c>
    </row>
    <row r="1116" spans="1:20" ht="24" customHeight="1" x14ac:dyDescent="0.25">
      <c r="A1116" s="74">
        <v>44</v>
      </c>
      <c r="B1116" s="50" t="s">
        <v>839</v>
      </c>
      <c r="C1116" s="51">
        <f t="shared" si="266"/>
        <v>128101</v>
      </c>
      <c r="D1116" s="51">
        <f t="shared" si="267"/>
        <v>128101</v>
      </c>
      <c r="E1116" s="51">
        <v>0</v>
      </c>
      <c r="F1116" s="51">
        <v>0</v>
      </c>
      <c r="G1116" s="51">
        <v>0</v>
      </c>
      <c r="H1116" s="51">
        <v>0</v>
      </c>
      <c r="I1116" s="51">
        <v>128101</v>
      </c>
      <c r="J1116" s="52">
        <v>0</v>
      </c>
      <c r="K1116" s="51">
        <v>0</v>
      </c>
      <c r="L1116" s="51">
        <v>0</v>
      </c>
      <c r="M1116" s="51">
        <v>0</v>
      </c>
      <c r="N1116" s="51">
        <v>0</v>
      </c>
      <c r="O1116" s="51">
        <v>0</v>
      </c>
      <c r="P1116" s="51">
        <v>0</v>
      </c>
      <c r="Q1116" s="51">
        <v>0</v>
      </c>
      <c r="R1116" s="51">
        <v>0</v>
      </c>
      <c r="S1116" s="51">
        <v>0</v>
      </c>
      <c r="T1116" s="51">
        <v>0</v>
      </c>
    </row>
    <row r="1117" spans="1:20" ht="24" customHeight="1" x14ac:dyDescent="0.25">
      <c r="A1117" s="74">
        <v>45</v>
      </c>
      <c r="B1117" s="50" t="s">
        <v>840</v>
      </c>
      <c r="C1117" s="51">
        <f t="shared" si="266"/>
        <v>1524750</v>
      </c>
      <c r="D1117" s="51">
        <f t="shared" si="267"/>
        <v>1524750</v>
      </c>
      <c r="E1117" s="51">
        <v>0</v>
      </c>
      <c r="F1117" s="51">
        <v>0</v>
      </c>
      <c r="G1117" s="51">
        <v>991236</v>
      </c>
      <c r="H1117" s="51">
        <v>533514</v>
      </c>
      <c r="I1117" s="51">
        <v>0</v>
      </c>
      <c r="J1117" s="52">
        <v>0</v>
      </c>
      <c r="K1117" s="51">
        <v>0</v>
      </c>
      <c r="L1117" s="51">
        <v>0</v>
      </c>
      <c r="M1117" s="51">
        <v>0</v>
      </c>
      <c r="N1117" s="51">
        <v>0</v>
      </c>
      <c r="O1117" s="51">
        <v>0</v>
      </c>
      <c r="P1117" s="51">
        <v>0</v>
      </c>
      <c r="Q1117" s="51">
        <v>0</v>
      </c>
      <c r="R1117" s="51">
        <v>0</v>
      </c>
      <c r="S1117" s="51">
        <v>0</v>
      </c>
      <c r="T1117" s="51">
        <v>0</v>
      </c>
    </row>
    <row r="1118" spans="1:20" ht="24" customHeight="1" x14ac:dyDescent="0.25">
      <c r="A1118" s="74">
        <v>46</v>
      </c>
      <c r="B1118" s="50" t="s">
        <v>841</v>
      </c>
      <c r="C1118" s="51">
        <f t="shared" si="266"/>
        <v>189660.55</v>
      </c>
      <c r="D1118" s="51">
        <f t="shared" si="267"/>
        <v>189660.55</v>
      </c>
      <c r="E1118" s="51">
        <v>0</v>
      </c>
      <c r="F1118" s="51">
        <v>0</v>
      </c>
      <c r="G1118" s="51">
        <v>189660.55</v>
      </c>
      <c r="H1118" s="51">
        <v>0</v>
      </c>
      <c r="I1118" s="51">
        <v>0</v>
      </c>
      <c r="J1118" s="52">
        <v>0</v>
      </c>
      <c r="K1118" s="51">
        <v>0</v>
      </c>
      <c r="L1118" s="51">
        <v>0</v>
      </c>
      <c r="M1118" s="51">
        <v>0</v>
      </c>
      <c r="N1118" s="51">
        <v>0</v>
      </c>
      <c r="O1118" s="51">
        <v>0</v>
      </c>
      <c r="P1118" s="51">
        <v>0</v>
      </c>
      <c r="Q1118" s="51">
        <v>0</v>
      </c>
      <c r="R1118" s="51">
        <v>0</v>
      </c>
      <c r="S1118" s="51">
        <v>0</v>
      </c>
      <c r="T1118" s="51">
        <v>0</v>
      </c>
    </row>
    <row r="1119" spans="1:20" ht="24" customHeight="1" x14ac:dyDescent="0.25">
      <c r="A1119" s="74">
        <v>47</v>
      </c>
      <c r="B1119" s="50" t="s">
        <v>148</v>
      </c>
      <c r="C1119" s="51">
        <f t="shared" si="266"/>
        <v>1385500</v>
      </c>
      <c r="D1119" s="51">
        <f t="shared" si="267"/>
        <v>1385500</v>
      </c>
      <c r="E1119" s="51">
        <v>0</v>
      </c>
      <c r="F1119" s="51">
        <v>1385500</v>
      </c>
      <c r="G1119" s="51">
        <v>0</v>
      </c>
      <c r="H1119" s="51">
        <v>0</v>
      </c>
      <c r="I1119" s="51">
        <v>0</v>
      </c>
      <c r="J1119" s="52">
        <v>0</v>
      </c>
      <c r="K1119" s="51">
        <v>0</v>
      </c>
      <c r="L1119" s="51">
        <v>0</v>
      </c>
      <c r="M1119" s="51">
        <v>0</v>
      </c>
      <c r="N1119" s="51">
        <v>0</v>
      </c>
      <c r="O1119" s="51">
        <v>0</v>
      </c>
      <c r="P1119" s="51">
        <v>0</v>
      </c>
      <c r="Q1119" s="51">
        <v>0</v>
      </c>
      <c r="R1119" s="51">
        <v>0</v>
      </c>
      <c r="S1119" s="51">
        <v>0</v>
      </c>
      <c r="T1119" s="51">
        <v>0</v>
      </c>
    </row>
    <row r="1120" spans="1:20" s="12" customFormat="1" ht="24" customHeight="1" x14ac:dyDescent="0.25">
      <c r="A1120" s="74">
        <v>48</v>
      </c>
      <c r="B1120" s="50" t="s">
        <v>842</v>
      </c>
      <c r="C1120" s="51">
        <f t="shared" si="266"/>
        <v>906507</v>
      </c>
      <c r="D1120" s="51">
        <f t="shared" si="267"/>
        <v>906507</v>
      </c>
      <c r="E1120" s="51">
        <v>0</v>
      </c>
      <c r="F1120" s="51">
        <v>906507</v>
      </c>
      <c r="G1120" s="51">
        <v>0</v>
      </c>
      <c r="H1120" s="51">
        <v>0</v>
      </c>
      <c r="I1120" s="51">
        <v>0</v>
      </c>
      <c r="J1120" s="52">
        <v>0</v>
      </c>
      <c r="K1120" s="51">
        <v>0</v>
      </c>
      <c r="L1120" s="51">
        <v>0</v>
      </c>
      <c r="M1120" s="51">
        <v>0</v>
      </c>
      <c r="N1120" s="51">
        <v>0</v>
      </c>
      <c r="O1120" s="51">
        <v>0</v>
      </c>
      <c r="P1120" s="51">
        <v>0</v>
      </c>
      <c r="Q1120" s="51">
        <v>0</v>
      </c>
      <c r="R1120" s="51">
        <v>0</v>
      </c>
      <c r="S1120" s="51">
        <v>0</v>
      </c>
      <c r="T1120" s="51">
        <v>0</v>
      </c>
    </row>
    <row r="1121" spans="1:20" ht="24" customHeight="1" x14ac:dyDescent="0.25">
      <c r="A1121" s="74">
        <v>49</v>
      </c>
      <c r="B1121" s="50" t="s">
        <v>843</v>
      </c>
      <c r="C1121" s="51">
        <f t="shared" si="266"/>
        <v>4135447</v>
      </c>
      <c r="D1121" s="51">
        <f t="shared" si="267"/>
        <v>0</v>
      </c>
      <c r="E1121" s="51">
        <v>0</v>
      </c>
      <c r="F1121" s="51">
        <v>0</v>
      </c>
      <c r="G1121" s="51">
        <v>0</v>
      </c>
      <c r="H1121" s="51">
        <v>0</v>
      </c>
      <c r="I1121" s="51">
        <v>0</v>
      </c>
      <c r="J1121" s="52">
        <v>0</v>
      </c>
      <c r="K1121" s="51">
        <v>0</v>
      </c>
      <c r="L1121" s="51">
        <v>4135447</v>
      </c>
      <c r="M1121" s="51">
        <v>0</v>
      </c>
      <c r="N1121" s="51">
        <v>0</v>
      </c>
      <c r="O1121" s="51">
        <v>0</v>
      </c>
      <c r="P1121" s="51">
        <v>0</v>
      </c>
      <c r="Q1121" s="51">
        <v>0</v>
      </c>
      <c r="R1121" s="51">
        <v>0</v>
      </c>
      <c r="S1121" s="51">
        <v>0</v>
      </c>
      <c r="T1121" s="51">
        <v>0</v>
      </c>
    </row>
    <row r="1122" spans="1:20" ht="24" customHeight="1" x14ac:dyDescent="0.25">
      <c r="A1122" s="74">
        <v>50</v>
      </c>
      <c r="B1122" s="50" t="s">
        <v>844</v>
      </c>
      <c r="C1122" s="51">
        <f t="shared" si="266"/>
        <v>895954.58</v>
      </c>
      <c r="D1122" s="51">
        <f t="shared" si="267"/>
        <v>0</v>
      </c>
      <c r="E1122" s="51">
        <v>0</v>
      </c>
      <c r="F1122" s="51">
        <v>0</v>
      </c>
      <c r="G1122" s="51">
        <v>0</v>
      </c>
      <c r="H1122" s="51">
        <v>0</v>
      </c>
      <c r="I1122" s="51">
        <v>0</v>
      </c>
      <c r="J1122" s="52">
        <v>0</v>
      </c>
      <c r="K1122" s="51">
        <v>0</v>
      </c>
      <c r="L1122" s="51">
        <v>895954.58</v>
      </c>
      <c r="M1122" s="51">
        <v>0</v>
      </c>
      <c r="N1122" s="51">
        <v>0</v>
      </c>
      <c r="O1122" s="51">
        <v>0</v>
      </c>
      <c r="P1122" s="51">
        <v>0</v>
      </c>
      <c r="Q1122" s="51">
        <v>0</v>
      </c>
      <c r="R1122" s="51">
        <v>0</v>
      </c>
      <c r="S1122" s="51">
        <v>0</v>
      </c>
      <c r="T1122" s="51">
        <v>0</v>
      </c>
    </row>
    <row r="1123" spans="1:20" ht="24" customHeight="1" x14ac:dyDescent="0.25">
      <c r="A1123" s="74">
        <v>51</v>
      </c>
      <c r="B1123" s="50" t="s">
        <v>170</v>
      </c>
      <c r="C1123" s="51">
        <f t="shared" si="266"/>
        <v>1272125.8</v>
      </c>
      <c r="D1123" s="51">
        <f t="shared" si="267"/>
        <v>0</v>
      </c>
      <c r="E1123" s="51">
        <v>0</v>
      </c>
      <c r="F1123" s="51">
        <v>0</v>
      </c>
      <c r="G1123" s="51">
        <v>0</v>
      </c>
      <c r="H1123" s="51">
        <v>0</v>
      </c>
      <c r="I1123" s="51">
        <v>0</v>
      </c>
      <c r="J1123" s="52">
        <v>0</v>
      </c>
      <c r="K1123" s="51">
        <v>0</v>
      </c>
      <c r="L1123" s="51">
        <v>1272125.8</v>
      </c>
      <c r="M1123" s="51">
        <v>0</v>
      </c>
      <c r="N1123" s="51">
        <v>0</v>
      </c>
      <c r="O1123" s="51">
        <v>0</v>
      </c>
      <c r="P1123" s="51">
        <v>0</v>
      </c>
      <c r="Q1123" s="51">
        <v>0</v>
      </c>
      <c r="R1123" s="51">
        <v>0</v>
      </c>
      <c r="S1123" s="51">
        <v>0</v>
      </c>
      <c r="T1123" s="51">
        <v>0</v>
      </c>
    </row>
    <row r="1124" spans="1:20" ht="24" customHeight="1" x14ac:dyDescent="0.25">
      <c r="A1124" s="74">
        <v>52</v>
      </c>
      <c r="B1124" s="50" t="s">
        <v>173</v>
      </c>
      <c r="C1124" s="51">
        <f t="shared" si="266"/>
        <v>1915828.43</v>
      </c>
      <c r="D1124" s="51">
        <f t="shared" si="267"/>
        <v>1915828.43</v>
      </c>
      <c r="E1124" s="51">
        <v>0</v>
      </c>
      <c r="F1124" s="51">
        <v>1915828.43</v>
      </c>
      <c r="G1124" s="51">
        <v>0</v>
      </c>
      <c r="H1124" s="51">
        <v>0</v>
      </c>
      <c r="I1124" s="51">
        <v>0</v>
      </c>
      <c r="J1124" s="52">
        <v>0</v>
      </c>
      <c r="K1124" s="51">
        <v>0</v>
      </c>
      <c r="L1124" s="51">
        <v>0</v>
      </c>
      <c r="M1124" s="51">
        <v>0</v>
      </c>
      <c r="N1124" s="51">
        <v>0</v>
      </c>
      <c r="O1124" s="51">
        <v>0</v>
      </c>
      <c r="P1124" s="51">
        <v>0</v>
      </c>
      <c r="Q1124" s="51">
        <v>0</v>
      </c>
      <c r="R1124" s="51">
        <v>0</v>
      </c>
      <c r="S1124" s="51">
        <v>0</v>
      </c>
      <c r="T1124" s="51">
        <v>0</v>
      </c>
    </row>
    <row r="1125" spans="1:20" ht="24" customHeight="1" x14ac:dyDescent="0.25">
      <c r="A1125" s="74">
        <v>53</v>
      </c>
      <c r="B1125" s="50" t="s">
        <v>846</v>
      </c>
      <c r="C1125" s="51">
        <f t="shared" si="266"/>
        <v>1719466</v>
      </c>
      <c r="D1125" s="51">
        <f t="shared" si="267"/>
        <v>1719466</v>
      </c>
      <c r="E1125" s="51">
        <v>1719466</v>
      </c>
      <c r="F1125" s="51">
        <v>0</v>
      </c>
      <c r="G1125" s="51">
        <v>0</v>
      </c>
      <c r="H1125" s="51">
        <v>0</v>
      </c>
      <c r="I1125" s="51">
        <v>0</v>
      </c>
      <c r="J1125" s="52">
        <v>0</v>
      </c>
      <c r="K1125" s="51">
        <v>0</v>
      </c>
      <c r="L1125" s="51">
        <v>0</v>
      </c>
      <c r="M1125" s="51">
        <v>0</v>
      </c>
      <c r="N1125" s="51">
        <v>0</v>
      </c>
      <c r="O1125" s="51">
        <v>0</v>
      </c>
      <c r="P1125" s="51">
        <v>0</v>
      </c>
      <c r="Q1125" s="51">
        <v>0</v>
      </c>
      <c r="R1125" s="51">
        <v>0</v>
      </c>
      <c r="S1125" s="51">
        <v>0</v>
      </c>
      <c r="T1125" s="51">
        <v>0</v>
      </c>
    </row>
    <row r="1126" spans="1:20" s="12" customFormat="1" ht="24" customHeight="1" x14ac:dyDescent="0.25">
      <c r="A1126" s="74">
        <v>54</v>
      </c>
      <c r="B1126" s="50" t="s">
        <v>847</v>
      </c>
      <c r="C1126" s="51">
        <f t="shared" si="266"/>
        <v>610423</v>
      </c>
      <c r="D1126" s="51">
        <f t="shared" si="267"/>
        <v>610423</v>
      </c>
      <c r="E1126" s="51">
        <v>0</v>
      </c>
      <c r="F1126" s="51">
        <v>0</v>
      </c>
      <c r="G1126" s="51">
        <v>610423</v>
      </c>
      <c r="H1126" s="51">
        <v>0</v>
      </c>
      <c r="I1126" s="51">
        <v>0</v>
      </c>
      <c r="J1126" s="52">
        <v>0</v>
      </c>
      <c r="K1126" s="51">
        <v>0</v>
      </c>
      <c r="L1126" s="51">
        <v>0</v>
      </c>
      <c r="M1126" s="51">
        <v>0</v>
      </c>
      <c r="N1126" s="51">
        <v>0</v>
      </c>
      <c r="O1126" s="51">
        <v>0</v>
      </c>
      <c r="P1126" s="51">
        <v>0</v>
      </c>
      <c r="Q1126" s="51">
        <v>0</v>
      </c>
      <c r="R1126" s="51">
        <v>0</v>
      </c>
      <c r="S1126" s="51">
        <v>0</v>
      </c>
      <c r="T1126" s="51">
        <v>0</v>
      </c>
    </row>
    <row r="1127" spans="1:20" ht="24" customHeight="1" x14ac:dyDescent="0.25">
      <c r="A1127" s="74">
        <v>55</v>
      </c>
      <c r="B1127" s="50" t="s">
        <v>848</v>
      </c>
      <c r="C1127" s="51">
        <f t="shared" si="266"/>
        <v>1349713</v>
      </c>
      <c r="D1127" s="51">
        <f t="shared" si="267"/>
        <v>1349713</v>
      </c>
      <c r="E1127" s="51">
        <v>0</v>
      </c>
      <c r="F1127" s="51">
        <v>1029181</v>
      </c>
      <c r="G1127" s="51">
        <v>320532</v>
      </c>
      <c r="H1127" s="51">
        <v>0</v>
      </c>
      <c r="I1127" s="51">
        <v>0</v>
      </c>
      <c r="J1127" s="52">
        <v>0</v>
      </c>
      <c r="K1127" s="51">
        <v>0</v>
      </c>
      <c r="L1127" s="51">
        <v>0</v>
      </c>
      <c r="M1127" s="51">
        <v>0</v>
      </c>
      <c r="N1127" s="51">
        <v>0</v>
      </c>
      <c r="O1127" s="51">
        <v>0</v>
      </c>
      <c r="P1127" s="51">
        <v>0</v>
      </c>
      <c r="Q1127" s="51">
        <v>0</v>
      </c>
      <c r="R1127" s="51">
        <v>0</v>
      </c>
      <c r="S1127" s="51">
        <v>0</v>
      </c>
      <c r="T1127" s="51">
        <v>0</v>
      </c>
    </row>
    <row r="1128" spans="1:20" s="12" customFormat="1" ht="24" customHeight="1" x14ac:dyDescent="0.25">
      <c r="A1128" s="74">
        <v>56</v>
      </c>
      <c r="B1128" s="50" t="s">
        <v>850</v>
      </c>
      <c r="C1128" s="51">
        <f t="shared" si="266"/>
        <v>2788526</v>
      </c>
      <c r="D1128" s="51">
        <f t="shared" si="267"/>
        <v>0</v>
      </c>
      <c r="E1128" s="51">
        <v>0</v>
      </c>
      <c r="F1128" s="51">
        <v>0</v>
      </c>
      <c r="G1128" s="51">
        <v>0</v>
      </c>
      <c r="H1128" s="51">
        <v>0</v>
      </c>
      <c r="I1128" s="51">
        <v>0</v>
      </c>
      <c r="J1128" s="52">
        <v>0</v>
      </c>
      <c r="K1128" s="51">
        <v>0</v>
      </c>
      <c r="L1128" s="51">
        <v>2788526</v>
      </c>
      <c r="M1128" s="51">
        <v>0</v>
      </c>
      <c r="N1128" s="51">
        <v>0</v>
      </c>
      <c r="O1128" s="51">
        <v>0</v>
      </c>
      <c r="P1128" s="51">
        <v>0</v>
      </c>
      <c r="Q1128" s="51">
        <v>0</v>
      </c>
      <c r="R1128" s="51">
        <v>0</v>
      </c>
      <c r="S1128" s="51">
        <v>0</v>
      </c>
      <c r="T1128" s="51">
        <v>0</v>
      </c>
    </row>
    <row r="1129" spans="1:20" ht="24" customHeight="1" x14ac:dyDescent="0.25">
      <c r="A1129" s="74">
        <v>57</v>
      </c>
      <c r="B1129" s="50" t="s">
        <v>540</v>
      </c>
      <c r="C1129" s="51">
        <f t="shared" si="266"/>
        <v>7445914</v>
      </c>
      <c r="D1129" s="51">
        <f t="shared" si="267"/>
        <v>2246613</v>
      </c>
      <c r="E1129" s="51">
        <v>1231605</v>
      </c>
      <c r="F1129" s="51">
        <v>814492</v>
      </c>
      <c r="G1129" s="51">
        <v>200516</v>
      </c>
      <c r="H1129" s="51">
        <v>0</v>
      </c>
      <c r="I1129" s="51">
        <v>0</v>
      </c>
      <c r="J1129" s="52">
        <v>1</v>
      </c>
      <c r="K1129" s="51">
        <v>76323</v>
      </c>
      <c r="L1129" s="51">
        <v>4927978</v>
      </c>
      <c r="M1129" s="51">
        <v>0</v>
      </c>
      <c r="N1129" s="51">
        <v>195000</v>
      </c>
      <c r="O1129" s="51">
        <v>0</v>
      </c>
      <c r="P1129" s="51">
        <v>0</v>
      </c>
      <c r="Q1129" s="51">
        <v>0</v>
      </c>
      <c r="R1129" s="51">
        <v>0</v>
      </c>
      <c r="S1129" s="51">
        <v>0</v>
      </c>
      <c r="T1129" s="51">
        <v>0</v>
      </c>
    </row>
    <row r="1130" spans="1:20" ht="24" customHeight="1" x14ac:dyDescent="0.25">
      <c r="A1130" s="74">
        <v>58</v>
      </c>
      <c r="B1130" s="50" t="s">
        <v>851</v>
      </c>
      <c r="C1130" s="51">
        <f t="shared" si="266"/>
        <v>1859654</v>
      </c>
      <c r="D1130" s="51">
        <f t="shared" si="267"/>
        <v>1859654</v>
      </c>
      <c r="E1130" s="51">
        <v>0</v>
      </c>
      <c r="F1130" s="51">
        <v>1014974</v>
      </c>
      <c r="G1130" s="51">
        <v>844680</v>
      </c>
      <c r="H1130" s="51">
        <v>0</v>
      </c>
      <c r="I1130" s="51">
        <v>0</v>
      </c>
      <c r="J1130" s="52">
        <v>0</v>
      </c>
      <c r="K1130" s="51">
        <v>0</v>
      </c>
      <c r="L1130" s="51">
        <v>0</v>
      </c>
      <c r="M1130" s="51">
        <v>0</v>
      </c>
      <c r="N1130" s="51">
        <v>0</v>
      </c>
      <c r="O1130" s="51">
        <v>0</v>
      </c>
      <c r="P1130" s="51">
        <v>0</v>
      </c>
      <c r="Q1130" s="51">
        <v>0</v>
      </c>
      <c r="R1130" s="51">
        <v>0</v>
      </c>
      <c r="S1130" s="51">
        <v>0</v>
      </c>
      <c r="T1130" s="51">
        <v>0</v>
      </c>
    </row>
    <row r="1131" spans="1:20" ht="24" customHeight="1" x14ac:dyDescent="0.25">
      <c r="A1131" s="74">
        <v>59</v>
      </c>
      <c r="B1131" s="50" t="s">
        <v>852</v>
      </c>
      <c r="C1131" s="51">
        <f t="shared" si="266"/>
        <v>1560209.4</v>
      </c>
      <c r="D1131" s="51">
        <f t="shared" si="267"/>
        <v>1126833.3999999999</v>
      </c>
      <c r="E1131" s="51">
        <v>0</v>
      </c>
      <c r="F1131" s="51">
        <v>1126833.3999999999</v>
      </c>
      <c r="G1131" s="51">
        <v>0</v>
      </c>
      <c r="H1131" s="51">
        <v>0</v>
      </c>
      <c r="I1131" s="51">
        <v>0</v>
      </c>
      <c r="J1131" s="52">
        <v>0</v>
      </c>
      <c r="K1131" s="51">
        <v>0</v>
      </c>
      <c r="L1131" s="51">
        <v>0</v>
      </c>
      <c r="M1131" s="51">
        <v>0</v>
      </c>
      <c r="N1131" s="51">
        <v>433376</v>
      </c>
      <c r="O1131" s="51">
        <v>0</v>
      </c>
      <c r="P1131" s="51">
        <v>0</v>
      </c>
      <c r="Q1131" s="51">
        <v>0</v>
      </c>
      <c r="R1131" s="51">
        <v>0</v>
      </c>
      <c r="S1131" s="51">
        <v>0</v>
      </c>
      <c r="T1131" s="51">
        <v>0</v>
      </c>
    </row>
    <row r="1132" spans="1:20" ht="24" customHeight="1" x14ac:dyDescent="0.25">
      <c r="A1132" s="74">
        <v>60</v>
      </c>
      <c r="B1132" s="50" t="s">
        <v>543</v>
      </c>
      <c r="C1132" s="51">
        <f t="shared" si="266"/>
        <v>1580000</v>
      </c>
      <c r="D1132" s="51">
        <f t="shared" si="267"/>
        <v>1580000</v>
      </c>
      <c r="E1132" s="51">
        <v>1580000</v>
      </c>
      <c r="F1132" s="51">
        <v>0</v>
      </c>
      <c r="G1132" s="51">
        <v>0</v>
      </c>
      <c r="H1132" s="51">
        <v>0</v>
      </c>
      <c r="I1132" s="51">
        <v>0</v>
      </c>
      <c r="J1132" s="52">
        <v>0</v>
      </c>
      <c r="K1132" s="51">
        <v>0</v>
      </c>
      <c r="L1132" s="51">
        <v>0</v>
      </c>
      <c r="M1132" s="51">
        <v>0</v>
      </c>
      <c r="N1132" s="51">
        <v>0</v>
      </c>
      <c r="O1132" s="51">
        <v>0</v>
      </c>
      <c r="P1132" s="51">
        <v>0</v>
      </c>
      <c r="Q1132" s="51">
        <v>0</v>
      </c>
      <c r="R1132" s="51">
        <v>0</v>
      </c>
      <c r="S1132" s="51">
        <v>0</v>
      </c>
      <c r="T1132" s="51">
        <v>0</v>
      </c>
    </row>
    <row r="1133" spans="1:20" s="12" customFormat="1" ht="24" customHeight="1" x14ac:dyDescent="0.25">
      <c r="A1133" s="74">
        <v>61</v>
      </c>
      <c r="B1133" s="50" t="s">
        <v>1346</v>
      </c>
      <c r="C1133" s="51">
        <f t="shared" si="266"/>
        <v>1774106</v>
      </c>
      <c r="D1133" s="51">
        <f t="shared" si="267"/>
        <v>349774</v>
      </c>
      <c r="E1133" s="51">
        <v>0</v>
      </c>
      <c r="F1133" s="51">
        <v>349774</v>
      </c>
      <c r="G1133" s="51">
        <v>0</v>
      </c>
      <c r="H1133" s="51">
        <v>0</v>
      </c>
      <c r="I1133" s="51">
        <v>0</v>
      </c>
      <c r="J1133" s="52">
        <v>0</v>
      </c>
      <c r="K1133" s="51">
        <v>0</v>
      </c>
      <c r="L1133" s="51">
        <v>0</v>
      </c>
      <c r="M1133" s="51">
        <v>0</v>
      </c>
      <c r="N1133" s="51">
        <v>1374332</v>
      </c>
      <c r="O1133" s="51">
        <v>0</v>
      </c>
      <c r="P1133" s="51">
        <v>50000</v>
      </c>
      <c r="Q1133" s="51">
        <v>0</v>
      </c>
      <c r="R1133" s="51">
        <v>0</v>
      </c>
      <c r="S1133" s="51">
        <v>0</v>
      </c>
      <c r="T1133" s="51">
        <v>0</v>
      </c>
    </row>
    <row r="1134" spans="1:20" s="7" customFormat="1" ht="24" customHeight="1" x14ac:dyDescent="0.25">
      <c r="A1134" s="74">
        <v>62</v>
      </c>
      <c r="B1134" s="50" t="s">
        <v>546</v>
      </c>
      <c r="C1134" s="51">
        <f t="shared" si="266"/>
        <v>1930005</v>
      </c>
      <c r="D1134" s="51">
        <f t="shared" si="267"/>
        <v>0</v>
      </c>
      <c r="E1134" s="51">
        <v>0</v>
      </c>
      <c r="F1134" s="51">
        <v>0</v>
      </c>
      <c r="G1134" s="51">
        <v>0</v>
      </c>
      <c r="H1134" s="51">
        <v>0</v>
      </c>
      <c r="I1134" s="51">
        <v>0</v>
      </c>
      <c r="J1134" s="52">
        <v>1</v>
      </c>
      <c r="K1134" s="51">
        <v>1209327</v>
      </c>
      <c r="L1134" s="51">
        <v>0</v>
      </c>
      <c r="M1134" s="51">
        <v>0</v>
      </c>
      <c r="N1134" s="51">
        <v>720678</v>
      </c>
      <c r="O1134" s="51">
        <v>0</v>
      </c>
      <c r="P1134" s="51">
        <v>0</v>
      </c>
      <c r="Q1134" s="51">
        <v>0</v>
      </c>
      <c r="R1134" s="51">
        <v>0</v>
      </c>
      <c r="S1134" s="51">
        <v>0</v>
      </c>
      <c r="T1134" s="51">
        <v>0</v>
      </c>
    </row>
    <row r="1135" spans="1:20" ht="24" customHeight="1" x14ac:dyDescent="0.25">
      <c r="A1135" s="74">
        <v>63</v>
      </c>
      <c r="B1135" s="50" t="s">
        <v>855</v>
      </c>
      <c r="C1135" s="51">
        <f t="shared" si="266"/>
        <v>3651064.2</v>
      </c>
      <c r="D1135" s="51">
        <f t="shared" si="267"/>
        <v>3651064.2</v>
      </c>
      <c r="E1135" s="51">
        <v>0</v>
      </c>
      <c r="F1135" s="51">
        <v>0</v>
      </c>
      <c r="G1135" s="51">
        <v>955542</v>
      </c>
      <c r="H1135" s="51">
        <v>955542</v>
      </c>
      <c r="I1135" s="51">
        <v>1739980.2</v>
      </c>
      <c r="J1135" s="52">
        <v>0</v>
      </c>
      <c r="K1135" s="51">
        <v>0</v>
      </c>
      <c r="L1135" s="51">
        <v>0</v>
      </c>
      <c r="M1135" s="51">
        <v>0</v>
      </c>
      <c r="N1135" s="51">
        <v>0</v>
      </c>
      <c r="O1135" s="51">
        <v>0</v>
      </c>
      <c r="P1135" s="51">
        <v>0</v>
      </c>
      <c r="Q1135" s="51">
        <v>0</v>
      </c>
      <c r="R1135" s="51">
        <v>0</v>
      </c>
      <c r="S1135" s="51">
        <v>0</v>
      </c>
      <c r="T1135" s="51">
        <v>0</v>
      </c>
    </row>
    <row r="1136" spans="1:20" ht="24" customHeight="1" x14ac:dyDescent="0.25">
      <c r="A1136" s="74">
        <v>64</v>
      </c>
      <c r="B1136" s="50" t="s">
        <v>199</v>
      </c>
      <c r="C1136" s="51">
        <f t="shared" si="266"/>
        <v>2628413</v>
      </c>
      <c r="D1136" s="51">
        <f t="shared" si="267"/>
        <v>2628413</v>
      </c>
      <c r="E1136" s="51">
        <v>0</v>
      </c>
      <c r="F1136" s="51">
        <v>1704997</v>
      </c>
      <c r="G1136" s="51">
        <v>0</v>
      </c>
      <c r="H1136" s="51">
        <v>923416</v>
      </c>
      <c r="I1136" s="51">
        <v>0</v>
      </c>
      <c r="J1136" s="52">
        <v>0</v>
      </c>
      <c r="K1136" s="51">
        <v>0</v>
      </c>
      <c r="L1136" s="51">
        <v>0</v>
      </c>
      <c r="M1136" s="51">
        <v>0</v>
      </c>
      <c r="N1136" s="51">
        <v>0</v>
      </c>
      <c r="O1136" s="51">
        <v>0</v>
      </c>
      <c r="P1136" s="51">
        <v>0</v>
      </c>
      <c r="Q1136" s="51">
        <v>0</v>
      </c>
      <c r="R1136" s="51">
        <v>0</v>
      </c>
      <c r="S1136" s="51">
        <v>0</v>
      </c>
      <c r="T1136" s="51">
        <v>0</v>
      </c>
    </row>
    <row r="1137" spans="1:20" ht="24" customHeight="1" x14ac:dyDescent="0.25">
      <c r="A1137" s="74">
        <v>65</v>
      </c>
      <c r="B1137" s="50" t="s">
        <v>858</v>
      </c>
      <c r="C1137" s="51">
        <f t="shared" ref="C1137:C1148" si="268">D1137+K1137+L1137+M1137+N1137+O1137+P1137+Q1137+R1137+S1137+T1137</f>
        <v>1834266.05</v>
      </c>
      <c r="D1137" s="51">
        <f t="shared" ref="D1137:D1148" si="269">E1137+F1137+G1137+H1137+I1137</f>
        <v>1834266.05</v>
      </c>
      <c r="E1137" s="51">
        <v>0</v>
      </c>
      <c r="F1137" s="51">
        <v>0</v>
      </c>
      <c r="G1137" s="51">
        <v>1834266.05</v>
      </c>
      <c r="H1137" s="51">
        <v>0</v>
      </c>
      <c r="I1137" s="51">
        <v>0</v>
      </c>
      <c r="J1137" s="52">
        <v>0</v>
      </c>
      <c r="K1137" s="51">
        <v>0</v>
      </c>
      <c r="L1137" s="51">
        <v>0</v>
      </c>
      <c r="M1137" s="51">
        <v>0</v>
      </c>
      <c r="N1137" s="51">
        <v>0</v>
      </c>
      <c r="O1137" s="51">
        <v>0</v>
      </c>
      <c r="P1137" s="51">
        <v>0</v>
      </c>
      <c r="Q1137" s="51">
        <v>0</v>
      </c>
      <c r="R1137" s="51">
        <v>0</v>
      </c>
      <c r="S1137" s="51">
        <v>0</v>
      </c>
      <c r="T1137" s="51">
        <v>0</v>
      </c>
    </row>
    <row r="1138" spans="1:20" ht="24" customHeight="1" x14ac:dyDescent="0.25">
      <c r="A1138" s="74">
        <v>66</v>
      </c>
      <c r="B1138" s="50" t="s">
        <v>859</v>
      </c>
      <c r="C1138" s="51">
        <f t="shared" si="268"/>
        <v>560653</v>
      </c>
      <c r="D1138" s="51">
        <f t="shared" si="269"/>
        <v>560653</v>
      </c>
      <c r="E1138" s="51">
        <v>0</v>
      </c>
      <c r="F1138" s="51">
        <v>186884.34</v>
      </c>
      <c r="G1138" s="51">
        <v>186884.33</v>
      </c>
      <c r="H1138" s="51">
        <v>186884.33</v>
      </c>
      <c r="I1138" s="51">
        <v>0</v>
      </c>
      <c r="J1138" s="52">
        <v>0</v>
      </c>
      <c r="K1138" s="51">
        <v>0</v>
      </c>
      <c r="L1138" s="51">
        <v>0</v>
      </c>
      <c r="M1138" s="51">
        <v>0</v>
      </c>
      <c r="N1138" s="51">
        <v>0</v>
      </c>
      <c r="O1138" s="51">
        <v>0</v>
      </c>
      <c r="P1138" s="51">
        <v>0</v>
      </c>
      <c r="Q1138" s="51">
        <v>0</v>
      </c>
      <c r="R1138" s="51">
        <v>0</v>
      </c>
      <c r="S1138" s="51">
        <v>0</v>
      </c>
      <c r="T1138" s="51">
        <v>0</v>
      </c>
    </row>
    <row r="1139" spans="1:20" ht="24" customHeight="1" x14ac:dyDescent="0.25">
      <c r="A1139" s="74">
        <v>67</v>
      </c>
      <c r="B1139" s="50" t="s">
        <v>201</v>
      </c>
      <c r="C1139" s="51">
        <f t="shared" si="268"/>
        <v>1900000</v>
      </c>
      <c r="D1139" s="51">
        <f t="shared" si="269"/>
        <v>1900000</v>
      </c>
      <c r="E1139" s="51">
        <v>0</v>
      </c>
      <c r="F1139" s="51">
        <v>1900000</v>
      </c>
      <c r="G1139" s="51">
        <v>0</v>
      </c>
      <c r="H1139" s="51">
        <v>0</v>
      </c>
      <c r="I1139" s="51">
        <v>0</v>
      </c>
      <c r="J1139" s="52">
        <v>0</v>
      </c>
      <c r="K1139" s="51">
        <v>0</v>
      </c>
      <c r="L1139" s="51">
        <v>0</v>
      </c>
      <c r="M1139" s="51">
        <v>0</v>
      </c>
      <c r="N1139" s="51">
        <v>0</v>
      </c>
      <c r="O1139" s="51">
        <v>0</v>
      </c>
      <c r="P1139" s="51">
        <v>0</v>
      </c>
      <c r="Q1139" s="51">
        <v>0</v>
      </c>
      <c r="R1139" s="51">
        <v>0</v>
      </c>
      <c r="S1139" s="51">
        <v>0</v>
      </c>
      <c r="T1139" s="51">
        <v>0</v>
      </c>
    </row>
    <row r="1140" spans="1:20" ht="24" customHeight="1" x14ac:dyDescent="0.25">
      <c r="A1140" s="74">
        <v>68</v>
      </c>
      <c r="B1140" s="50" t="s">
        <v>860</v>
      </c>
      <c r="C1140" s="51">
        <f t="shared" si="268"/>
        <v>1682083.02</v>
      </c>
      <c r="D1140" s="51">
        <f t="shared" si="269"/>
        <v>652566</v>
      </c>
      <c r="E1140" s="51">
        <v>0</v>
      </c>
      <c r="F1140" s="51">
        <v>0</v>
      </c>
      <c r="G1140" s="51">
        <v>326238</v>
      </c>
      <c r="H1140" s="51">
        <v>326328</v>
      </c>
      <c r="I1140" s="51">
        <v>0</v>
      </c>
      <c r="J1140" s="52">
        <v>1</v>
      </c>
      <c r="K1140" s="51">
        <v>118685.92</v>
      </c>
      <c r="L1140" s="51">
        <v>910831.1</v>
      </c>
      <c r="M1140" s="51">
        <v>0</v>
      </c>
      <c r="N1140" s="51">
        <v>0</v>
      </c>
      <c r="O1140" s="51">
        <v>0</v>
      </c>
      <c r="P1140" s="51">
        <v>0</v>
      </c>
      <c r="Q1140" s="51">
        <v>0</v>
      </c>
      <c r="R1140" s="51">
        <v>0</v>
      </c>
      <c r="S1140" s="51">
        <v>0</v>
      </c>
      <c r="T1140" s="51">
        <v>0</v>
      </c>
    </row>
    <row r="1141" spans="1:20" ht="23.25" customHeight="1" x14ac:dyDescent="0.25">
      <c r="A1141" s="74">
        <v>69</v>
      </c>
      <c r="B1141" s="50" t="s">
        <v>724</v>
      </c>
      <c r="C1141" s="51">
        <f t="shared" si="268"/>
        <v>706255</v>
      </c>
      <c r="D1141" s="51">
        <f t="shared" si="269"/>
        <v>0</v>
      </c>
      <c r="E1141" s="51">
        <v>0</v>
      </c>
      <c r="F1141" s="51">
        <v>0</v>
      </c>
      <c r="G1141" s="51">
        <v>0</v>
      </c>
      <c r="H1141" s="51">
        <v>0</v>
      </c>
      <c r="I1141" s="51">
        <v>0</v>
      </c>
      <c r="J1141" s="52">
        <v>3</v>
      </c>
      <c r="K1141" s="51">
        <v>706255</v>
      </c>
      <c r="L1141" s="51">
        <v>0</v>
      </c>
      <c r="M1141" s="51">
        <v>0</v>
      </c>
      <c r="N1141" s="51">
        <v>0</v>
      </c>
      <c r="O1141" s="51">
        <v>0</v>
      </c>
      <c r="P1141" s="51">
        <v>0</v>
      </c>
      <c r="Q1141" s="51">
        <v>0</v>
      </c>
      <c r="R1141" s="51">
        <v>0</v>
      </c>
      <c r="S1141" s="51">
        <v>0</v>
      </c>
      <c r="T1141" s="51">
        <v>0</v>
      </c>
    </row>
    <row r="1142" spans="1:20" s="6" customFormat="1" ht="22.5" customHeight="1" x14ac:dyDescent="0.25">
      <c r="A1142" s="74"/>
      <c r="B1142" s="68" t="s">
        <v>221</v>
      </c>
      <c r="C1142" s="51">
        <f t="shared" si="268"/>
        <v>-208172</v>
      </c>
      <c r="D1142" s="69">
        <f>SUM(E1142:I1142)</f>
        <v>-208172</v>
      </c>
      <c r="E1142" s="69">
        <v>0</v>
      </c>
      <c r="F1142" s="69">
        <v>0</v>
      </c>
      <c r="G1142" s="69">
        <v>0</v>
      </c>
      <c r="H1142" s="69">
        <v>0</v>
      </c>
      <c r="I1142" s="69">
        <v>-208172</v>
      </c>
      <c r="J1142" s="70">
        <v>0</v>
      </c>
      <c r="K1142" s="69">
        <v>0</v>
      </c>
      <c r="L1142" s="69">
        <v>0</v>
      </c>
      <c r="M1142" s="69">
        <v>0</v>
      </c>
      <c r="N1142" s="69">
        <v>0</v>
      </c>
      <c r="O1142" s="69">
        <v>0</v>
      </c>
      <c r="P1142" s="69">
        <v>0</v>
      </c>
      <c r="Q1142" s="69">
        <v>0</v>
      </c>
      <c r="R1142" s="69">
        <v>0</v>
      </c>
      <c r="S1142" s="69">
        <v>0</v>
      </c>
      <c r="T1142" s="69">
        <v>0</v>
      </c>
    </row>
    <row r="1143" spans="1:20" ht="23.25" customHeight="1" x14ac:dyDescent="0.25">
      <c r="A1143" s="74">
        <v>70</v>
      </c>
      <c r="B1143" s="50" t="s">
        <v>222</v>
      </c>
      <c r="C1143" s="51">
        <f t="shared" si="268"/>
        <v>606807</v>
      </c>
      <c r="D1143" s="51">
        <f t="shared" si="269"/>
        <v>606807</v>
      </c>
      <c r="E1143" s="51">
        <v>0</v>
      </c>
      <c r="F1143" s="51">
        <v>606807</v>
      </c>
      <c r="G1143" s="51">
        <v>0</v>
      </c>
      <c r="H1143" s="51">
        <v>0</v>
      </c>
      <c r="I1143" s="51">
        <v>0</v>
      </c>
      <c r="J1143" s="52">
        <v>0</v>
      </c>
      <c r="K1143" s="51">
        <v>0</v>
      </c>
      <c r="L1143" s="51">
        <v>0</v>
      </c>
      <c r="M1143" s="51">
        <v>0</v>
      </c>
      <c r="N1143" s="51">
        <v>0</v>
      </c>
      <c r="O1143" s="51">
        <v>0</v>
      </c>
      <c r="P1143" s="51">
        <v>0</v>
      </c>
      <c r="Q1143" s="51">
        <v>0</v>
      </c>
      <c r="R1143" s="51">
        <v>0</v>
      </c>
      <c r="S1143" s="51">
        <v>0</v>
      </c>
      <c r="T1143" s="51">
        <v>0</v>
      </c>
    </row>
    <row r="1144" spans="1:20" ht="25.5" customHeight="1" x14ac:dyDescent="0.25">
      <c r="A1144" s="74">
        <v>71</v>
      </c>
      <c r="B1144" s="50" t="s">
        <v>862</v>
      </c>
      <c r="C1144" s="51">
        <f t="shared" si="268"/>
        <v>1735510</v>
      </c>
      <c r="D1144" s="51">
        <f t="shared" si="269"/>
        <v>1735510</v>
      </c>
      <c r="E1144" s="51">
        <v>1735510</v>
      </c>
      <c r="F1144" s="51">
        <v>0</v>
      </c>
      <c r="G1144" s="51">
        <v>0</v>
      </c>
      <c r="H1144" s="51">
        <v>0</v>
      </c>
      <c r="I1144" s="51">
        <v>0</v>
      </c>
      <c r="J1144" s="52">
        <v>0</v>
      </c>
      <c r="K1144" s="51">
        <v>0</v>
      </c>
      <c r="L1144" s="51">
        <v>0</v>
      </c>
      <c r="M1144" s="51">
        <v>0</v>
      </c>
      <c r="N1144" s="51">
        <v>0</v>
      </c>
      <c r="O1144" s="51">
        <v>0</v>
      </c>
      <c r="P1144" s="51">
        <v>0</v>
      </c>
      <c r="Q1144" s="51">
        <v>0</v>
      </c>
      <c r="R1144" s="51">
        <v>0</v>
      </c>
      <c r="S1144" s="51">
        <v>0</v>
      </c>
      <c r="T1144" s="51">
        <v>0</v>
      </c>
    </row>
    <row r="1145" spans="1:20" s="7" customFormat="1" ht="25.5" customHeight="1" x14ac:dyDescent="0.25">
      <c r="A1145" s="74">
        <v>72</v>
      </c>
      <c r="B1145" s="50" t="s">
        <v>1358</v>
      </c>
      <c r="C1145" s="51">
        <f t="shared" si="268"/>
        <v>3434789.83</v>
      </c>
      <c r="D1145" s="51">
        <f t="shared" si="269"/>
        <v>1060490.83</v>
      </c>
      <c r="E1145" s="51">
        <v>0</v>
      </c>
      <c r="F1145" s="51">
        <v>112828.83</v>
      </c>
      <c r="G1145" s="51">
        <f>511013+436649</f>
        <v>947662</v>
      </c>
      <c r="H1145" s="51">
        <v>0</v>
      </c>
      <c r="I1145" s="51">
        <v>0</v>
      </c>
      <c r="J1145" s="52">
        <v>1</v>
      </c>
      <c r="K1145" s="51">
        <v>1858299</v>
      </c>
      <c r="L1145" s="51">
        <v>0</v>
      </c>
      <c r="M1145" s="51">
        <v>0</v>
      </c>
      <c r="N1145" s="51">
        <v>246000</v>
      </c>
      <c r="O1145" s="51">
        <v>0</v>
      </c>
      <c r="P1145" s="51">
        <v>270000</v>
      </c>
      <c r="Q1145" s="51">
        <v>0</v>
      </c>
      <c r="R1145" s="51">
        <v>0</v>
      </c>
      <c r="S1145" s="51">
        <v>0</v>
      </c>
      <c r="T1145" s="51">
        <v>0</v>
      </c>
    </row>
    <row r="1146" spans="1:20" ht="25.5" customHeight="1" x14ac:dyDescent="0.25">
      <c r="A1146" s="74">
        <v>73</v>
      </c>
      <c r="B1146" s="50" t="s">
        <v>864</v>
      </c>
      <c r="C1146" s="51">
        <f t="shared" si="268"/>
        <v>150078</v>
      </c>
      <c r="D1146" s="51">
        <f t="shared" si="269"/>
        <v>150078</v>
      </c>
      <c r="E1146" s="51">
        <v>150078</v>
      </c>
      <c r="F1146" s="51">
        <v>0</v>
      </c>
      <c r="G1146" s="51">
        <v>0</v>
      </c>
      <c r="H1146" s="51">
        <v>0</v>
      </c>
      <c r="I1146" s="51">
        <v>0</v>
      </c>
      <c r="J1146" s="52">
        <v>0</v>
      </c>
      <c r="K1146" s="51">
        <v>0</v>
      </c>
      <c r="L1146" s="51">
        <v>0</v>
      </c>
      <c r="M1146" s="51">
        <v>0</v>
      </c>
      <c r="N1146" s="51">
        <v>0</v>
      </c>
      <c r="O1146" s="51">
        <v>0</v>
      </c>
      <c r="P1146" s="51">
        <v>0</v>
      </c>
      <c r="Q1146" s="51">
        <v>0</v>
      </c>
      <c r="R1146" s="51">
        <v>0</v>
      </c>
      <c r="S1146" s="51">
        <v>0</v>
      </c>
      <c r="T1146" s="51">
        <v>0</v>
      </c>
    </row>
    <row r="1147" spans="1:20" ht="23.25" customHeight="1" x14ac:dyDescent="0.25">
      <c r="A1147" s="74">
        <v>74</v>
      </c>
      <c r="B1147" s="50" t="s">
        <v>726</v>
      </c>
      <c r="C1147" s="51">
        <f t="shared" si="268"/>
        <v>1095291</v>
      </c>
      <c r="D1147" s="51">
        <f t="shared" si="269"/>
        <v>1095291</v>
      </c>
      <c r="E1147" s="51">
        <v>669569</v>
      </c>
      <c r="F1147" s="51">
        <v>0</v>
      </c>
      <c r="G1147" s="51">
        <v>425722</v>
      </c>
      <c r="H1147" s="51">
        <v>0</v>
      </c>
      <c r="I1147" s="51">
        <v>0</v>
      </c>
      <c r="J1147" s="52">
        <v>0</v>
      </c>
      <c r="K1147" s="51">
        <v>0</v>
      </c>
      <c r="L1147" s="51">
        <v>0</v>
      </c>
      <c r="M1147" s="51">
        <v>0</v>
      </c>
      <c r="N1147" s="51">
        <v>0</v>
      </c>
      <c r="O1147" s="51">
        <v>0</v>
      </c>
      <c r="P1147" s="51">
        <v>0</v>
      </c>
      <c r="Q1147" s="51">
        <v>0</v>
      </c>
      <c r="R1147" s="51">
        <v>0</v>
      </c>
      <c r="S1147" s="51">
        <v>0</v>
      </c>
      <c r="T1147" s="51">
        <v>0</v>
      </c>
    </row>
    <row r="1148" spans="1:20" ht="27" customHeight="1" x14ac:dyDescent="0.25">
      <c r="A1148" s="74">
        <v>75</v>
      </c>
      <c r="B1148" s="50" t="s">
        <v>867</v>
      </c>
      <c r="C1148" s="51">
        <f t="shared" si="268"/>
        <v>819190.76</v>
      </c>
      <c r="D1148" s="51">
        <f t="shared" si="269"/>
        <v>0</v>
      </c>
      <c r="E1148" s="51">
        <v>0</v>
      </c>
      <c r="F1148" s="51">
        <v>0</v>
      </c>
      <c r="G1148" s="51">
        <v>0</v>
      </c>
      <c r="H1148" s="51">
        <v>0</v>
      </c>
      <c r="I1148" s="51">
        <v>0</v>
      </c>
      <c r="J1148" s="52">
        <v>0</v>
      </c>
      <c r="K1148" s="51">
        <v>0</v>
      </c>
      <c r="L1148" s="51">
        <v>0</v>
      </c>
      <c r="M1148" s="51">
        <v>0</v>
      </c>
      <c r="N1148" s="51">
        <v>819190.76</v>
      </c>
      <c r="O1148" s="51">
        <v>0</v>
      </c>
      <c r="P1148" s="51">
        <v>0</v>
      </c>
      <c r="Q1148" s="51">
        <v>0</v>
      </c>
      <c r="R1148" s="51">
        <v>0</v>
      </c>
      <c r="S1148" s="51">
        <v>0</v>
      </c>
      <c r="T1148" s="51">
        <v>0</v>
      </c>
    </row>
    <row r="1149" spans="1:20" s="2" customFormat="1" ht="27" customHeight="1" x14ac:dyDescent="0.25">
      <c r="A1149" s="73" t="s">
        <v>235</v>
      </c>
      <c r="B1149" s="73"/>
      <c r="C1149" s="47">
        <f>SUM(C1150)</f>
        <v>356232</v>
      </c>
      <c r="D1149" s="47">
        <f t="shared" ref="D1149:T1149" si="270">SUM(D1150)</f>
        <v>356232</v>
      </c>
      <c r="E1149" s="47">
        <f t="shared" si="270"/>
        <v>0</v>
      </c>
      <c r="F1149" s="47">
        <f t="shared" si="270"/>
        <v>0</v>
      </c>
      <c r="G1149" s="47">
        <f t="shared" si="270"/>
        <v>0</v>
      </c>
      <c r="H1149" s="47">
        <f t="shared" si="270"/>
        <v>0</v>
      </c>
      <c r="I1149" s="47">
        <f t="shared" si="270"/>
        <v>356232</v>
      </c>
      <c r="J1149" s="48">
        <f t="shared" si="270"/>
        <v>0</v>
      </c>
      <c r="K1149" s="47">
        <f t="shared" si="270"/>
        <v>0</v>
      </c>
      <c r="L1149" s="47">
        <f t="shared" si="270"/>
        <v>0</v>
      </c>
      <c r="M1149" s="47">
        <f t="shared" si="270"/>
        <v>0</v>
      </c>
      <c r="N1149" s="47">
        <f t="shared" si="270"/>
        <v>0</v>
      </c>
      <c r="O1149" s="47">
        <f t="shared" si="270"/>
        <v>0</v>
      </c>
      <c r="P1149" s="47">
        <f t="shared" si="270"/>
        <v>0</v>
      </c>
      <c r="Q1149" s="47">
        <f t="shared" si="270"/>
        <v>0</v>
      </c>
      <c r="R1149" s="47">
        <f t="shared" si="270"/>
        <v>0</v>
      </c>
      <c r="S1149" s="47">
        <f t="shared" si="270"/>
        <v>0</v>
      </c>
      <c r="T1149" s="47">
        <f t="shared" si="270"/>
        <v>0</v>
      </c>
    </row>
    <row r="1150" spans="1:20" ht="27.75" customHeight="1" x14ac:dyDescent="0.25">
      <c r="A1150" s="74">
        <v>1</v>
      </c>
      <c r="B1150" s="50" t="s">
        <v>868</v>
      </c>
      <c r="C1150" s="51">
        <f>D1150+K1150+L1150+M1150+N1150+O1150+P1150+Q1150+R1150+S1150+T1150</f>
        <v>356232</v>
      </c>
      <c r="D1150" s="51">
        <f>SUM(E1150:I1150)</f>
        <v>356232</v>
      </c>
      <c r="E1150" s="51">
        <v>0</v>
      </c>
      <c r="F1150" s="51">
        <v>0</v>
      </c>
      <c r="G1150" s="51">
        <v>0</v>
      </c>
      <c r="H1150" s="51">
        <v>0</v>
      </c>
      <c r="I1150" s="51">
        <v>356232</v>
      </c>
      <c r="J1150" s="52">
        <v>0</v>
      </c>
      <c r="K1150" s="51">
        <v>0</v>
      </c>
      <c r="L1150" s="51">
        <v>0</v>
      </c>
      <c r="M1150" s="51">
        <v>0</v>
      </c>
      <c r="N1150" s="51">
        <v>0</v>
      </c>
      <c r="O1150" s="51">
        <v>0</v>
      </c>
      <c r="P1150" s="51">
        <v>0</v>
      </c>
      <c r="Q1150" s="51">
        <v>0</v>
      </c>
      <c r="R1150" s="51">
        <v>0</v>
      </c>
      <c r="S1150" s="51">
        <v>0</v>
      </c>
      <c r="T1150" s="51">
        <v>0</v>
      </c>
    </row>
    <row r="1151" spans="1:20" s="2" customFormat="1" ht="26.25" customHeight="1" x14ac:dyDescent="0.25">
      <c r="A1151" s="73" t="s">
        <v>296</v>
      </c>
      <c r="B1151" s="73"/>
      <c r="C1151" s="47">
        <f>SUM(C1152:C1153)</f>
        <v>-488617.50999999995</v>
      </c>
      <c r="D1151" s="47">
        <f t="shared" ref="D1151:T1151" si="271">SUM(D1152:D1153)</f>
        <v>74807.69</v>
      </c>
      <c r="E1151" s="47">
        <f t="shared" si="271"/>
        <v>0</v>
      </c>
      <c r="F1151" s="47">
        <f t="shared" si="271"/>
        <v>0</v>
      </c>
      <c r="G1151" s="47">
        <f t="shared" si="271"/>
        <v>0</v>
      </c>
      <c r="H1151" s="47">
        <f t="shared" si="271"/>
        <v>74807.69</v>
      </c>
      <c r="I1151" s="47">
        <f t="shared" si="271"/>
        <v>0</v>
      </c>
      <c r="J1151" s="48">
        <f t="shared" si="271"/>
        <v>0</v>
      </c>
      <c r="K1151" s="47">
        <f t="shared" si="271"/>
        <v>0</v>
      </c>
      <c r="L1151" s="47">
        <f t="shared" si="271"/>
        <v>0</v>
      </c>
      <c r="M1151" s="47">
        <f t="shared" si="271"/>
        <v>0</v>
      </c>
      <c r="N1151" s="47">
        <f t="shared" si="271"/>
        <v>-563425.19999999995</v>
      </c>
      <c r="O1151" s="47">
        <f t="shared" si="271"/>
        <v>0</v>
      </c>
      <c r="P1151" s="47">
        <f t="shared" si="271"/>
        <v>0</v>
      </c>
      <c r="Q1151" s="47">
        <f t="shared" si="271"/>
        <v>0</v>
      </c>
      <c r="R1151" s="47">
        <f t="shared" si="271"/>
        <v>0</v>
      </c>
      <c r="S1151" s="47">
        <f t="shared" si="271"/>
        <v>0</v>
      </c>
      <c r="T1151" s="47">
        <f t="shared" si="271"/>
        <v>0</v>
      </c>
    </row>
    <row r="1152" spans="1:20" ht="22.5" customHeight="1" x14ac:dyDescent="0.25">
      <c r="A1152" s="74">
        <v>1</v>
      </c>
      <c r="B1152" s="50" t="s">
        <v>870</v>
      </c>
      <c r="C1152" s="51">
        <f t="shared" ref="C1152:C1153" si="272">D1152+K1152+L1152+M1152+N1152+O1152+P1152+Q1152+R1152+S1152+T1152</f>
        <v>74807.69</v>
      </c>
      <c r="D1152" s="51">
        <f t="shared" ref="D1152:D1153" si="273">SUM(E1152:I1152)</f>
        <v>74807.69</v>
      </c>
      <c r="E1152" s="51">
        <v>0</v>
      </c>
      <c r="F1152" s="51">
        <v>0</v>
      </c>
      <c r="G1152" s="51">
        <v>0</v>
      </c>
      <c r="H1152" s="51">
        <v>74807.69</v>
      </c>
      <c r="I1152" s="51">
        <v>0</v>
      </c>
      <c r="J1152" s="52">
        <v>0</v>
      </c>
      <c r="K1152" s="51">
        <v>0</v>
      </c>
      <c r="L1152" s="51">
        <v>0</v>
      </c>
      <c r="M1152" s="51">
        <v>0</v>
      </c>
      <c r="N1152" s="51">
        <v>0</v>
      </c>
      <c r="O1152" s="51">
        <v>0</v>
      </c>
      <c r="P1152" s="51">
        <v>0</v>
      </c>
      <c r="Q1152" s="51">
        <v>0</v>
      </c>
      <c r="R1152" s="51">
        <v>0</v>
      </c>
      <c r="S1152" s="51">
        <v>0</v>
      </c>
      <c r="T1152" s="51">
        <v>0</v>
      </c>
    </row>
    <row r="1153" spans="1:20" ht="22.5" customHeight="1" x14ac:dyDescent="0.25">
      <c r="A1153" s="74">
        <v>2</v>
      </c>
      <c r="B1153" s="50" t="s">
        <v>871</v>
      </c>
      <c r="C1153" s="51">
        <f t="shared" si="272"/>
        <v>-563425.19999999995</v>
      </c>
      <c r="D1153" s="51">
        <f t="shared" si="273"/>
        <v>0</v>
      </c>
      <c r="E1153" s="51">
        <v>0</v>
      </c>
      <c r="F1153" s="51">
        <v>0</v>
      </c>
      <c r="G1153" s="51">
        <v>0</v>
      </c>
      <c r="H1153" s="51">
        <v>0</v>
      </c>
      <c r="I1153" s="51">
        <v>0</v>
      </c>
      <c r="J1153" s="52">
        <v>0</v>
      </c>
      <c r="K1153" s="51">
        <v>0</v>
      </c>
      <c r="L1153" s="51">
        <v>0</v>
      </c>
      <c r="M1153" s="51">
        <v>0</v>
      </c>
      <c r="N1153" s="51">
        <v>-563425.19999999995</v>
      </c>
      <c r="O1153" s="51">
        <v>0</v>
      </c>
      <c r="P1153" s="51">
        <v>0</v>
      </c>
      <c r="Q1153" s="51">
        <v>0</v>
      </c>
      <c r="R1153" s="51">
        <v>0</v>
      </c>
      <c r="S1153" s="51">
        <v>0</v>
      </c>
      <c r="T1153" s="51">
        <v>0</v>
      </c>
    </row>
    <row r="1154" spans="1:20" s="13" customFormat="1" ht="27.75" customHeight="1" x14ac:dyDescent="0.25">
      <c r="A1154" s="73" t="s">
        <v>610</v>
      </c>
      <c r="B1154" s="73"/>
      <c r="C1154" s="115">
        <f>C1155</f>
        <v>1394400</v>
      </c>
      <c r="D1154" s="115">
        <f t="shared" ref="D1154:T1154" si="274">D1155</f>
        <v>0</v>
      </c>
      <c r="E1154" s="115">
        <f t="shared" si="274"/>
        <v>0</v>
      </c>
      <c r="F1154" s="115">
        <f t="shared" si="274"/>
        <v>0</v>
      </c>
      <c r="G1154" s="115">
        <f t="shared" si="274"/>
        <v>0</v>
      </c>
      <c r="H1154" s="115">
        <f t="shared" si="274"/>
        <v>0</v>
      </c>
      <c r="I1154" s="115">
        <f t="shared" si="274"/>
        <v>0</v>
      </c>
      <c r="J1154" s="116">
        <f t="shared" si="274"/>
        <v>0</v>
      </c>
      <c r="K1154" s="115">
        <f t="shared" si="274"/>
        <v>0</v>
      </c>
      <c r="L1154" s="115">
        <f t="shared" si="274"/>
        <v>0</v>
      </c>
      <c r="M1154" s="115">
        <f t="shared" si="274"/>
        <v>0</v>
      </c>
      <c r="N1154" s="115">
        <f t="shared" si="274"/>
        <v>1394400</v>
      </c>
      <c r="O1154" s="115">
        <f t="shared" si="274"/>
        <v>0</v>
      </c>
      <c r="P1154" s="115">
        <f t="shared" si="274"/>
        <v>0</v>
      </c>
      <c r="Q1154" s="115">
        <f t="shared" si="274"/>
        <v>0</v>
      </c>
      <c r="R1154" s="115">
        <f t="shared" si="274"/>
        <v>0</v>
      </c>
      <c r="S1154" s="115">
        <f t="shared" si="274"/>
        <v>0</v>
      </c>
      <c r="T1154" s="115">
        <f t="shared" si="274"/>
        <v>0</v>
      </c>
    </row>
    <row r="1155" spans="1:20" s="13" customFormat="1" ht="22.5" customHeight="1" x14ac:dyDescent="0.25">
      <c r="A1155" s="67">
        <v>1</v>
      </c>
      <c r="B1155" s="68" t="s">
        <v>1050</v>
      </c>
      <c r="C1155" s="103">
        <f>D1155+K1155+L1155+M1155+N1155+O1155+P1155+Q1155+R1155+S1155+T1155</f>
        <v>1394400</v>
      </c>
      <c r="D1155" s="103">
        <f>SUM(E1155:I1155)</f>
        <v>0</v>
      </c>
      <c r="E1155" s="103">
        <v>0</v>
      </c>
      <c r="F1155" s="103">
        <v>0</v>
      </c>
      <c r="G1155" s="103">
        <v>0</v>
      </c>
      <c r="H1155" s="103">
        <v>0</v>
      </c>
      <c r="I1155" s="103">
        <v>0</v>
      </c>
      <c r="J1155" s="113">
        <v>0</v>
      </c>
      <c r="K1155" s="103">
        <v>0</v>
      </c>
      <c r="L1155" s="103">
        <v>0</v>
      </c>
      <c r="M1155" s="103">
        <v>0</v>
      </c>
      <c r="N1155" s="103">
        <v>1394400</v>
      </c>
      <c r="O1155" s="103">
        <v>0</v>
      </c>
      <c r="P1155" s="103">
        <v>0</v>
      </c>
      <c r="Q1155" s="91">
        <v>0</v>
      </c>
      <c r="R1155" s="91">
        <v>0</v>
      </c>
      <c r="S1155" s="103">
        <v>0</v>
      </c>
      <c r="T1155" s="103">
        <v>0</v>
      </c>
    </row>
    <row r="1156" spans="1:20" s="2" customFormat="1" ht="22.5" customHeight="1" x14ac:dyDescent="0.25">
      <c r="A1156" s="73" t="s">
        <v>873</v>
      </c>
      <c r="B1156" s="73"/>
      <c r="C1156" s="47">
        <f>C1157+C1160</f>
        <v>99597.040000000037</v>
      </c>
      <c r="D1156" s="47">
        <f t="shared" ref="D1156:T1156" si="275">D1157+D1160</f>
        <v>99597.040000000037</v>
      </c>
      <c r="E1156" s="47">
        <f t="shared" si="275"/>
        <v>0</v>
      </c>
      <c r="F1156" s="47">
        <f t="shared" si="275"/>
        <v>530277.04</v>
      </c>
      <c r="G1156" s="47">
        <f t="shared" si="275"/>
        <v>0</v>
      </c>
      <c r="H1156" s="47">
        <f t="shared" si="275"/>
        <v>-226142.4</v>
      </c>
      <c r="I1156" s="47">
        <f t="shared" si="275"/>
        <v>-204537.60000000001</v>
      </c>
      <c r="J1156" s="48">
        <f t="shared" si="275"/>
        <v>0</v>
      </c>
      <c r="K1156" s="47">
        <f t="shared" si="275"/>
        <v>0</v>
      </c>
      <c r="L1156" s="47">
        <f t="shared" si="275"/>
        <v>0</v>
      </c>
      <c r="M1156" s="47">
        <f t="shared" si="275"/>
        <v>0</v>
      </c>
      <c r="N1156" s="47">
        <f t="shared" si="275"/>
        <v>0</v>
      </c>
      <c r="O1156" s="47">
        <f t="shared" si="275"/>
        <v>0</v>
      </c>
      <c r="P1156" s="47">
        <f t="shared" si="275"/>
        <v>0</v>
      </c>
      <c r="Q1156" s="47">
        <f t="shared" si="275"/>
        <v>0</v>
      </c>
      <c r="R1156" s="47">
        <f t="shared" si="275"/>
        <v>0</v>
      </c>
      <c r="S1156" s="47">
        <f t="shared" si="275"/>
        <v>0</v>
      </c>
      <c r="T1156" s="47">
        <f t="shared" si="275"/>
        <v>0</v>
      </c>
    </row>
    <row r="1157" spans="1:20" s="2" customFormat="1" ht="22.5" customHeight="1" x14ac:dyDescent="0.25">
      <c r="A1157" s="73" t="s">
        <v>328</v>
      </c>
      <c r="B1157" s="73"/>
      <c r="C1157" s="47">
        <f>SUM(C1158:C1159)</f>
        <v>-967460.96</v>
      </c>
      <c r="D1157" s="47">
        <f t="shared" ref="D1157:T1157" si="276">SUM(D1158:D1159)</f>
        <v>-967460.96</v>
      </c>
      <c r="E1157" s="47">
        <f t="shared" si="276"/>
        <v>0</v>
      </c>
      <c r="F1157" s="47">
        <f t="shared" si="276"/>
        <v>-536780.96</v>
      </c>
      <c r="G1157" s="47">
        <f t="shared" si="276"/>
        <v>0</v>
      </c>
      <c r="H1157" s="47">
        <f t="shared" si="276"/>
        <v>-226142.4</v>
      </c>
      <c r="I1157" s="47">
        <f t="shared" si="276"/>
        <v>-204537.60000000001</v>
      </c>
      <c r="J1157" s="48">
        <f t="shared" si="276"/>
        <v>0</v>
      </c>
      <c r="K1157" s="47">
        <f t="shared" si="276"/>
        <v>0</v>
      </c>
      <c r="L1157" s="47">
        <f t="shared" si="276"/>
        <v>0</v>
      </c>
      <c r="M1157" s="47">
        <f t="shared" si="276"/>
        <v>0</v>
      </c>
      <c r="N1157" s="47">
        <f t="shared" si="276"/>
        <v>0</v>
      </c>
      <c r="O1157" s="47">
        <f t="shared" si="276"/>
        <v>0</v>
      </c>
      <c r="P1157" s="47">
        <f t="shared" si="276"/>
        <v>0</v>
      </c>
      <c r="Q1157" s="47">
        <f t="shared" si="276"/>
        <v>0</v>
      </c>
      <c r="R1157" s="47">
        <f t="shared" si="276"/>
        <v>0</v>
      </c>
      <c r="S1157" s="47">
        <f t="shared" si="276"/>
        <v>0</v>
      </c>
      <c r="T1157" s="47">
        <f t="shared" si="276"/>
        <v>0</v>
      </c>
    </row>
    <row r="1158" spans="1:20" ht="22.5" customHeight="1" x14ac:dyDescent="0.25">
      <c r="A1158" s="74">
        <v>1</v>
      </c>
      <c r="B1158" s="50" t="s">
        <v>874</v>
      </c>
      <c r="C1158" s="51">
        <f t="shared" ref="C1158:C1159" si="277">D1158+K1158+L1158+M1158+N1158+O1158+P1158+Q1158+R1158+S1158+T1158</f>
        <v>-1011443.08</v>
      </c>
      <c r="D1158" s="51">
        <f t="shared" ref="D1158:D1159" si="278">SUM(E1158:I1158)</f>
        <v>-1011443.08</v>
      </c>
      <c r="E1158" s="51">
        <v>0</v>
      </c>
      <c r="F1158" s="51">
        <v>-580763.07999999996</v>
      </c>
      <c r="G1158" s="51">
        <v>0</v>
      </c>
      <c r="H1158" s="51">
        <v>-226142.4</v>
      </c>
      <c r="I1158" s="51">
        <v>-204537.60000000001</v>
      </c>
      <c r="J1158" s="52">
        <v>0</v>
      </c>
      <c r="K1158" s="51">
        <v>0</v>
      </c>
      <c r="L1158" s="51">
        <v>0</v>
      </c>
      <c r="M1158" s="51">
        <v>0</v>
      </c>
      <c r="N1158" s="51">
        <v>0</v>
      </c>
      <c r="O1158" s="51">
        <v>0</v>
      </c>
      <c r="P1158" s="51">
        <v>0</v>
      </c>
      <c r="Q1158" s="51">
        <v>0</v>
      </c>
      <c r="R1158" s="51">
        <v>0</v>
      </c>
      <c r="S1158" s="51">
        <v>0</v>
      </c>
      <c r="T1158" s="51">
        <v>0</v>
      </c>
    </row>
    <row r="1159" spans="1:20" ht="22.5" customHeight="1" x14ac:dyDescent="0.25">
      <c r="A1159" s="50"/>
      <c r="B1159" s="50" t="s">
        <v>874</v>
      </c>
      <c r="C1159" s="51">
        <f t="shared" si="277"/>
        <v>43982.12</v>
      </c>
      <c r="D1159" s="51">
        <f t="shared" si="278"/>
        <v>43982.12</v>
      </c>
      <c r="E1159" s="51">
        <v>0</v>
      </c>
      <c r="F1159" s="51">
        <v>43982.12</v>
      </c>
      <c r="G1159" s="51">
        <v>0</v>
      </c>
      <c r="H1159" s="51">
        <v>0</v>
      </c>
      <c r="I1159" s="51">
        <v>0</v>
      </c>
      <c r="J1159" s="52">
        <v>0</v>
      </c>
      <c r="K1159" s="51">
        <v>0</v>
      </c>
      <c r="L1159" s="51">
        <v>0</v>
      </c>
      <c r="M1159" s="51">
        <v>0</v>
      </c>
      <c r="N1159" s="51">
        <v>0</v>
      </c>
      <c r="O1159" s="51">
        <v>0</v>
      </c>
      <c r="P1159" s="51">
        <v>0</v>
      </c>
      <c r="Q1159" s="51">
        <v>0</v>
      </c>
      <c r="R1159" s="51">
        <v>0</v>
      </c>
      <c r="S1159" s="51">
        <v>0</v>
      </c>
      <c r="T1159" s="51">
        <v>0</v>
      </c>
    </row>
    <row r="1160" spans="1:20" s="2" customFormat="1" ht="22.5" customHeight="1" x14ac:dyDescent="0.25">
      <c r="A1160" s="73" t="s">
        <v>875</v>
      </c>
      <c r="B1160" s="73"/>
      <c r="C1160" s="47">
        <f>C1161</f>
        <v>1067058</v>
      </c>
      <c r="D1160" s="47">
        <f t="shared" ref="D1160:T1160" si="279">D1161</f>
        <v>1067058</v>
      </c>
      <c r="E1160" s="47">
        <f t="shared" si="279"/>
        <v>0</v>
      </c>
      <c r="F1160" s="47">
        <f t="shared" si="279"/>
        <v>1067058</v>
      </c>
      <c r="G1160" s="47">
        <f t="shared" si="279"/>
        <v>0</v>
      </c>
      <c r="H1160" s="47">
        <f t="shared" si="279"/>
        <v>0</v>
      </c>
      <c r="I1160" s="47">
        <f t="shared" si="279"/>
        <v>0</v>
      </c>
      <c r="J1160" s="48">
        <f t="shared" si="279"/>
        <v>0</v>
      </c>
      <c r="K1160" s="47">
        <f t="shared" si="279"/>
        <v>0</v>
      </c>
      <c r="L1160" s="47">
        <f t="shared" si="279"/>
        <v>0</v>
      </c>
      <c r="M1160" s="47">
        <f t="shared" si="279"/>
        <v>0</v>
      </c>
      <c r="N1160" s="47">
        <f t="shared" si="279"/>
        <v>0</v>
      </c>
      <c r="O1160" s="47">
        <f t="shared" si="279"/>
        <v>0</v>
      </c>
      <c r="P1160" s="47">
        <f t="shared" si="279"/>
        <v>0</v>
      </c>
      <c r="Q1160" s="47">
        <f t="shared" si="279"/>
        <v>0</v>
      </c>
      <c r="R1160" s="47">
        <f t="shared" si="279"/>
        <v>0</v>
      </c>
      <c r="S1160" s="47">
        <f t="shared" si="279"/>
        <v>0</v>
      </c>
      <c r="T1160" s="47">
        <f t="shared" si="279"/>
        <v>0</v>
      </c>
    </row>
    <row r="1161" spans="1:20" ht="22.5" customHeight="1" x14ac:dyDescent="0.25">
      <c r="A1161" s="74">
        <v>1</v>
      </c>
      <c r="B1161" s="50" t="s">
        <v>876</v>
      </c>
      <c r="C1161" s="51">
        <f>D1161+K1161+L1161+M1161+N1161+O1161+P1161+Q1161+R1161+S1161+T1161</f>
        <v>1067058</v>
      </c>
      <c r="D1161" s="51">
        <f>E1161+F1161+G1161+H1161+I1161</f>
        <v>1067058</v>
      </c>
      <c r="E1161" s="51">
        <v>0</v>
      </c>
      <c r="F1161" s="51">
        <v>1067058</v>
      </c>
      <c r="G1161" s="51">
        <v>0</v>
      </c>
      <c r="H1161" s="51">
        <v>0</v>
      </c>
      <c r="I1161" s="51">
        <v>0</v>
      </c>
      <c r="J1161" s="52">
        <v>0</v>
      </c>
      <c r="K1161" s="51">
        <v>0</v>
      </c>
      <c r="L1161" s="51">
        <v>0</v>
      </c>
      <c r="M1161" s="51">
        <v>0</v>
      </c>
      <c r="N1161" s="51">
        <v>0</v>
      </c>
      <c r="O1161" s="51">
        <v>0</v>
      </c>
      <c r="P1161" s="51">
        <v>0</v>
      </c>
      <c r="Q1161" s="51">
        <v>0</v>
      </c>
      <c r="R1161" s="51">
        <v>0</v>
      </c>
      <c r="S1161" s="51">
        <v>0</v>
      </c>
      <c r="T1161" s="51">
        <v>0</v>
      </c>
    </row>
    <row r="1162" spans="1:20" s="2" customFormat="1" ht="22.5" customHeight="1" x14ac:dyDescent="0.25">
      <c r="A1162" s="73" t="s">
        <v>359</v>
      </c>
      <c r="B1162" s="73"/>
      <c r="C1162" s="47">
        <f>C1163</f>
        <v>-60274.400000000001</v>
      </c>
      <c r="D1162" s="47">
        <f t="shared" ref="D1162:T1162" si="280">D1163</f>
        <v>-60274.400000000001</v>
      </c>
      <c r="E1162" s="47">
        <f t="shared" si="280"/>
        <v>0</v>
      </c>
      <c r="F1162" s="47">
        <f t="shared" si="280"/>
        <v>0</v>
      </c>
      <c r="G1162" s="47">
        <f t="shared" si="280"/>
        <v>-15184.83</v>
      </c>
      <c r="H1162" s="47">
        <f t="shared" si="280"/>
        <v>-45089.57</v>
      </c>
      <c r="I1162" s="47">
        <f t="shared" si="280"/>
        <v>0</v>
      </c>
      <c r="J1162" s="48">
        <f t="shared" si="280"/>
        <v>0</v>
      </c>
      <c r="K1162" s="47">
        <f t="shared" si="280"/>
        <v>0</v>
      </c>
      <c r="L1162" s="47">
        <f t="shared" si="280"/>
        <v>0</v>
      </c>
      <c r="M1162" s="47">
        <f t="shared" si="280"/>
        <v>0</v>
      </c>
      <c r="N1162" s="47">
        <f t="shared" si="280"/>
        <v>0</v>
      </c>
      <c r="O1162" s="47">
        <f t="shared" si="280"/>
        <v>0</v>
      </c>
      <c r="P1162" s="47">
        <f t="shared" si="280"/>
        <v>0</v>
      </c>
      <c r="Q1162" s="47">
        <f t="shared" si="280"/>
        <v>0</v>
      </c>
      <c r="R1162" s="47">
        <f t="shared" si="280"/>
        <v>0</v>
      </c>
      <c r="S1162" s="47">
        <f t="shared" si="280"/>
        <v>0</v>
      </c>
      <c r="T1162" s="47">
        <f t="shared" si="280"/>
        <v>0</v>
      </c>
    </row>
    <row r="1163" spans="1:20" s="2" customFormat="1" ht="22.5" customHeight="1" x14ac:dyDescent="0.25">
      <c r="A1163" s="73" t="s">
        <v>360</v>
      </c>
      <c r="B1163" s="73"/>
      <c r="C1163" s="47">
        <f>SUM(C1164:C1165)</f>
        <v>-60274.400000000001</v>
      </c>
      <c r="D1163" s="47">
        <f t="shared" ref="D1163:T1163" si="281">SUM(D1164:D1165)</f>
        <v>-60274.400000000001</v>
      </c>
      <c r="E1163" s="47">
        <f t="shared" si="281"/>
        <v>0</v>
      </c>
      <c r="F1163" s="47">
        <f t="shared" si="281"/>
        <v>0</v>
      </c>
      <c r="G1163" s="47">
        <f t="shared" si="281"/>
        <v>-15184.83</v>
      </c>
      <c r="H1163" s="47">
        <f t="shared" si="281"/>
        <v>-45089.57</v>
      </c>
      <c r="I1163" s="47">
        <f t="shared" si="281"/>
        <v>0</v>
      </c>
      <c r="J1163" s="48">
        <f t="shared" si="281"/>
        <v>0</v>
      </c>
      <c r="K1163" s="47">
        <f t="shared" si="281"/>
        <v>0</v>
      </c>
      <c r="L1163" s="47">
        <f t="shared" si="281"/>
        <v>0</v>
      </c>
      <c r="M1163" s="47">
        <f t="shared" si="281"/>
        <v>0</v>
      </c>
      <c r="N1163" s="47">
        <f t="shared" si="281"/>
        <v>0</v>
      </c>
      <c r="O1163" s="47">
        <f t="shared" si="281"/>
        <v>0</v>
      </c>
      <c r="P1163" s="47">
        <f t="shared" si="281"/>
        <v>0</v>
      </c>
      <c r="Q1163" s="47">
        <f t="shared" si="281"/>
        <v>0</v>
      </c>
      <c r="R1163" s="47">
        <f t="shared" si="281"/>
        <v>0</v>
      </c>
      <c r="S1163" s="47">
        <f t="shared" si="281"/>
        <v>0</v>
      </c>
      <c r="T1163" s="47">
        <f t="shared" si="281"/>
        <v>0</v>
      </c>
    </row>
    <row r="1164" spans="1:20" ht="24.75" customHeight="1" x14ac:dyDescent="0.25">
      <c r="A1164" s="74">
        <v>1</v>
      </c>
      <c r="B1164" s="50" t="s">
        <v>361</v>
      </c>
      <c r="C1164" s="51">
        <f t="shared" ref="C1164:C1165" si="282">D1164+K1164+L1164+M1164+N1164+O1164+P1164+Q1164+R1164+S1164+T1164</f>
        <v>-29904.74</v>
      </c>
      <c r="D1164" s="51">
        <f t="shared" ref="D1164:D1165" si="283">SUM(E1164:I1164)</f>
        <v>-29904.74</v>
      </c>
      <c r="E1164" s="51">
        <v>0</v>
      </c>
      <c r="F1164" s="51">
        <v>0</v>
      </c>
      <c r="G1164" s="51">
        <v>0</v>
      </c>
      <c r="H1164" s="51">
        <v>-29904.74</v>
      </c>
      <c r="I1164" s="51">
        <v>0</v>
      </c>
      <c r="J1164" s="52">
        <v>0</v>
      </c>
      <c r="K1164" s="51">
        <v>0</v>
      </c>
      <c r="L1164" s="51">
        <v>0</v>
      </c>
      <c r="M1164" s="51">
        <v>0</v>
      </c>
      <c r="N1164" s="51">
        <v>0</v>
      </c>
      <c r="O1164" s="51">
        <v>0</v>
      </c>
      <c r="P1164" s="51">
        <v>0</v>
      </c>
      <c r="Q1164" s="51">
        <v>0</v>
      </c>
      <c r="R1164" s="51">
        <v>0</v>
      </c>
      <c r="S1164" s="51">
        <v>0</v>
      </c>
      <c r="T1164" s="51">
        <v>0</v>
      </c>
    </row>
    <row r="1165" spans="1:20" ht="27" customHeight="1" x14ac:dyDescent="0.25">
      <c r="A1165" s="74">
        <v>2</v>
      </c>
      <c r="B1165" s="50" t="s">
        <v>363</v>
      </c>
      <c r="C1165" s="51">
        <f t="shared" si="282"/>
        <v>-30369.66</v>
      </c>
      <c r="D1165" s="51">
        <f t="shared" si="283"/>
        <v>-30369.66</v>
      </c>
      <c r="E1165" s="51">
        <v>0</v>
      </c>
      <c r="F1165" s="51">
        <v>0</v>
      </c>
      <c r="G1165" s="51">
        <v>-15184.83</v>
      </c>
      <c r="H1165" s="51">
        <v>-15184.83</v>
      </c>
      <c r="I1165" s="51">
        <v>0</v>
      </c>
      <c r="J1165" s="52">
        <v>0</v>
      </c>
      <c r="K1165" s="51">
        <v>0</v>
      </c>
      <c r="L1165" s="51">
        <v>0</v>
      </c>
      <c r="M1165" s="51">
        <v>0</v>
      </c>
      <c r="N1165" s="51">
        <v>0</v>
      </c>
      <c r="O1165" s="51">
        <v>0</v>
      </c>
      <c r="P1165" s="51">
        <v>0</v>
      </c>
      <c r="Q1165" s="51">
        <v>0</v>
      </c>
      <c r="R1165" s="51">
        <v>0</v>
      </c>
      <c r="S1165" s="51">
        <v>0</v>
      </c>
      <c r="T1165" s="51">
        <v>0</v>
      </c>
    </row>
    <row r="1166" spans="1:20" s="2" customFormat="1" ht="24.75" customHeight="1" x14ac:dyDescent="0.25">
      <c r="A1166" s="73" t="s">
        <v>1051</v>
      </c>
      <c r="B1166" s="73"/>
      <c r="C1166" s="47">
        <f>C1167</f>
        <v>6884240.75</v>
      </c>
      <c r="D1166" s="47">
        <f t="shared" ref="D1166:T1166" si="284">D1167</f>
        <v>0</v>
      </c>
      <c r="E1166" s="47">
        <f t="shared" si="284"/>
        <v>0</v>
      </c>
      <c r="F1166" s="47">
        <f t="shared" si="284"/>
        <v>0</v>
      </c>
      <c r="G1166" s="47">
        <f t="shared" si="284"/>
        <v>0</v>
      </c>
      <c r="H1166" s="47">
        <f t="shared" si="284"/>
        <v>0</v>
      </c>
      <c r="I1166" s="47">
        <f t="shared" si="284"/>
        <v>0</v>
      </c>
      <c r="J1166" s="48">
        <f t="shared" si="284"/>
        <v>0</v>
      </c>
      <c r="K1166" s="47">
        <f t="shared" si="284"/>
        <v>0</v>
      </c>
      <c r="L1166" s="47">
        <f t="shared" si="284"/>
        <v>4677096.9799999995</v>
      </c>
      <c r="M1166" s="47">
        <f t="shared" si="284"/>
        <v>0</v>
      </c>
      <c r="N1166" s="47">
        <f t="shared" si="284"/>
        <v>2207143.77</v>
      </c>
      <c r="O1166" s="47">
        <f t="shared" si="284"/>
        <v>0</v>
      </c>
      <c r="P1166" s="47">
        <f t="shared" si="284"/>
        <v>0</v>
      </c>
      <c r="Q1166" s="47">
        <f t="shared" si="284"/>
        <v>0</v>
      </c>
      <c r="R1166" s="47">
        <f t="shared" si="284"/>
        <v>0</v>
      </c>
      <c r="S1166" s="47">
        <f t="shared" si="284"/>
        <v>0</v>
      </c>
      <c r="T1166" s="47">
        <f t="shared" si="284"/>
        <v>0</v>
      </c>
    </row>
    <row r="1167" spans="1:20" s="2" customFormat="1" ht="22.5" customHeight="1" x14ac:dyDescent="0.25">
      <c r="A1167" s="73" t="s">
        <v>1052</v>
      </c>
      <c r="B1167" s="73"/>
      <c r="C1167" s="47">
        <f>SUM(C1168:C1174)</f>
        <v>6884240.75</v>
      </c>
      <c r="D1167" s="47">
        <f t="shared" ref="D1167:T1167" si="285">SUM(D1168:D1174)</f>
        <v>0</v>
      </c>
      <c r="E1167" s="47">
        <f t="shared" si="285"/>
        <v>0</v>
      </c>
      <c r="F1167" s="47">
        <f t="shared" si="285"/>
        <v>0</v>
      </c>
      <c r="G1167" s="47">
        <f t="shared" si="285"/>
        <v>0</v>
      </c>
      <c r="H1167" s="47">
        <f t="shared" si="285"/>
        <v>0</v>
      </c>
      <c r="I1167" s="47">
        <f t="shared" si="285"/>
        <v>0</v>
      </c>
      <c r="J1167" s="48">
        <f t="shared" si="285"/>
        <v>0</v>
      </c>
      <c r="K1167" s="47">
        <f t="shared" si="285"/>
        <v>0</v>
      </c>
      <c r="L1167" s="47">
        <f t="shared" si="285"/>
        <v>4677096.9799999995</v>
      </c>
      <c r="M1167" s="47">
        <f t="shared" si="285"/>
        <v>0</v>
      </c>
      <c r="N1167" s="47">
        <f t="shared" si="285"/>
        <v>2207143.77</v>
      </c>
      <c r="O1167" s="47">
        <f t="shared" si="285"/>
        <v>0</v>
      </c>
      <c r="P1167" s="47">
        <f t="shared" si="285"/>
        <v>0</v>
      </c>
      <c r="Q1167" s="47">
        <f t="shared" si="285"/>
        <v>0</v>
      </c>
      <c r="R1167" s="47">
        <f t="shared" si="285"/>
        <v>0</v>
      </c>
      <c r="S1167" s="47">
        <f t="shared" si="285"/>
        <v>0</v>
      </c>
      <c r="T1167" s="47">
        <f t="shared" si="285"/>
        <v>0</v>
      </c>
    </row>
    <row r="1168" spans="1:20" ht="22.5" customHeight="1" x14ac:dyDescent="0.25">
      <c r="A1168" s="74">
        <v>1</v>
      </c>
      <c r="B1168" s="50" t="s">
        <v>877</v>
      </c>
      <c r="C1168" s="51">
        <f t="shared" ref="C1168:C1174" si="286">D1168+K1168+L1168+M1168+N1168+O1168+P1168+Q1168+R1168+S1168+T1168</f>
        <v>711142</v>
      </c>
      <c r="D1168" s="51">
        <f t="shared" ref="D1168:D1174" si="287">SUM(E1168:I1168)</f>
        <v>0</v>
      </c>
      <c r="E1168" s="51">
        <v>0</v>
      </c>
      <c r="F1168" s="51">
        <v>0</v>
      </c>
      <c r="G1168" s="51">
        <v>0</v>
      </c>
      <c r="H1168" s="51">
        <v>0</v>
      </c>
      <c r="I1168" s="51">
        <v>0</v>
      </c>
      <c r="J1168" s="52">
        <v>0</v>
      </c>
      <c r="K1168" s="51">
        <v>0</v>
      </c>
      <c r="L1168" s="51">
        <v>0</v>
      </c>
      <c r="M1168" s="51">
        <v>0</v>
      </c>
      <c r="N1168" s="51">
        <v>711142</v>
      </c>
      <c r="O1168" s="51">
        <v>0</v>
      </c>
      <c r="P1168" s="51">
        <v>0</v>
      </c>
      <c r="Q1168" s="51">
        <v>0</v>
      </c>
      <c r="R1168" s="51">
        <v>0</v>
      </c>
      <c r="S1168" s="51">
        <v>0</v>
      </c>
      <c r="T1168" s="51">
        <v>0</v>
      </c>
    </row>
    <row r="1169" spans="1:20" s="12" customFormat="1" ht="22.5" customHeight="1" x14ac:dyDescent="0.25">
      <c r="A1169" s="74">
        <v>2</v>
      </c>
      <c r="B1169" s="50" t="s">
        <v>878</v>
      </c>
      <c r="C1169" s="51">
        <f t="shared" si="286"/>
        <v>1472910</v>
      </c>
      <c r="D1169" s="51">
        <f t="shared" si="287"/>
        <v>0</v>
      </c>
      <c r="E1169" s="51">
        <v>0</v>
      </c>
      <c r="F1169" s="51">
        <v>0</v>
      </c>
      <c r="G1169" s="51">
        <v>0</v>
      </c>
      <c r="H1169" s="51">
        <v>0</v>
      </c>
      <c r="I1169" s="51">
        <v>0</v>
      </c>
      <c r="J1169" s="52">
        <v>0</v>
      </c>
      <c r="K1169" s="51">
        <v>0</v>
      </c>
      <c r="L1169" s="51">
        <v>1472910</v>
      </c>
      <c r="M1169" s="51">
        <v>0</v>
      </c>
      <c r="N1169" s="51">
        <v>0</v>
      </c>
      <c r="O1169" s="51">
        <v>0</v>
      </c>
      <c r="P1169" s="51">
        <v>0</v>
      </c>
      <c r="Q1169" s="51">
        <v>0</v>
      </c>
      <c r="R1169" s="51">
        <v>0</v>
      </c>
      <c r="S1169" s="51">
        <v>0</v>
      </c>
      <c r="T1169" s="51">
        <v>0</v>
      </c>
    </row>
    <row r="1170" spans="1:20" ht="22.5" customHeight="1" x14ac:dyDescent="0.25">
      <c r="A1170" s="74">
        <v>3</v>
      </c>
      <c r="B1170" s="50" t="s">
        <v>879</v>
      </c>
      <c r="C1170" s="51">
        <f t="shared" si="286"/>
        <v>826641.3</v>
      </c>
      <c r="D1170" s="51">
        <f t="shared" si="287"/>
        <v>0</v>
      </c>
      <c r="E1170" s="51">
        <v>0</v>
      </c>
      <c r="F1170" s="51">
        <v>0</v>
      </c>
      <c r="G1170" s="51">
        <v>0</v>
      </c>
      <c r="H1170" s="51">
        <v>0</v>
      </c>
      <c r="I1170" s="51">
        <v>0</v>
      </c>
      <c r="J1170" s="52">
        <v>0</v>
      </c>
      <c r="K1170" s="51">
        <v>0</v>
      </c>
      <c r="L1170" s="51">
        <v>826641.3</v>
      </c>
      <c r="M1170" s="51">
        <v>0</v>
      </c>
      <c r="N1170" s="51">
        <v>0</v>
      </c>
      <c r="O1170" s="51">
        <v>0</v>
      </c>
      <c r="P1170" s="51">
        <v>0</v>
      </c>
      <c r="Q1170" s="51">
        <v>0</v>
      </c>
      <c r="R1170" s="51">
        <v>0</v>
      </c>
      <c r="S1170" s="51">
        <v>0</v>
      </c>
      <c r="T1170" s="51">
        <v>0</v>
      </c>
    </row>
    <row r="1171" spans="1:20" ht="22.5" customHeight="1" x14ac:dyDescent="0.25">
      <c r="A1171" s="74">
        <v>4</v>
      </c>
      <c r="B1171" s="50" t="s">
        <v>880</v>
      </c>
      <c r="C1171" s="51">
        <f t="shared" si="286"/>
        <v>663523.77</v>
      </c>
      <c r="D1171" s="51">
        <f t="shared" si="287"/>
        <v>0</v>
      </c>
      <c r="E1171" s="51">
        <v>0</v>
      </c>
      <c r="F1171" s="51">
        <v>0</v>
      </c>
      <c r="G1171" s="51">
        <v>0</v>
      </c>
      <c r="H1171" s="51">
        <v>0</v>
      </c>
      <c r="I1171" s="51">
        <v>0</v>
      </c>
      <c r="J1171" s="52">
        <v>0</v>
      </c>
      <c r="K1171" s="51">
        <v>0</v>
      </c>
      <c r="L1171" s="51">
        <v>0</v>
      </c>
      <c r="M1171" s="51">
        <v>0</v>
      </c>
      <c r="N1171" s="51">
        <v>663523.77</v>
      </c>
      <c r="O1171" s="51">
        <v>0</v>
      </c>
      <c r="P1171" s="51">
        <v>0</v>
      </c>
      <c r="Q1171" s="51">
        <v>0</v>
      </c>
      <c r="R1171" s="51">
        <v>0</v>
      </c>
      <c r="S1171" s="51">
        <v>0</v>
      </c>
      <c r="T1171" s="51">
        <v>0</v>
      </c>
    </row>
    <row r="1172" spans="1:20" ht="22.5" customHeight="1" x14ac:dyDescent="0.25">
      <c r="A1172" s="74">
        <v>5</v>
      </c>
      <c r="B1172" s="50" t="s">
        <v>881</v>
      </c>
      <c r="C1172" s="51">
        <f t="shared" si="286"/>
        <v>832478</v>
      </c>
      <c r="D1172" s="51">
        <f t="shared" si="287"/>
        <v>0</v>
      </c>
      <c r="E1172" s="51">
        <v>0</v>
      </c>
      <c r="F1172" s="51">
        <v>0</v>
      </c>
      <c r="G1172" s="51">
        <v>0</v>
      </c>
      <c r="H1172" s="51">
        <v>0</v>
      </c>
      <c r="I1172" s="51">
        <v>0</v>
      </c>
      <c r="J1172" s="52">
        <v>0</v>
      </c>
      <c r="K1172" s="51">
        <v>0</v>
      </c>
      <c r="L1172" s="51">
        <v>0</v>
      </c>
      <c r="M1172" s="51">
        <v>0</v>
      </c>
      <c r="N1172" s="51">
        <v>832478</v>
      </c>
      <c r="O1172" s="51">
        <v>0</v>
      </c>
      <c r="P1172" s="51">
        <v>0</v>
      </c>
      <c r="Q1172" s="51">
        <v>0</v>
      </c>
      <c r="R1172" s="51">
        <v>0</v>
      </c>
      <c r="S1172" s="51">
        <v>0</v>
      </c>
      <c r="T1172" s="51">
        <v>0</v>
      </c>
    </row>
    <row r="1173" spans="1:20" ht="22.5" customHeight="1" x14ac:dyDescent="0.25">
      <c r="A1173" s="74">
        <v>6</v>
      </c>
      <c r="B1173" s="50" t="s">
        <v>882</v>
      </c>
      <c r="C1173" s="51">
        <f t="shared" si="286"/>
        <v>1550904.68</v>
      </c>
      <c r="D1173" s="51">
        <f t="shared" si="287"/>
        <v>0</v>
      </c>
      <c r="E1173" s="51">
        <v>0</v>
      </c>
      <c r="F1173" s="51">
        <v>0</v>
      </c>
      <c r="G1173" s="51">
        <v>0</v>
      </c>
      <c r="H1173" s="51">
        <v>0</v>
      </c>
      <c r="I1173" s="51">
        <v>0</v>
      </c>
      <c r="J1173" s="52">
        <v>0</v>
      </c>
      <c r="K1173" s="51">
        <v>0</v>
      </c>
      <c r="L1173" s="51">
        <v>1550904.68</v>
      </c>
      <c r="M1173" s="51">
        <v>0</v>
      </c>
      <c r="N1173" s="51">
        <v>0</v>
      </c>
      <c r="O1173" s="51">
        <v>0</v>
      </c>
      <c r="P1173" s="51">
        <v>0</v>
      </c>
      <c r="Q1173" s="51">
        <v>0</v>
      </c>
      <c r="R1173" s="51">
        <v>0</v>
      </c>
      <c r="S1173" s="51">
        <v>0</v>
      </c>
      <c r="T1173" s="51">
        <v>0</v>
      </c>
    </row>
    <row r="1174" spans="1:20" ht="22.5" customHeight="1" x14ac:dyDescent="0.25">
      <c r="A1174" s="74">
        <v>7</v>
      </c>
      <c r="B1174" s="50" t="s">
        <v>883</v>
      </c>
      <c r="C1174" s="51">
        <f t="shared" si="286"/>
        <v>826641</v>
      </c>
      <c r="D1174" s="51">
        <f t="shared" si="287"/>
        <v>0</v>
      </c>
      <c r="E1174" s="51">
        <v>0</v>
      </c>
      <c r="F1174" s="51">
        <v>0</v>
      </c>
      <c r="G1174" s="51">
        <v>0</v>
      </c>
      <c r="H1174" s="51">
        <v>0</v>
      </c>
      <c r="I1174" s="51">
        <v>0</v>
      </c>
      <c r="J1174" s="52">
        <v>0</v>
      </c>
      <c r="K1174" s="51">
        <v>0</v>
      </c>
      <c r="L1174" s="51">
        <v>826641</v>
      </c>
      <c r="M1174" s="51">
        <v>0</v>
      </c>
      <c r="N1174" s="51">
        <v>0</v>
      </c>
      <c r="O1174" s="51">
        <v>0</v>
      </c>
      <c r="P1174" s="51">
        <v>0</v>
      </c>
      <c r="Q1174" s="51">
        <v>0</v>
      </c>
      <c r="R1174" s="51">
        <v>0</v>
      </c>
      <c r="S1174" s="51">
        <v>0</v>
      </c>
      <c r="T1174" s="51">
        <v>0</v>
      </c>
    </row>
    <row r="1175" spans="1:20" s="2" customFormat="1" ht="25.5" customHeight="1" x14ac:dyDescent="0.25">
      <c r="A1175" s="73" t="s">
        <v>402</v>
      </c>
      <c r="B1175" s="73"/>
      <c r="C1175" s="47">
        <f>C1176</f>
        <v>9240875.4500000011</v>
      </c>
      <c r="D1175" s="47">
        <f t="shared" ref="D1175:T1175" si="288">D1176</f>
        <v>8385849.4500000011</v>
      </c>
      <c r="E1175" s="47">
        <f t="shared" si="288"/>
        <v>1323488.6499999999</v>
      </c>
      <c r="F1175" s="47">
        <f t="shared" si="288"/>
        <v>2063330.4</v>
      </c>
      <c r="G1175" s="47">
        <f t="shared" si="288"/>
        <v>0</v>
      </c>
      <c r="H1175" s="47">
        <f t="shared" si="288"/>
        <v>3077236.4</v>
      </c>
      <c r="I1175" s="47">
        <f t="shared" si="288"/>
        <v>1921794</v>
      </c>
      <c r="J1175" s="48">
        <f t="shared" si="288"/>
        <v>0</v>
      </c>
      <c r="K1175" s="47">
        <f t="shared" si="288"/>
        <v>0</v>
      </c>
      <c r="L1175" s="47">
        <f t="shared" si="288"/>
        <v>0</v>
      </c>
      <c r="M1175" s="47">
        <f t="shared" si="288"/>
        <v>0</v>
      </c>
      <c r="N1175" s="47">
        <f t="shared" si="288"/>
        <v>855026</v>
      </c>
      <c r="O1175" s="47">
        <f t="shared" si="288"/>
        <v>0</v>
      </c>
      <c r="P1175" s="47">
        <f t="shared" si="288"/>
        <v>0</v>
      </c>
      <c r="Q1175" s="47">
        <f t="shared" si="288"/>
        <v>0</v>
      </c>
      <c r="R1175" s="47">
        <f t="shared" si="288"/>
        <v>0</v>
      </c>
      <c r="S1175" s="47">
        <f t="shared" si="288"/>
        <v>0</v>
      </c>
      <c r="T1175" s="47">
        <f t="shared" si="288"/>
        <v>0</v>
      </c>
    </row>
    <row r="1176" spans="1:20" s="2" customFormat="1" ht="22.5" customHeight="1" x14ac:dyDescent="0.25">
      <c r="A1176" s="73" t="s">
        <v>1053</v>
      </c>
      <c r="B1176" s="73"/>
      <c r="C1176" s="47">
        <f>SUM(C1177:C1186)</f>
        <v>9240875.4500000011</v>
      </c>
      <c r="D1176" s="47">
        <f t="shared" ref="D1176:T1176" si="289">SUM(D1177:D1186)</f>
        <v>8385849.4500000011</v>
      </c>
      <c r="E1176" s="47">
        <f t="shared" si="289"/>
        <v>1323488.6499999999</v>
      </c>
      <c r="F1176" s="47">
        <f t="shared" si="289"/>
        <v>2063330.4</v>
      </c>
      <c r="G1176" s="47">
        <f t="shared" si="289"/>
        <v>0</v>
      </c>
      <c r="H1176" s="47">
        <f t="shared" si="289"/>
        <v>3077236.4</v>
      </c>
      <c r="I1176" s="47">
        <f t="shared" si="289"/>
        <v>1921794</v>
      </c>
      <c r="J1176" s="48">
        <f t="shared" si="289"/>
        <v>0</v>
      </c>
      <c r="K1176" s="47">
        <f t="shared" si="289"/>
        <v>0</v>
      </c>
      <c r="L1176" s="47">
        <f t="shared" si="289"/>
        <v>0</v>
      </c>
      <c r="M1176" s="47">
        <f t="shared" si="289"/>
        <v>0</v>
      </c>
      <c r="N1176" s="47">
        <f t="shared" si="289"/>
        <v>855026</v>
      </c>
      <c r="O1176" s="47">
        <f t="shared" si="289"/>
        <v>0</v>
      </c>
      <c r="P1176" s="47">
        <f t="shared" si="289"/>
        <v>0</v>
      </c>
      <c r="Q1176" s="47">
        <f t="shared" si="289"/>
        <v>0</v>
      </c>
      <c r="R1176" s="47">
        <f t="shared" si="289"/>
        <v>0</v>
      </c>
      <c r="S1176" s="47">
        <f t="shared" si="289"/>
        <v>0</v>
      </c>
      <c r="T1176" s="47">
        <f t="shared" si="289"/>
        <v>0</v>
      </c>
    </row>
    <row r="1177" spans="1:20" ht="22.5" customHeight="1" x14ac:dyDescent="0.25">
      <c r="A1177" s="74">
        <v>1</v>
      </c>
      <c r="B1177" s="50" t="s">
        <v>885</v>
      </c>
      <c r="C1177" s="51">
        <f t="shared" ref="C1177:C1186" si="290">D1177+K1177+L1177+M1177+N1177+O1177+P1177+Q1177+R1177+S1177+T1177</f>
        <v>1601641.2000000002</v>
      </c>
      <c r="D1177" s="51">
        <f t="shared" ref="D1177:D1186" si="291">SUM(E1177:I1177)</f>
        <v>1601641.2000000002</v>
      </c>
      <c r="E1177" s="51">
        <v>0</v>
      </c>
      <c r="F1177" s="51">
        <v>859588.8</v>
      </c>
      <c r="G1177" s="51">
        <v>0</v>
      </c>
      <c r="H1177" s="51">
        <v>452456.4</v>
      </c>
      <c r="I1177" s="51">
        <v>289596</v>
      </c>
      <c r="J1177" s="52">
        <v>0</v>
      </c>
      <c r="K1177" s="51">
        <v>0</v>
      </c>
      <c r="L1177" s="51">
        <v>0</v>
      </c>
      <c r="M1177" s="51">
        <v>0</v>
      </c>
      <c r="N1177" s="51">
        <v>0</v>
      </c>
      <c r="O1177" s="51">
        <v>0</v>
      </c>
      <c r="P1177" s="51">
        <v>0</v>
      </c>
      <c r="Q1177" s="51">
        <v>0</v>
      </c>
      <c r="R1177" s="51">
        <v>0</v>
      </c>
      <c r="S1177" s="51">
        <v>0</v>
      </c>
      <c r="T1177" s="51">
        <v>0</v>
      </c>
    </row>
    <row r="1178" spans="1:20" ht="22.5" customHeight="1" x14ac:dyDescent="0.25">
      <c r="A1178" s="74">
        <v>2</v>
      </c>
      <c r="B1178" s="50" t="s">
        <v>886</v>
      </c>
      <c r="C1178" s="51">
        <f t="shared" si="290"/>
        <v>713498.4</v>
      </c>
      <c r="D1178" s="51">
        <f t="shared" si="291"/>
        <v>713498.4</v>
      </c>
      <c r="E1178" s="51">
        <v>0</v>
      </c>
      <c r="F1178" s="51">
        <v>0</v>
      </c>
      <c r="G1178" s="51">
        <v>0</v>
      </c>
      <c r="H1178" s="51">
        <v>423902.4</v>
      </c>
      <c r="I1178" s="51">
        <v>289596</v>
      </c>
      <c r="J1178" s="52">
        <v>0</v>
      </c>
      <c r="K1178" s="51">
        <v>0</v>
      </c>
      <c r="L1178" s="51">
        <v>0</v>
      </c>
      <c r="M1178" s="51">
        <v>0</v>
      </c>
      <c r="N1178" s="51">
        <v>0</v>
      </c>
      <c r="O1178" s="51">
        <v>0</v>
      </c>
      <c r="P1178" s="51">
        <v>0</v>
      </c>
      <c r="Q1178" s="51">
        <v>0</v>
      </c>
      <c r="R1178" s="51">
        <v>0</v>
      </c>
      <c r="S1178" s="51">
        <v>0</v>
      </c>
      <c r="T1178" s="51">
        <v>0</v>
      </c>
    </row>
    <row r="1179" spans="1:20" ht="22.5" customHeight="1" x14ac:dyDescent="0.25">
      <c r="A1179" s="74">
        <v>3</v>
      </c>
      <c r="B1179" s="50" t="s">
        <v>888</v>
      </c>
      <c r="C1179" s="51">
        <f t="shared" si="290"/>
        <v>588819.6</v>
      </c>
      <c r="D1179" s="51">
        <f t="shared" si="291"/>
        <v>588819.6</v>
      </c>
      <c r="E1179" s="51">
        <v>0</v>
      </c>
      <c r="F1179" s="51">
        <v>261993.60000000001</v>
      </c>
      <c r="G1179" s="51">
        <v>0</v>
      </c>
      <c r="H1179" s="51">
        <v>0</v>
      </c>
      <c r="I1179" s="51">
        <v>326826</v>
      </c>
      <c r="J1179" s="52">
        <v>0</v>
      </c>
      <c r="K1179" s="51">
        <v>0</v>
      </c>
      <c r="L1179" s="51">
        <v>0</v>
      </c>
      <c r="M1179" s="51">
        <v>0</v>
      </c>
      <c r="N1179" s="51">
        <v>0</v>
      </c>
      <c r="O1179" s="51">
        <v>0</v>
      </c>
      <c r="P1179" s="51">
        <v>0</v>
      </c>
      <c r="Q1179" s="51">
        <v>0</v>
      </c>
      <c r="R1179" s="51">
        <v>0</v>
      </c>
      <c r="S1179" s="51">
        <v>0</v>
      </c>
      <c r="T1179" s="51">
        <v>0</v>
      </c>
    </row>
    <row r="1180" spans="1:20" ht="22.5" customHeight="1" x14ac:dyDescent="0.25">
      <c r="A1180" s="74">
        <v>4</v>
      </c>
      <c r="B1180" s="50" t="s">
        <v>889</v>
      </c>
      <c r="C1180" s="51">
        <f t="shared" si="290"/>
        <v>1237153.2</v>
      </c>
      <c r="D1180" s="51">
        <f t="shared" si="291"/>
        <v>1237153.2</v>
      </c>
      <c r="E1180" s="51">
        <v>0</v>
      </c>
      <c r="F1180" s="51">
        <v>263103.59999999998</v>
      </c>
      <c r="G1180" s="51">
        <v>0</v>
      </c>
      <c r="H1180" s="51">
        <v>599536.80000000005</v>
      </c>
      <c r="I1180" s="51">
        <v>374512.8</v>
      </c>
      <c r="J1180" s="52">
        <v>0</v>
      </c>
      <c r="K1180" s="51">
        <v>0</v>
      </c>
      <c r="L1180" s="51">
        <v>0</v>
      </c>
      <c r="M1180" s="51">
        <v>0</v>
      </c>
      <c r="N1180" s="51">
        <v>0</v>
      </c>
      <c r="O1180" s="51">
        <v>0</v>
      </c>
      <c r="P1180" s="51">
        <v>0</v>
      </c>
      <c r="Q1180" s="51">
        <v>0</v>
      </c>
      <c r="R1180" s="51">
        <v>0</v>
      </c>
      <c r="S1180" s="51">
        <v>0</v>
      </c>
      <c r="T1180" s="51">
        <v>0</v>
      </c>
    </row>
    <row r="1181" spans="1:20" ht="21.75" customHeight="1" x14ac:dyDescent="0.25">
      <c r="A1181" s="74">
        <v>5</v>
      </c>
      <c r="B1181" s="50" t="s">
        <v>890</v>
      </c>
      <c r="C1181" s="51">
        <f t="shared" si="290"/>
        <v>301372</v>
      </c>
      <c r="D1181" s="51">
        <f t="shared" si="291"/>
        <v>0</v>
      </c>
      <c r="E1181" s="51">
        <v>0</v>
      </c>
      <c r="F1181" s="51">
        <v>0</v>
      </c>
      <c r="G1181" s="51">
        <v>0</v>
      </c>
      <c r="H1181" s="51">
        <v>0</v>
      </c>
      <c r="I1181" s="51">
        <v>0</v>
      </c>
      <c r="J1181" s="52">
        <v>0</v>
      </c>
      <c r="K1181" s="51">
        <v>0</v>
      </c>
      <c r="L1181" s="51">
        <v>0</v>
      </c>
      <c r="M1181" s="51">
        <v>0</v>
      </c>
      <c r="N1181" s="51">
        <v>301372</v>
      </c>
      <c r="O1181" s="51">
        <v>0</v>
      </c>
      <c r="P1181" s="51">
        <v>0</v>
      </c>
      <c r="Q1181" s="51">
        <v>0</v>
      </c>
      <c r="R1181" s="51">
        <v>0</v>
      </c>
      <c r="S1181" s="51">
        <v>0</v>
      </c>
      <c r="T1181" s="51">
        <v>0</v>
      </c>
    </row>
    <row r="1182" spans="1:20" ht="22.5" customHeight="1" x14ac:dyDescent="0.25">
      <c r="A1182" s="74">
        <v>6</v>
      </c>
      <c r="B1182" s="50" t="s">
        <v>891</v>
      </c>
      <c r="C1182" s="51">
        <f t="shared" si="290"/>
        <v>782167.2</v>
      </c>
      <c r="D1182" s="51">
        <f t="shared" si="291"/>
        <v>782167.2</v>
      </c>
      <c r="E1182" s="51">
        <v>0</v>
      </c>
      <c r="F1182" s="51">
        <v>0</v>
      </c>
      <c r="G1182" s="51">
        <v>0</v>
      </c>
      <c r="H1182" s="51">
        <v>494726.40000000002</v>
      </c>
      <c r="I1182" s="51">
        <v>287440.8</v>
      </c>
      <c r="J1182" s="52">
        <v>0</v>
      </c>
      <c r="K1182" s="51">
        <v>0</v>
      </c>
      <c r="L1182" s="51">
        <v>0</v>
      </c>
      <c r="M1182" s="51">
        <v>0</v>
      </c>
      <c r="N1182" s="51">
        <v>0</v>
      </c>
      <c r="O1182" s="51">
        <v>0</v>
      </c>
      <c r="P1182" s="51">
        <v>0</v>
      </c>
      <c r="Q1182" s="51">
        <v>0</v>
      </c>
      <c r="R1182" s="51">
        <v>0</v>
      </c>
      <c r="S1182" s="51">
        <v>0</v>
      </c>
      <c r="T1182" s="51">
        <v>0</v>
      </c>
    </row>
    <row r="1183" spans="1:20" ht="22.5" customHeight="1" x14ac:dyDescent="0.25">
      <c r="A1183" s="74">
        <v>7</v>
      </c>
      <c r="B1183" s="50" t="s">
        <v>892</v>
      </c>
      <c r="C1183" s="51">
        <f t="shared" si="290"/>
        <v>1689409.2000000002</v>
      </c>
      <c r="D1183" s="51">
        <f t="shared" si="291"/>
        <v>1689409.2000000002</v>
      </c>
      <c r="E1183" s="51">
        <v>0</v>
      </c>
      <c r="F1183" s="51">
        <v>678644.4</v>
      </c>
      <c r="G1183" s="51">
        <v>0</v>
      </c>
      <c r="H1183" s="51">
        <v>656942.4</v>
      </c>
      <c r="I1183" s="51">
        <v>353822.4</v>
      </c>
      <c r="J1183" s="52">
        <v>0</v>
      </c>
      <c r="K1183" s="51">
        <v>0</v>
      </c>
      <c r="L1183" s="51">
        <v>0</v>
      </c>
      <c r="M1183" s="51">
        <v>0</v>
      </c>
      <c r="N1183" s="51">
        <v>0</v>
      </c>
      <c r="O1183" s="51">
        <v>0</v>
      </c>
      <c r="P1183" s="51">
        <v>0</v>
      </c>
      <c r="Q1183" s="51">
        <v>0</v>
      </c>
      <c r="R1183" s="51">
        <v>0</v>
      </c>
      <c r="S1183" s="51">
        <v>0</v>
      </c>
      <c r="T1183" s="51">
        <v>0</v>
      </c>
    </row>
    <row r="1184" spans="1:20" ht="22.5" customHeight="1" x14ac:dyDescent="0.25">
      <c r="A1184" s="74">
        <v>8</v>
      </c>
      <c r="B1184" s="50" t="s">
        <v>893</v>
      </c>
      <c r="C1184" s="51">
        <f t="shared" si="290"/>
        <v>1443890.65</v>
      </c>
      <c r="D1184" s="51">
        <f t="shared" si="291"/>
        <v>890236.65</v>
      </c>
      <c r="E1184" s="51">
        <v>890236.65</v>
      </c>
      <c r="F1184" s="51">
        <v>0</v>
      </c>
      <c r="G1184" s="51">
        <v>0</v>
      </c>
      <c r="H1184" s="51">
        <v>0</v>
      </c>
      <c r="I1184" s="51">
        <v>0</v>
      </c>
      <c r="J1184" s="52">
        <v>0</v>
      </c>
      <c r="K1184" s="51">
        <v>0</v>
      </c>
      <c r="L1184" s="51">
        <v>0</v>
      </c>
      <c r="M1184" s="51">
        <v>0</v>
      </c>
      <c r="N1184" s="51">
        <v>553654</v>
      </c>
      <c r="O1184" s="51">
        <v>0</v>
      </c>
      <c r="P1184" s="51">
        <v>0</v>
      </c>
      <c r="Q1184" s="51">
        <v>0</v>
      </c>
      <c r="R1184" s="51">
        <v>0</v>
      </c>
      <c r="S1184" s="51">
        <v>0</v>
      </c>
      <c r="T1184" s="51">
        <v>0</v>
      </c>
    </row>
    <row r="1185" spans="1:20" ht="22.5" customHeight="1" x14ac:dyDescent="0.25">
      <c r="A1185" s="74">
        <v>9</v>
      </c>
      <c r="B1185" s="50" t="s">
        <v>895</v>
      </c>
      <c r="C1185" s="51">
        <f t="shared" si="290"/>
        <v>433252</v>
      </c>
      <c r="D1185" s="51">
        <f t="shared" si="291"/>
        <v>433252</v>
      </c>
      <c r="E1185" s="51">
        <v>433252</v>
      </c>
      <c r="F1185" s="51">
        <v>0</v>
      </c>
      <c r="G1185" s="51">
        <v>0</v>
      </c>
      <c r="H1185" s="51">
        <v>0</v>
      </c>
      <c r="I1185" s="51">
        <v>0</v>
      </c>
      <c r="J1185" s="52">
        <v>0</v>
      </c>
      <c r="K1185" s="51">
        <v>0</v>
      </c>
      <c r="L1185" s="51">
        <v>0</v>
      </c>
      <c r="M1185" s="51">
        <v>0</v>
      </c>
      <c r="N1185" s="51">
        <v>0</v>
      </c>
      <c r="O1185" s="51">
        <v>0</v>
      </c>
      <c r="P1185" s="51">
        <v>0</v>
      </c>
      <c r="Q1185" s="51">
        <v>0</v>
      </c>
      <c r="R1185" s="51">
        <v>0</v>
      </c>
      <c r="S1185" s="51">
        <v>0</v>
      </c>
      <c r="T1185" s="51">
        <v>0</v>
      </c>
    </row>
    <row r="1186" spans="1:20" ht="22.5" customHeight="1" x14ac:dyDescent="0.25">
      <c r="A1186" s="74">
        <v>10</v>
      </c>
      <c r="B1186" s="50" t="s">
        <v>896</v>
      </c>
      <c r="C1186" s="51">
        <f t="shared" si="290"/>
        <v>449672</v>
      </c>
      <c r="D1186" s="51">
        <f t="shared" si="291"/>
        <v>449672</v>
      </c>
      <c r="E1186" s="51">
        <v>0</v>
      </c>
      <c r="F1186" s="51">
        <v>0</v>
      </c>
      <c r="G1186" s="51">
        <v>0</v>
      </c>
      <c r="H1186" s="51">
        <v>449672</v>
      </c>
      <c r="I1186" s="51">
        <v>0</v>
      </c>
      <c r="J1186" s="52">
        <v>0</v>
      </c>
      <c r="K1186" s="51">
        <v>0</v>
      </c>
      <c r="L1186" s="51">
        <v>0</v>
      </c>
      <c r="M1186" s="51">
        <v>0</v>
      </c>
      <c r="N1186" s="51">
        <v>0</v>
      </c>
      <c r="O1186" s="51">
        <v>0</v>
      </c>
      <c r="P1186" s="51">
        <v>0</v>
      </c>
      <c r="Q1186" s="51">
        <v>0</v>
      </c>
      <c r="R1186" s="51">
        <v>0</v>
      </c>
      <c r="S1186" s="51">
        <v>0</v>
      </c>
      <c r="T1186" s="51">
        <v>0</v>
      </c>
    </row>
    <row r="1187" spans="1:20" s="2" customFormat="1" ht="22.5" customHeight="1" x14ac:dyDescent="0.25">
      <c r="A1187" s="73" t="s">
        <v>418</v>
      </c>
      <c r="B1187" s="73"/>
      <c r="C1187" s="47">
        <f>C1188</f>
        <v>3619716</v>
      </c>
      <c r="D1187" s="47">
        <f t="shared" ref="D1187:T1187" si="292">D1188</f>
        <v>1811927</v>
      </c>
      <c r="E1187" s="47">
        <f t="shared" si="292"/>
        <v>0</v>
      </c>
      <c r="F1187" s="47">
        <f t="shared" si="292"/>
        <v>449187</v>
      </c>
      <c r="G1187" s="47">
        <f t="shared" si="292"/>
        <v>371713</v>
      </c>
      <c r="H1187" s="47">
        <f t="shared" si="292"/>
        <v>991027</v>
      </c>
      <c r="I1187" s="47">
        <f t="shared" si="292"/>
        <v>0</v>
      </c>
      <c r="J1187" s="48">
        <f t="shared" si="292"/>
        <v>0</v>
      </c>
      <c r="K1187" s="47">
        <f t="shared" si="292"/>
        <v>0</v>
      </c>
      <c r="L1187" s="47">
        <f t="shared" si="292"/>
        <v>0</v>
      </c>
      <c r="M1187" s="47">
        <f t="shared" si="292"/>
        <v>109676</v>
      </c>
      <c r="N1187" s="47">
        <f t="shared" si="292"/>
        <v>1059178</v>
      </c>
      <c r="O1187" s="47">
        <f t="shared" si="292"/>
        <v>0</v>
      </c>
      <c r="P1187" s="47">
        <f t="shared" si="292"/>
        <v>0</v>
      </c>
      <c r="Q1187" s="47">
        <f t="shared" si="292"/>
        <v>0</v>
      </c>
      <c r="R1187" s="47">
        <f t="shared" si="292"/>
        <v>0</v>
      </c>
      <c r="S1187" s="47">
        <f t="shared" si="292"/>
        <v>0</v>
      </c>
      <c r="T1187" s="47">
        <f t="shared" si="292"/>
        <v>0</v>
      </c>
    </row>
    <row r="1188" spans="1:20" s="2" customFormat="1" ht="22.5" customHeight="1" x14ac:dyDescent="0.25">
      <c r="A1188" s="73" t="s">
        <v>1016</v>
      </c>
      <c r="B1188" s="73"/>
      <c r="C1188" s="47">
        <f>C1189+C1191+C1192+C1193+C1194+C1195</f>
        <v>3619716</v>
      </c>
      <c r="D1188" s="47">
        <f t="shared" ref="D1188:T1188" si="293">SUM(D1189:D1195)</f>
        <v>1811927</v>
      </c>
      <c r="E1188" s="47">
        <f t="shared" si="293"/>
        <v>0</v>
      </c>
      <c r="F1188" s="47">
        <f t="shared" si="293"/>
        <v>449187</v>
      </c>
      <c r="G1188" s="47">
        <f t="shared" si="293"/>
        <v>371713</v>
      </c>
      <c r="H1188" s="47">
        <f t="shared" si="293"/>
        <v>991027</v>
      </c>
      <c r="I1188" s="47">
        <f t="shared" si="293"/>
        <v>0</v>
      </c>
      <c r="J1188" s="48">
        <f t="shared" si="293"/>
        <v>0</v>
      </c>
      <c r="K1188" s="47">
        <f t="shared" si="293"/>
        <v>0</v>
      </c>
      <c r="L1188" s="47">
        <f t="shared" si="293"/>
        <v>0</v>
      </c>
      <c r="M1188" s="47">
        <f t="shared" si="293"/>
        <v>109676</v>
      </c>
      <c r="N1188" s="47">
        <f t="shared" si="293"/>
        <v>1059178</v>
      </c>
      <c r="O1188" s="47">
        <f t="shared" si="293"/>
        <v>0</v>
      </c>
      <c r="P1188" s="47">
        <f t="shared" si="293"/>
        <v>0</v>
      </c>
      <c r="Q1188" s="47">
        <f t="shared" si="293"/>
        <v>0</v>
      </c>
      <c r="R1188" s="47">
        <f t="shared" si="293"/>
        <v>0</v>
      </c>
      <c r="S1188" s="47">
        <f t="shared" si="293"/>
        <v>0</v>
      </c>
      <c r="T1188" s="47">
        <f t="shared" si="293"/>
        <v>0</v>
      </c>
    </row>
    <row r="1189" spans="1:20" ht="22.5" customHeight="1" x14ac:dyDescent="0.25">
      <c r="A1189" s="74">
        <v>1</v>
      </c>
      <c r="B1189" s="50" t="s">
        <v>897</v>
      </c>
      <c r="C1189" s="51">
        <f t="shared" ref="C1189:C1195" si="294">D1189+K1189+L1189+M1189+N1189+O1189+P1189+Q1189+R1189+S1189+T1189</f>
        <v>638935</v>
      </c>
      <c r="D1189" s="51">
        <f t="shared" ref="D1189:D1195" si="295">SUM(E1189:I1189)</f>
        <v>638935</v>
      </c>
      <c r="E1189" s="51">
        <v>0</v>
      </c>
      <c r="F1189" s="51">
        <v>0</v>
      </c>
      <c r="G1189" s="51">
        <v>347667</v>
      </c>
      <c r="H1189" s="51">
        <v>291268</v>
      </c>
      <c r="I1189" s="51">
        <v>0</v>
      </c>
      <c r="J1189" s="52">
        <v>0</v>
      </c>
      <c r="K1189" s="51">
        <v>0</v>
      </c>
      <c r="L1189" s="51">
        <v>0</v>
      </c>
      <c r="M1189" s="51">
        <v>0</v>
      </c>
      <c r="N1189" s="51">
        <v>0</v>
      </c>
      <c r="O1189" s="51">
        <v>0</v>
      </c>
      <c r="P1189" s="51">
        <v>0</v>
      </c>
      <c r="Q1189" s="51">
        <v>0</v>
      </c>
      <c r="R1189" s="51">
        <v>0</v>
      </c>
      <c r="S1189" s="51">
        <v>0</v>
      </c>
      <c r="T1189" s="51">
        <v>0</v>
      </c>
    </row>
    <row r="1190" spans="1:20" ht="22.5" customHeight="1" x14ac:dyDescent="0.25">
      <c r="A1190" s="74"/>
      <c r="B1190" s="50" t="s">
        <v>897</v>
      </c>
      <c r="C1190" s="51">
        <f t="shared" si="294"/>
        <v>-638935</v>
      </c>
      <c r="D1190" s="51">
        <f t="shared" si="295"/>
        <v>-638935</v>
      </c>
      <c r="E1190" s="51">
        <v>0</v>
      </c>
      <c r="F1190" s="51">
        <v>0</v>
      </c>
      <c r="G1190" s="51">
        <v>-638935</v>
      </c>
      <c r="H1190" s="51">
        <v>0</v>
      </c>
      <c r="I1190" s="51">
        <v>0</v>
      </c>
      <c r="J1190" s="52">
        <v>0</v>
      </c>
      <c r="K1190" s="51">
        <v>0</v>
      </c>
      <c r="L1190" s="51">
        <v>0</v>
      </c>
      <c r="M1190" s="51">
        <v>0</v>
      </c>
      <c r="N1190" s="51">
        <v>0</v>
      </c>
      <c r="O1190" s="51">
        <v>0</v>
      </c>
      <c r="P1190" s="51">
        <v>0</v>
      </c>
      <c r="Q1190" s="51">
        <v>0</v>
      </c>
      <c r="R1190" s="51">
        <v>0</v>
      </c>
      <c r="S1190" s="51">
        <v>0</v>
      </c>
      <c r="T1190" s="51">
        <v>0</v>
      </c>
    </row>
    <row r="1191" spans="1:20" ht="22.5" customHeight="1" x14ac:dyDescent="0.25">
      <c r="A1191" s="74">
        <v>2</v>
      </c>
      <c r="B1191" s="50" t="s">
        <v>898</v>
      </c>
      <c r="C1191" s="51">
        <f t="shared" si="294"/>
        <v>1325962</v>
      </c>
      <c r="D1191" s="51">
        <f t="shared" si="295"/>
        <v>1325962</v>
      </c>
      <c r="E1191" s="51">
        <v>0</v>
      </c>
      <c r="F1191" s="51">
        <v>0</v>
      </c>
      <c r="G1191" s="51">
        <v>662981</v>
      </c>
      <c r="H1191" s="51">
        <v>662981</v>
      </c>
      <c r="I1191" s="51">
        <v>0</v>
      </c>
      <c r="J1191" s="52">
        <v>0</v>
      </c>
      <c r="K1191" s="51">
        <v>0</v>
      </c>
      <c r="L1191" s="51">
        <v>0</v>
      </c>
      <c r="M1191" s="51">
        <v>0</v>
      </c>
      <c r="N1191" s="51">
        <v>0</v>
      </c>
      <c r="O1191" s="51">
        <v>0</v>
      </c>
      <c r="P1191" s="51">
        <v>0</v>
      </c>
      <c r="Q1191" s="51">
        <v>0</v>
      </c>
      <c r="R1191" s="51">
        <v>0</v>
      </c>
      <c r="S1191" s="51">
        <v>0</v>
      </c>
      <c r="T1191" s="51">
        <v>0</v>
      </c>
    </row>
    <row r="1192" spans="1:20" ht="22.5" customHeight="1" x14ac:dyDescent="0.25">
      <c r="A1192" s="74">
        <v>3</v>
      </c>
      <c r="B1192" s="50" t="s">
        <v>899</v>
      </c>
      <c r="C1192" s="51">
        <f t="shared" si="294"/>
        <v>602188</v>
      </c>
      <c r="D1192" s="51">
        <f t="shared" si="295"/>
        <v>449187</v>
      </c>
      <c r="E1192" s="51">
        <v>0</v>
      </c>
      <c r="F1192" s="51">
        <v>449187</v>
      </c>
      <c r="G1192" s="51">
        <v>0</v>
      </c>
      <c r="H1192" s="51">
        <v>0</v>
      </c>
      <c r="I1192" s="51">
        <v>0</v>
      </c>
      <c r="J1192" s="52">
        <v>0</v>
      </c>
      <c r="K1192" s="51">
        <v>0</v>
      </c>
      <c r="L1192" s="51">
        <v>0</v>
      </c>
      <c r="M1192" s="51">
        <v>0</v>
      </c>
      <c r="N1192" s="51">
        <v>153001</v>
      </c>
      <c r="O1192" s="51">
        <v>0</v>
      </c>
      <c r="P1192" s="51">
        <v>0</v>
      </c>
      <c r="Q1192" s="51">
        <v>0</v>
      </c>
      <c r="R1192" s="51">
        <v>0</v>
      </c>
      <c r="S1192" s="51">
        <v>0</v>
      </c>
      <c r="T1192" s="51">
        <v>0</v>
      </c>
    </row>
    <row r="1193" spans="1:20" ht="22.5" customHeight="1" x14ac:dyDescent="0.25">
      <c r="A1193" s="74">
        <v>4</v>
      </c>
      <c r="B1193" s="50" t="s">
        <v>900</v>
      </c>
      <c r="C1193" s="51">
        <f t="shared" si="294"/>
        <v>43547</v>
      </c>
      <c r="D1193" s="51">
        <f t="shared" si="295"/>
        <v>0</v>
      </c>
      <c r="E1193" s="51">
        <v>0</v>
      </c>
      <c r="F1193" s="51">
        <v>0</v>
      </c>
      <c r="G1193" s="51">
        <v>0</v>
      </c>
      <c r="H1193" s="51">
        <v>0</v>
      </c>
      <c r="I1193" s="51">
        <v>0</v>
      </c>
      <c r="J1193" s="52">
        <v>0</v>
      </c>
      <c r="K1193" s="51">
        <v>0</v>
      </c>
      <c r="L1193" s="51">
        <v>0</v>
      </c>
      <c r="M1193" s="51">
        <v>0</v>
      </c>
      <c r="N1193" s="51">
        <v>43547</v>
      </c>
      <c r="O1193" s="51">
        <v>0</v>
      </c>
      <c r="P1193" s="51">
        <v>0</v>
      </c>
      <c r="Q1193" s="51">
        <v>0</v>
      </c>
      <c r="R1193" s="51">
        <v>0</v>
      </c>
      <c r="S1193" s="51">
        <v>0</v>
      </c>
      <c r="T1193" s="51">
        <v>0</v>
      </c>
    </row>
    <row r="1194" spans="1:20" ht="22.5" customHeight="1" x14ac:dyDescent="0.25">
      <c r="A1194" s="74">
        <v>5</v>
      </c>
      <c r="B1194" s="50" t="s">
        <v>901</v>
      </c>
      <c r="C1194" s="51">
        <f t="shared" si="294"/>
        <v>894302</v>
      </c>
      <c r="D1194" s="51">
        <f t="shared" si="295"/>
        <v>36778</v>
      </c>
      <c r="E1194" s="51">
        <v>0</v>
      </c>
      <c r="F1194" s="51">
        <v>0</v>
      </c>
      <c r="G1194" s="51">
        <v>0</v>
      </c>
      <c r="H1194" s="51">
        <v>36778</v>
      </c>
      <c r="I1194" s="51">
        <v>0</v>
      </c>
      <c r="J1194" s="52">
        <v>0</v>
      </c>
      <c r="K1194" s="51">
        <v>0</v>
      </c>
      <c r="L1194" s="51">
        <v>0</v>
      </c>
      <c r="M1194" s="51">
        <v>109676</v>
      </c>
      <c r="N1194" s="51">
        <v>747848</v>
      </c>
      <c r="O1194" s="51">
        <v>0</v>
      </c>
      <c r="P1194" s="51">
        <v>0</v>
      </c>
      <c r="Q1194" s="51">
        <v>0</v>
      </c>
      <c r="R1194" s="51">
        <v>0</v>
      </c>
      <c r="S1194" s="51">
        <v>0</v>
      </c>
      <c r="T1194" s="51">
        <v>0</v>
      </c>
    </row>
    <row r="1195" spans="1:20" ht="22.5" customHeight="1" x14ac:dyDescent="0.25">
      <c r="A1195" s="74">
        <v>6</v>
      </c>
      <c r="B1195" s="50" t="s">
        <v>902</v>
      </c>
      <c r="C1195" s="51">
        <f t="shared" si="294"/>
        <v>114782</v>
      </c>
      <c r="D1195" s="51">
        <f t="shared" si="295"/>
        <v>0</v>
      </c>
      <c r="E1195" s="51">
        <v>0</v>
      </c>
      <c r="F1195" s="51">
        <v>0</v>
      </c>
      <c r="G1195" s="51">
        <v>0</v>
      </c>
      <c r="H1195" s="51">
        <v>0</v>
      </c>
      <c r="I1195" s="51">
        <v>0</v>
      </c>
      <c r="J1195" s="52">
        <v>0</v>
      </c>
      <c r="K1195" s="51">
        <v>0</v>
      </c>
      <c r="L1195" s="51">
        <v>0</v>
      </c>
      <c r="M1195" s="51">
        <v>0</v>
      </c>
      <c r="N1195" s="51">
        <v>114782</v>
      </c>
      <c r="O1195" s="51">
        <v>0</v>
      </c>
      <c r="P1195" s="51">
        <v>0</v>
      </c>
      <c r="Q1195" s="51">
        <v>0</v>
      </c>
      <c r="R1195" s="51">
        <v>0</v>
      </c>
      <c r="S1195" s="51">
        <v>0</v>
      </c>
      <c r="T1195" s="51">
        <v>0</v>
      </c>
    </row>
    <row r="1196" spans="1:20" s="2" customFormat="1" ht="22.5" customHeight="1" x14ac:dyDescent="0.25">
      <c r="A1196" s="73" t="s">
        <v>433</v>
      </c>
      <c r="B1196" s="73"/>
      <c r="C1196" s="47">
        <f>C1197</f>
        <v>2375483.4</v>
      </c>
      <c r="D1196" s="47">
        <f t="shared" ref="D1196:T1196" si="296">D1197</f>
        <v>2375483.4</v>
      </c>
      <c r="E1196" s="47">
        <f t="shared" si="296"/>
        <v>0</v>
      </c>
      <c r="F1196" s="47">
        <f t="shared" si="296"/>
        <v>2634330.6</v>
      </c>
      <c r="G1196" s="47">
        <f t="shared" si="296"/>
        <v>-258847.2</v>
      </c>
      <c r="H1196" s="47">
        <f t="shared" si="296"/>
        <v>0</v>
      </c>
      <c r="I1196" s="47">
        <f t="shared" si="296"/>
        <v>0</v>
      </c>
      <c r="J1196" s="48">
        <f t="shared" si="296"/>
        <v>0</v>
      </c>
      <c r="K1196" s="47">
        <f t="shared" si="296"/>
        <v>0</v>
      </c>
      <c r="L1196" s="47">
        <f t="shared" si="296"/>
        <v>0</v>
      </c>
      <c r="M1196" s="47">
        <f t="shared" si="296"/>
        <v>0</v>
      </c>
      <c r="N1196" s="47">
        <f t="shared" si="296"/>
        <v>0</v>
      </c>
      <c r="O1196" s="47">
        <f t="shared" si="296"/>
        <v>0</v>
      </c>
      <c r="P1196" s="47">
        <f t="shared" si="296"/>
        <v>0</v>
      </c>
      <c r="Q1196" s="47">
        <f t="shared" si="296"/>
        <v>0</v>
      </c>
      <c r="R1196" s="47">
        <f t="shared" si="296"/>
        <v>0</v>
      </c>
      <c r="S1196" s="47">
        <f t="shared" si="296"/>
        <v>0</v>
      </c>
      <c r="T1196" s="47">
        <f t="shared" si="296"/>
        <v>0</v>
      </c>
    </row>
    <row r="1197" spans="1:20" s="2" customFormat="1" ht="22.5" customHeight="1" x14ac:dyDescent="0.25">
      <c r="A1197" s="73" t="s">
        <v>1054</v>
      </c>
      <c r="B1197" s="73"/>
      <c r="C1197" s="47">
        <f>SUM(C1198:C1199)</f>
        <v>2375483.4</v>
      </c>
      <c r="D1197" s="47">
        <f t="shared" ref="D1197:T1197" si="297">SUM(D1198:D1199)</f>
        <v>2375483.4</v>
      </c>
      <c r="E1197" s="47">
        <f t="shared" si="297"/>
        <v>0</v>
      </c>
      <c r="F1197" s="47">
        <f t="shared" si="297"/>
        <v>2634330.6</v>
      </c>
      <c r="G1197" s="47">
        <f t="shared" si="297"/>
        <v>-258847.2</v>
      </c>
      <c r="H1197" s="47">
        <f t="shared" si="297"/>
        <v>0</v>
      </c>
      <c r="I1197" s="47">
        <f t="shared" si="297"/>
        <v>0</v>
      </c>
      <c r="J1197" s="48">
        <f t="shared" si="297"/>
        <v>0</v>
      </c>
      <c r="K1197" s="47">
        <f t="shared" si="297"/>
        <v>0</v>
      </c>
      <c r="L1197" s="47">
        <f t="shared" si="297"/>
        <v>0</v>
      </c>
      <c r="M1197" s="47">
        <f t="shared" si="297"/>
        <v>0</v>
      </c>
      <c r="N1197" s="47">
        <f t="shared" si="297"/>
        <v>0</v>
      </c>
      <c r="O1197" s="47">
        <f t="shared" si="297"/>
        <v>0</v>
      </c>
      <c r="P1197" s="47">
        <f t="shared" si="297"/>
        <v>0</v>
      </c>
      <c r="Q1197" s="47">
        <f t="shared" si="297"/>
        <v>0</v>
      </c>
      <c r="R1197" s="47">
        <f t="shared" si="297"/>
        <v>0</v>
      </c>
      <c r="S1197" s="47">
        <f t="shared" si="297"/>
        <v>0</v>
      </c>
      <c r="T1197" s="47">
        <f t="shared" si="297"/>
        <v>0</v>
      </c>
    </row>
    <row r="1198" spans="1:20" ht="22.5" customHeight="1" x14ac:dyDescent="0.25">
      <c r="A1198" s="74">
        <v>1</v>
      </c>
      <c r="B1198" s="50" t="s">
        <v>903</v>
      </c>
      <c r="C1198" s="51">
        <f t="shared" ref="C1198:C1199" si="298">D1198+K1198+L1198+M1198+N1198+O1198+P1198+Q1198+R1198+S1198+T1198</f>
        <v>-441885.6</v>
      </c>
      <c r="D1198" s="51">
        <f t="shared" ref="D1198:D1199" si="299">SUM(E1198:I1198)</f>
        <v>-441885.6</v>
      </c>
      <c r="E1198" s="51">
        <v>0</v>
      </c>
      <c r="F1198" s="51">
        <v>-183038.4</v>
      </c>
      <c r="G1198" s="51">
        <v>-258847.2</v>
      </c>
      <c r="H1198" s="51">
        <v>0</v>
      </c>
      <c r="I1198" s="51">
        <v>0</v>
      </c>
      <c r="J1198" s="52">
        <v>0</v>
      </c>
      <c r="K1198" s="51">
        <v>0</v>
      </c>
      <c r="L1198" s="51">
        <v>0</v>
      </c>
      <c r="M1198" s="51">
        <v>0</v>
      </c>
      <c r="N1198" s="51">
        <v>0</v>
      </c>
      <c r="O1198" s="51">
        <v>0</v>
      </c>
      <c r="P1198" s="51">
        <v>0</v>
      </c>
      <c r="Q1198" s="51">
        <v>0</v>
      </c>
      <c r="R1198" s="51">
        <v>0</v>
      </c>
      <c r="S1198" s="51">
        <v>0</v>
      </c>
      <c r="T1198" s="51">
        <v>0</v>
      </c>
    </row>
    <row r="1199" spans="1:20" ht="22.5" customHeight="1" x14ac:dyDescent="0.25">
      <c r="A1199" s="74">
        <v>2</v>
      </c>
      <c r="B1199" s="50" t="s">
        <v>904</v>
      </c>
      <c r="C1199" s="51">
        <f t="shared" si="298"/>
        <v>2817369</v>
      </c>
      <c r="D1199" s="51">
        <f t="shared" si="299"/>
        <v>2817369</v>
      </c>
      <c r="E1199" s="51">
        <v>0</v>
      </c>
      <c r="F1199" s="51">
        <v>2817369</v>
      </c>
      <c r="G1199" s="51">
        <v>0</v>
      </c>
      <c r="H1199" s="51">
        <v>0</v>
      </c>
      <c r="I1199" s="51">
        <v>0</v>
      </c>
      <c r="J1199" s="52">
        <v>0</v>
      </c>
      <c r="K1199" s="51">
        <v>0</v>
      </c>
      <c r="L1199" s="51">
        <v>0</v>
      </c>
      <c r="M1199" s="51">
        <v>0</v>
      </c>
      <c r="N1199" s="51">
        <v>0</v>
      </c>
      <c r="O1199" s="51">
        <v>0</v>
      </c>
      <c r="P1199" s="51">
        <v>0</v>
      </c>
      <c r="Q1199" s="51">
        <v>0</v>
      </c>
      <c r="R1199" s="51">
        <v>0</v>
      </c>
      <c r="S1199" s="51">
        <v>0</v>
      </c>
      <c r="T1199" s="51">
        <v>0</v>
      </c>
    </row>
    <row r="1200" spans="1:20" s="2" customFormat="1" ht="22.5" customHeight="1" x14ac:dyDescent="0.25">
      <c r="A1200" s="73" t="s">
        <v>437</v>
      </c>
      <c r="B1200" s="73"/>
      <c r="C1200" s="47">
        <f>C1201+C1204+C1207</f>
        <v>2953217</v>
      </c>
      <c r="D1200" s="47">
        <f t="shared" ref="D1200:T1200" si="300">D1201+D1204+D1207</f>
        <v>959605.39999999991</v>
      </c>
      <c r="E1200" s="47">
        <f t="shared" si="300"/>
        <v>0</v>
      </c>
      <c r="F1200" s="47">
        <f t="shared" si="300"/>
        <v>129779</v>
      </c>
      <c r="G1200" s="47">
        <f t="shared" si="300"/>
        <v>0</v>
      </c>
      <c r="H1200" s="47">
        <f t="shared" si="300"/>
        <v>546872.4</v>
      </c>
      <c r="I1200" s="47">
        <f t="shared" si="300"/>
        <v>282954</v>
      </c>
      <c r="J1200" s="48">
        <f t="shared" si="300"/>
        <v>0</v>
      </c>
      <c r="K1200" s="47">
        <f t="shared" si="300"/>
        <v>0</v>
      </c>
      <c r="L1200" s="47">
        <f t="shared" si="300"/>
        <v>0</v>
      </c>
      <c r="M1200" s="47">
        <f t="shared" si="300"/>
        <v>0</v>
      </c>
      <c r="N1200" s="47">
        <f t="shared" si="300"/>
        <v>1993611.6</v>
      </c>
      <c r="O1200" s="47">
        <f t="shared" si="300"/>
        <v>0</v>
      </c>
      <c r="P1200" s="47">
        <f t="shared" si="300"/>
        <v>0</v>
      </c>
      <c r="Q1200" s="47">
        <f t="shared" si="300"/>
        <v>0</v>
      </c>
      <c r="R1200" s="47">
        <f t="shared" si="300"/>
        <v>0</v>
      </c>
      <c r="S1200" s="47">
        <f t="shared" si="300"/>
        <v>0</v>
      </c>
      <c r="T1200" s="47">
        <f t="shared" si="300"/>
        <v>0</v>
      </c>
    </row>
    <row r="1201" spans="1:20" s="2" customFormat="1" ht="22.5" customHeight="1" x14ac:dyDescent="0.25">
      <c r="A1201" s="73" t="s">
        <v>1055</v>
      </c>
      <c r="B1201" s="73"/>
      <c r="C1201" s="47">
        <f>SUM(C1202:C1203)</f>
        <v>1101046.4000000001</v>
      </c>
      <c r="D1201" s="47">
        <f t="shared" ref="D1201:T1201" si="301">SUM(D1202:D1203)</f>
        <v>-196453.2</v>
      </c>
      <c r="E1201" s="47">
        <f t="shared" si="301"/>
        <v>0</v>
      </c>
      <c r="F1201" s="47">
        <f t="shared" si="301"/>
        <v>0</v>
      </c>
      <c r="G1201" s="47">
        <f t="shared" si="301"/>
        <v>0</v>
      </c>
      <c r="H1201" s="47">
        <f t="shared" si="301"/>
        <v>0</v>
      </c>
      <c r="I1201" s="47">
        <f t="shared" si="301"/>
        <v>-196453.2</v>
      </c>
      <c r="J1201" s="48">
        <f t="shared" si="301"/>
        <v>0</v>
      </c>
      <c r="K1201" s="47">
        <f t="shared" si="301"/>
        <v>0</v>
      </c>
      <c r="L1201" s="47">
        <f t="shared" si="301"/>
        <v>0</v>
      </c>
      <c r="M1201" s="47">
        <f t="shared" si="301"/>
        <v>0</v>
      </c>
      <c r="N1201" s="47">
        <f t="shared" si="301"/>
        <v>1297499.6000000001</v>
      </c>
      <c r="O1201" s="47">
        <f t="shared" si="301"/>
        <v>0</v>
      </c>
      <c r="P1201" s="47">
        <f t="shared" si="301"/>
        <v>0</v>
      </c>
      <c r="Q1201" s="47">
        <f t="shared" si="301"/>
        <v>0</v>
      </c>
      <c r="R1201" s="47">
        <f t="shared" si="301"/>
        <v>0</v>
      </c>
      <c r="S1201" s="47">
        <f t="shared" si="301"/>
        <v>0</v>
      </c>
      <c r="T1201" s="47">
        <f t="shared" si="301"/>
        <v>0</v>
      </c>
    </row>
    <row r="1202" spans="1:20" ht="22.5" customHeight="1" x14ac:dyDescent="0.25">
      <c r="A1202" s="74">
        <v>1</v>
      </c>
      <c r="B1202" s="50" t="s">
        <v>660</v>
      </c>
      <c r="C1202" s="51">
        <f t="shared" ref="C1202:C1203" si="302">D1202+K1202+L1202+M1202+N1202+O1202+P1202+Q1202+R1202+S1202+T1202</f>
        <v>1297499.6000000001</v>
      </c>
      <c r="D1202" s="51">
        <f t="shared" ref="D1202:D1203" si="303">E1202+F1202+G1202+H1202+I1202</f>
        <v>0</v>
      </c>
      <c r="E1202" s="51">
        <v>0</v>
      </c>
      <c r="F1202" s="51">
        <v>0</v>
      </c>
      <c r="G1202" s="51">
        <v>0</v>
      </c>
      <c r="H1202" s="51">
        <v>0</v>
      </c>
      <c r="I1202" s="51">
        <v>0</v>
      </c>
      <c r="J1202" s="52">
        <v>0</v>
      </c>
      <c r="K1202" s="51">
        <v>0</v>
      </c>
      <c r="L1202" s="51">
        <v>0</v>
      </c>
      <c r="M1202" s="51">
        <v>0</v>
      </c>
      <c r="N1202" s="51">
        <v>1297499.6000000001</v>
      </c>
      <c r="O1202" s="51">
        <v>0</v>
      </c>
      <c r="P1202" s="51">
        <v>0</v>
      </c>
      <c r="Q1202" s="51">
        <v>0</v>
      </c>
      <c r="R1202" s="51">
        <v>0</v>
      </c>
      <c r="S1202" s="51">
        <v>0</v>
      </c>
      <c r="T1202" s="51">
        <v>0</v>
      </c>
    </row>
    <row r="1203" spans="1:20" ht="22.5" customHeight="1" x14ac:dyDescent="0.25">
      <c r="A1203" s="74">
        <v>2</v>
      </c>
      <c r="B1203" s="50" t="s">
        <v>905</v>
      </c>
      <c r="C1203" s="51">
        <f t="shared" si="302"/>
        <v>-196453.2</v>
      </c>
      <c r="D1203" s="51">
        <f t="shared" si="303"/>
        <v>-196453.2</v>
      </c>
      <c r="E1203" s="51">
        <v>0</v>
      </c>
      <c r="F1203" s="51">
        <v>0</v>
      </c>
      <c r="G1203" s="51">
        <v>0</v>
      </c>
      <c r="H1203" s="51">
        <v>0</v>
      </c>
      <c r="I1203" s="51">
        <v>-196453.2</v>
      </c>
      <c r="J1203" s="52">
        <v>0</v>
      </c>
      <c r="K1203" s="51">
        <v>0</v>
      </c>
      <c r="L1203" s="51">
        <v>0</v>
      </c>
      <c r="M1203" s="51">
        <v>0</v>
      </c>
      <c r="N1203" s="51">
        <v>0</v>
      </c>
      <c r="O1203" s="51">
        <v>0</v>
      </c>
      <c r="P1203" s="51">
        <v>0</v>
      </c>
      <c r="Q1203" s="51">
        <v>0</v>
      </c>
      <c r="R1203" s="51">
        <v>0</v>
      </c>
      <c r="S1203" s="51">
        <v>0</v>
      </c>
      <c r="T1203" s="51">
        <v>0</v>
      </c>
    </row>
    <row r="1204" spans="1:20" s="2" customFormat="1" ht="22.5" customHeight="1" x14ac:dyDescent="0.25">
      <c r="A1204" s="73" t="s">
        <v>442</v>
      </c>
      <c r="B1204" s="73"/>
      <c r="C1204" s="47">
        <f>SUM(C1205:C1206)</f>
        <v>1026279.6</v>
      </c>
      <c r="D1204" s="47">
        <f t="shared" ref="D1204:T1204" si="304">SUM(D1205:D1206)</f>
        <v>1026279.6</v>
      </c>
      <c r="E1204" s="47">
        <f t="shared" si="304"/>
        <v>0</v>
      </c>
      <c r="F1204" s="47">
        <f t="shared" si="304"/>
        <v>0</v>
      </c>
      <c r="G1204" s="47">
        <f t="shared" si="304"/>
        <v>0</v>
      </c>
      <c r="H1204" s="47">
        <f t="shared" si="304"/>
        <v>546872.4</v>
      </c>
      <c r="I1204" s="47">
        <f t="shared" si="304"/>
        <v>479407.2</v>
      </c>
      <c r="J1204" s="48">
        <f t="shared" si="304"/>
        <v>0</v>
      </c>
      <c r="K1204" s="47">
        <f t="shared" si="304"/>
        <v>0</v>
      </c>
      <c r="L1204" s="47">
        <f t="shared" si="304"/>
        <v>0</v>
      </c>
      <c r="M1204" s="47">
        <f t="shared" si="304"/>
        <v>0</v>
      </c>
      <c r="N1204" s="47">
        <f t="shared" si="304"/>
        <v>0</v>
      </c>
      <c r="O1204" s="47">
        <f t="shared" si="304"/>
        <v>0</v>
      </c>
      <c r="P1204" s="47">
        <f t="shared" si="304"/>
        <v>0</v>
      </c>
      <c r="Q1204" s="47">
        <f t="shared" si="304"/>
        <v>0</v>
      </c>
      <c r="R1204" s="47">
        <f t="shared" si="304"/>
        <v>0</v>
      </c>
      <c r="S1204" s="47">
        <f t="shared" si="304"/>
        <v>0</v>
      </c>
      <c r="T1204" s="47">
        <f t="shared" si="304"/>
        <v>0</v>
      </c>
    </row>
    <row r="1205" spans="1:20" ht="22.5" customHeight="1" x14ac:dyDescent="0.25">
      <c r="A1205" s="74">
        <v>1</v>
      </c>
      <c r="B1205" s="50" t="s">
        <v>1056</v>
      </c>
      <c r="C1205" s="51">
        <f t="shared" ref="C1205:C1206" si="305">D1205+K1205+L1205+M1205+N1205+O1205+P1205+Q1205+R1205+S1205+T1205</f>
        <v>61083.6</v>
      </c>
      <c r="D1205" s="51">
        <f t="shared" ref="D1205:D1206" si="306">E1205+F1205+G1205+H1205+I1205</f>
        <v>61083.6</v>
      </c>
      <c r="E1205" s="51">
        <v>0</v>
      </c>
      <c r="F1205" s="51">
        <v>0</v>
      </c>
      <c r="G1205" s="51">
        <v>0</v>
      </c>
      <c r="H1205" s="51">
        <v>61083.6</v>
      </c>
      <c r="I1205" s="51">
        <v>0</v>
      </c>
      <c r="J1205" s="52">
        <v>0</v>
      </c>
      <c r="K1205" s="51">
        <v>0</v>
      </c>
      <c r="L1205" s="51">
        <v>0</v>
      </c>
      <c r="M1205" s="51">
        <v>0</v>
      </c>
      <c r="N1205" s="51">
        <v>0</v>
      </c>
      <c r="O1205" s="51">
        <v>0</v>
      </c>
      <c r="P1205" s="51">
        <v>0</v>
      </c>
      <c r="Q1205" s="51">
        <v>0</v>
      </c>
      <c r="R1205" s="51">
        <v>0</v>
      </c>
      <c r="S1205" s="51">
        <v>0</v>
      </c>
      <c r="T1205" s="51">
        <v>0</v>
      </c>
    </row>
    <row r="1206" spans="1:20" ht="22.5" customHeight="1" x14ac:dyDescent="0.25">
      <c r="A1206" s="74">
        <v>2</v>
      </c>
      <c r="B1206" s="50" t="s">
        <v>444</v>
      </c>
      <c r="C1206" s="51">
        <f t="shared" si="305"/>
        <v>965196</v>
      </c>
      <c r="D1206" s="51">
        <f t="shared" si="306"/>
        <v>965196</v>
      </c>
      <c r="E1206" s="51">
        <v>0</v>
      </c>
      <c r="F1206" s="51">
        <v>0</v>
      </c>
      <c r="G1206" s="51">
        <v>0</v>
      </c>
      <c r="H1206" s="51">
        <v>485788.8</v>
      </c>
      <c r="I1206" s="51">
        <v>479407.2</v>
      </c>
      <c r="J1206" s="52">
        <v>0</v>
      </c>
      <c r="K1206" s="51">
        <v>0</v>
      </c>
      <c r="L1206" s="51">
        <v>0</v>
      </c>
      <c r="M1206" s="51">
        <v>0</v>
      </c>
      <c r="N1206" s="51">
        <v>0</v>
      </c>
      <c r="O1206" s="51">
        <v>0</v>
      </c>
      <c r="P1206" s="51">
        <v>0</v>
      </c>
      <c r="Q1206" s="51">
        <v>0</v>
      </c>
      <c r="R1206" s="51">
        <v>0</v>
      </c>
      <c r="S1206" s="51">
        <v>0</v>
      </c>
      <c r="T1206" s="51">
        <v>0</v>
      </c>
    </row>
    <row r="1207" spans="1:20" s="14" customFormat="1" ht="22.5" customHeight="1" x14ac:dyDescent="0.25">
      <c r="A1207" s="73" t="s">
        <v>907</v>
      </c>
      <c r="B1207" s="73"/>
      <c r="C1207" s="47">
        <f>C1208</f>
        <v>825891</v>
      </c>
      <c r="D1207" s="47">
        <f t="shared" ref="D1207:T1207" si="307">D1208</f>
        <v>129779</v>
      </c>
      <c r="E1207" s="47">
        <f t="shared" si="307"/>
        <v>0</v>
      </c>
      <c r="F1207" s="47">
        <f t="shared" si="307"/>
        <v>129779</v>
      </c>
      <c r="G1207" s="47">
        <f t="shared" si="307"/>
        <v>0</v>
      </c>
      <c r="H1207" s="47">
        <f t="shared" si="307"/>
        <v>0</v>
      </c>
      <c r="I1207" s="47">
        <f t="shared" si="307"/>
        <v>0</v>
      </c>
      <c r="J1207" s="48">
        <f t="shared" si="307"/>
        <v>0</v>
      </c>
      <c r="K1207" s="47">
        <f t="shared" si="307"/>
        <v>0</v>
      </c>
      <c r="L1207" s="47">
        <f t="shared" si="307"/>
        <v>0</v>
      </c>
      <c r="M1207" s="47">
        <f t="shared" si="307"/>
        <v>0</v>
      </c>
      <c r="N1207" s="47">
        <f t="shared" si="307"/>
        <v>696112</v>
      </c>
      <c r="O1207" s="47">
        <f t="shared" si="307"/>
        <v>0</v>
      </c>
      <c r="P1207" s="47">
        <f t="shared" si="307"/>
        <v>0</v>
      </c>
      <c r="Q1207" s="47">
        <f t="shared" si="307"/>
        <v>0</v>
      </c>
      <c r="R1207" s="47">
        <f t="shared" si="307"/>
        <v>0</v>
      </c>
      <c r="S1207" s="47">
        <f t="shared" si="307"/>
        <v>0</v>
      </c>
      <c r="T1207" s="47">
        <f t="shared" si="307"/>
        <v>0</v>
      </c>
    </row>
    <row r="1208" spans="1:20" s="7" customFormat="1" ht="22.5" customHeight="1" x14ac:dyDescent="0.25">
      <c r="A1208" s="74">
        <v>1</v>
      </c>
      <c r="B1208" s="50" t="s">
        <v>908</v>
      </c>
      <c r="C1208" s="51">
        <f>D1208+K1208+L1208+M1208+N1208+O1208+P1208+Q1208+R1208+S1208+T1208</f>
        <v>825891</v>
      </c>
      <c r="D1208" s="51">
        <f>E1208+F1208+G1208+H1208+I1208</f>
        <v>129779</v>
      </c>
      <c r="E1208" s="51">
        <v>0</v>
      </c>
      <c r="F1208" s="51">
        <v>129779</v>
      </c>
      <c r="G1208" s="51">
        <v>0</v>
      </c>
      <c r="H1208" s="51">
        <v>0</v>
      </c>
      <c r="I1208" s="51">
        <v>0</v>
      </c>
      <c r="J1208" s="52">
        <v>0</v>
      </c>
      <c r="K1208" s="51">
        <v>0</v>
      </c>
      <c r="L1208" s="51">
        <v>0</v>
      </c>
      <c r="M1208" s="51">
        <v>0</v>
      </c>
      <c r="N1208" s="51">
        <f>546112+150000</f>
        <v>696112</v>
      </c>
      <c r="O1208" s="51">
        <v>0</v>
      </c>
      <c r="P1208" s="51">
        <v>0</v>
      </c>
      <c r="Q1208" s="51">
        <v>0</v>
      </c>
      <c r="R1208" s="51">
        <v>0</v>
      </c>
      <c r="S1208" s="51">
        <v>0</v>
      </c>
      <c r="T1208" s="51">
        <v>0</v>
      </c>
    </row>
    <row r="1209" spans="1:20" s="2" customFormat="1" ht="22.5" customHeight="1" x14ac:dyDescent="0.25">
      <c r="A1209" s="73" t="s">
        <v>452</v>
      </c>
      <c r="B1209" s="73"/>
      <c r="C1209" s="47">
        <f>C1210</f>
        <v>1025249.36</v>
      </c>
      <c r="D1209" s="47">
        <f t="shared" ref="D1209:T1209" si="308">D1210</f>
        <v>537492.56000000006</v>
      </c>
      <c r="E1209" s="47">
        <f t="shared" si="308"/>
        <v>0</v>
      </c>
      <c r="F1209" s="47">
        <f t="shared" si="308"/>
        <v>1690295.44</v>
      </c>
      <c r="G1209" s="47">
        <f t="shared" si="308"/>
        <v>-1690295.44</v>
      </c>
      <c r="H1209" s="47">
        <f t="shared" si="308"/>
        <v>316321</v>
      </c>
      <c r="I1209" s="47">
        <f t="shared" si="308"/>
        <v>221171.56</v>
      </c>
      <c r="J1209" s="48">
        <f t="shared" si="308"/>
        <v>0</v>
      </c>
      <c r="K1209" s="47">
        <f t="shared" si="308"/>
        <v>0</v>
      </c>
      <c r="L1209" s="47">
        <f t="shared" si="308"/>
        <v>0</v>
      </c>
      <c r="M1209" s="47">
        <f t="shared" si="308"/>
        <v>0</v>
      </c>
      <c r="N1209" s="47">
        <f t="shared" si="308"/>
        <v>487756.79999999999</v>
      </c>
      <c r="O1209" s="47">
        <f t="shared" si="308"/>
        <v>0</v>
      </c>
      <c r="P1209" s="47">
        <f t="shared" si="308"/>
        <v>0</v>
      </c>
      <c r="Q1209" s="47">
        <f t="shared" si="308"/>
        <v>0</v>
      </c>
      <c r="R1209" s="47">
        <f t="shared" si="308"/>
        <v>0</v>
      </c>
      <c r="S1209" s="47">
        <f t="shared" si="308"/>
        <v>0</v>
      </c>
      <c r="T1209" s="47">
        <f t="shared" si="308"/>
        <v>0</v>
      </c>
    </row>
    <row r="1210" spans="1:20" s="2" customFormat="1" ht="22.5" customHeight="1" x14ac:dyDescent="0.25">
      <c r="A1210" s="73" t="s">
        <v>469</v>
      </c>
      <c r="B1210" s="73"/>
      <c r="C1210" s="47">
        <f>SUM(C1211:C1213)</f>
        <v>1025249.36</v>
      </c>
      <c r="D1210" s="47">
        <f t="shared" ref="D1210:T1210" si="309">SUM(D1211:D1213)</f>
        <v>537492.56000000006</v>
      </c>
      <c r="E1210" s="47">
        <f t="shared" si="309"/>
        <v>0</v>
      </c>
      <c r="F1210" s="47">
        <f t="shared" si="309"/>
        <v>1690295.44</v>
      </c>
      <c r="G1210" s="47">
        <f t="shared" si="309"/>
        <v>-1690295.44</v>
      </c>
      <c r="H1210" s="47">
        <f t="shared" si="309"/>
        <v>316321</v>
      </c>
      <c r="I1210" s="47">
        <f t="shared" si="309"/>
        <v>221171.56</v>
      </c>
      <c r="J1210" s="48">
        <f t="shared" si="309"/>
        <v>0</v>
      </c>
      <c r="K1210" s="47">
        <f t="shared" si="309"/>
        <v>0</v>
      </c>
      <c r="L1210" s="47">
        <f t="shared" si="309"/>
        <v>0</v>
      </c>
      <c r="M1210" s="47">
        <f t="shared" si="309"/>
        <v>0</v>
      </c>
      <c r="N1210" s="47">
        <f t="shared" si="309"/>
        <v>487756.79999999999</v>
      </c>
      <c r="O1210" s="47">
        <f t="shared" si="309"/>
        <v>0</v>
      </c>
      <c r="P1210" s="47">
        <f t="shared" si="309"/>
        <v>0</v>
      </c>
      <c r="Q1210" s="47">
        <f t="shared" si="309"/>
        <v>0</v>
      </c>
      <c r="R1210" s="47">
        <f t="shared" si="309"/>
        <v>0</v>
      </c>
      <c r="S1210" s="47">
        <f t="shared" si="309"/>
        <v>0</v>
      </c>
      <c r="T1210" s="47">
        <f t="shared" si="309"/>
        <v>0</v>
      </c>
    </row>
    <row r="1211" spans="1:20" s="12" customFormat="1" ht="22.5" customHeight="1" x14ac:dyDescent="0.25">
      <c r="A1211" s="74">
        <v>1</v>
      </c>
      <c r="B1211" s="50" t="s">
        <v>910</v>
      </c>
      <c r="C1211" s="51">
        <f t="shared" ref="C1211:C1213" si="310">D1211+K1211+L1211+M1211+N1211+O1211+P1211+Q1211+R1211+S1211+T1211</f>
        <v>316321</v>
      </c>
      <c r="D1211" s="51">
        <f t="shared" ref="D1211:D1213" si="311">SUM(E1211:I1211)</f>
        <v>316321</v>
      </c>
      <c r="E1211" s="51">
        <v>0</v>
      </c>
      <c r="F1211" s="51">
        <v>0</v>
      </c>
      <c r="G1211" s="51">
        <v>0</v>
      </c>
      <c r="H1211" s="51">
        <v>316321</v>
      </c>
      <c r="I1211" s="51">
        <v>0</v>
      </c>
      <c r="J1211" s="52">
        <v>0</v>
      </c>
      <c r="K1211" s="51">
        <v>0</v>
      </c>
      <c r="L1211" s="51">
        <v>0</v>
      </c>
      <c r="M1211" s="51">
        <v>0</v>
      </c>
      <c r="N1211" s="51">
        <v>0</v>
      </c>
      <c r="O1211" s="51">
        <v>0</v>
      </c>
      <c r="P1211" s="51">
        <v>0</v>
      </c>
      <c r="Q1211" s="51">
        <v>0</v>
      </c>
      <c r="R1211" s="51">
        <v>0</v>
      </c>
      <c r="S1211" s="51">
        <v>0</v>
      </c>
      <c r="T1211" s="51">
        <v>0</v>
      </c>
    </row>
    <row r="1212" spans="1:20" ht="22.5" customHeight="1" x14ac:dyDescent="0.25">
      <c r="A1212" s="74">
        <v>2</v>
      </c>
      <c r="B1212" s="50" t="s">
        <v>475</v>
      </c>
      <c r="C1212" s="51">
        <f t="shared" si="310"/>
        <v>708928.36</v>
      </c>
      <c r="D1212" s="51">
        <f t="shared" si="311"/>
        <v>221171.56</v>
      </c>
      <c r="E1212" s="51">
        <v>0</v>
      </c>
      <c r="F1212" s="51">
        <v>0</v>
      </c>
      <c r="G1212" s="51">
        <v>0</v>
      </c>
      <c r="H1212" s="51">
        <v>0</v>
      </c>
      <c r="I1212" s="51">
        <v>221171.56</v>
      </c>
      <c r="J1212" s="52">
        <v>0</v>
      </c>
      <c r="K1212" s="51">
        <v>0</v>
      </c>
      <c r="L1212" s="51">
        <v>0</v>
      </c>
      <c r="M1212" s="51">
        <v>0</v>
      </c>
      <c r="N1212" s="51">
        <v>487756.79999999999</v>
      </c>
      <c r="O1212" s="51">
        <v>0</v>
      </c>
      <c r="P1212" s="51">
        <v>0</v>
      </c>
      <c r="Q1212" s="51">
        <v>0</v>
      </c>
      <c r="R1212" s="51">
        <v>0</v>
      </c>
      <c r="S1212" s="51">
        <v>0</v>
      </c>
      <c r="T1212" s="51">
        <v>0</v>
      </c>
    </row>
    <row r="1213" spans="1:20" ht="22.5" customHeight="1" x14ac:dyDescent="0.25">
      <c r="A1213" s="50"/>
      <c r="B1213" s="50" t="s">
        <v>1057</v>
      </c>
      <c r="C1213" s="51">
        <f t="shared" si="310"/>
        <v>0</v>
      </c>
      <c r="D1213" s="51">
        <f t="shared" si="311"/>
        <v>0</v>
      </c>
      <c r="E1213" s="51">
        <v>0</v>
      </c>
      <c r="F1213" s="51">
        <v>1690295.44</v>
      </c>
      <c r="G1213" s="51">
        <v>-1690295.44</v>
      </c>
      <c r="H1213" s="51">
        <v>0</v>
      </c>
      <c r="I1213" s="51">
        <v>0</v>
      </c>
      <c r="J1213" s="52">
        <v>0</v>
      </c>
      <c r="K1213" s="51">
        <v>0</v>
      </c>
      <c r="L1213" s="51">
        <v>0</v>
      </c>
      <c r="M1213" s="51">
        <v>0</v>
      </c>
      <c r="N1213" s="51">
        <v>0</v>
      </c>
      <c r="O1213" s="51">
        <v>0</v>
      </c>
      <c r="P1213" s="51">
        <v>0</v>
      </c>
      <c r="Q1213" s="51">
        <v>0</v>
      </c>
      <c r="R1213" s="51">
        <v>0</v>
      </c>
      <c r="S1213" s="51">
        <v>0</v>
      </c>
      <c r="T1213" s="51">
        <v>0</v>
      </c>
    </row>
    <row r="1215" spans="1:20" x14ac:dyDescent="0.25">
      <c r="B1215" s="37" t="s">
        <v>1058</v>
      </c>
    </row>
    <row r="1216" spans="1:20" x14ac:dyDescent="0.25">
      <c r="B1216" s="38" t="s">
        <v>1059</v>
      </c>
      <c r="C1216" s="38"/>
      <c r="D1216" s="38"/>
      <c r="E1216" s="38"/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  <c r="Q1216" s="38"/>
      <c r="R1216" s="38"/>
      <c r="S1216" s="38"/>
    </row>
    <row r="1217" spans="1:20" x14ac:dyDescent="0.25">
      <c r="B1217" s="38" t="s">
        <v>1060</v>
      </c>
      <c r="C1217" s="38"/>
      <c r="D1217" s="38"/>
      <c r="E1217" s="38"/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  <c r="Q1217" s="38"/>
      <c r="R1217" s="38"/>
      <c r="S1217" s="38"/>
    </row>
    <row r="1218" spans="1:20" x14ac:dyDescent="0.25">
      <c r="B1218" s="38" t="s">
        <v>1061</v>
      </c>
      <c r="C1218" s="38"/>
      <c r="D1218" s="38"/>
      <c r="E1218" s="38"/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  <c r="Q1218" s="38"/>
      <c r="R1218" s="38"/>
      <c r="S1218" s="38"/>
    </row>
    <row r="1219" spans="1:20" x14ac:dyDescent="0.25">
      <c r="B1219" s="38" t="s">
        <v>1062</v>
      </c>
      <c r="C1219" s="38"/>
      <c r="D1219" s="38"/>
      <c r="E1219" s="38"/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  <c r="Q1219" s="38"/>
      <c r="R1219" s="38"/>
      <c r="S1219" s="38"/>
    </row>
    <row r="1220" spans="1:20" x14ac:dyDescent="0.25">
      <c r="B1220" s="38" t="s">
        <v>1063</v>
      </c>
      <c r="C1220" s="38"/>
      <c r="D1220" s="38"/>
      <c r="E1220" s="38"/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  <c r="Q1220" s="38"/>
      <c r="R1220" s="38"/>
      <c r="S1220" s="38"/>
    </row>
    <row r="1221" spans="1:20" x14ac:dyDescent="0.25">
      <c r="B1221" s="38" t="s">
        <v>1064</v>
      </c>
      <c r="C1221" s="38"/>
      <c r="D1221" s="38"/>
      <c r="E1221" s="38"/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  <c r="Q1221" s="38"/>
      <c r="R1221" s="38"/>
      <c r="S1221" s="38"/>
    </row>
    <row r="1222" spans="1:20" x14ac:dyDescent="0.25">
      <c r="B1222" s="38" t="s">
        <v>1065</v>
      </c>
      <c r="C1222" s="38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</row>
    <row r="1223" spans="1:20" x14ac:dyDescent="0.25">
      <c r="B1223" s="38" t="s">
        <v>1066</v>
      </c>
      <c r="C1223" s="38"/>
      <c r="D1223" s="38"/>
      <c r="E1223" s="38"/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  <c r="Q1223" s="38"/>
      <c r="R1223" s="38"/>
      <c r="S1223" s="38"/>
    </row>
    <row r="1224" spans="1:20" x14ac:dyDescent="0.25">
      <c r="B1224" s="38" t="s">
        <v>1067</v>
      </c>
      <c r="C1224" s="38"/>
      <c r="D1224" s="38"/>
      <c r="E1224" s="38"/>
      <c r="F1224" s="38"/>
      <c r="G1224" s="38"/>
      <c r="H1224" s="38"/>
      <c r="I1224" s="38"/>
    </row>
    <row r="1225" spans="1:20" s="12" customFormat="1" x14ac:dyDescent="0.25">
      <c r="A1225" s="37"/>
      <c r="B1225" s="38" t="s">
        <v>1068</v>
      </c>
      <c r="C1225" s="38"/>
      <c r="D1225" s="38"/>
      <c r="E1225" s="38"/>
      <c r="F1225" s="38"/>
      <c r="G1225" s="38"/>
      <c r="H1225" s="38"/>
      <c r="I1225" s="38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</row>
    <row r="1226" spans="1:20" x14ac:dyDescent="0.25">
      <c r="B1226" s="38" t="s">
        <v>1180</v>
      </c>
      <c r="C1226" s="38"/>
      <c r="D1226" s="38"/>
      <c r="E1226" s="38"/>
      <c r="F1226" s="38"/>
      <c r="G1226" s="38"/>
      <c r="H1226" s="38"/>
      <c r="I1226" s="38"/>
    </row>
    <row r="1228" spans="1:20" x14ac:dyDescent="0.25">
      <c r="G1228" s="117"/>
      <c r="H1228" s="117"/>
      <c r="I1228" s="117"/>
      <c r="J1228" s="117"/>
      <c r="K1228" s="117"/>
      <c r="L1228" s="37" t="s">
        <v>1069</v>
      </c>
    </row>
  </sheetData>
  <mergeCells count="208">
    <mergeCell ref="A1197:B1197"/>
    <mergeCell ref="A1200:B1200"/>
    <mergeCell ref="A1201:B1201"/>
    <mergeCell ref="A1160:B1160"/>
    <mergeCell ref="A1162:B1162"/>
    <mergeCell ref="A1163:B1163"/>
    <mergeCell ref="A1166:B1166"/>
    <mergeCell ref="B1221:S1221"/>
    <mergeCell ref="B1222:P1222"/>
    <mergeCell ref="B1223:S1223"/>
    <mergeCell ref="B1224:I1224"/>
    <mergeCell ref="B1226:I1226"/>
    <mergeCell ref="A1204:B1204"/>
    <mergeCell ref="A1207:B1207"/>
    <mergeCell ref="A1209:B1209"/>
    <mergeCell ref="A1210:B1210"/>
    <mergeCell ref="B1216:S1216"/>
    <mergeCell ref="B1217:S1217"/>
    <mergeCell ref="B1218:S1218"/>
    <mergeCell ref="B1219:S1219"/>
    <mergeCell ref="B1220:S1220"/>
    <mergeCell ref="A1167:B1167"/>
    <mergeCell ref="A1175:B1175"/>
    <mergeCell ref="A1176:B1176"/>
    <mergeCell ref="A1187:B1187"/>
    <mergeCell ref="A1188:B1188"/>
    <mergeCell ref="A1196:B1196"/>
    <mergeCell ref="A1069:B1069"/>
    <mergeCell ref="A1070:S1070"/>
    <mergeCell ref="A1071:B1071"/>
    <mergeCell ref="A1072:B1072"/>
    <mergeCell ref="A1149:B1149"/>
    <mergeCell ref="A1151:B1151"/>
    <mergeCell ref="A1154:B1154"/>
    <mergeCell ref="A1156:B1156"/>
    <mergeCell ref="A1157:B1157"/>
    <mergeCell ref="A1042:B1042"/>
    <mergeCell ref="A1048:B1048"/>
    <mergeCell ref="A1049:B1049"/>
    <mergeCell ref="A1052:B1052"/>
    <mergeCell ref="A1054:B1054"/>
    <mergeCell ref="A1056:B1056"/>
    <mergeCell ref="A1058:B1058"/>
    <mergeCell ref="A1059:B1059"/>
    <mergeCell ref="A1063:B1063"/>
    <mergeCell ref="A1024:B1024"/>
    <mergeCell ref="A1025:B1025"/>
    <mergeCell ref="A1028:B1028"/>
    <mergeCell ref="A1030:B1030"/>
    <mergeCell ref="A1031:B1031"/>
    <mergeCell ref="A1034:B1034"/>
    <mergeCell ref="A1036:B1036"/>
    <mergeCell ref="A1039:B1039"/>
    <mergeCell ref="A1040:B1040"/>
    <mergeCell ref="A994:B994"/>
    <mergeCell ref="A1001:B1001"/>
    <mergeCell ref="A1004:B1004"/>
    <mergeCell ref="A1005:B1005"/>
    <mergeCell ref="A1008:B1008"/>
    <mergeCell ref="A1009:B1009"/>
    <mergeCell ref="A1012:B1012"/>
    <mergeCell ref="A1013:B1013"/>
    <mergeCell ref="A1019:B1019"/>
    <mergeCell ref="A956:B956"/>
    <mergeCell ref="A960:B960"/>
    <mergeCell ref="A965:B965"/>
    <mergeCell ref="A969:B969"/>
    <mergeCell ref="A970:B970"/>
    <mergeCell ref="A974:B974"/>
    <mergeCell ref="A975:B975"/>
    <mergeCell ref="A987:B987"/>
    <mergeCell ref="A993:B993"/>
    <mergeCell ref="A918:B918"/>
    <mergeCell ref="A925:B925"/>
    <mergeCell ref="A929:B929"/>
    <mergeCell ref="A931:B931"/>
    <mergeCell ref="A934:B934"/>
    <mergeCell ref="A940:B940"/>
    <mergeCell ref="A942:B942"/>
    <mergeCell ref="A944:B944"/>
    <mergeCell ref="A954:B954"/>
    <mergeCell ref="A805:B805"/>
    <mergeCell ref="A807:B807"/>
    <mergeCell ref="A808:B808"/>
    <mergeCell ref="A795:B795"/>
    <mergeCell ref="A818:B818"/>
    <mergeCell ref="A826:B826"/>
    <mergeCell ref="A829:B829"/>
    <mergeCell ref="A830:B830"/>
    <mergeCell ref="A831:B831"/>
    <mergeCell ref="A749:B749"/>
    <mergeCell ref="A754:B754"/>
    <mergeCell ref="A756:B756"/>
    <mergeCell ref="A757:B757"/>
    <mergeCell ref="A784:B784"/>
    <mergeCell ref="A786:B786"/>
    <mergeCell ref="A787:B787"/>
    <mergeCell ref="A791:B791"/>
    <mergeCell ref="A801:B801"/>
    <mergeCell ref="A759:B759"/>
    <mergeCell ref="A720:B720"/>
    <mergeCell ref="A722:B722"/>
    <mergeCell ref="A723:B723"/>
    <mergeCell ref="A727:B727"/>
    <mergeCell ref="A728:B728"/>
    <mergeCell ref="A739:B739"/>
    <mergeCell ref="A743:B743"/>
    <mergeCell ref="A744:B744"/>
    <mergeCell ref="A748:B748"/>
    <mergeCell ref="A664:B664"/>
    <mergeCell ref="A666:B666"/>
    <mergeCell ref="A667:B667"/>
    <mergeCell ref="A695:B695"/>
    <mergeCell ref="A702:B702"/>
    <mergeCell ref="A703:B703"/>
    <mergeCell ref="A708:B708"/>
    <mergeCell ref="A717:B717"/>
    <mergeCell ref="A719:B719"/>
    <mergeCell ref="A536:B536"/>
    <mergeCell ref="A540:B540"/>
    <mergeCell ref="A548:B548"/>
    <mergeCell ref="A623:B623"/>
    <mergeCell ref="A636:B636"/>
    <mergeCell ref="A649:B649"/>
    <mergeCell ref="A658:B658"/>
    <mergeCell ref="A660:B660"/>
    <mergeCell ref="A663:B663"/>
    <mergeCell ref="A368:B368"/>
    <mergeCell ref="A379:B379"/>
    <mergeCell ref="A384:B384"/>
    <mergeCell ref="A396:B396"/>
    <mergeCell ref="A398:B398"/>
    <mergeCell ref="A399:B399"/>
    <mergeCell ref="A400:B400"/>
    <mergeCell ref="A527:B527"/>
    <mergeCell ref="A530:B530"/>
    <mergeCell ref="A343:B343"/>
    <mergeCell ref="A347:B347"/>
    <mergeCell ref="A349:B349"/>
    <mergeCell ref="A350:B350"/>
    <mergeCell ref="A353:B353"/>
    <mergeCell ref="A354:B354"/>
    <mergeCell ref="A358:B358"/>
    <mergeCell ref="A365:B365"/>
    <mergeCell ref="A367:B367"/>
    <mergeCell ref="A312:B312"/>
    <mergeCell ref="A313:B313"/>
    <mergeCell ref="A318:B318"/>
    <mergeCell ref="A322:B322"/>
    <mergeCell ref="A323:B323"/>
    <mergeCell ref="A333:B333"/>
    <mergeCell ref="A335:B335"/>
    <mergeCell ref="A337:B337"/>
    <mergeCell ref="A338:B338"/>
    <mergeCell ref="A294:B294"/>
    <mergeCell ref="A296:B296"/>
    <mergeCell ref="A297:B297"/>
    <mergeCell ref="A299:B299"/>
    <mergeCell ref="A300:B300"/>
    <mergeCell ref="A303:B303"/>
    <mergeCell ref="A304:B304"/>
    <mergeCell ref="A306:B306"/>
    <mergeCell ref="A307:B307"/>
    <mergeCell ref="A251:B251"/>
    <mergeCell ref="A252:B252"/>
    <mergeCell ref="A274:B274"/>
    <mergeCell ref="A280:B280"/>
    <mergeCell ref="A281:B281"/>
    <mergeCell ref="A283:B283"/>
    <mergeCell ref="A284:B284"/>
    <mergeCell ref="A287:B287"/>
    <mergeCell ref="A292:B292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67:B967"/>
    <mergeCell ref="B1225:I1225"/>
    <mergeCell ref="A803:B803"/>
    <mergeCell ref="A2:S2"/>
    <mergeCell ref="A4:A7"/>
    <mergeCell ref="B4:B7"/>
    <mergeCell ref="C4:C6"/>
    <mergeCell ref="D4:O4"/>
    <mergeCell ref="P4:S4"/>
    <mergeCell ref="A9:B9"/>
    <mergeCell ref="A10:B10"/>
    <mergeCell ref="A11:B11"/>
    <mergeCell ref="A166:B166"/>
    <mergeCell ref="A168:B168"/>
    <mergeCell ref="A170:B170"/>
    <mergeCell ref="A172:B172"/>
    <mergeCell ref="A180:B180"/>
    <mergeCell ref="A226:B226"/>
    <mergeCell ref="A231:B231"/>
    <mergeCell ref="A240:B240"/>
    <mergeCell ref="A242:B242"/>
    <mergeCell ref="A245:B245"/>
    <mergeCell ref="A247:B247"/>
    <mergeCell ref="A248:B248"/>
  </mergeCells>
  <pageMargins left="0.51181102362204722" right="0.11811023622047245" top="0.74803149606299213" bottom="0.74803149606299213" header="0.31496062992125984" footer="0.31496062992125984"/>
  <pageSetup paperSize="9" scale="40" firstPageNumber="48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Таблица 1</vt:lpstr>
      <vt:lpstr>Таблица 2</vt:lpstr>
      <vt:lpstr>Таблица 3 </vt:lpstr>
      <vt:lpstr>'Таблица 3 '!Print_Titles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Т. Кузьмина</cp:lastModifiedBy>
  <cp:revision>5</cp:revision>
  <dcterms:created xsi:type="dcterms:W3CDTF">2019-01-09T06:44:55Z</dcterms:created>
  <dcterms:modified xsi:type="dcterms:W3CDTF">2024-12-02T11:10:55Z</dcterms:modified>
</cp:coreProperties>
</file>