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Характеристика объектов" sheetId="1" state="visible" r:id="rId1"/>
    <sheet name="Фин. обеспечение" sheetId="2" state="visible" r:id="rId2"/>
    <sheet name="Целевые показатели" sheetId="3" state="visible" r:id="rId3"/>
    <sheet name="Динамика показателей" sheetId="4" state="visible" r:id="rId4"/>
    <sheet name="План реализации" sheetId="5" state="visible" r:id="rId5"/>
  </sheets>
  <definedNames>
    <definedName name="_xlnm.Print_Area" localSheetId="0">'Характеристика объектов'!$A$1:$L$45</definedName>
    <definedName name="_xlnm.Print_Area" localSheetId="1">'Фин. обеспечение'!$A$1:$W$171</definedName>
    <definedName name="_xlnm.Print_Area" localSheetId="2">'Целевые показатели'!$A$1:$I$16</definedName>
    <definedName name="_xlnm.Print_Area" localSheetId="3">'Динамика показателей'!$A$1:$P$48</definedName>
    <definedName name="_xlnm.Print_Area" localSheetId="4">'План реализации'!$A$1:$I$26</definedName>
  </definedNames>
  <calcPr/>
</workbook>
</file>

<file path=xl/sharedStrings.xml><?xml version="1.0" encoding="utf-8"?>
<sst xmlns="http://schemas.openxmlformats.org/spreadsheetml/2006/main" count="181" uniqueCount="181">
  <si>
    <t xml:space="preserve">ПРИЛОЖЕНИЕ № 1
к региональной программе
Забайкальского края 
«Модернизация систем
коммунальной инфраструктуры
(2023 – 2027 годы)»</t>
  </si>
  <si>
    <t xml:space="preserve">ХАРАКТЕРИСТИКА ОБЪЕКТОВ
региональной программы Забайкальского края 
«Модернизация систем коммунальной инфраструктуры (2023 – 2027 годы)»</t>
  </si>
  <si>
    <t>№</t>
  </si>
  <si>
    <t xml:space="preserve">Муниципальное образование</t>
  </si>
  <si>
    <t xml:space="preserve">Наименование мероприятия</t>
  </si>
  <si>
    <t xml:space="preserve">Наименование объекта, в отношении которого реализуется мероприятие</t>
  </si>
  <si>
    <t xml:space="preserve">Вид объекта, подлежащего модернизации</t>
  </si>
  <si>
    <t xml:space="preserve">Вид работ по объекту</t>
  </si>
  <si>
    <t xml:space="preserve">Форма собственности</t>
  </si>
  <si>
    <t xml:space="preserve">Мощность, производительность, протяженность объекта</t>
  </si>
  <si>
    <t xml:space="preserve">Предельная (плановая) стоимость строительства (капитального ремонта)</t>
  </si>
  <si>
    <t xml:space="preserve">Участник, реализующий мероприятие</t>
  </si>
  <si>
    <t xml:space="preserve">единица измерения</t>
  </si>
  <si>
    <t>значение</t>
  </si>
  <si>
    <t xml:space="preserve">всего, тыс.₽</t>
  </si>
  <si>
    <t xml:space="preserve">в т.ч. средства финансовой поддержки, тыс.₽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</si>
  <si>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</si>
  <si>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</si>
  <si>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</si>
  <si>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</si>
  <si>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</si>
  <si>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</si>
  <si>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</si>
  <si>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</si>
  <si>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</si>
  <si>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</si>
  <si>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</si>
  <si>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</si>
  <si>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ИТОГО по Забайкальскому краю:</t>
  </si>
  <si>
    <t>Х</t>
  </si>
  <si>
    <t xml:space="preserve">ИТОГО по сфере реализации «Водоснабжение»:</t>
  </si>
  <si>
    <t xml:space="preserve">ИТОГО по муниципальному образованию муниципальный район "Забайкальский район" Забайкальского края:</t>
  </si>
  <si>
    <t xml:space="preserve">муниципальный район "Забайкальский район" Забайкальского края</t>
  </si>
  <si>
    <t xml:space="preserve">Капитальный ремонт участка водовода от (390860.87;4199555.71) до (390415.97;4201238.53), (390415,97;4201238, 53) до (390217,40;4202314,74), (390212,15;4202355,96) до (390098, 39;4203290,24)</t>
  </si>
  <si>
    <t xml:space="preserve">Централизованная система водоснабжения сельского поселения "Забайкальское"</t>
  </si>
  <si>
    <t xml:space="preserve">Линейный объект</t>
  </si>
  <si>
    <t xml:space="preserve">Капитальный ремонт</t>
  </si>
  <si>
    <t xml:space="preserve">Муниципальная собственность</t>
  </si>
  <si>
    <t>км</t>
  </si>
  <si>
    <t xml:space="preserve">Администрация муниципального района "Забайкальский район" Забайкальского края</t>
  </si>
  <si>
    <t xml:space="preserve">Капитальный ремонт участка водовода от (390008,54; 4208681,95) до конца участка (389666,89; 4210054,00)</t>
  </si>
  <si>
    <t xml:space="preserve">ИТОГО по муниципальному образованию Могочинский муниципальный округ Забайкальского края:</t>
  </si>
  <si>
    <t xml:space="preserve">Могочинский муниципальный округ Забайкальского края</t>
  </si>
  <si>
    <t xml:space="preserve">Капитальный ремонт сетей водоснабжения (нечетный парк)</t>
  </si>
  <si>
    <t xml:space="preserve">ЦВС город Могоча Могочинского района</t>
  </si>
  <si>
    <t xml:space="preserve">Администрация Могочинского муниципального округа Забайкальского края</t>
  </si>
  <si>
    <t xml:space="preserve">Капитальный ремонт сетей водоснабжения НС "Майская" - "Ромашка"</t>
  </si>
  <si>
    <t xml:space="preserve">Капитальный ремонт сетей водоснабжения от ТК-1 до ТК-6 ул.Аникинская</t>
  </si>
  <si>
    <t xml:space="preserve">Капитальный ремонт напорного трубопровода водоснабжения от правого берега реки Амазар до котельной школы №32</t>
  </si>
  <si>
    <t xml:space="preserve">Капитальный ремонт сетей водоснабжения ул. Спортивная - берег реки Амазар</t>
  </si>
  <si>
    <t xml:space="preserve">ИТОГО по муниципальному образованию муниципальный район "Шилкинский район" Забайкальского края:</t>
  </si>
  <si>
    <t xml:space="preserve">муниципальный район "Шилкинский район" Забайкальского края</t>
  </si>
  <si>
    <t xml:space="preserve">Капитальный ремонт наружных сетей водоснабжения ГПОУ "Шилкинский многопрофильный лицей", по адресу: Забайкальский край, Шилкинский р-он, г. Шилка, ул. Ленина, 69, сооружение 2</t>
  </si>
  <si>
    <t xml:space="preserve">Сети водоснабжения</t>
  </si>
  <si>
    <t xml:space="preserve">Государственная собственность субъекта Российской Федерации</t>
  </si>
  <si>
    <t xml:space="preserve">Департамент государственного имущества и земельных отношений Забайкальского края; Министерство жилищно-коммунального хозяйства, энергетики, цифровизации и связи Забайкальского края</t>
  </si>
  <si>
    <t xml:space="preserve">ИТОГО по сфере реализации «Водоотведение»:</t>
  </si>
  <si>
    <t xml:space="preserve">ИТОГО по муниципальному образованию муниципальный район "Балейский район" Забайкальского края:</t>
  </si>
  <si>
    <t xml:space="preserve">  муниципальный район "Балейский район" Забайкальского края</t>
  </si>
  <si>
    <t xml:space="preserve">Строительство очистных сооружений  в г. Балей</t>
  </si>
  <si>
    <t xml:space="preserve">Централизованная самотечная система водоотведения г. Балей</t>
  </si>
  <si>
    <t xml:space="preserve">Объект производственного назначения</t>
  </si>
  <si>
    <t>Строительство</t>
  </si>
  <si>
    <t xml:space="preserve">тыс. куб. м. в сутки</t>
  </si>
  <si>
    <t xml:space="preserve">  Министерство жилищно-коммунального хозяйства, энергетики, цифровизации и связи Забайкальского края;  Администрация муниципального района "Балейский район" Забайкальского края</t>
  </si>
  <si>
    <t xml:space="preserve">Капитальный ремонт сетей водоотведения КНС №1 - ул. Первомайская (котельная БПК)</t>
  </si>
  <si>
    <t xml:space="preserve">Централизованная система водоотведения г.п. Могочинское</t>
  </si>
  <si>
    <t xml:space="preserve">ИТОГО по муниципальному образованию муниципальный район "Петровск-Забайкальский район" Забайкальского края:</t>
  </si>
  <si>
    <t xml:space="preserve"> муниципальный район "Петровск-Забайкальский район" Забайкальского края</t>
  </si>
  <si>
    <t xml:space="preserve">Строительство очистных сооружений в с. Баляга в Петровск-Забайкальском районе</t>
  </si>
  <si>
    <t xml:space="preserve">Централизованная система водоотведения</t>
  </si>
  <si>
    <t xml:space="preserve">  Министерство жилищно-коммунального хозяйства, энергетики, цифровизации и связи Забайкальского края;  Администрация муниципального района ""Петровск-Забайкальский район"  Забайкальского края</t>
  </si>
  <si>
    <t xml:space="preserve">ИТОГО по сфере реализации «Теплоснабжение»:</t>
  </si>
  <si>
    <t xml:space="preserve">ИТОГО по муниципальному образованию городскому округу "город Петровск-Забайкальский" Забайкальского края:</t>
  </si>
  <si>
    <t xml:space="preserve">городской округ "город Петровск-Забайкальский" Забайкальского края</t>
  </si>
  <si>
    <t xml:space="preserve">Капитальный ремонт участка сети теплоснабжения от ТК-2 до ТК -8 по ул. Ленина. Тепловые сети ЦТП № 2.</t>
  </si>
  <si>
    <t xml:space="preserve">тепловая сеть от Центральной котельной г.Петровск-Забайкальский</t>
  </si>
  <si>
    <t xml:space="preserve">Администрация городского округа "Город Петровск-Забайкальский" Забайкальского края</t>
  </si>
  <si>
    <t xml:space="preserve">ИТОГО по муниципальному образованию Ононский муниципальный округ Забайкальского края:</t>
  </si>
  <si>
    <t xml:space="preserve">Ононский муниципальный округ Забайкальского края</t>
  </si>
  <si>
    <t xml:space="preserve">Капитальный ремонт системы теплоснабжения котельной ГРП по улице Васильева села Нижний Цасучей сельского поселения "Нижнецасучейское"</t>
  </si>
  <si>
    <t xml:space="preserve">тепловая сеть от котельной «ГРП» c. Нижний Цасучей</t>
  </si>
  <si>
    <t xml:space="preserve">Администрация Ононского муниципального округа Забайкальского края</t>
  </si>
  <si>
    <t xml:space="preserve">ИТОГО по муниципальному образованию городской округ "поселок Агинское" Забайкальского края:</t>
  </si>
  <si>
    <t xml:space="preserve">городской округ "поселок Агинское" Забайкальского края</t>
  </si>
  <si>
    <t xml:space="preserve">Капитальный ремонт трубопроводов теплоснабжения котельной ДСУ в пгт. Агинское Забайкальского края</t>
  </si>
  <si>
    <t xml:space="preserve">Тепловая сеть Котельная "ДСУ"</t>
  </si>
  <si>
    <t xml:space="preserve">Администрация городского округа "Поселок Агинское" Забайкальского края</t>
  </si>
  <si>
    <t xml:space="preserve">ИТОГО по муниципальному образованию муниципальный район "Улётовский район" Забайкальского края:</t>
  </si>
  <si>
    <t xml:space="preserve"> муниципальный район "Улётовский район"  Забайкальского края</t>
  </si>
  <si>
    <t xml:space="preserve">Капитальный ремонт теплотрассы от котельной ГУЗ "Улётовская ЦРБ" до зданий Улётовской центральной районной больницы и Улётовской районной поликлиники, расположенной по адресу: 674050, Забайкальский край, с. Улёты, ул. Горького, ул. Весенняя (протяжённость 1348 м.)</t>
  </si>
  <si>
    <t xml:space="preserve">Централизованная система теплоснабжения</t>
  </si>
  <si>
    <t xml:space="preserve">Администрация муниципального района "Улётовский район" Забайкальского края</t>
  </si>
  <si>
    <t xml:space="preserve">Капитальный ремонт наружных сетей теплоснабжения ГПОУ "Шилкинский многопрофильный лицей", по адресу: Забайкальский край, Шилкинский р-он, г.Шилка, ул.Ленина, 69, сооружение 1</t>
  </si>
  <si>
    <t xml:space="preserve">сети теплоснабжения</t>
  </si>
  <si>
    <t xml:space="preserve">Департамент государственного имущества  и земельных отношений Забайкальского края; Министерство жилищно-коммунального хозяйства, энергетики, цифровизации и связи Забайкальского края</t>
  </si>
  <si>
    <t xml:space="preserve">ПРИЛОЖЕНИЕ № 2
к региональной программе
Забайкальского края
«Модернизация систем коммунальной инфраструктуры (2023 – 2027 годы)»</t>
  </si>
  <si>
    <t xml:space="preserve">ФИНАНСОВОЕ ОБЕСПЕЧЕНИЕ 
реализации региональной программы Забайкальского края 
«Модернизация систем коммунальной инфраструктуры (2023 – 2027 годы)»</t>
  </si>
  <si>
    <t xml:space="preserve">Источники финансового обеспечения</t>
  </si>
  <si>
    <t xml:space="preserve">Объем средств на реализацию мероприятий региональной программы</t>
  </si>
  <si>
    <t xml:space="preserve">За период реализации программы</t>
  </si>
  <si>
    <t xml:space="preserve">2023 год</t>
  </si>
  <si>
    <t xml:space="preserve">2024 год</t>
  </si>
  <si>
    <t xml:space="preserve">2025 год</t>
  </si>
  <si>
    <t xml:space="preserve">2026 год</t>
  </si>
  <si>
    <t xml:space="preserve">2027 год</t>
  </si>
  <si>
    <t>Всего</t>
  </si>
  <si>
    <t>ПД</t>
  </si>
  <si>
    <t>СМР</t>
  </si>
  <si>
    <t xml:space="preserve">тыс. ₽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</si>
  <si>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</si>
  <si>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</si>
  <si>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</si>
  <si>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</si>
  <si>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</si>
  <si>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</si>
  <si>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</si>
  <si>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</si>
  <si>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</si>
  <si>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</si>
  <si>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 xml:space="preserve">Общая стоимость</t>
  </si>
  <si>
    <t xml:space="preserve">в том числе:</t>
  </si>
  <si>
    <t>СФ</t>
  </si>
  <si>
    <t>БС</t>
  </si>
  <si>
    <t>МБ</t>
  </si>
  <si>
    <t>ВБ</t>
  </si>
  <si>
    <t xml:space="preserve">ИТОГО по муниципальному образованию  муниципальный район "Шилкинский район" Забайкальского края:</t>
  </si>
  <si>
    <t xml:space="preserve">ИТОГО по муниципальному образованию  муниципальный район "Балейский район" Забайкальского края:</t>
  </si>
  <si>
    <t xml:space="preserve"> муниципальный район "Балейский район" Забайкальского края</t>
  </si>
  <si>
    <t xml:space="preserve">ИТОГО по муниципальному образованию муниципальный район "Петровск-Забайкальский  район" Забайкальского края:</t>
  </si>
  <si>
    <t xml:space="preserve">ИТОГО по муниципальному образованию городской округ "город Петровск-Забайкальский" Забайкальского края:</t>
  </si>
  <si>
    <t xml:space="preserve">ПРИЛОЖЕНИЕ № 3
к региональной программе Забайкальского края
«Модернизация систем коммунальной инфраструктуры (2023 – 2027 годы)»</t>
  </si>
  <si>
    <t xml:space="preserve">ЦЕЛЕВЫЕ ПОКАЗАТЕЛИ 
региональной программы Забайкальского края  
«Модернизация систем коммунальной инфраструктуры (2023 – 2027 годы)»</t>
  </si>
  <si>
    <t xml:space="preserve">Наименование цели, показателя региональной программы</t>
  </si>
  <si>
    <t xml:space="preserve">Единица измерения</t>
  </si>
  <si>
    <t xml:space="preserve">Значение показателя региональной программы по годам</t>
  </si>
  <si>
    <t xml:space="preserve">2022
(факт)</t>
  </si>
  <si>
    <t xml:space="preserve">плановый период (прогноз)</t>
  </si>
  <si>
    <t>2023</t>
  </si>
  <si>
    <t>2024</t>
  </si>
  <si>
    <t>2025</t>
  </si>
  <si>
    <t>2026</t>
  </si>
  <si>
    <t>2027</t>
  </si>
  <si>
    <t xml:space="preserve">Цель: повышения качества и надежности предоставления коммунальных услуг</t>
  </si>
  <si>
    <t>1.</t>
  </si>
  <si>
    <t xml:space="preserve">Увеличение численности населения, для которого улучшится качество коммунальных услуг</t>
  </si>
  <si>
    <t>человек</t>
  </si>
  <si>
    <t>2.</t>
  </si>
  <si>
    <t xml:space="preserve">Увеличение протяженности замены инженерных сетей</t>
  </si>
  <si>
    <t>3.</t>
  </si>
  <si>
    <t xml:space="preserve">Снижение аварийности коммунальной инфраструктуры</t>
  </si>
  <si>
    <t>%</t>
  </si>
  <si>
    <t xml:space="preserve">ПРИЛОЖЕНИЕ № 4
к региональной программе
Забайкальского края
«Модернизация систем коммунальной инфраструктуры (2023 – 2027 годы)»</t>
  </si>
  <si>
    <t xml:space="preserve">ДИНАМИКА
достижения целевых показателей региональной программы Забайкальского края
«Модернизация систем коммунальной инфраструктуры (2023 – 2027 годы)»</t>
  </si>
  <si>
    <t xml:space="preserve">Сфера реализации</t>
  </si>
  <si>
    <t xml:space="preserve">Протяженность замены инженерных сетей</t>
  </si>
  <si>
    <t xml:space="preserve">Увеличение численности населения, для которого улучшится качество услуг</t>
  </si>
  <si>
    <t>ВСЕГО</t>
  </si>
  <si>
    <t xml:space="preserve">График достижения целевого показателя</t>
  </si>
  <si>
    <t xml:space="preserve">Итого по Забайкальскому краю:</t>
  </si>
  <si>
    <t xml:space="preserve">ИТОГО по муниципальному образованию  муниципальный район "Забайкальский район" Забайкальского края:</t>
  </si>
  <si>
    <t>Водоснабжение</t>
  </si>
  <si>
    <t>Водоотведение</t>
  </si>
  <si>
    <t xml:space="preserve">ИТОГО по муниципальному образованию "Могочинский муниципальный округ" Забайкальского края:</t>
  </si>
  <si>
    <t xml:space="preserve">ИТОГО по муниципальному образованию  муниципальный район "Петровск-Забайкальский район" Забайкальского края:</t>
  </si>
  <si>
    <t xml:space="preserve">муниципальный район "Петровск-Забайкальский " Забайкальского края</t>
  </si>
  <si>
    <t xml:space="preserve">ИТОГО по муниципальному образованию городской круг "город Петровск-Забайкальский" Забайкальского края:</t>
  </si>
  <si>
    <t>Теплоснабжение</t>
  </si>
  <si>
    <t xml:space="preserve">ИТОГО по муниципальному образованию  муниципальный район "Улётовский район" Забайкальского края:</t>
  </si>
  <si>
    <t xml:space="preserve">ПРИЛОЖЕНИЕ № 5
к региональной программе Забайкальского края
«Модернизация систем коммунальной инфраструктуры (2023 – 2027 годы)»</t>
  </si>
  <si>
    <t xml:space="preserve">ПЛАН РЕАЛИЗАЦИИ 
мероприятий региональной программы Забайкальского края 
«Модернизация систем коммунальной инфраструктуры (2023–2027 годы)»</t>
  </si>
  <si>
    <t xml:space="preserve">Дата заключения контракта на выполнение проектных работ</t>
  </si>
  <si>
    <t xml:space="preserve">Дата заключение контракта, предметом которого является одновременное выполнение проектных и строительно-монтажных работ</t>
  </si>
  <si>
    <t xml:space="preserve">Дата получения положительного заключения государственной экспертизы на проектную документацию</t>
  </si>
  <si>
    <t xml:space="preserve">Дата заключения контракта на выполнение строительно-монтажных работ, работ по капитальному ремонту</t>
  </si>
  <si>
    <t xml:space="preserve">Дата завершения работ</t>
  </si>
  <si>
    <t xml:space="preserve">Дата ввода объекта в эксплуатацию</t>
  </si>
  <si>
    <t>-</t>
  </si>
  <si>
    <t xml:space="preserve"> - </t>
  </si>
  <si>
    <t xml:space="preserve">муниципальный район "Петровск-Забайкальский район" Забайкальского края</t>
  </si>
  <si>
    <t>20.03.2021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</si>
</sst>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\ _₽_-;\-* #,##0.00\ _₽_-;_-* &quot;-&quot;??\ _₽_-;_-@_-"/>
    <numFmt numFmtId="161" formatCode="_-* #,##0\ _₽_-;\-* #,##0\ _₽_-;_-* &quot;-&quot;\ _₽_-;_-@_-"/>
    <numFmt numFmtId="162" formatCode="#,##0.00000"/>
    <numFmt numFmtId="163" formatCode="#,##0.0000"/>
    <numFmt numFmtId="164" formatCode="_-* #,##0.000000\ _₽_-;\-* #,##0.000000\ _₽_-;_-* &quot;-&quot;??\ _₽_-;_-@_-"/>
    <numFmt numFmtId="165" formatCode="0.00000"/>
    <numFmt numFmtId="166" formatCode="#,##0.0000000"/>
    <numFmt numFmtId="167" formatCode="#,##0.000000"/>
  </numFmts>
  <fonts count="6">
    <font>
      <sz val="10.000000"/>
      <color theme="1"/>
      <name val="Arial"/>
    </font>
    <font>
      <sz val="12.000000"/>
      <color theme="1"/>
      <name val="Times New Roman"/>
    </font>
    <font>
      <b/>
      <sz val="12.000000"/>
      <name val="Times New Roman"/>
    </font>
    <font>
      <sz val="12.000000"/>
      <name val="Times New Roman"/>
    </font>
    <font>
      <sz val="11.000000"/>
      <color theme="1"/>
      <name val="Times New Roman"/>
    </font>
    <font>
      <sz val="10.000000"/>
      <name val="Arial"/>
    </font>
  </fonts>
  <fills count="2">
    <fill>
      <patternFill patternType="none"/>
    </fill>
    <fill>
      <patternFill patternType="gray125"/>
    </fill>
  </fills>
  <borders count="1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</borders>
  <cellStyleXfs count="3">
    <xf fontId="0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</cellStyleXfs>
  <cellXfs count="88">
    <xf fontId="0" fillId="0" borderId="0" numFmtId="0" xfId="0" applyAlignment="1">
      <alignment horizontal="left"/>
    </xf>
    <xf fontId="0" fillId="0" borderId="0" numFmtId="0" xfId="0" applyAlignment="1">
      <alignment horizontal="left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4" numFmtId="0" xfId="0" applyFont="1" applyBorder="1" applyAlignment="1">
      <alignment horizontal="left" vertical="center" wrapText="1"/>
    </xf>
    <xf fontId="2" fillId="0" borderId="2" numFmtId="0" xfId="0" applyFont="1" applyBorder="1" applyAlignment="1">
      <alignment horizontal="left" vertical="center" wrapText="1"/>
    </xf>
    <xf fontId="2" fillId="0" borderId="1" numFmtId="162" xfId="0" applyNumberFormat="1" applyFont="1" applyBorder="1" applyAlignment="1">
      <alignment horizontal="center" vertical="center" wrapText="1"/>
    </xf>
    <xf fontId="3" fillId="0" borderId="1" numFmtId="0" xfId="0" applyFont="1" applyBorder="1" applyAlignment="1">
      <alignment horizontal="left" vertical="center" wrapText="1"/>
    </xf>
    <xf fontId="3" fillId="0" borderId="4" numFmtId="0" xfId="0" applyFont="1" applyBorder="1" applyAlignment="1">
      <alignment horizontal="left" vertical="center" wrapText="1"/>
    </xf>
    <xf fontId="3" fillId="0" borderId="2" numFmtId="0" xfId="0" applyFont="1" applyBorder="1" applyAlignment="1">
      <alignment horizontal="left" vertical="center" wrapText="1"/>
    </xf>
    <xf fontId="3" fillId="0" borderId="1" numFmtId="162" xfId="0" applyNumberFormat="1" applyFont="1" applyBorder="1" applyAlignment="1">
      <alignment horizontal="center" vertical="center" wrapText="1"/>
    </xf>
    <xf fontId="3" fillId="0" borderId="1" numFmtId="163" xfId="0" applyNumberFormat="1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0" fillId="0" borderId="0" numFmtId="162" xfId="0" applyNumberFormat="1" applyAlignment="1">
      <alignment horizontal="left"/>
    </xf>
    <xf fontId="3" fillId="0" borderId="0" numFmtId="4" xfId="0" applyNumberFormat="1" applyFont="1" applyAlignment="1">
      <alignment horizontal="center" vertical="center" wrapText="1"/>
    </xf>
    <xf fontId="0" fillId="0" borderId="0" numFmtId="160" xfId="1" applyNumberFormat="1"/>
    <xf fontId="0" fillId="0" borderId="0" numFmtId="160" xfId="2" applyNumberFormat="1" applyAlignment="1">
      <alignment horizontal="left"/>
    </xf>
    <xf fontId="0" fillId="0" borderId="0" numFmtId="164" xfId="1" applyNumberFormat="1"/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/>
    </xf>
    <xf fontId="0" fillId="0" borderId="0" numFmtId="165" xfId="0" applyNumberFormat="1" applyAlignment="1">
      <alignment horizontal="left"/>
    </xf>
    <xf fontId="0" fillId="0" borderId="0" numFmtId="160" xfId="0" applyNumberFormat="1" applyAlignment="1">
      <alignment horizontal="left"/>
    </xf>
    <xf fontId="2" fillId="0" borderId="5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2" fillId="0" borderId="7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center" vertical="center" wrapText="1"/>
    </xf>
    <xf fontId="2" fillId="0" borderId="10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11" numFmtId="0" xfId="0" applyFont="1" applyBorder="1" applyAlignment="1">
      <alignment horizontal="center" vertical="center" wrapText="1"/>
    </xf>
    <xf fontId="2" fillId="0" borderId="12" numFmtId="0" xfId="0" applyFont="1" applyBorder="1" applyAlignment="1">
      <alignment horizontal="left" vertical="center" wrapText="1"/>
    </xf>
    <xf fontId="2" fillId="0" borderId="5" numFmtId="0" xfId="0" applyFont="1" applyBorder="1" applyAlignment="1">
      <alignment horizontal="left" vertical="center" wrapText="1"/>
    </xf>
    <xf fontId="2" fillId="0" borderId="13" numFmtId="162" xfId="0" applyNumberFormat="1" applyFont="1" applyBorder="1" applyAlignment="1">
      <alignment horizontal="center" vertical="center" wrapText="1"/>
    </xf>
    <xf fontId="2" fillId="0" borderId="13" numFmtId="4" xfId="0" applyNumberFormat="1" applyFont="1" applyBorder="1" applyAlignment="1">
      <alignment horizontal="center" vertical="center" wrapText="1"/>
    </xf>
    <xf fontId="2" fillId="0" borderId="2" numFmtId="4" xfId="0" applyNumberFormat="1" applyFont="1" applyBorder="1" applyAlignment="1">
      <alignment horizontal="center" vertical="center" wrapText="1"/>
    </xf>
    <xf fontId="2" fillId="0" borderId="1" numFmtId="4" xfId="0" applyNumberFormat="1" applyFont="1" applyBorder="1" applyAlignment="1">
      <alignment horizontal="center" vertical="center" wrapText="1"/>
    </xf>
    <xf fontId="2" fillId="0" borderId="7" numFmtId="0" xfId="0" applyFont="1" applyBorder="1" applyAlignment="1">
      <alignment horizontal="left" vertical="center" wrapText="1"/>
    </xf>
    <xf fontId="2" fillId="0" borderId="0" numFmtId="0" xfId="0" applyFont="1" applyAlignment="1">
      <alignment horizontal="left" vertical="center" wrapText="1"/>
    </xf>
    <xf fontId="2" fillId="0" borderId="8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textRotation="90" vertical="center" wrapText="1"/>
    </xf>
    <xf fontId="2" fillId="0" borderId="14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textRotation="90" vertical="center" wrapText="1"/>
    </xf>
    <xf fontId="2" fillId="0" borderId="9" numFmtId="0" xfId="0" applyFont="1" applyBorder="1" applyAlignment="1">
      <alignment horizontal="left" vertical="center" wrapText="1"/>
    </xf>
    <xf fontId="2" fillId="0" borderId="15" numFmtId="0" xfId="0" applyFont="1" applyBorder="1" applyAlignment="1">
      <alignment horizontal="left" vertical="center" wrapText="1"/>
    </xf>
    <xf fontId="2" fillId="0" borderId="10" numFmtId="0" xfId="0" applyFont="1" applyBorder="1" applyAlignment="1">
      <alignment horizontal="left" vertical="center" wrapText="1"/>
    </xf>
    <xf fontId="2" fillId="0" borderId="3" numFmtId="0" xfId="0" applyFont="1" applyBorder="1" applyAlignment="1">
      <alignment horizontal="center" textRotation="90" vertical="center" wrapText="1"/>
    </xf>
    <xf fontId="3" fillId="0" borderId="12" numFmtId="0" xfId="0" applyFont="1" applyBorder="1" applyAlignment="1">
      <alignment horizontal="left" vertical="center" wrapText="1"/>
    </xf>
    <xf fontId="3" fillId="0" borderId="5" numFmtId="0" xfId="0" applyFont="1" applyBorder="1" applyAlignment="1">
      <alignment horizontal="left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13" numFmtId="162" xfId="0" applyNumberFormat="1" applyFont="1" applyBorder="1" applyAlignment="1">
      <alignment horizontal="center" vertical="center" wrapText="1"/>
    </xf>
    <xf fontId="3" fillId="0" borderId="13" numFmtId="4" xfId="0" applyNumberFormat="1" applyFont="1" applyBorder="1" applyAlignment="1">
      <alignment horizontal="center" vertical="center" wrapText="1"/>
    </xf>
    <xf fontId="3" fillId="0" borderId="2" numFmtId="4" xfId="0" applyNumberFormat="1" applyFont="1" applyBorder="1" applyAlignment="1">
      <alignment horizontal="center" vertical="center" wrapText="1"/>
    </xf>
    <xf fontId="3" fillId="0" borderId="1" numFmtId="4" xfId="0" applyNumberFormat="1" applyFont="1" applyBorder="1" applyAlignment="1">
      <alignment horizontal="center" vertical="center" wrapText="1"/>
    </xf>
    <xf fontId="3" fillId="0" borderId="7" numFmtId="0" xfId="0" applyFont="1" applyBorder="1" applyAlignment="1">
      <alignment horizontal="left" vertical="center" wrapText="1"/>
    </xf>
    <xf fontId="3" fillId="0" borderId="0" numFmtId="0" xfId="0" applyFont="1" applyAlignment="1">
      <alignment horizontal="left" vertical="center" wrapText="1"/>
    </xf>
    <xf fontId="3" fillId="0" borderId="8" numFmtId="0" xfId="0" applyFont="1" applyBorder="1" applyAlignment="1">
      <alignment horizontal="left" vertical="center" wrapText="1"/>
    </xf>
    <xf fontId="3" fillId="0" borderId="1" numFmtId="0" xfId="0" applyFont="1" applyBorder="1" applyAlignment="1">
      <alignment horizontal="center" textRotation="90" vertical="center" wrapText="1"/>
    </xf>
    <xf fontId="3" fillId="0" borderId="14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textRotation="90" vertical="center" wrapText="1"/>
    </xf>
    <xf fontId="3" fillId="0" borderId="9" numFmtId="0" xfId="0" applyFont="1" applyBorder="1" applyAlignment="1">
      <alignment horizontal="left" vertical="center" wrapText="1"/>
    </xf>
    <xf fontId="3" fillId="0" borderId="15" numFmtId="0" xfId="0" applyFont="1" applyBorder="1" applyAlignment="1">
      <alignment horizontal="left" vertical="center" wrapText="1"/>
    </xf>
    <xf fontId="3" fillId="0" borderId="10" numFmtId="0" xfId="0" applyFont="1" applyBorder="1" applyAlignment="1">
      <alignment horizontal="left" vertical="center" wrapText="1"/>
    </xf>
    <xf fontId="3" fillId="0" borderId="3" numFmtId="0" xfId="0" applyFont="1" applyBorder="1" applyAlignment="1">
      <alignment horizontal="center" textRotation="90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13" numFmtId="166" xfId="0" applyNumberFormat="1" applyFont="1" applyBorder="1" applyAlignment="1">
      <alignment horizontal="center" vertical="center" wrapText="1"/>
    </xf>
    <xf fontId="3" fillId="0" borderId="13" numFmtId="167" xfId="0" applyNumberFormat="1" applyFont="1" applyBorder="1" applyAlignment="1">
      <alignment horizontal="center" vertical="center" wrapText="1"/>
    </xf>
    <xf fontId="3" fillId="0" borderId="13" numFmtId="163" xfId="0" applyNumberFormat="1" applyFont="1" applyBorder="1" applyAlignment="1">
      <alignment horizontal="center" vertical="center" wrapText="1"/>
    </xf>
    <xf fontId="5" fillId="0" borderId="0" numFmtId="0" xfId="0" applyFont="1" applyAlignment="1">
      <alignment horizontal="left"/>
    </xf>
    <xf fontId="5" fillId="0" borderId="0" numFmtId="162" xfId="0" applyNumberFormat="1" applyFont="1" applyAlignment="1">
      <alignment horizontal="left"/>
    </xf>
    <xf fontId="3" fillId="0" borderId="16" numFmtId="0" xfId="0" applyFont="1" applyBorder="1" applyAlignment="1">
      <alignment horizontal="left" vertical="center" wrapText="1"/>
    </xf>
    <xf fontId="3" fillId="0" borderId="11" numFmtId="0" xfId="0" applyFont="1" applyBorder="1" applyAlignment="1">
      <alignment horizontal="center" textRotation="90" vertical="center" wrapText="1"/>
    </xf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center" vertical="center"/>
    </xf>
    <xf fontId="0" fillId="0" borderId="15" numFmtId="0" xfId="0" applyBorder="1" applyAlignment="1">
      <alignment horizontal="left"/>
    </xf>
    <xf fontId="3" fillId="0" borderId="1" numFmtId="0" xfId="0" applyFont="1" applyBorder="1" applyAlignment="1">
      <alignment horizontal="left" vertical="top" wrapText="1"/>
    </xf>
    <xf fontId="3" fillId="0" borderId="1" numFmtId="3" xfId="0" applyNumberFormat="1" applyFont="1" applyBorder="1" applyAlignment="1">
      <alignment horizontal="center" vertical="center" wrapText="1"/>
    </xf>
    <xf fontId="2" fillId="0" borderId="1" numFmtId="163" xfId="0" applyNumberFormat="1" applyFont="1" applyBorder="1" applyAlignment="1">
      <alignment horizontal="center" vertical="center" wrapText="1"/>
    </xf>
    <xf fontId="2" fillId="0" borderId="1" numFmtId="3" xfId="0" applyNumberFormat="1" applyFont="1" applyBorder="1" applyAlignment="1">
      <alignment horizontal="center" vertical="center" wrapText="1"/>
    </xf>
    <xf fontId="1" fillId="0" borderId="1" numFmtId="14" xfId="0" applyNumberFormat="1" applyFont="1" applyBorder="1" applyAlignment="1">
      <alignment horizontal="center" vertical="center" wrapText="1"/>
    </xf>
    <xf fontId="1" fillId="0" borderId="1" numFmtId="14" xfId="0" applyNumberFormat="1" applyFont="1" applyBorder="1" applyAlignment="1">
      <alignment horizontal="center" vertical="center"/>
    </xf>
  </cellXfs>
  <cellStyles count="3">
    <cellStyle name="Обычный" xfId="0" builtinId="0"/>
    <cellStyle name="Финансовый" xfId="1" builtinId="3"/>
    <cellStyle name="Финансовый 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43" zoomScale="60" workbookViewId="0">
      <selection activeCell="M31" activeCellId="0" sqref="M:S"/>
    </sheetView>
  </sheetViews>
  <sheetFormatPr defaultRowHeight="12.75" customHeight="1"/>
  <cols>
    <col customWidth="1" min="1" max="1" width="7.140625"/>
    <col customWidth="1" min="2" max="2" width="28.7109375"/>
    <col customWidth="1" min="3" max="3" width="53.42578125"/>
    <col customWidth="1" min="4" max="5" width="31.7109375"/>
    <col customWidth="1" min="6" max="7" width="23.42578125"/>
    <col customWidth="1" min="8" max="8" width="13.42578125"/>
    <col customWidth="1" min="9" max="9" style="1" width="16.28515625"/>
    <col customWidth="1" min="10" max="10" width="27.5703125"/>
    <col customWidth="1" min="11" max="11" width="28.7109375"/>
    <col customWidth="1" min="12" max="12" width="31.7109375"/>
  </cols>
  <sheetData>
    <row r="1" ht="12.75" customHeight="1">
      <c r="J1" s="2" t="s">
        <v>0</v>
      </c>
      <c r="K1" s="2"/>
      <c r="L1" s="2"/>
    </row>
    <row r="2" ht="29.25" customHeight="1">
      <c r="J2" s="2"/>
      <c r="K2" s="2"/>
      <c r="L2" s="2"/>
    </row>
    <row r="3" ht="12.75" customHeight="1">
      <c r="J3" s="2"/>
      <c r="K3" s="2"/>
      <c r="L3" s="2"/>
    </row>
    <row r="4" ht="26.25" customHeight="1">
      <c r="J4" s="2"/>
      <c r="K4" s="2"/>
      <c r="L4" s="2"/>
    </row>
    <row r="5" ht="12.75" customHeight="1">
      <c r="J5" s="2"/>
      <c r="K5" s="2"/>
      <c r="L5" s="2"/>
    </row>
    <row r="6">
      <c r="J6" s="2"/>
      <c r="K6" s="2"/>
      <c r="L6" s="2"/>
    </row>
    <row r="9" ht="56.25" customHeight="1">
      <c r="A9" s="2" t="s">
        <v>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1" ht="50.850000000000001" customHeight="1">
      <c r="A11" s="4" t="s">
        <v>2</v>
      </c>
      <c r="B11" s="4" t="s">
        <v>3</v>
      </c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5"/>
      <c r="J11" s="4" t="s">
        <v>10</v>
      </c>
      <c r="K11" s="5"/>
      <c r="L11" s="4" t="s">
        <v>11</v>
      </c>
    </row>
    <row r="12" ht="45.75" customHeight="1">
      <c r="A12" s="6"/>
      <c r="B12" s="6"/>
      <c r="C12" s="6"/>
      <c r="D12" s="6"/>
      <c r="E12" s="6"/>
      <c r="F12" s="6"/>
      <c r="G12" s="6"/>
      <c r="H12" s="4" t="s">
        <v>12</v>
      </c>
      <c r="I12" s="4" t="s">
        <v>13</v>
      </c>
      <c r="J12" s="4" t="s">
        <v>14</v>
      </c>
      <c r="K12" s="4" t="s">
        <v>15</v>
      </c>
      <c r="L12" s="6"/>
    </row>
    <row r="13" ht="17.449999999999999" customHeight="1">
      <c r="A13" s="7" t="s">
        <v>16</v>
      </c>
      <c r="B13" s="7" t="s">
        <v>17</v>
      </c>
      <c r="C13" s="7" t="s">
        <v>18</v>
      </c>
      <c r="D13" s="7" t="s">
        <v>19</v>
      </c>
      <c r="E13" s="7" t="s">
        <v>20</v>
      </c>
      <c r="F13" s="7" t="s">
        <v>21</v>
      </c>
      <c r="G13" s="7" t="s">
        <v>22</v>
      </c>
      <c r="H13" s="7" t="s">
        <v>23</v>
      </c>
      <c r="I13" s="7" t="s">
        <v>24</v>
      </c>
      <c r="J13" s="7" t="s">
        <v>25</v>
      </c>
      <c r="K13" s="7" t="s">
        <v>26</v>
      </c>
      <c r="L13" s="7" t="s">
        <v>27</v>
      </c>
    </row>
    <row r="14" ht="23.25" customHeight="1">
      <c r="A14" s="8" t="s">
        <v>28</v>
      </c>
      <c r="B14" s="9"/>
      <c r="C14" s="9"/>
      <c r="D14" s="9"/>
      <c r="E14" s="9"/>
      <c r="F14" s="9"/>
      <c r="G14" s="10"/>
      <c r="H14" s="4" t="s">
        <v>29</v>
      </c>
      <c r="I14" s="4" t="s">
        <v>29</v>
      </c>
      <c r="J14" s="11">
        <f>'Фин. обеспечение'!F17</f>
        <v>970714.09192000004</v>
      </c>
      <c r="K14" s="11">
        <f>'Фин. обеспечение'!F18</f>
        <v>461399.99999999994</v>
      </c>
      <c r="L14" s="4" t="s">
        <v>29</v>
      </c>
    </row>
    <row r="15" s="1" customFormat="1" ht="22.5" customHeight="1">
      <c r="A15" s="12" t="s">
        <v>30</v>
      </c>
      <c r="B15" s="13"/>
      <c r="C15" s="13"/>
      <c r="D15" s="13"/>
      <c r="E15" s="13"/>
      <c r="F15" s="13"/>
      <c r="G15" s="14"/>
      <c r="H15" s="7" t="s">
        <v>29</v>
      </c>
      <c r="I15" s="7" t="s">
        <v>29</v>
      </c>
      <c r="J15" s="15">
        <f>'Фин. обеспечение'!F22</f>
        <v>79987.001909999992</v>
      </c>
      <c r="K15" s="15">
        <f>'Фин. обеспечение'!F23</f>
        <v>31787.299769999998</v>
      </c>
      <c r="L15" s="7" t="s">
        <v>29</v>
      </c>
    </row>
    <row r="16" s="1" customFormat="1" ht="23.25" customHeight="1">
      <c r="A16" s="12" t="s">
        <v>31</v>
      </c>
      <c r="B16" s="13"/>
      <c r="C16" s="13"/>
      <c r="D16" s="13"/>
      <c r="E16" s="13"/>
      <c r="F16" s="13"/>
      <c r="G16" s="14"/>
      <c r="H16" s="7" t="s">
        <v>29</v>
      </c>
      <c r="I16" s="7" t="s">
        <v>29</v>
      </c>
      <c r="J16" s="15">
        <f>'Фин. обеспечение'!F27</f>
        <v>53982.918989999998</v>
      </c>
      <c r="K16" s="15">
        <f>'Фин. обеспечение'!F28</f>
        <v>21592</v>
      </c>
      <c r="L16" s="7" t="s">
        <v>29</v>
      </c>
    </row>
    <row r="17" ht="94.5" customHeight="1">
      <c r="A17" s="7" t="s">
        <v>16</v>
      </c>
      <c r="B17" s="7" t="s">
        <v>32</v>
      </c>
      <c r="C17" s="7" t="s">
        <v>33</v>
      </c>
      <c r="D17" s="7" t="s">
        <v>34</v>
      </c>
      <c r="E17" s="7" t="s">
        <v>35</v>
      </c>
      <c r="F17" s="7" t="s">
        <v>36</v>
      </c>
      <c r="G17" s="7" t="s">
        <v>37</v>
      </c>
      <c r="H17" s="7" t="s">
        <v>38</v>
      </c>
      <c r="I17" s="16">
        <v>3.7789000000000001</v>
      </c>
      <c r="J17" s="15">
        <f>'Фин. обеспечение'!F32</f>
        <v>39579.39531</v>
      </c>
      <c r="K17" s="15">
        <f>'Фин. обеспечение'!F33</f>
        <v>15831</v>
      </c>
      <c r="L17" s="17" t="s">
        <v>39</v>
      </c>
    </row>
    <row r="18" ht="60">
      <c r="A18" s="7" t="s">
        <v>17</v>
      </c>
      <c r="B18" s="7" t="s">
        <v>32</v>
      </c>
      <c r="C18" s="7" t="s">
        <v>40</v>
      </c>
      <c r="D18" s="7" t="s">
        <v>34</v>
      </c>
      <c r="E18" s="7" t="s">
        <v>35</v>
      </c>
      <c r="F18" s="7" t="s">
        <v>36</v>
      </c>
      <c r="G18" s="7" t="s">
        <v>37</v>
      </c>
      <c r="H18" s="7" t="s">
        <v>38</v>
      </c>
      <c r="I18" s="16">
        <v>1.4277200000000001</v>
      </c>
      <c r="J18" s="15">
        <f>'Фин. обеспечение'!F37</f>
        <v>14403.52368</v>
      </c>
      <c r="K18" s="15">
        <f>'Фин. обеспечение'!F38</f>
        <v>5761</v>
      </c>
      <c r="L18" s="17" t="s">
        <v>39</v>
      </c>
    </row>
    <row r="19" ht="23.25" customHeight="1">
      <c r="A19" s="12" t="s">
        <v>41</v>
      </c>
      <c r="B19" s="13"/>
      <c r="C19" s="13"/>
      <c r="D19" s="13"/>
      <c r="E19" s="13"/>
      <c r="F19" s="13"/>
      <c r="G19" s="14"/>
      <c r="H19" s="7" t="s">
        <v>29</v>
      </c>
      <c r="I19" s="7" t="s">
        <v>29</v>
      </c>
      <c r="J19" s="15">
        <f>'Фин. обеспечение'!F42</f>
        <v>24772.1361</v>
      </c>
      <c r="K19" s="15">
        <f>'Фин. обеспечение'!F43</f>
        <v>9907.2997699999996</v>
      </c>
      <c r="L19" s="7" t="s">
        <v>29</v>
      </c>
    </row>
    <row r="20" ht="45">
      <c r="A20" s="7">
        <v>3</v>
      </c>
      <c r="B20" s="7" t="s">
        <v>42</v>
      </c>
      <c r="C20" s="7" t="s">
        <v>43</v>
      </c>
      <c r="D20" s="7" t="s">
        <v>44</v>
      </c>
      <c r="E20" s="7" t="s">
        <v>35</v>
      </c>
      <c r="F20" s="7" t="s">
        <v>36</v>
      </c>
      <c r="G20" s="7" t="s">
        <v>37</v>
      </c>
      <c r="H20" s="7" t="s">
        <v>38</v>
      </c>
      <c r="I20" s="16">
        <v>1</v>
      </c>
      <c r="J20" s="15">
        <f>'Фин. обеспечение'!F47</f>
        <v>8788.0010399999992</v>
      </c>
      <c r="K20" s="15">
        <f>'Фин. обеспечение'!F48</f>
        <v>3515</v>
      </c>
      <c r="L20" s="7" t="s">
        <v>45</v>
      </c>
    </row>
    <row r="21" ht="45">
      <c r="A21" s="7">
        <v>4</v>
      </c>
      <c r="B21" s="7" t="s">
        <v>42</v>
      </c>
      <c r="C21" s="7" t="s">
        <v>46</v>
      </c>
      <c r="D21" s="7" t="s">
        <v>44</v>
      </c>
      <c r="E21" s="7" t="s">
        <v>35</v>
      </c>
      <c r="F21" s="7" t="s">
        <v>36</v>
      </c>
      <c r="G21" s="7" t="s">
        <v>37</v>
      </c>
      <c r="H21" s="7" t="s">
        <v>38</v>
      </c>
      <c r="I21" s="16">
        <v>1.1000000000000001</v>
      </c>
      <c r="J21" s="15">
        <f>'Фин. обеспечение'!F52</f>
        <v>5692.8970799999997</v>
      </c>
      <c r="K21" s="15">
        <f>'Фин. обеспечение'!F53</f>
        <v>2277</v>
      </c>
      <c r="L21" s="7" t="s">
        <v>45</v>
      </c>
    </row>
    <row r="22" ht="45">
      <c r="A22" s="7">
        <v>5</v>
      </c>
      <c r="B22" s="7" t="s">
        <v>42</v>
      </c>
      <c r="C22" s="7" t="s">
        <v>47</v>
      </c>
      <c r="D22" s="7" t="s">
        <v>44</v>
      </c>
      <c r="E22" s="7" t="s">
        <v>35</v>
      </c>
      <c r="F22" s="7" t="s">
        <v>36</v>
      </c>
      <c r="G22" s="7" t="s">
        <v>37</v>
      </c>
      <c r="H22" s="7" t="s">
        <v>38</v>
      </c>
      <c r="I22" s="16">
        <v>0.36359999999999998</v>
      </c>
      <c r="J22" s="15">
        <f>'Фин. обеспечение'!F57</f>
        <v>2000.4788699999999</v>
      </c>
      <c r="K22" s="15">
        <f>'Фин. обеспечение'!F58</f>
        <v>800</v>
      </c>
      <c r="L22" s="7" t="s">
        <v>45</v>
      </c>
    </row>
    <row r="23" ht="45">
      <c r="A23" s="7">
        <v>6</v>
      </c>
      <c r="B23" s="7" t="s">
        <v>42</v>
      </c>
      <c r="C23" s="7" t="s">
        <v>48</v>
      </c>
      <c r="D23" s="7" t="s">
        <v>44</v>
      </c>
      <c r="E23" s="7" t="s">
        <v>35</v>
      </c>
      <c r="F23" s="7" t="s">
        <v>36</v>
      </c>
      <c r="G23" s="7" t="s">
        <v>37</v>
      </c>
      <c r="H23" s="7" t="s">
        <v>38</v>
      </c>
      <c r="I23" s="16">
        <v>1.1000000000000001</v>
      </c>
      <c r="J23" s="15">
        <f>'Фин. обеспечение'!F62</f>
        <v>4179.2201100000002</v>
      </c>
      <c r="K23" s="15">
        <f>'Фин. обеспечение'!F63</f>
        <v>1671</v>
      </c>
      <c r="L23" s="7" t="s">
        <v>45</v>
      </c>
    </row>
    <row r="24" ht="45">
      <c r="A24" s="7">
        <v>7</v>
      </c>
      <c r="B24" s="7" t="s">
        <v>42</v>
      </c>
      <c r="C24" s="7" t="s">
        <v>49</v>
      </c>
      <c r="D24" s="7" t="s">
        <v>44</v>
      </c>
      <c r="E24" s="7" t="s">
        <v>35</v>
      </c>
      <c r="F24" s="7" t="s">
        <v>36</v>
      </c>
      <c r="G24" s="7" t="s">
        <v>37</v>
      </c>
      <c r="H24" s="7" t="s">
        <v>38</v>
      </c>
      <c r="I24" s="16">
        <v>0.94999999999999996</v>
      </c>
      <c r="J24" s="15">
        <f>'Фин. обеспечение'!F67</f>
        <v>4111.5389999999998</v>
      </c>
      <c r="K24" s="15">
        <f>'Фин. обеспечение'!F68</f>
        <v>1644.2997700000001</v>
      </c>
      <c r="L24" s="7" t="s">
        <v>45</v>
      </c>
    </row>
    <row r="25" ht="23.25" customHeight="1">
      <c r="A25" s="12" t="s">
        <v>50</v>
      </c>
      <c r="B25" s="13"/>
      <c r="C25" s="13"/>
      <c r="D25" s="13"/>
      <c r="E25" s="13"/>
      <c r="F25" s="13"/>
      <c r="G25" s="14"/>
      <c r="H25" s="7" t="s">
        <v>29</v>
      </c>
      <c r="I25" s="7" t="s">
        <v>29</v>
      </c>
      <c r="J25" s="15">
        <f>J26</f>
        <v>1231.9468199999999</v>
      </c>
      <c r="K25" s="15">
        <f>K26</f>
        <v>288</v>
      </c>
      <c r="L25" s="7" t="s">
        <v>29</v>
      </c>
    </row>
    <row r="26" ht="105">
      <c r="A26" s="7">
        <v>8</v>
      </c>
      <c r="B26" s="7" t="s">
        <v>51</v>
      </c>
      <c r="C26" s="7" t="s">
        <v>52</v>
      </c>
      <c r="D26" s="7" t="s">
        <v>53</v>
      </c>
      <c r="E26" s="7" t="s">
        <v>35</v>
      </c>
      <c r="F26" s="7" t="s">
        <v>36</v>
      </c>
      <c r="G26" s="7" t="s">
        <v>54</v>
      </c>
      <c r="H26" s="7" t="s">
        <v>38</v>
      </c>
      <c r="I26" s="16">
        <v>0.29799999999999999</v>
      </c>
      <c r="J26" s="15">
        <f>'Фин. обеспечение'!F72</f>
        <v>1231.9468199999999</v>
      </c>
      <c r="K26" s="15">
        <f>'Фин. обеспечение'!F78</f>
        <v>288</v>
      </c>
      <c r="L26" s="7" t="s">
        <v>55</v>
      </c>
    </row>
    <row r="27" s="1" customFormat="1" ht="22.5" customHeight="1">
      <c r="A27" s="12" t="s">
        <v>56</v>
      </c>
      <c r="B27" s="13"/>
      <c r="C27" s="13"/>
      <c r="D27" s="13"/>
      <c r="E27" s="13"/>
      <c r="F27" s="13"/>
      <c r="G27" s="14"/>
      <c r="H27" s="7" t="s">
        <v>29</v>
      </c>
      <c r="I27" s="7" t="s">
        <v>29</v>
      </c>
      <c r="J27" s="15">
        <f>J28+J30+J32</f>
        <v>842574.23100000003</v>
      </c>
      <c r="K27" s="15">
        <f>K28+K30+K32</f>
        <v>411373.13173999998</v>
      </c>
      <c r="L27" s="7" t="s">
        <v>29</v>
      </c>
    </row>
    <row r="28" ht="23.25" customHeight="1">
      <c r="A28" s="12" t="s">
        <v>57</v>
      </c>
      <c r="B28" s="13"/>
      <c r="C28" s="13"/>
      <c r="D28" s="13"/>
      <c r="E28" s="13"/>
      <c r="F28" s="13"/>
      <c r="G28" s="14"/>
      <c r="H28" s="7" t="s">
        <v>29</v>
      </c>
      <c r="I28" s="7" t="s">
        <v>29</v>
      </c>
      <c r="J28" s="15">
        <f>J29</f>
        <v>707837.64004000009</v>
      </c>
      <c r="K28" s="15">
        <f>K29</f>
        <v>359531.13173999998</v>
      </c>
      <c r="L28" s="7" t="s">
        <v>29</v>
      </c>
    </row>
    <row r="29" ht="199.5" customHeight="1">
      <c r="A29" s="7">
        <v>9</v>
      </c>
      <c r="B29" s="7" t="s">
        <v>58</v>
      </c>
      <c r="C29" s="7" t="s">
        <v>59</v>
      </c>
      <c r="D29" s="7" t="s">
        <v>60</v>
      </c>
      <c r="E29" s="7" t="s">
        <v>61</v>
      </c>
      <c r="F29" s="7" t="s">
        <v>62</v>
      </c>
      <c r="G29" s="7" t="s">
        <v>37</v>
      </c>
      <c r="H29" s="7" t="s">
        <v>63</v>
      </c>
      <c r="I29" s="16">
        <v>1</v>
      </c>
      <c r="J29" s="15">
        <f>'Фин. обеспечение'!F92</f>
        <v>707837.64004000009</v>
      </c>
      <c r="K29" s="15">
        <f>'Фин. обеспечение'!F93</f>
        <v>359531.13173999998</v>
      </c>
      <c r="L29" s="17" t="s">
        <v>64</v>
      </c>
    </row>
    <row r="30" ht="22.5" customHeight="1">
      <c r="A30" s="12" t="s">
        <v>41</v>
      </c>
      <c r="B30" s="13"/>
      <c r="C30" s="13"/>
      <c r="D30" s="13"/>
      <c r="E30" s="13"/>
      <c r="F30" s="13"/>
      <c r="G30" s="14"/>
      <c r="H30" s="7" t="s">
        <v>29</v>
      </c>
      <c r="I30" s="7" t="s">
        <v>29</v>
      </c>
      <c r="J30" s="15">
        <f>J31</f>
        <v>4606.7275799999998</v>
      </c>
      <c r="K30" s="15">
        <f>K31</f>
        <v>1842</v>
      </c>
      <c r="L30" s="7" t="s">
        <v>29</v>
      </c>
    </row>
    <row r="31" ht="70.5" customHeight="1">
      <c r="A31" s="7">
        <v>10</v>
      </c>
      <c r="B31" s="7" t="s">
        <v>42</v>
      </c>
      <c r="C31" s="7" t="s">
        <v>65</v>
      </c>
      <c r="D31" s="7" t="s">
        <v>66</v>
      </c>
      <c r="E31" s="7" t="s">
        <v>35</v>
      </c>
      <c r="F31" s="7" t="s">
        <v>36</v>
      </c>
      <c r="G31" s="7" t="s">
        <v>37</v>
      </c>
      <c r="H31" s="7" t="s">
        <v>38</v>
      </c>
      <c r="I31" s="16">
        <v>0.69999999999999996</v>
      </c>
      <c r="J31" s="15">
        <f>'Фин. обеспечение'!F102</f>
        <v>4606.7275799999998</v>
      </c>
      <c r="K31" s="15">
        <f>'Фин. обеспечение'!F103</f>
        <v>1842</v>
      </c>
      <c r="L31" s="7" t="s">
        <v>45</v>
      </c>
    </row>
    <row r="32" ht="22.5" customHeight="1">
      <c r="A32" s="12" t="s">
        <v>67</v>
      </c>
      <c r="B32" s="13"/>
      <c r="C32" s="13"/>
      <c r="D32" s="13"/>
      <c r="E32" s="13"/>
      <c r="F32" s="13"/>
      <c r="G32" s="14"/>
      <c r="H32" s="7" t="s">
        <v>29</v>
      </c>
      <c r="I32" s="7" t="s">
        <v>29</v>
      </c>
      <c r="J32" s="15">
        <f>J33</f>
        <v>130129.86338</v>
      </c>
      <c r="K32" s="15">
        <f>K33</f>
        <v>50000</v>
      </c>
      <c r="L32" s="7" t="s">
        <v>29</v>
      </c>
    </row>
    <row r="33" ht="126.75" customHeight="1">
      <c r="A33" s="7">
        <v>11</v>
      </c>
      <c r="B33" s="7" t="s">
        <v>68</v>
      </c>
      <c r="C33" s="7" t="s">
        <v>69</v>
      </c>
      <c r="D33" s="7" t="s">
        <v>70</v>
      </c>
      <c r="E33" s="7" t="s">
        <v>61</v>
      </c>
      <c r="F33" s="7" t="s">
        <v>62</v>
      </c>
      <c r="G33" s="7" t="s">
        <v>37</v>
      </c>
      <c r="H33" s="7" t="s">
        <v>63</v>
      </c>
      <c r="I33" s="16">
        <v>0.20000000000000001</v>
      </c>
      <c r="J33" s="15">
        <f>'Фин. обеспечение'!F112</f>
        <v>130129.86338</v>
      </c>
      <c r="K33" s="15">
        <f>'Фин. обеспечение'!F113</f>
        <v>50000</v>
      </c>
      <c r="L33" s="7" t="s">
        <v>71</v>
      </c>
    </row>
    <row r="34" s="1" customFormat="1" ht="22.5" customHeight="1">
      <c r="A34" s="12" t="s">
        <v>72</v>
      </c>
      <c r="B34" s="13"/>
      <c r="C34" s="13"/>
      <c r="D34" s="13"/>
      <c r="E34" s="13"/>
      <c r="F34" s="13"/>
      <c r="G34" s="14"/>
      <c r="H34" s="7" t="s">
        <v>29</v>
      </c>
      <c r="I34" s="7" t="s">
        <v>29</v>
      </c>
      <c r="J34" s="15">
        <f>J35+J37+J39+J41+J43</f>
        <v>48152.85901</v>
      </c>
      <c r="K34" s="15">
        <f>K35+K37+K39+K41+K43</f>
        <v>18239.568489999998</v>
      </c>
      <c r="L34" s="7" t="s">
        <v>29</v>
      </c>
    </row>
    <row r="35" ht="23.25" customHeight="1">
      <c r="A35" s="12" t="s">
        <v>73</v>
      </c>
      <c r="B35" s="13"/>
      <c r="C35" s="13"/>
      <c r="D35" s="13"/>
      <c r="E35" s="13"/>
      <c r="F35" s="13"/>
      <c r="G35" s="14"/>
      <c r="H35" s="7" t="s">
        <v>29</v>
      </c>
      <c r="I35" s="7" t="s">
        <v>29</v>
      </c>
      <c r="J35" s="15">
        <f>J36</f>
        <v>6462.4558399999996</v>
      </c>
      <c r="K35" s="15">
        <f>K36</f>
        <v>2584.8507800000002</v>
      </c>
      <c r="L35" s="7" t="s">
        <v>29</v>
      </c>
    </row>
    <row r="36" ht="75.75" customHeight="1">
      <c r="A36" s="7">
        <v>12</v>
      </c>
      <c r="B36" s="7" t="s">
        <v>74</v>
      </c>
      <c r="C36" s="7" t="s">
        <v>75</v>
      </c>
      <c r="D36" s="7" t="s">
        <v>76</v>
      </c>
      <c r="E36" s="7" t="s">
        <v>35</v>
      </c>
      <c r="F36" s="7" t="s">
        <v>36</v>
      </c>
      <c r="G36" s="7" t="s">
        <v>37</v>
      </c>
      <c r="H36" s="7" t="s">
        <v>38</v>
      </c>
      <c r="I36" s="16">
        <v>0.69599999999999995</v>
      </c>
      <c r="J36" s="15">
        <f>'Фин. обеспечение'!F127</f>
        <v>6462.4558399999996</v>
      </c>
      <c r="K36" s="15">
        <f>'Фин. обеспечение'!F128</f>
        <v>2584.8507800000002</v>
      </c>
      <c r="L36" s="17" t="s">
        <v>77</v>
      </c>
    </row>
    <row r="37" ht="22.5" customHeight="1">
      <c r="A37" s="12" t="s">
        <v>78</v>
      </c>
      <c r="B37" s="13"/>
      <c r="C37" s="13"/>
      <c r="D37" s="13"/>
      <c r="E37" s="13"/>
      <c r="F37" s="13"/>
      <c r="G37" s="14"/>
      <c r="H37" s="7" t="s">
        <v>29</v>
      </c>
      <c r="I37" s="7" t="s">
        <v>29</v>
      </c>
      <c r="J37" s="15">
        <f>J38</f>
        <v>3303.0504000000001</v>
      </c>
      <c r="K37" s="15">
        <f>K38</f>
        <v>1321</v>
      </c>
      <c r="L37" s="7" t="s">
        <v>29</v>
      </c>
    </row>
    <row r="38" ht="79.900000000000006" customHeight="1">
      <c r="A38" s="7">
        <v>13</v>
      </c>
      <c r="B38" s="7" t="s">
        <v>79</v>
      </c>
      <c r="C38" s="7" t="s">
        <v>80</v>
      </c>
      <c r="D38" s="7" t="s">
        <v>81</v>
      </c>
      <c r="E38" s="7" t="s">
        <v>35</v>
      </c>
      <c r="F38" s="7" t="s">
        <v>36</v>
      </c>
      <c r="G38" s="7" t="s">
        <v>37</v>
      </c>
      <c r="H38" s="7" t="s">
        <v>38</v>
      </c>
      <c r="I38" s="16">
        <v>0.16200000000000001</v>
      </c>
      <c r="J38" s="15">
        <f>'Фин. обеспечение'!F132</f>
        <v>3303.0504000000001</v>
      </c>
      <c r="K38" s="15">
        <f>'Фин. обеспечение'!F133</f>
        <v>1321</v>
      </c>
      <c r="L38" s="17" t="s">
        <v>82</v>
      </c>
    </row>
    <row r="39" ht="23.25" customHeight="1">
      <c r="A39" s="12" t="s">
        <v>83</v>
      </c>
      <c r="B39" s="13"/>
      <c r="C39" s="13"/>
      <c r="D39" s="13"/>
      <c r="E39" s="13"/>
      <c r="F39" s="13"/>
      <c r="G39" s="14"/>
      <c r="H39" s="7" t="s">
        <v>29</v>
      </c>
      <c r="I39" s="7" t="s">
        <v>29</v>
      </c>
      <c r="J39" s="15">
        <f>J40</f>
        <v>14541.02</v>
      </c>
      <c r="K39" s="15">
        <f>K40</f>
        <v>5815.7177099999999</v>
      </c>
      <c r="L39" s="7" t="s">
        <v>29</v>
      </c>
    </row>
    <row r="40" ht="66.200000000000003" customHeight="1">
      <c r="A40" s="7">
        <v>14</v>
      </c>
      <c r="B40" s="7" t="s">
        <v>84</v>
      </c>
      <c r="C40" s="7" t="s">
        <v>85</v>
      </c>
      <c r="D40" s="7" t="s">
        <v>86</v>
      </c>
      <c r="E40" s="7" t="s">
        <v>35</v>
      </c>
      <c r="F40" s="7" t="s">
        <v>36</v>
      </c>
      <c r="G40" s="7" t="s">
        <v>37</v>
      </c>
      <c r="H40" s="7" t="s">
        <v>38</v>
      </c>
      <c r="I40" s="16">
        <v>0.72699999999999998</v>
      </c>
      <c r="J40" s="15">
        <f>'Фин. обеспечение'!F142</f>
        <v>14541.02</v>
      </c>
      <c r="K40" s="15">
        <f>'Фин. обеспечение'!F148</f>
        <v>5815.7177099999999</v>
      </c>
      <c r="L40" s="7" t="s">
        <v>87</v>
      </c>
    </row>
    <row r="41" ht="23.25" customHeight="1">
      <c r="A41" s="12" t="s">
        <v>88</v>
      </c>
      <c r="B41" s="13"/>
      <c r="C41" s="13"/>
      <c r="D41" s="13"/>
      <c r="E41" s="13"/>
      <c r="F41" s="13"/>
      <c r="G41" s="14"/>
      <c r="H41" s="7" t="s">
        <v>29</v>
      </c>
      <c r="I41" s="7" t="s">
        <v>29</v>
      </c>
      <c r="J41" s="15">
        <f>J42</f>
        <v>18415.95912</v>
      </c>
      <c r="K41" s="15">
        <f>K42</f>
        <v>7366</v>
      </c>
      <c r="L41" s="7" t="s">
        <v>29</v>
      </c>
    </row>
    <row r="42" ht="145.5" customHeight="1">
      <c r="A42" s="7">
        <v>15</v>
      </c>
      <c r="B42" s="7" t="s">
        <v>89</v>
      </c>
      <c r="C42" s="7" t="s">
        <v>90</v>
      </c>
      <c r="D42" s="7" t="s">
        <v>91</v>
      </c>
      <c r="E42" s="7" t="s">
        <v>35</v>
      </c>
      <c r="F42" s="7" t="s">
        <v>36</v>
      </c>
      <c r="G42" s="7" t="s">
        <v>37</v>
      </c>
      <c r="H42" s="7" t="s">
        <v>38</v>
      </c>
      <c r="I42" s="16">
        <v>1.3480000000000001</v>
      </c>
      <c r="J42" s="15">
        <f>'Фин. обеспечение'!F152</f>
        <v>18415.95912</v>
      </c>
      <c r="K42" s="15">
        <f>'Фин. обеспечение'!F153</f>
        <v>7366</v>
      </c>
      <c r="L42" s="17" t="s">
        <v>92</v>
      </c>
    </row>
    <row r="43" ht="23.25" customHeight="1">
      <c r="A43" s="12" t="s">
        <v>50</v>
      </c>
      <c r="B43" s="13"/>
      <c r="C43" s="13"/>
      <c r="D43" s="13"/>
      <c r="E43" s="13"/>
      <c r="F43" s="13"/>
      <c r="G43" s="14"/>
      <c r="H43" s="7" t="s">
        <v>29</v>
      </c>
      <c r="I43" s="7" t="s">
        <v>29</v>
      </c>
      <c r="J43" s="15">
        <f>J44</f>
        <v>5430.3736499999995</v>
      </c>
      <c r="K43" s="15">
        <f>K44</f>
        <v>1152</v>
      </c>
      <c r="L43" s="7" t="s">
        <v>29</v>
      </c>
    </row>
    <row r="44" ht="116.25" customHeight="1">
      <c r="A44" s="7">
        <v>16</v>
      </c>
      <c r="B44" s="7" t="s">
        <v>51</v>
      </c>
      <c r="C44" s="7" t="s">
        <v>93</v>
      </c>
      <c r="D44" s="7" t="s">
        <v>94</v>
      </c>
      <c r="E44" s="7" t="s">
        <v>35</v>
      </c>
      <c r="F44" s="7" t="s">
        <v>36</v>
      </c>
      <c r="G44" s="7" t="s">
        <v>54</v>
      </c>
      <c r="H44" s="7" t="s">
        <v>38</v>
      </c>
      <c r="I44" s="16">
        <v>0.49569999999999997</v>
      </c>
      <c r="J44" s="15">
        <f>'Фин. обеспечение'!F167</f>
        <v>5430.3736499999995</v>
      </c>
      <c r="K44" s="15">
        <f>'Фин. обеспечение'!F168</f>
        <v>1152</v>
      </c>
      <c r="L44" s="18" t="s">
        <v>95</v>
      </c>
    </row>
  </sheetData>
  <mergeCells count="27">
    <mergeCell ref="J1:L6"/>
    <mergeCell ref="A9:L9"/>
    <mergeCell ref="A11:A12"/>
    <mergeCell ref="B11:B12"/>
    <mergeCell ref="C11:C12"/>
    <mergeCell ref="D11:D12"/>
    <mergeCell ref="E11:E12"/>
    <mergeCell ref="F11:F12"/>
    <mergeCell ref="G11:G12"/>
    <mergeCell ref="H11:I11"/>
    <mergeCell ref="J11:K11"/>
    <mergeCell ref="L11:L12"/>
    <mergeCell ref="A14:G14"/>
    <mergeCell ref="A15:G15"/>
    <mergeCell ref="A16:G16"/>
    <mergeCell ref="A19:G19"/>
    <mergeCell ref="A25:G25"/>
    <mergeCell ref="A27:G27"/>
    <mergeCell ref="A28:G28"/>
    <mergeCell ref="A30:G30"/>
    <mergeCell ref="A32:G32"/>
    <mergeCell ref="A34:G34"/>
    <mergeCell ref="A35:G35"/>
    <mergeCell ref="A37:G37"/>
    <mergeCell ref="A39:G39"/>
    <mergeCell ref="A41:G41"/>
    <mergeCell ref="A43:G43"/>
  </mergeCells>
  <printOptions headings="0" gridLines="0"/>
  <pageMargins left="0.39370099999999991" right="0.39370099999999991" top="0.39370099999999991" bottom="0.39370099999999991" header="0" footer="0"/>
  <pageSetup paperSize="9" scale="46" firstPageNumber="3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60" workbookViewId="0">
      <selection activeCell="O24" activeCellId="0" sqref="O24"/>
    </sheetView>
  </sheetViews>
  <sheetFormatPr defaultRowHeight="12.75" customHeight="1"/>
  <cols>
    <col customWidth="1" min="1" max="1" width="7.140625"/>
    <col customWidth="1" min="2" max="2" width="32.7109375"/>
    <col customWidth="1" min="3" max="3" style="1" width="50.28515625"/>
    <col customWidth="1" min="4" max="4" style="1" width="6.140625"/>
    <col customWidth="1" min="5" max="5" style="1" width="14.28515625"/>
    <col customWidth="1" min="6" max="6" style="1" width="19.42578125"/>
    <col customWidth="1" min="7" max="7" style="1" width="20"/>
    <col customWidth="1" min="8" max="8" style="1" width="19.5703125"/>
    <col customWidth="1" hidden="1" min="9" max="11" style="1" width="9.140625"/>
    <col customWidth="1" min="12" max="12" style="1" width="18.28515625"/>
    <col bestFit="1" customWidth="1" min="13" max="13" style="1" width="13.28515625"/>
    <col customWidth="1" min="14" max="14" style="1" width="19.42578125"/>
    <col customWidth="1" min="15" max="15" style="1" width="17.140625"/>
    <col customWidth="1" min="16" max="16" style="1" width="14"/>
    <col customWidth="1" min="17" max="17" style="1" width="20.85546875"/>
    <col customWidth="1" min="18" max="19" style="1" width="8.28515625"/>
    <col customWidth="1" min="20" max="22" width="8.28515625"/>
    <col customWidth="1" min="23" max="23" width="11.85546875"/>
    <col customWidth="1" min="24" max="24" width="14"/>
    <col customWidth="1" min="25" max="25" width="15.28515625"/>
  </cols>
  <sheetData>
    <row r="1" s="1" customFormat="1" ht="6.75" customHeight="1">
      <c r="C1" s="19"/>
      <c r="F1" s="20"/>
      <c r="O1" s="21"/>
    </row>
    <row r="2" s="1" customFormat="1" ht="12.75" customHeight="1">
      <c r="C2" s="22"/>
      <c r="O2" s="23"/>
      <c r="T2" s="24" t="s">
        <v>96</v>
      </c>
      <c r="U2" s="25"/>
      <c r="V2" s="25"/>
      <c r="W2" s="25"/>
    </row>
    <row r="3" s="1" customFormat="1" ht="12.75" customHeight="1">
      <c r="B3" s="19"/>
      <c r="C3" s="19"/>
      <c r="E3" s="26"/>
      <c r="G3" s="26"/>
      <c r="H3" s="26"/>
      <c r="I3" s="26"/>
      <c r="J3" s="26"/>
      <c r="K3" s="26"/>
      <c r="L3" s="26"/>
      <c r="N3" s="26"/>
      <c r="O3" s="21"/>
      <c r="P3" s="26"/>
      <c r="T3" s="25"/>
      <c r="U3" s="25"/>
      <c r="V3" s="25"/>
      <c r="W3" s="25"/>
    </row>
    <row r="4" s="1" customFormat="1" ht="39" customHeight="1">
      <c r="B4" s="19"/>
      <c r="C4" s="19"/>
      <c r="E4" s="26"/>
      <c r="F4" s="22"/>
      <c r="G4" s="26"/>
      <c r="H4" s="26"/>
      <c r="I4" s="26"/>
      <c r="J4" s="26"/>
      <c r="K4" s="26"/>
      <c r="L4" s="26"/>
      <c r="N4" s="26"/>
      <c r="O4" s="27"/>
      <c r="P4" s="19"/>
      <c r="Q4" s="26"/>
      <c r="T4" s="25"/>
      <c r="U4" s="25"/>
      <c r="V4" s="25"/>
      <c r="W4" s="25"/>
    </row>
    <row r="5" s="1" customFormat="1" ht="12.75" customHeight="1">
      <c r="B5" s="19"/>
      <c r="C5" s="19"/>
      <c r="E5" s="26"/>
      <c r="F5" s="22"/>
      <c r="G5" s="26"/>
      <c r="H5" s="26"/>
      <c r="I5" s="26"/>
      <c r="J5" s="26"/>
      <c r="K5" s="26"/>
      <c r="L5" s="26"/>
      <c r="N5" s="26"/>
      <c r="P5" s="26"/>
      <c r="T5" s="25"/>
      <c r="U5" s="25"/>
      <c r="V5" s="25"/>
      <c r="W5" s="25"/>
    </row>
    <row r="6" s="1" customFormat="1" ht="12.75" customHeight="1">
      <c r="B6" s="19"/>
      <c r="C6" s="19"/>
      <c r="E6" s="26"/>
      <c r="F6" s="22"/>
      <c r="G6" s="26"/>
      <c r="H6" s="26"/>
      <c r="I6" s="26"/>
      <c r="J6" s="26"/>
      <c r="K6" s="26"/>
      <c r="L6" s="26"/>
      <c r="N6" s="26"/>
      <c r="P6" s="26"/>
      <c r="T6" s="25"/>
      <c r="U6" s="25"/>
      <c r="V6" s="25"/>
      <c r="W6" s="25"/>
    </row>
    <row r="7" s="1" customFormat="1" ht="12.75" customHeight="1">
      <c r="B7" s="19"/>
      <c r="C7" s="19"/>
      <c r="E7" s="26"/>
      <c r="F7" s="26"/>
      <c r="G7" s="26"/>
      <c r="H7" s="26"/>
      <c r="I7" s="26"/>
      <c r="J7" s="26"/>
      <c r="K7" s="26"/>
      <c r="L7" s="26"/>
      <c r="N7" s="26"/>
      <c r="P7" s="26"/>
      <c r="T7" s="25"/>
      <c r="U7" s="25"/>
      <c r="V7" s="25"/>
      <c r="W7" s="25"/>
    </row>
    <row r="8" s="1" customFormat="1" ht="12.75" customHeight="1">
      <c r="T8" s="25"/>
      <c r="U8" s="25"/>
      <c r="V8" s="25"/>
      <c r="W8" s="25"/>
    </row>
    <row r="9" s="1" customFormat="1" ht="9" customHeight="1"/>
    <row r="10" s="1" customFormat="1" ht="55.5" customHeight="1">
      <c r="A10" s="24" t="s">
        <v>97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="1" customFormat="1" ht="12.75" customHeight="1"/>
    <row r="12" s="1" customFormat="1" ht="22.5" customHeight="1">
      <c r="A12" s="4" t="s">
        <v>2</v>
      </c>
      <c r="B12" s="4" t="s">
        <v>3</v>
      </c>
      <c r="C12" s="4" t="s">
        <v>4</v>
      </c>
      <c r="D12" s="4" t="s">
        <v>98</v>
      </c>
      <c r="E12" s="28"/>
      <c r="F12" s="4" t="s">
        <v>99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5"/>
    </row>
    <row r="13" s="1" customFormat="1" ht="23.25" customHeight="1">
      <c r="A13" s="30"/>
      <c r="B13" s="30"/>
      <c r="C13" s="30"/>
      <c r="D13" s="31"/>
      <c r="E13" s="32"/>
      <c r="F13" s="4" t="s">
        <v>100</v>
      </c>
      <c r="G13" s="29"/>
      <c r="H13" s="5"/>
      <c r="I13" s="4" t="s">
        <v>101</v>
      </c>
      <c r="J13" s="29"/>
      <c r="K13" s="5"/>
      <c r="L13" s="4" t="s">
        <v>102</v>
      </c>
      <c r="M13" s="29"/>
      <c r="N13" s="5"/>
      <c r="O13" s="4" t="s">
        <v>103</v>
      </c>
      <c r="P13" s="29"/>
      <c r="Q13" s="5"/>
      <c r="R13" s="4" t="s">
        <v>104</v>
      </c>
      <c r="S13" s="29"/>
      <c r="T13" s="5"/>
      <c r="U13" s="4" t="s">
        <v>105</v>
      </c>
      <c r="V13" s="29"/>
      <c r="W13" s="5"/>
    </row>
    <row r="14" s="1" customFormat="1" ht="17.449999999999999" customHeight="1">
      <c r="A14" s="30"/>
      <c r="B14" s="30"/>
      <c r="C14" s="30"/>
      <c r="D14" s="31"/>
      <c r="E14" s="32"/>
      <c r="F14" s="4" t="s">
        <v>106</v>
      </c>
      <c r="G14" s="4" t="s">
        <v>107</v>
      </c>
      <c r="H14" s="4" t="s">
        <v>108</v>
      </c>
      <c r="I14" s="4" t="s">
        <v>106</v>
      </c>
      <c r="J14" s="4" t="s">
        <v>107</v>
      </c>
      <c r="K14" s="4" t="s">
        <v>108</v>
      </c>
      <c r="L14" s="4" t="s">
        <v>106</v>
      </c>
      <c r="M14" s="4" t="s">
        <v>107</v>
      </c>
      <c r="N14" s="4" t="s">
        <v>108</v>
      </c>
      <c r="O14" s="4" t="s">
        <v>106</v>
      </c>
      <c r="P14" s="4" t="s">
        <v>107</v>
      </c>
      <c r="Q14" s="4" t="s">
        <v>108</v>
      </c>
      <c r="R14" s="4" t="s">
        <v>106</v>
      </c>
      <c r="S14" s="4" t="s">
        <v>107</v>
      </c>
      <c r="T14" s="4" t="s">
        <v>108</v>
      </c>
      <c r="U14" s="4" t="s">
        <v>106</v>
      </c>
      <c r="V14" s="4" t="s">
        <v>107</v>
      </c>
      <c r="W14" s="4" t="s">
        <v>108</v>
      </c>
    </row>
    <row r="15" s="1" customFormat="1" ht="16.699999999999999" customHeight="1">
      <c r="A15" s="6"/>
      <c r="B15" s="6"/>
      <c r="C15" s="6"/>
      <c r="D15" s="33"/>
      <c r="E15" s="34"/>
      <c r="F15" s="4" t="s">
        <v>109</v>
      </c>
      <c r="G15" s="4" t="s">
        <v>109</v>
      </c>
      <c r="H15" s="4" t="s">
        <v>109</v>
      </c>
      <c r="I15" s="4" t="s">
        <v>109</v>
      </c>
      <c r="J15" s="4" t="s">
        <v>109</v>
      </c>
      <c r="K15" s="4" t="s">
        <v>109</v>
      </c>
      <c r="L15" s="4" t="s">
        <v>109</v>
      </c>
      <c r="M15" s="4" t="s">
        <v>109</v>
      </c>
      <c r="N15" s="4" t="s">
        <v>109</v>
      </c>
      <c r="O15" s="4" t="s">
        <v>109</v>
      </c>
      <c r="P15" s="4" t="s">
        <v>109</v>
      </c>
      <c r="Q15" s="4" t="s">
        <v>109</v>
      </c>
      <c r="R15" s="4" t="s">
        <v>109</v>
      </c>
      <c r="S15" s="4" t="s">
        <v>109</v>
      </c>
      <c r="T15" s="4" t="s">
        <v>109</v>
      </c>
      <c r="U15" s="4" t="s">
        <v>109</v>
      </c>
      <c r="V15" s="4" t="s">
        <v>109</v>
      </c>
      <c r="W15" s="4" t="s">
        <v>109</v>
      </c>
    </row>
    <row r="16" s="1" customFormat="1" ht="17.449999999999999" customHeight="1">
      <c r="A16" s="7" t="s">
        <v>16</v>
      </c>
      <c r="B16" s="7" t="s">
        <v>17</v>
      </c>
      <c r="C16" s="7" t="s">
        <v>18</v>
      </c>
      <c r="D16" s="7" t="s">
        <v>19</v>
      </c>
      <c r="E16" s="35"/>
      <c r="F16" s="36" t="s">
        <v>20</v>
      </c>
      <c r="G16" s="36" t="s">
        <v>21</v>
      </c>
      <c r="H16" s="36" t="s">
        <v>22</v>
      </c>
      <c r="I16" s="36" t="s">
        <v>23</v>
      </c>
      <c r="J16" s="36" t="s">
        <v>24</v>
      </c>
      <c r="K16" s="36" t="s">
        <v>25</v>
      </c>
      <c r="L16" s="36" t="s">
        <v>26</v>
      </c>
      <c r="M16" s="36" t="s">
        <v>27</v>
      </c>
      <c r="N16" s="36" t="s">
        <v>110</v>
      </c>
      <c r="O16" s="36" t="s">
        <v>111</v>
      </c>
      <c r="P16" s="36" t="s">
        <v>112</v>
      </c>
      <c r="Q16" s="36" t="s">
        <v>113</v>
      </c>
      <c r="R16" s="7" t="s">
        <v>114</v>
      </c>
      <c r="S16" s="7" t="s">
        <v>115</v>
      </c>
      <c r="T16" s="7" t="s">
        <v>116</v>
      </c>
      <c r="U16" s="7" t="s">
        <v>117</v>
      </c>
      <c r="V16" s="7" t="s">
        <v>118</v>
      </c>
      <c r="W16" s="7" t="s">
        <v>119</v>
      </c>
    </row>
    <row r="17" s="1" customFormat="1" ht="22.5" customHeight="1">
      <c r="A17" s="8" t="s">
        <v>28</v>
      </c>
      <c r="B17" s="37"/>
      <c r="C17" s="38"/>
      <c r="D17" s="4" t="s">
        <v>120</v>
      </c>
      <c r="E17" s="29"/>
      <c r="F17" s="39">
        <f t="shared" ref="F17:O21" si="0">F22+F82+F117</f>
        <v>970714.09192000004</v>
      </c>
      <c r="G17" s="40">
        <f t="shared" ref="G17:M17" si="1">G22+G82+G117</f>
        <v>0</v>
      </c>
      <c r="H17" s="39">
        <f>H22+H82+H117</f>
        <v>970714.09192000004</v>
      </c>
      <c r="I17" s="40">
        <f t="shared" si="1"/>
        <v>0</v>
      </c>
      <c r="J17" s="40">
        <f t="shared" si="1"/>
        <v>0</v>
      </c>
      <c r="K17" s="40">
        <f t="shared" si="1"/>
        <v>0</v>
      </c>
      <c r="L17" s="39">
        <f t="shared" si="1"/>
        <v>89790.306450000004</v>
      </c>
      <c r="M17" s="40">
        <f t="shared" si="1"/>
        <v>0</v>
      </c>
      <c r="N17" s="39">
        <f t="shared" ref="N17:N18" si="2">N22+N82+N117</f>
        <v>89790.306450000004</v>
      </c>
      <c r="O17" s="39">
        <f t="shared" ref="O17:O18" si="3">O22+O82+O117</f>
        <v>880923.78547</v>
      </c>
      <c r="P17" s="40">
        <v>0</v>
      </c>
      <c r="Q17" s="39">
        <f t="shared" ref="Q17:Q21" si="4">Q22+Q82+Q117</f>
        <v>880923.78547</v>
      </c>
      <c r="R17" s="41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</row>
    <row r="18" s="1" customFormat="1" ht="23.25" customHeight="1">
      <c r="A18" s="43"/>
      <c r="B18" s="44"/>
      <c r="C18" s="45"/>
      <c r="D18" s="46" t="s">
        <v>121</v>
      </c>
      <c r="E18" s="47" t="s">
        <v>122</v>
      </c>
      <c r="F18" s="39">
        <f t="shared" si="0"/>
        <v>461399.99999999994</v>
      </c>
      <c r="G18" s="40">
        <f t="shared" si="0"/>
        <v>0</v>
      </c>
      <c r="H18" s="39">
        <f t="shared" si="0"/>
        <v>461399.99999999994</v>
      </c>
      <c r="I18" s="40">
        <f t="shared" si="0"/>
        <v>0</v>
      </c>
      <c r="J18" s="40">
        <f t="shared" si="0"/>
        <v>0</v>
      </c>
      <c r="K18" s="40">
        <f t="shared" si="0"/>
        <v>0</v>
      </c>
      <c r="L18" s="39">
        <f t="shared" si="0"/>
        <v>35300.368259999996</v>
      </c>
      <c r="M18" s="40">
        <f t="shared" si="0"/>
        <v>0</v>
      </c>
      <c r="N18" s="39">
        <f t="shared" si="2"/>
        <v>35300.368259999996</v>
      </c>
      <c r="O18" s="39">
        <f t="shared" si="3"/>
        <v>426099.63173999998</v>
      </c>
      <c r="P18" s="40">
        <v>0</v>
      </c>
      <c r="Q18" s="39">
        <f t="shared" si="4"/>
        <v>426099.63173999998</v>
      </c>
      <c r="R18" s="41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</row>
    <row r="19" s="1" customFormat="1" ht="22.5" customHeight="1">
      <c r="A19" s="43"/>
      <c r="B19" s="44"/>
      <c r="C19" s="45"/>
      <c r="D19" s="48"/>
      <c r="E19" s="47" t="s">
        <v>123</v>
      </c>
      <c r="F19" s="39">
        <f t="shared" si="0"/>
        <v>183973.99999999997</v>
      </c>
      <c r="G19" s="40">
        <f t="shared" si="0"/>
        <v>0</v>
      </c>
      <c r="H19" s="39">
        <f t="shared" si="0"/>
        <v>183973.99999999997</v>
      </c>
      <c r="I19" s="40">
        <f t="shared" si="0"/>
        <v>0</v>
      </c>
      <c r="J19" s="40">
        <f t="shared" si="0"/>
        <v>0</v>
      </c>
      <c r="K19" s="40">
        <f t="shared" si="0"/>
        <v>0</v>
      </c>
      <c r="L19" s="39">
        <f t="shared" si="0"/>
        <v>28552.206510000004</v>
      </c>
      <c r="M19" s="40">
        <f t="shared" si="0"/>
        <v>0</v>
      </c>
      <c r="N19" s="39">
        <f t="shared" si="0"/>
        <v>28552.206510000004</v>
      </c>
      <c r="O19" s="39">
        <f t="shared" si="0"/>
        <v>155421.79349000001</v>
      </c>
      <c r="P19" s="40">
        <v>0</v>
      </c>
      <c r="Q19" s="39">
        <f t="shared" si="4"/>
        <v>155421.79349000001</v>
      </c>
      <c r="R19" s="41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</row>
    <row r="20" s="1" customFormat="1" ht="23.25" customHeight="1">
      <c r="A20" s="43"/>
      <c r="B20" s="44"/>
      <c r="C20" s="45"/>
      <c r="D20" s="48"/>
      <c r="E20" s="47" t="s">
        <v>124</v>
      </c>
      <c r="F20" s="39">
        <f t="shared" si="0"/>
        <v>59033.936450000001</v>
      </c>
      <c r="G20" s="40">
        <f t="shared" si="0"/>
        <v>0</v>
      </c>
      <c r="H20" s="39">
        <f t="shared" si="0"/>
        <v>59033.936450000001</v>
      </c>
      <c r="I20" s="40">
        <f t="shared" si="0"/>
        <v>0</v>
      </c>
      <c r="J20" s="40">
        <f t="shared" si="0"/>
        <v>0</v>
      </c>
      <c r="K20" s="40">
        <f t="shared" si="0"/>
        <v>0</v>
      </c>
      <c r="L20" s="39">
        <f t="shared" si="0"/>
        <v>25937.731680000001</v>
      </c>
      <c r="M20" s="40">
        <f t="shared" si="0"/>
        <v>0</v>
      </c>
      <c r="N20" s="39">
        <f t="shared" si="0"/>
        <v>25937.731680000001</v>
      </c>
      <c r="O20" s="39">
        <f t="shared" si="0"/>
        <v>33096.204770000004</v>
      </c>
      <c r="P20" s="40">
        <v>0</v>
      </c>
      <c r="Q20" s="39">
        <f t="shared" si="4"/>
        <v>33096.204770000004</v>
      </c>
      <c r="R20" s="41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</row>
    <row r="21" s="1" customFormat="1" ht="22.5" customHeight="1">
      <c r="A21" s="49"/>
      <c r="B21" s="50"/>
      <c r="C21" s="51"/>
      <c r="D21" s="52"/>
      <c r="E21" s="47" t="s">
        <v>125</v>
      </c>
      <c r="F21" s="39">
        <f t="shared" si="0"/>
        <v>266306.15547</v>
      </c>
      <c r="G21" s="40">
        <f t="shared" si="0"/>
        <v>0</v>
      </c>
      <c r="H21" s="39">
        <f t="shared" si="0"/>
        <v>266306.15547</v>
      </c>
      <c r="I21" s="40">
        <f t="shared" si="0"/>
        <v>0</v>
      </c>
      <c r="J21" s="40">
        <f t="shared" si="0"/>
        <v>0</v>
      </c>
      <c r="K21" s="40">
        <f t="shared" si="0"/>
        <v>0</v>
      </c>
      <c r="L21" s="39">
        <f t="shared" si="0"/>
        <v>0</v>
      </c>
      <c r="M21" s="40">
        <f t="shared" si="0"/>
        <v>0</v>
      </c>
      <c r="N21" s="39">
        <f t="shared" si="0"/>
        <v>0</v>
      </c>
      <c r="O21" s="39">
        <f t="shared" si="0"/>
        <v>266306.15547</v>
      </c>
      <c r="P21" s="40">
        <v>0</v>
      </c>
      <c r="Q21" s="39">
        <f t="shared" si="4"/>
        <v>266306.15547</v>
      </c>
      <c r="R21" s="41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</row>
    <row r="22" s="1" customFormat="1" ht="23.25" customHeight="1">
      <c r="A22" s="12" t="s">
        <v>30</v>
      </c>
      <c r="B22" s="53"/>
      <c r="C22" s="54"/>
      <c r="D22" s="7" t="s">
        <v>120</v>
      </c>
      <c r="E22" s="55"/>
      <c r="F22" s="56">
        <f t="shared" ref="F22:O26" si="5">F27+F42+F72</f>
        <v>79987.001909999992</v>
      </c>
      <c r="G22" s="57">
        <f t="shared" ref="G22:O22" si="6">G27+G42+G72</f>
        <v>0</v>
      </c>
      <c r="H22" s="56">
        <f t="shared" si="6"/>
        <v>79987.001909999992</v>
      </c>
      <c r="I22" s="57">
        <f t="shared" si="6"/>
        <v>0</v>
      </c>
      <c r="J22" s="57">
        <f t="shared" si="6"/>
        <v>0</v>
      </c>
      <c r="K22" s="57">
        <f t="shared" si="6"/>
        <v>0</v>
      </c>
      <c r="L22" s="56">
        <f t="shared" si="6"/>
        <v>42049.270469999996</v>
      </c>
      <c r="M22" s="57">
        <f t="shared" si="6"/>
        <v>0</v>
      </c>
      <c r="N22" s="56">
        <f t="shared" si="6"/>
        <v>42049.270469999996</v>
      </c>
      <c r="O22" s="56">
        <f t="shared" si="6"/>
        <v>37937.731439999996</v>
      </c>
      <c r="P22" s="57">
        <v>0</v>
      </c>
      <c r="Q22" s="56">
        <f t="shared" ref="Q22:Q26" si="7">Q27+Q42+Q72</f>
        <v>37937.731439999996</v>
      </c>
      <c r="R22" s="58">
        <v>0</v>
      </c>
      <c r="S22" s="59">
        <v>0</v>
      </c>
      <c r="T22" s="59">
        <v>0</v>
      </c>
      <c r="U22" s="59">
        <v>0</v>
      </c>
      <c r="V22" s="59">
        <v>0</v>
      </c>
      <c r="W22" s="59">
        <v>0</v>
      </c>
    </row>
    <row r="23" s="1" customFormat="1" ht="22.5" customHeight="1">
      <c r="A23" s="60"/>
      <c r="B23" s="61"/>
      <c r="C23" s="62"/>
      <c r="D23" s="63" t="s">
        <v>121</v>
      </c>
      <c r="E23" s="64" t="s">
        <v>122</v>
      </c>
      <c r="F23" s="56">
        <f t="shared" si="5"/>
        <v>31787.299769999998</v>
      </c>
      <c r="G23" s="57">
        <f t="shared" si="5"/>
        <v>0</v>
      </c>
      <c r="H23" s="56">
        <f t="shared" si="5"/>
        <v>31787.299769999998</v>
      </c>
      <c r="I23" s="57">
        <f t="shared" si="5"/>
        <v>0</v>
      </c>
      <c r="J23" s="57">
        <f t="shared" si="5"/>
        <v>0</v>
      </c>
      <c r="K23" s="57">
        <f t="shared" si="5"/>
        <v>0</v>
      </c>
      <c r="L23" s="56">
        <f t="shared" si="5"/>
        <v>16715.799769999998</v>
      </c>
      <c r="M23" s="57">
        <f t="shared" si="5"/>
        <v>0</v>
      </c>
      <c r="N23" s="56">
        <f t="shared" si="5"/>
        <v>16715.799769999998</v>
      </c>
      <c r="O23" s="56">
        <f t="shared" si="5"/>
        <v>15071.5</v>
      </c>
      <c r="P23" s="57">
        <v>0</v>
      </c>
      <c r="Q23" s="56">
        <f t="shared" si="7"/>
        <v>15071.5</v>
      </c>
      <c r="R23" s="58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</row>
    <row r="24" s="1" customFormat="1" ht="23.25" customHeight="1">
      <c r="A24" s="60"/>
      <c r="B24" s="61"/>
      <c r="C24" s="62"/>
      <c r="D24" s="65"/>
      <c r="E24" s="64" t="s">
        <v>123</v>
      </c>
      <c r="F24" s="56">
        <f t="shared" si="5"/>
        <v>24573.190040000001</v>
      </c>
      <c r="G24" s="57">
        <f t="shared" si="5"/>
        <v>0</v>
      </c>
      <c r="H24" s="56">
        <f t="shared" si="5"/>
        <v>24573.190040000001</v>
      </c>
      <c r="I24" s="57">
        <f t="shared" si="5"/>
        <v>0</v>
      </c>
      <c r="J24" s="57">
        <f t="shared" si="5"/>
        <v>0</v>
      </c>
      <c r="K24" s="57">
        <f t="shared" si="5"/>
        <v>0</v>
      </c>
      <c r="L24" s="56">
        <f t="shared" si="5"/>
        <v>12903.484630000001</v>
      </c>
      <c r="M24" s="57">
        <f t="shared" si="5"/>
        <v>0</v>
      </c>
      <c r="N24" s="56">
        <f t="shared" si="5"/>
        <v>12903.484630000001</v>
      </c>
      <c r="O24" s="56">
        <f t="shared" si="5"/>
        <v>11669.70541</v>
      </c>
      <c r="P24" s="57">
        <v>0</v>
      </c>
      <c r="Q24" s="56">
        <f t="shared" si="7"/>
        <v>11669.70541</v>
      </c>
      <c r="R24" s="58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</row>
    <row r="25" s="1" customFormat="1" ht="22.5" customHeight="1">
      <c r="A25" s="60"/>
      <c r="B25" s="61"/>
      <c r="C25" s="62"/>
      <c r="D25" s="65"/>
      <c r="E25" s="64" t="s">
        <v>124</v>
      </c>
      <c r="F25" s="56">
        <f t="shared" si="5"/>
        <v>23626.5121</v>
      </c>
      <c r="G25" s="57">
        <f t="shared" si="5"/>
        <v>0</v>
      </c>
      <c r="H25" s="56">
        <f t="shared" si="5"/>
        <v>23626.5121</v>
      </c>
      <c r="I25" s="57">
        <f t="shared" si="5"/>
        <v>0</v>
      </c>
      <c r="J25" s="57">
        <f t="shared" si="5"/>
        <v>0</v>
      </c>
      <c r="K25" s="57">
        <f t="shared" si="5"/>
        <v>0</v>
      </c>
      <c r="L25" s="56">
        <f t="shared" si="5"/>
        <v>12429.986070000001</v>
      </c>
      <c r="M25" s="57">
        <f t="shared" si="5"/>
        <v>0</v>
      </c>
      <c r="N25" s="56">
        <f t="shared" si="5"/>
        <v>12429.986070000001</v>
      </c>
      <c r="O25" s="56">
        <f t="shared" si="5"/>
        <v>11196.526030000001</v>
      </c>
      <c r="P25" s="57">
        <v>0</v>
      </c>
      <c r="Q25" s="56">
        <f t="shared" si="7"/>
        <v>11196.526030000001</v>
      </c>
      <c r="R25" s="58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</row>
    <row r="26" s="1" customFormat="1" ht="23.25" customHeight="1">
      <c r="A26" s="66"/>
      <c r="B26" s="67"/>
      <c r="C26" s="68"/>
      <c r="D26" s="69"/>
      <c r="E26" s="64" t="s">
        <v>125</v>
      </c>
      <c r="F26" s="56">
        <f t="shared" si="5"/>
        <v>0</v>
      </c>
      <c r="G26" s="57">
        <f t="shared" si="5"/>
        <v>0</v>
      </c>
      <c r="H26" s="56">
        <f t="shared" si="5"/>
        <v>0</v>
      </c>
      <c r="I26" s="57">
        <f t="shared" si="5"/>
        <v>0</v>
      </c>
      <c r="J26" s="57">
        <f t="shared" si="5"/>
        <v>0</v>
      </c>
      <c r="K26" s="57">
        <f t="shared" si="5"/>
        <v>0</v>
      </c>
      <c r="L26" s="56">
        <f t="shared" si="5"/>
        <v>0</v>
      </c>
      <c r="M26" s="57">
        <f t="shared" si="5"/>
        <v>0</v>
      </c>
      <c r="N26" s="56">
        <f t="shared" si="5"/>
        <v>0</v>
      </c>
      <c r="O26" s="56">
        <f t="shared" si="5"/>
        <v>0</v>
      </c>
      <c r="P26" s="57">
        <v>0</v>
      </c>
      <c r="Q26" s="56">
        <f t="shared" si="7"/>
        <v>0</v>
      </c>
      <c r="R26" s="58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</row>
    <row r="27" s="1" customFormat="1" ht="22.5" customHeight="1">
      <c r="A27" s="12" t="s">
        <v>31</v>
      </c>
      <c r="B27" s="53"/>
      <c r="C27" s="54"/>
      <c r="D27" s="7" t="s">
        <v>120</v>
      </c>
      <c r="E27" s="55"/>
      <c r="F27" s="56">
        <f t="shared" ref="F27:O31" si="8">F32+F37</f>
        <v>53982.918989999998</v>
      </c>
      <c r="G27" s="57">
        <f t="shared" si="8"/>
        <v>0</v>
      </c>
      <c r="H27" s="56">
        <f t="shared" si="8"/>
        <v>53982.918989999998</v>
      </c>
      <c r="I27" s="57">
        <f t="shared" si="8"/>
        <v>0</v>
      </c>
      <c r="J27" s="57">
        <f t="shared" si="8"/>
        <v>0</v>
      </c>
      <c r="K27" s="57">
        <f t="shared" si="8"/>
        <v>0</v>
      </c>
      <c r="L27" s="56">
        <f t="shared" si="8"/>
        <v>26991.459500000001</v>
      </c>
      <c r="M27" s="57">
        <f t="shared" si="8"/>
        <v>0</v>
      </c>
      <c r="N27" s="56">
        <f t="shared" si="8"/>
        <v>26991.459500000001</v>
      </c>
      <c r="O27" s="56">
        <f t="shared" si="8"/>
        <v>26991.459489999997</v>
      </c>
      <c r="P27" s="57">
        <v>0</v>
      </c>
      <c r="Q27" s="56">
        <f t="shared" ref="Q27:Q30" si="9">Q32+Q37</f>
        <v>26991.459489999997</v>
      </c>
      <c r="R27" s="58">
        <v>0</v>
      </c>
      <c r="S27" s="59">
        <v>0</v>
      </c>
      <c r="T27" s="59">
        <v>0</v>
      </c>
      <c r="U27" s="59">
        <v>0</v>
      </c>
      <c r="V27" s="59">
        <v>0</v>
      </c>
      <c r="W27" s="59">
        <v>0</v>
      </c>
    </row>
    <row r="28" s="1" customFormat="1" ht="23.25" customHeight="1">
      <c r="A28" s="60"/>
      <c r="B28" s="61"/>
      <c r="C28" s="62"/>
      <c r="D28" s="63" t="s">
        <v>121</v>
      </c>
      <c r="E28" s="64" t="s">
        <v>122</v>
      </c>
      <c r="F28" s="56">
        <f t="shared" si="8"/>
        <v>21592</v>
      </c>
      <c r="G28" s="57">
        <f t="shared" si="8"/>
        <v>0</v>
      </c>
      <c r="H28" s="56">
        <f t="shared" si="8"/>
        <v>21592</v>
      </c>
      <c r="I28" s="57">
        <f t="shared" si="8"/>
        <v>0</v>
      </c>
      <c r="J28" s="57">
        <f t="shared" si="8"/>
        <v>0</v>
      </c>
      <c r="K28" s="57">
        <f t="shared" si="8"/>
        <v>0</v>
      </c>
      <c r="L28" s="56">
        <f t="shared" si="8"/>
        <v>10796</v>
      </c>
      <c r="M28" s="57">
        <f t="shared" si="8"/>
        <v>0</v>
      </c>
      <c r="N28" s="56">
        <f t="shared" si="8"/>
        <v>10796</v>
      </c>
      <c r="O28" s="56">
        <f t="shared" si="8"/>
        <v>10796</v>
      </c>
      <c r="P28" s="57">
        <v>0</v>
      </c>
      <c r="Q28" s="56">
        <f t="shared" si="9"/>
        <v>10796</v>
      </c>
      <c r="R28" s="58">
        <v>0</v>
      </c>
      <c r="S28" s="59">
        <v>0</v>
      </c>
      <c r="T28" s="59">
        <v>0</v>
      </c>
      <c r="U28" s="59">
        <v>0</v>
      </c>
      <c r="V28" s="59">
        <v>0</v>
      </c>
      <c r="W28" s="59">
        <v>0</v>
      </c>
    </row>
    <row r="29" s="1" customFormat="1" ht="22.5" customHeight="1">
      <c r="A29" s="60"/>
      <c r="B29" s="61"/>
      <c r="C29" s="62"/>
      <c r="D29" s="65"/>
      <c r="E29" s="64" t="s">
        <v>123</v>
      </c>
      <c r="F29" s="56">
        <f t="shared" si="8"/>
        <v>16196.044</v>
      </c>
      <c r="G29" s="57">
        <f t="shared" si="8"/>
        <v>0</v>
      </c>
      <c r="H29" s="56">
        <f t="shared" si="8"/>
        <v>16196.044</v>
      </c>
      <c r="I29" s="57">
        <f t="shared" si="8"/>
        <v>0</v>
      </c>
      <c r="J29" s="57">
        <f t="shared" si="8"/>
        <v>0</v>
      </c>
      <c r="K29" s="57">
        <f t="shared" si="8"/>
        <v>0</v>
      </c>
      <c r="L29" s="56">
        <f t="shared" si="8"/>
        <v>8098.0219999999999</v>
      </c>
      <c r="M29" s="57">
        <f t="shared" si="8"/>
        <v>0</v>
      </c>
      <c r="N29" s="56">
        <f t="shared" si="8"/>
        <v>8098.0219999999999</v>
      </c>
      <c r="O29" s="56">
        <f t="shared" si="8"/>
        <v>8098.0219999999999</v>
      </c>
      <c r="P29" s="57">
        <v>0</v>
      </c>
      <c r="Q29" s="56">
        <f t="shared" si="9"/>
        <v>8098.0219999999999</v>
      </c>
      <c r="R29" s="58">
        <v>0</v>
      </c>
      <c r="S29" s="59">
        <v>0</v>
      </c>
      <c r="T29" s="59">
        <v>0</v>
      </c>
      <c r="U29" s="59">
        <v>0</v>
      </c>
      <c r="V29" s="59">
        <v>0</v>
      </c>
      <c r="W29" s="59">
        <v>0</v>
      </c>
    </row>
    <row r="30" s="1" customFormat="1" ht="23.25" customHeight="1">
      <c r="A30" s="60"/>
      <c r="B30" s="61"/>
      <c r="C30" s="62"/>
      <c r="D30" s="65"/>
      <c r="E30" s="64" t="s">
        <v>124</v>
      </c>
      <c r="F30" s="56">
        <f t="shared" si="8"/>
        <v>16194.87499</v>
      </c>
      <c r="G30" s="57">
        <f t="shared" si="8"/>
        <v>0</v>
      </c>
      <c r="H30" s="56">
        <f t="shared" si="8"/>
        <v>16194.87499</v>
      </c>
      <c r="I30" s="57">
        <f t="shared" si="8"/>
        <v>0</v>
      </c>
      <c r="J30" s="57">
        <f t="shared" si="8"/>
        <v>0</v>
      </c>
      <c r="K30" s="57">
        <f t="shared" si="8"/>
        <v>0</v>
      </c>
      <c r="L30" s="56">
        <f t="shared" si="8"/>
        <v>8097.4375</v>
      </c>
      <c r="M30" s="57">
        <f t="shared" si="8"/>
        <v>0</v>
      </c>
      <c r="N30" s="56">
        <f t="shared" si="8"/>
        <v>8097.4375</v>
      </c>
      <c r="O30" s="56">
        <f t="shared" si="8"/>
        <v>8097.4374900000003</v>
      </c>
      <c r="P30" s="57">
        <v>0</v>
      </c>
      <c r="Q30" s="56">
        <f t="shared" si="9"/>
        <v>8097.4374900000003</v>
      </c>
      <c r="R30" s="58">
        <v>0</v>
      </c>
      <c r="S30" s="59">
        <v>0</v>
      </c>
      <c r="T30" s="59">
        <v>0</v>
      </c>
      <c r="U30" s="59">
        <v>0</v>
      </c>
      <c r="V30" s="59">
        <v>0</v>
      </c>
      <c r="W30" s="59">
        <v>0</v>
      </c>
    </row>
    <row r="31" s="1" customFormat="1" ht="22.5" customHeight="1">
      <c r="A31" s="66"/>
      <c r="B31" s="67"/>
      <c r="C31" s="68"/>
      <c r="D31" s="69"/>
      <c r="E31" s="64" t="s">
        <v>125</v>
      </c>
      <c r="F31" s="56">
        <f t="shared" si="8"/>
        <v>0</v>
      </c>
      <c r="G31" s="57">
        <f t="shared" si="8"/>
        <v>0</v>
      </c>
      <c r="H31" s="56">
        <f t="shared" si="8"/>
        <v>0</v>
      </c>
      <c r="I31" s="57">
        <f t="shared" si="8"/>
        <v>0</v>
      </c>
      <c r="J31" s="57">
        <f t="shared" si="8"/>
        <v>0</v>
      </c>
      <c r="K31" s="57">
        <f t="shared" si="8"/>
        <v>0</v>
      </c>
      <c r="L31" s="56">
        <f t="shared" si="8"/>
        <v>0</v>
      </c>
      <c r="M31" s="57">
        <f t="shared" si="8"/>
        <v>0</v>
      </c>
      <c r="N31" s="56">
        <f t="shared" si="8"/>
        <v>0</v>
      </c>
      <c r="O31" s="57">
        <v>0</v>
      </c>
      <c r="P31" s="57">
        <v>0</v>
      </c>
      <c r="Q31" s="57">
        <v>0</v>
      </c>
      <c r="R31" s="58">
        <v>0</v>
      </c>
      <c r="S31" s="59">
        <v>0</v>
      </c>
      <c r="T31" s="59">
        <v>0</v>
      </c>
      <c r="U31" s="59">
        <v>0</v>
      </c>
      <c r="V31" s="59">
        <v>0</v>
      </c>
      <c r="W31" s="59">
        <v>0</v>
      </c>
    </row>
    <row r="32" s="1" customFormat="1" ht="23.25" customHeight="1">
      <c r="A32" s="7" t="s">
        <v>16</v>
      </c>
      <c r="B32" s="7" t="s">
        <v>32</v>
      </c>
      <c r="C32" s="7" t="s">
        <v>33</v>
      </c>
      <c r="D32" s="7" t="s">
        <v>120</v>
      </c>
      <c r="E32" s="55"/>
      <c r="F32" s="56">
        <f t="shared" ref="F32:F41" si="10">G32+H32</f>
        <v>39579.39531</v>
      </c>
      <c r="G32" s="57">
        <v>0</v>
      </c>
      <c r="H32" s="56">
        <f t="shared" ref="H32:H41" si="11">K32+N32+Q32+T32+W32</f>
        <v>39579.39531</v>
      </c>
      <c r="I32" s="57">
        <v>0</v>
      </c>
      <c r="J32" s="57">
        <v>0</v>
      </c>
      <c r="K32" s="57">
        <v>0</v>
      </c>
      <c r="L32" s="56">
        <f t="shared" ref="L32:L41" si="12">M32+N32</f>
        <v>19789.697660000002</v>
      </c>
      <c r="M32" s="57">
        <v>0</v>
      </c>
      <c r="N32" s="56">
        <v>19789.697660000002</v>
      </c>
      <c r="O32" s="56">
        <f t="shared" ref="O32:O41" si="13">P32+Q32</f>
        <v>19789.697649999998</v>
      </c>
      <c r="P32" s="57">
        <v>0</v>
      </c>
      <c r="Q32" s="56">
        <f>ROUND(SUM(Q33:Q36),5)</f>
        <v>19789.697649999998</v>
      </c>
      <c r="R32" s="58">
        <v>0</v>
      </c>
      <c r="S32" s="59">
        <v>0</v>
      </c>
      <c r="T32" s="59">
        <v>0</v>
      </c>
      <c r="U32" s="59">
        <v>0</v>
      </c>
      <c r="V32" s="59">
        <v>0</v>
      </c>
      <c r="W32" s="59">
        <v>0</v>
      </c>
      <c r="Y32" s="26"/>
    </row>
    <row r="33" s="1" customFormat="1" ht="22.5" customHeight="1">
      <c r="A33" s="70"/>
      <c r="B33" s="70"/>
      <c r="C33" s="70"/>
      <c r="D33" s="63" t="s">
        <v>121</v>
      </c>
      <c r="E33" s="64" t="s">
        <v>122</v>
      </c>
      <c r="F33" s="56">
        <f t="shared" si="10"/>
        <v>15831</v>
      </c>
      <c r="G33" s="57">
        <v>0</v>
      </c>
      <c r="H33" s="56">
        <f t="shared" si="11"/>
        <v>15831</v>
      </c>
      <c r="I33" s="57">
        <v>0</v>
      </c>
      <c r="J33" s="57">
        <v>0</v>
      </c>
      <c r="K33" s="57">
        <v>0</v>
      </c>
      <c r="L33" s="56">
        <f t="shared" si="12"/>
        <v>7915.5</v>
      </c>
      <c r="M33" s="57">
        <v>0</v>
      </c>
      <c r="N33" s="56">
        <v>7915.5</v>
      </c>
      <c r="O33" s="56">
        <f t="shared" si="13"/>
        <v>7915.5</v>
      </c>
      <c r="P33" s="57">
        <v>0</v>
      </c>
      <c r="Q33" s="56">
        <v>7915.5</v>
      </c>
      <c r="R33" s="58">
        <v>0</v>
      </c>
      <c r="S33" s="59">
        <v>0</v>
      </c>
      <c r="T33" s="59">
        <v>0</v>
      </c>
      <c r="U33" s="59">
        <v>0</v>
      </c>
      <c r="V33" s="59">
        <v>0</v>
      </c>
      <c r="W33" s="59">
        <v>0</v>
      </c>
      <c r="X33" s="19"/>
      <c r="Y33" s="26"/>
    </row>
    <row r="34" s="1" customFormat="1" ht="23.25" customHeight="1">
      <c r="A34" s="70"/>
      <c r="B34" s="70"/>
      <c r="C34" s="70"/>
      <c r="D34" s="65"/>
      <c r="E34" s="64" t="s">
        <v>123</v>
      </c>
      <c r="F34" s="56">
        <f t="shared" si="10"/>
        <v>11874.58</v>
      </c>
      <c r="G34" s="57">
        <v>0</v>
      </c>
      <c r="H34" s="56">
        <f t="shared" si="11"/>
        <v>11874.58</v>
      </c>
      <c r="I34" s="57">
        <v>0</v>
      </c>
      <c r="J34" s="57">
        <v>0</v>
      </c>
      <c r="K34" s="57">
        <v>0</v>
      </c>
      <c r="L34" s="56">
        <f t="shared" si="12"/>
        <v>5937.29</v>
      </c>
      <c r="M34" s="57">
        <v>0</v>
      </c>
      <c r="N34" s="56">
        <v>5937.29</v>
      </c>
      <c r="O34" s="56">
        <f t="shared" si="13"/>
        <v>5937.29</v>
      </c>
      <c r="P34" s="57">
        <v>0</v>
      </c>
      <c r="Q34" s="56">
        <v>5937.29</v>
      </c>
      <c r="R34" s="58">
        <v>0</v>
      </c>
      <c r="S34" s="59">
        <v>0</v>
      </c>
      <c r="T34" s="59">
        <v>0</v>
      </c>
      <c r="U34" s="59">
        <v>0</v>
      </c>
      <c r="V34" s="59">
        <v>0</v>
      </c>
      <c r="W34" s="59">
        <v>0</v>
      </c>
      <c r="X34" s="19"/>
      <c r="Y34" s="26"/>
    </row>
    <row r="35" s="1" customFormat="1" ht="22.5" customHeight="1">
      <c r="A35" s="70"/>
      <c r="B35" s="70"/>
      <c r="C35" s="70"/>
      <c r="D35" s="65"/>
      <c r="E35" s="64" t="s">
        <v>124</v>
      </c>
      <c r="F35" s="56">
        <f t="shared" si="10"/>
        <v>11873.81531</v>
      </c>
      <c r="G35" s="57">
        <v>0</v>
      </c>
      <c r="H35" s="56">
        <f t="shared" si="11"/>
        <v>11873.81531</v>
      </c>
      <c r="I35" s="57">
        <v>0</v>
      </c>
      <c r="J35" s="57">
        <v>0</v>
      </c>
      <c r="K35" s="57">
        <v>0</v>
      </c>
      <c r="L35" s="56">
        <f t="shared" si="12"/>
        <v>5936.9076599999999</v>
      </c>
      <c r="M35" s="57">
        <v>0</v>
      </c>
      <c r="N35" s="56">
        <v>5936.9076599999999</v>
      </c>
      <c r="O35" s="56">
        <f t="shared" si="13"/>
        <v>5936.9076500000001</v>
      </c>
      <c r="P35" s="57">
        <v>0</v>
      </c>
      <c r="Q35" s="56">
        <f>5936.90766-0.00001</f>
        <v>5936.9076500000001</v>
      </c>
      <c r="R35" s="58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19"/>
      <c r="Y35" s="26"/>
    </row>
    <row r="36" s="1" customFormat="1" ht="23.25" customHeight="1">
      <c r="A36" s="71"/>
      <c r="B36" s="71"/>
      <c r="C36" s="71"/>
      <c r="D36" s="69"/>
      <c r="E36" s="64" t="s">
        <v>125</v>
      </c>
      <c r="F36" s="56">
        <f t="shared" si="10"/>
        <v>0</v>
      </c>
      <c r="G36" s="57">
        <v>0</v>
      </c>
      <c r="H36" s="56">
        <f t="shared" si="11"/>
        <v>0</v>
      </c>
      <c r="I36" s="57">
        <v>0</v>
      </c>
      <c r="J36" s="57">
        <v>0</v>
      </c>
      <c r="K36" s="57">
        <v>0</v>
      </c>
      <c r="L36" s="56">
        <f t="shared" si="12"/>
        <v>0</v>
      </c>
      <c r="M36" s="57">
        <v>0</v>
      </c>
      <c r="N36" s="56">
        <f>ROUND(N35*X36,5)</f>
        <v>0</v>
      </c>
      <c r="O36" s="56">
        <f t="shared" si="13"/>
        <v>0</v>
      </c>
      <c r="P36" s="57">
        <v>0</v>
      </c>
      <c r="Q36" s="57">
        <v>0</v>
      </c>
      <c r="R36" s="58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</row>
    <row r="37" s="1" customFormat="1" ht="22.5" customHeight="1">
      <c r="A37" s="7" t="s">
        <v>17</v>
      </c>
      <c r="B37" s="7" t="s">
        <v>32</v>
      </c>
      <c r="C37" s="7" t="s">
        <v>40</v>
      </c>
      <c r="D37" s="7" t="s">
        <v>120</v>
      </c>
      <c r="E37" s="55"/>
      <c r="F37" s="56">
        <f t="shared" si="10"/>
        <v>14403.52368</v>
      </c>
      <c r="G37" s="57">
        <v>0</v>
      </c>
      <c r="H37" s="56">
        <f t="shared" si="11"/>
        <v>14403.52368</v>
      </c>
      <c r="I37" s="57">
        <v>0</v>
      </c>
      <c r="J37" s="57">
        <v>0</v>
      </c>
      <c r="K37" s="57">
        <v>0</v>
      </c>
      <c r="L37" s="56">
        <f t="shared" si="12"/>
        <v>7201.7618400000001</v>
      </c>
      <c r="M37" s="57">
        <v>0</v>
      </c>
      <c r="N37" s="56">
        <v>7201.7618400000001</v>
      </c>
      <c r="O37" s="56">
        <f t="shared" si="13"/>
        <v>7201.7618400000001</v>
      </c>
      <c r="P37" s="57">
        <v>0</v>
      </c>
      <c r="Q37" s="56">
        <f>ROUND(SUM(Q38:Q41),5)</f>
        <v>7201.7618400000001</v>
      </c>
      <c r="R37" s="58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Y37" s="26"/>
    </row>
    <row r="38" s="1" customFormat="1" ht="23.25" customHeight="1">
      <c r="A38" s="70"/>
      <c r="B38" s="70"/>
      <c r="C38" s="70"/>
      <c r="D38" s="63" t="s">
        <v>121</v>
      </c>
      <c r="E38" s="64" t="s">
        <v>122</v>
      </c>
      <c r="F38" s="56">
        <f t="shared" si="10"/>
        <v>5761</v>
      </c>
      <c r="G38" s="57">
        <v>0</v>
      </c>
      <c r="H38" s="56">
        <f t="shared" si="11"/>
        <v>5761</v>
      </c>
      <c r="I38" s="57">
        <v>0</v>
      </c>
      <c r="J38" s="57">
        <v>0</v>
      </c>
      <c r="K38" s="57">
        <v>0</v>
      </c>
      <c r="L38" s="56">
        <f t="shared" si="12"/>
        <v>2880.5</v>
      </c>
      <c r="M38" s="57">
        <v>0</v>
      </c>
      <c r="N38" s="56">
        <v>2880.5</v>
      </c>
      <c r="O38" s="56">
        <f t="shared" si="13"/>
        <v>2880.5</v>
      </c>
      <c r="P38" s="57">
        <v>0</v>
      </c>
      <c r="Q38" s="72">
        <v>2880.5</v>
      </c>
      <c r="R38" s="58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19"/>
      <c r="Y38" s="26"/>
    </row>
    <row r="39" s="1" customFormat="1" ht="22.5" customHeight="1">
      <c r="A39" s="70"/>
      <c r="B39" s="70"/>
      <c r="C39" s="70"/>
      <c r="D39" s="65"/>
      <c r="E39" s="64" t="s">
        <v>123</v>
      </c>
      <c r="F39" s="56">
        <f t="shared" si="10"/>
        <v>4321.4639999999999</v>
      </c>
      <c r="G39" s="57">
        <v>0</v>
      </c>
      <c r="H39" s="56">
        <f t="shared" si="11"/>
        <v>4321.4639999999999</v>
      </c>
      <c r="I39" s="57">
        <v>0</v>
      </c>
      <c r="J39" s="57">
        <v>0</v>
      </c>
      <c r="K39" s="57">
        <v>0</v>
      </c>
      <c r="L39" s="56">
        <f t="shared" si="12"/>
        <v>2160.732</v>
      </c>
      <c r="M39" s="57">
        <v>0</v>
      </c>
      <c r="N39" s="56">
        <v>2160.732</v>
      </c>
      <c r="O39" s="56">
        <f t="shared" si="13"/>
        <v>2160.732</v>
      </c>
      <c r="P39" s="57">
        <v>0</v>
      </c>
      <c r="Q39" s="72">
        <v>2160.732</v>
      </c>
      <c r="R39" s="58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19"/>
      <c r="Y39" s="26"/>
    </row>
    <row r="40" s="1" customFormat="1" ht="23.25" customHeight="1">
      <c r="A40" s="70"/>
      <c r="B40" s="70"/>
      <c r="C40" s="70"/>
      <c r="D40" s="65"/>
      <c r="E40" s="64" t="s">
        <v>124</v>
      </c>
      <c r="F40" s="56">
        <f t="shared" si="10"/>
        <v>4321.0596800000003</v>
      </c>
      <c r="G40" s="57">
        <v>0</v>
      </c>
      <c r="H40" s="56">
        <f t="shared" si="11"/>
        <v>4321.0596800000003</v>
      </c>
      <c r="I40" s="57">
        <v>0</v>
      </c>
      <c r="J40" s="57">
        <v>0</v>
      </c>
      <c r="K40" s="57">
        <v>0</v>
      </c>
      <c r="L40" s="56">
        <f t="shared" si="12"/>
        <v>2160.5298400000001</v>
      </c>
      <c r="M40" s="57">
        <v>0</v>
      </c>
      <c r="N40" s="56">
        <v>2160.5298400000001</v>
      </c>
      <c r="O40" s="56">
        <f t="shared" si="13"/>
        <v>2160.5298400000001</v>
      </c>
      <c r="P40" s="57">
        <v>0</v>
      </c>
      <c r="Q40" s="72">
        <v>2160.5298400000001</v>
      </c>
      <c r="R40" s="58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19"/>
      <c r="Y40" s="26"/>
    </row>
    <row r="41" s="1" customFormat="1" ht="22.5" customHeight="1">
      <c r="A41" s="71"/>
      <c r="B41" s="71"/>
      <c r="C41" s="71"/>
      <c r="D41" s="69"/>
      <c r="E41" s="64" t="s">
        <v>125</v>
      </c>
      <c r="F41" s="56">
        <f t="shared" si="10"/>
        <v>0</v>
      </c>
      <c r="G41" s="57">
        <v>0</v>
      </c>
      <c r="H41" s="56">
        <f t="shared" si="11"/>
        <v>0</v>
      </c>
      <c r="I41" s="57">
        <v>0</v>
      </c>
      <c r="J41" s="57">
        <v>0</v>
      </c>
      <c r="K41" s="57">
        <v>0</v>
      </c>
      <c r="L41" s="56">
        <f t="shared" si="12"/>
        <v>0</v>
      </c>
      <c r="M41" s="57">
        <v>0</v>
      </c>
      <c r="N41" s="56">
        <v>0</v>
      </c>
      <c r="O41" s="56">
        <f t="shared" si="13"/>
        <v>0</v>
      </c>
      <c r="P41" s="57">
        <v>0</v>
      </c>
      <c r="Q41" s="57">
        <v>0</v>
      </c>
      <c r="R41" s="58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Y41" s="26"/>
    </row>
    <row r="42" s="1" customFormat="1" ht="23.25" customHeight="1">
      <c r="A42" s="12" t="s">
        <v>41</v>
      </c>
      <c r="B42" s="53"/>
      <c r="C42" s="54"/>
      <c r="D42" s="7" t="s">
        <v>120</v>
      </c>
      <c r="E42" s="55"/>
      <c r="F42" s="56">
        <f t="shared" ref="F42:O46" si="14">F47+F52+F57+F62+F67</f>
        <v>24772.1361</v>
      </c>
      <c r="G42" s="56">
        <f t="shared" si="14"/>
        <v>0</v>
      </c>
      <c r="H42" s="56">
        <f t="shared" si="14"/>
        <v>24772.1361</v>
      </c>
      <c r="I42" s="57">
        <f t="shared" si="14"/>
        <v>0</v>
      </c>
      <c r="J42" s="57">
        <f t="shared" si="14"/>
        <v>0</v>
      </c>
      <c r="K42" s="57">
        <f t="shared" si="14"/>
        <v>0</v>
      </c>
      <c r="L42" s="56">
        <f t="shared" si="14"/>
        <v>14441.83756</v>
      </c>
      <c r="M42" s="57">
        <f t="shared" si="14"/>
        <v>0</v>
      </c>
      <c r="N42" s="56">
        <f t="shared" si="14"/>
        <v>14441.83756</v>
      </c>
      <c r="O42" s="56">
        <f t="shared" si="14"/>
        <v>10330.298539999998</v>
      </c>
      <c r="P42" s="57">
        <v>0</v>
      </c>
      <c r="Q42" s="56">
        <f t="shared" ref="Q42:Q46" si="15">Q47+Q52+Q57+Q62+Q67</f>
        <v>10330.298539999998</v>
      </c>
      <c r="R42" s="58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</row>
    <row r="43" s="1" customFormat="1" ht="22.5" customHeight="1">
      <c r="A43" s="60"/>
      <c r="B43" s="61"/>
      <c r="C43" s="62"/>
      <c r="D43" s="63" t="s">
        <v>121</v>
      </c>
      <c r="E43" s="64" t="s">
        <v>122</v>
      </c>
      <c r="F43" s="56">
        <f t="shared" si="14"/>
        <v>9907.2997699999996</v>
      </c>
      <c r="G43" s="56">
        <f t="shared" si="14"/>
        <v>0</v>
      </c>
      <c r="H43" s="56">
        <f t="shared" si="14"/>
        <v>9907.2997699999996</v>
      </c>
      <c r="I43" s="57">
        <f t="shared" si="14"/>
        <v>0</v>
      </c>
      <c r="J43" s="57">
        <f t="shared" si="14"/>
        <v>0</v>
      </c>
      <c r="K43" s="57">
        <f t="shared" si="14"/>
        <v>0</v>
      </c>
      <c r="L43" s="56">
        <f t="shared" si="14"/>
        <v>5775.7997699999996</v>
      </c>
      <c r="M43" s="57">
        <f t="shared" si="14"/>
        <v>0</v>
      </c>
      <c r="N43" s="56">
        <f t="shared" si="14"/>
        <v>5775.7997699999996</v>
      </c>
      <c r="O43" s="56">
        <f t="shared" si="14"/>
        <v>4131.5</v>
      </c>
      <c r="P43" s="57">
        <v>0</v>
      </c>
      <c r="Q43" s="56">
        <f t="shared" si="15"/>
        <v>4131.5</v>
      </c>
      <c r="R43" s="58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19"/>
    </row>
    <row r="44" s="1" customFormat="1" ht="23.25" customHeight="1">
      <c r="A44" s="60"/>
      <c r="B44" s="61"/>
      <c r="C44" s="62"/>
      <c r="D44" s="65"/>
      <c r="E44" s="64" t="s">
        <v>123</v>
      </c>
      <c r="F44" s="56">
        <f t="shared" si="14"/>
        <v>7433.1992200000004</v>
      </c>
      <c r="G44" s="56">
        <f t="shared" si="14"/>
        <v>0</v>
      </c>
      <c r="H44" s="56">
        <f t="shared" si="14"/>
        <v>7433.1992200000004</v>
      </c>
      <c r="I44" s="57">
        <f t="shared" si="14"/>
        <v>0</v>
      </c>
      <c r="J44" s="57">
        <f t="shared" si="14"/>
        <v>0</v>
      </c>
      <c r="K44" s="57">
        <f t="shared" si="14"/>
        <v>0</v>
      </c>
      <c r="L44" s="56">
        <f t="shared" si="14"/>
        <v>4333.4892199999995</v>
      </c>
      <c r="M44" s="57">
        <f t="shared" si="14"/>
        <v>0</v>
      </c>
      <c r="N44" s="56">
        <f t="shared" si="14"/>
        <v>4333.4892199999995</v>
      </c>
      <c r="O44" s="56">
        <f t="shared" si="14"/>
        <v>3099.71</v>
      </c>
      <c r="P44" s="57">
        <v>0</v>
      </c>
      <c r="Q44" s="56">
        <f t="shared" si="15"/>
        <v>3099.71</v>
      </c>
      <c r="R44" s="58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19"/>
    </row>
    <row r="45" s="1" customFormat="1" ht="22.5" customHeight="1">
      <c r="A45" s="60"/>
      <c r="B45" s="61"/>
      <c r="C45" s="62"/>
      <c r="D45" s="65"/>
      <c r="E45" s="64" t="s">
        <v>124</v>
      </c>
      <c r="F45" s="56">
        <f t="shared" si="14"/>
        <v>7431.6371100000006</v>
      </c>
      <c r="G45" s="56">
        <f t="shared" si="14"/>
        <v>0</v>
      </c>
      <c r="H45" s="56">
        <f t="shared" si="14"/>
        <v>7431.6371100000006</v>
      </c>
      <c r="I45" s="57">
        <f t="shared" si="14"/>
        <v>0</v>
      </c>
      <c r="J45" s="57">
        <f t="shared" si="14"/>
        <v>0</v>
      </c>
      <c r="K45" s="57">
        <f t="shared" si="14"/>
        <v>0</v>
      </c>
      <c r="L45" s="56">
        <f t="shared" si="14"/>
        <v>4332.5485700000008</v>
      </c>
      <c r="M45" s="57">
        <f t="shared" si="14"/>
        <v>0</v>
      </c>
      <c r="N45" s="56">
        <f t="shared" si="14"/>
        <v>4332.5485700000008</v>
      </c>
      <c r="O45" s="56">
        <f t="shared" si="14"/>
        <v>3099.0885400000002</v>
      </c>
      <c r="P45" s="57">
        <v>0</v>
      </c>
      <c r="Q45" s="56">
        <f t="shared" si="15"/>
        <v>3099.0885400000002</v>
      </c>
      <c r="R45" s="58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19"/>
    </row>
    <row r="46" s="1" customFormat="1" ht="23.25" customHeight="1">
      <c r="A46" s="66"/>
      <c r="B46" s="67"/>
      <c r="C46" s="68"/>
      <c r="D46" s="69"/>
      <c r="E46" s="64" t="s">
        <v>125</v>
      </c>
      <c r="F46" s="56">
        <f t="shared" si="14"/>
        <v>0</v>
      </c>
      <c r="G46" s="56">
        <f t="shared" si="14"/>
        <v>0</v>
      </c>
      <c r="H46" s="56">
        <f t="shared" si="14"/>
        <v>0</v>
      </c>
      <c r="I46" s="57">
        <f t="shared" si="14"/>
        <v>0</v>
      </c>
      <c r="J46" s="57">
        <f t="shared" si="14"/>
        <v>0</v>
      </c>
      <c r="K46" s="57">
        <f t="shared" si="14"/>
        <v>0</v>
      </c>
      <c r="L46" s="56">
        <f t="shared" si="14"/>
        <v>0</v>
      </c>
      <c r="M46" s="57">
        <f t="shared" si="14"/>
        <v>0</v>
      </c>
      <c r="N46" s="56">
        <f t="shared" si="14"/>
        <v>0</v>
      </c>
      <c r="O46" s="56">
        <f t="shared" si="14"/>
        <v>0</v>
      </c>
      <c r="P46" s="57">
        <v>0</v>
      </c>
      <c r="Q46" s="56">
        <f t="shared" si="15"/>
        <v>0</v>
      </c>
      <c r="R46" s="58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</row>
    <row r="47" s="1" customFormat="1" ht="22.5" customHeight="1">
      <c r="A47" s="7">
        <v>3</v>
      </c>
      <c r="B47" s="7" t="s">
        <v>42</v>
      </c>
      <c r="C47" s="7" t="s">
        <v>43</v>
      </c>
      <c r="D47" s="7" t="s">
        <v>120</v>
      </c>
      <c r="E47" s="55"/>
      <c r="F47" s="56">
        <f t="shared" ref="F47:H66" si="16">I47+L47+O47+R47+U47</f>
        <v>8788.0010399999992</v>
      </c>
      <c r="G47" s="56">
        <f t="shared" si="16"/>
        <v>0</v>
      </c>
      <c r="H47" s="56">
        <f t="shared" si="16"/>
        <v>8788.0010399999992</v>
      </c>
      <c r="I47" s="57">
        <v>0</v>
      </c>
      <c r="J47" s="57">
        <v>0</v>
      </c>
      <c r="K47" s="57">
        <v>0</v>
      </c>
      <c r="L47" s="56">
        <f t="shared" ref="L47:L71" si="17">M47+N47</f>
        <v>4394.0005199999996</v>
      </c>
      <c r="M47" s="57">
        <v>0</v>
      </c>
      <c r="N47" s="56">
        <v>4394.0005199999996</v>
      </c>
      <c r="O47" s="56">
        <f t="shared" ref="O47:O71" si="18">P47+Q47</f>
        <v>4394.0005199999996</v>
      </c>
      <c r="P47" s="57">
        <v>0</v>
      </c>
      <c r="Q47" s="56">
        <f>ROUND(SUM(Q48:Q51),5)</f>
        <v>4394.0005199999996</v>
      </c>
      <c r="R47" s="58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</row>
    <row r="48" s="1" customFormat="1" ht="23.25" customHeight="1">
      <c r="A48" s="70"/>
      <c r="B48" s="70"/>
      <c r="C48" s="70"/>
      <c r="D48" s="63" t="s">
        <v>121</v>
      </c>
      <c r="E48" s="64" t="s">
        <v>122</v>
      </c>
      <c r="F48" s="56">
        <f t="shared" si="16"/>
        <v>3515</v>
      </c>
      <c r="G48" s="56">
        <f t="shared" si="16"/>
        <v>0</v>
      </c>
      <c r="H48" s="56">
        <f t="shared" si="16"/>
        <v>3515</v>
      </c>
      <c r="I48" s="57">
        <v>0</v>
      </c>
      <c r="J48" s="57">
        <v>0</v>
      </c>
      <c r="K48" s="57">
        <v>0</v>
      </c>
      <c r="L48" s="56">
        <f t="shared" si="17"/>
        <v>1757.5</v>
      </c>
      <c r="M48" s="57">
        <v>0</v>
      </c>
      <c r="N48" s="56">
        <v>1757.5</v>
      </c>
      <c r="O48" s="56">
        <f t="shared" si="18"/>
        <v>1757.5</v>
      </c>
      <c r="P48" s="57">
        <v>0</v>
      </c>
      <c r="Q48" s="73">
        <v>1757.5</v>
      </c>
      <c r="R48" s="58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19"/>
    </row>
    <row r="49" s="1" customFormat="1" ht="22.5" customHeight="1">
      <c r="A49" s="70"/>
      <c r="B49" s="70"/>
      <c r="C49" s="70"/>
      <c r="D49" s="65"/>
      <c r="E49" s="64" t="s">
        <v>123</v>
      </c>
      <c r="F49" s="56">
        <f t="shared" si="16"/>
        <v>2636.5999999999999</v>
      </c>
      <c r="G49" s="56">
        <f t="shared" si="16"/>
        <v>0</v>
      </c>
      <c r="H49" s="56">
        <f t="shared" si="16"/>
        <v>2636.5999999999999</v>
      </c>
      <c r="I49" s="57">
        <v>0</v>
      </c>
      <c r="J49" s="57">
        <v>0</v>
      </c>
      <c r="K49" s="57">
        <v>0</v>
      </c>
      <c r="L49" s="56">
        <f t="shared" si="17"/>
        <v>1318.3</v>
      </c>
      <c r="M49" s="57">
        <v>0</v>
      </c>
      <c r="N49" s="56">
        <v>1318.3</v>
      </c>
      <c r="O49" s="56">
        <f t="shared" si="18"/>
        <v>1318.3</v>
      </c>
      <c r="P49" s="57">
        <v>0</v>
      </c>
      <c r="Q49" s="73">
        <v>1318.3</v>
      </c>
      <c r="R49" s="58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19"/>
    </row>
    <row r="50" s="1" customFormat="1" ht="23.25" customHeight="1">
      <c r="A50" s="70"/>
      <c r="B50" s="70"/>
      <c r="C50" s="70"/>
      <c r="D50" s="65"/>
      <c r="E50" s="64" t="s">
        <v>124</v>
      </c>
      <c r="F50" s="56">
        <f t="shared" si="16"/>
        <v>2636.4010400000002</v>
      </c>
      <c r="G50" s="56">
        <f t="shared" si="16"/>
        <v>0</v>
      </c>
      <c r="H50" s="56">
        <f t="shared" si="16"/>
        <v>2636.4010400000002</v>
      </c>
      <c r="I50" s="57">
        <v>0</v>
      </c>
      <c r="J50" s="57">
        <v>0</v>
      </c>
      <c r="K50" s="57">
        <v>0</v>
      </c>
      <c r="L50" s="56">
        <f t="shared" si="17"/>
        <v>1318.2005200000001</v>
      </c>
      <c r="M50" s="57">
        <v>0</v>
      </c>
      <c r="N50" s="56">
        <v>1318.2005200000001</v>
      </c>
      <c r="O50" s="56">
        <f t="shared" si="18"/>
        <v>1318.2005200000001</v>
      </c>
      <c r="P50" s="57">
        <v>0</v>
      </c>
      <c r="Q50" s="73">
        <v>1318.2005200000001</v>
      </c>
      <c r="R50" s="58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19"/>
    </row>
    <row r="51" s="1" customFormat="1" ht="22.5" customHeight="1">
      <c r="A51" s="71"/>
      <c r="B51" s="71"/>
      <c r="C51" s="71"/>
      <c r="D51" s="69"/>
      <c r="E51" s="64" t="s">
        <v>125</v>
      </c>
      <c r="F51" s="56">
        <f t="shared" si="16"/>
        <v>0</v>
      </c>
      <c r="G51" s="56">
        <f t="shared" si="16"/>
        <v>0</v>
      </c>
      <c r="H51" s="56">
        <f t="shared" si="16"/>
        <v>0</v>
      </c>
      <c r="I51" s="57">
        <v>0</v>
      </c>
      <c r="J51" s="57">
        <v>0</v>
      </c>
      <c r="K51" s="57">
        <v>0</v>
      </c>
      <c r="L51" s="56">
        <f t="shared" si="17"/>
        <v>0</v>
      </c>
      <c r="M51" s="57">
        <v>0</v>
      </c>
      <c r="N51" s="56">
        <v>0</v>
      </c>
      <c r="O51" s="56">
        <f t="shared" si="18"/>
        <v>0</v>
      </c>
      <c r="P51" s="57">
        <v>0</v>
      </c>
      <c r="Q51" s="73">
        <v>0</v>
      </c>
      <c r="R51" s="58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</row>
    <row r="52" s="1" customFormat="1" ht="23.25" customHeight="1">
      <c r="A52" s="7">
        <v>4</v>
      </c>
      <c r="B52" s="7" t="s">
        <v>42</v>
      </c>
      <c r="C52" s="7" t="s">
        <v>46</v>
      </c>
      <c r="D52" s="7" t="s">
        <v>120</v>
      </c>
      <c r="E52" s="55"/>
      <c r="F52" s="56">
        <f t="shared" si="16"/>
        <v>5692.8970799999997</v>
      </c>
      <c r="G52" s="56">
        <f t="shared" ref="G52:G66" si="19">J52+M52+P52+S52+V52</f>
        <v>0</v>
      </c>
      <c r="H52" s="56">
        <f t="shared" ref="H52:H71" si="20">K52+N52+Q52+T52+W52</f>
        <v>5692.8970799999997</v>
      </c>
      <c r="I52" s="57">
        <v>0</v>
      </c>
      <c r="J52" s="57">
        <v>0</v>
      </c>
      <c r="K52" s="57">
        <v>0</v>
      </c>
      <c r="L52" s="56">
        <f t="shared" si="17"/>
        <v>2846.4485399999999</v>
      </c>
      <c r="M52" s="57">
        <v>0</v>
      </c>
      <c r="N52" s="56">
        <v>2846.4485399999999</v>
      </c>
      <c r="O52" s="56">
        <f t="shared" si="18"/>
        <v>2846.4485399999999</v>
      </c>
      <c r="P52" s="57">
        <v>0</v>
      </c>
      <c r="Q52" s="56">
        <f>ROUND(SUM(Q53:Q56),5)</f>
        <v>2846.4485399999999</v>
      </c>
      <c r="R52" s="58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</row>
    <row r="53" s="1" customFormat="1" ht="22.5" customHeight="1">
      <c r="A53" s="70"/>
      <c r="B53" s="70"/>
      <c r="C53" s="70"/>
      <c r="D53" s="63" t="s">
        <v>121</v>
      </c>
      <c r="E53" s="64" t="s">
        <v>122</v>
      </c>
      <c r="F53" s="56">
        <f t="shared" si="16"/>
        <v>2277</v>
      </c>
      <c r="G53" s="56">
        <f t="shared" si="19"/>
        <v>0</v>
      </c>
      <c r="H53" s="56">
        <f t="shared" si="20"/>
        <v>2277</v>
      </c>
      <c r="I53" s="57">
        <v>0</v>
      </c>
      <c r="J53" s="57">
        <v>0</v>
      </c>
      <c r="K53" s="57">
        <v>0</v>
      </c>
      <c r="L53" s="56">
        <f t="shared" si="17"/>
        <v>1138.5</v>
      </c>
      <c r="M53" s="57">
        <v>0</v>
      </c>
      <c r="N53" s="56">
        <v>1138.5</v>
      </c>
      <c r="O53" s="56">
        <f t="shared" si="18"/>
        <v>1138.5</v>
      </c>
      <c r="P53" s="57">
        <v>0</v>
      </c>
      <c r="Q53" s="73">
        <v>1138.5</v>
      </c>
      <c r="R53" s="58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19"/>
    </row>
    <row r="54" s="1" customFormat="1" ht="23.25" customHeight="1">
      <c r="A54" s="70"/>
      <c r="B54" s="70"/>
      <c r="C54" s="70"/>
      <c r="D54" s="65"/>
      <c r="E54" s="64" t="s">
        <v>123</v>
      </c>
      <c r="F54" s="56">
        <f t="shared" si="16"/>
        <v>1708.03</v>
      </c>
      <c r="G54" s="56">
        <f t="shared" si="19"/>
        <v>0</v>
      </c>
      <c r="H54" s="56">
        <f t="shared" si="20"/>
        <v>1708.03</v>
      </c>
      <c r="I54" s="57">
        <v>0</v>
      </c>
      <c r="J54" s="57">
        <v>0</v>
      </c>
      <c r="K54" s="57">
        <v>0</v>
      </c>
      <c r="L54" s="56">
        <f t="shared" si="17"/>
        <v>854.01499999999999</v>
      </c>
      <c r="M54" s="57">
        <v>0</v>
      </c>
      <c r="N54" s="56">
        <v>854.01499999999999</v>
      </c>
      <c r="O54" s="56">
        <f t="shared" si="18"/>
        <v>854.01499999999999</v>
      </c>
      <c r="P54" s="57">
        <v>0</v>
      </c>
      <c r="Q54" s="73">
        <v>854.01499999999999</v>
      </c>
      <c r="R54" s="58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19"/>
    </row>
    <row r="55" s="1" customFormat="1" ht="22.5" customHeight="1">
      <c r="A55" s="70"/>
      <c r="B55" s="70"/>
      <c r="C55" s="70"/>
      <c r="D55" s="65"/>
      <c r="E55" s="64" t="s">
        <v>124</v>
      </c>
      <c r="F55" s="56">
        <f t="shared" si="16"/>
        <v>1707.86708</v>
      </c>
      <c r="G55" s="56">
        <f t="shared" si="19"/>
        <v>0</v>
      </c>
      <c r="H55" s="56">
        <f t="shared" si="20"/>
        <v>1707.86708</v>
      </c>
      <c r="I55" s="57">
        <v>0</v>
      </c>
      <c r="J55" s="57">
        <v>0</v>
      </c>
      <c r="K55" s="57">
        <v>0</v>
      </c>
      <c r="L55" s="56">
        <f t="shared" si="17"/>
        <v>853.93353999999999</v>
      </c>
      <c r="M55" s="57">
        <v>0</v>
      </c>
      <c r="N55" s="56">
        <v>853.93353999999999</v>
      </c>
      <c r="O55" s="56">
        <f t="shared" si="18"/>
        <v>853.93353999999999</v>
      </c>
      <c r="P55" s="57">
        <v>0</v>
      </c>
      <c r="Q55" s="73">
        <v>853.93353999999999</v>
      </c>
      <c r="R55" s="58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19"/>
    </row>
    <row r="56" s="1" customFormat="1" ht="23.25" customHeight="1">
      <c r="A56" s="71"/>
      <c r="B56" s="71"/>
      <c r="C56" s="71"/>
      <c r="D56" s="69"/>
      <c r="E56" s="64" t="s">
        <v>125</v>
      </c>
      <c r="F56" s="56">
        <f t="shared" si="16"/>
        <v>0</v>
      </c>
      <c r="G56" s="56">
        <f t="shared" si="19"/>
        <v>0</v>
      </c>
      <c r="H56" s="56">
        <f t="shared" si="20"/>
        <v>0</v>
      </c>
      <c r="I56" s="57">
        <v>0</v>
      </c>
      <c r="J56" s="57">
        <v>0</v>
      </c>
      <c r="K56" s="57">
        <v>0</v>
      </c>
      <c r="L56" s="56">
        <f t="shared" si="17"/>
        <v>0</v>
      </c>
      <c r="M56" s="57">
        <v>0</v>
      </c>
      <c r="N56" s="56">
        <v>0</v>
      </c>
      <c r="O56" s="56">
        <f t="shared" si="18"/>
        <v>0</v>
      </c>
      <c r="P56" s="57">
        <v>0</v>
      </c>
      <c r="Q56" s="73">
        <v>0</v>
      </c>
      <c r="R56" s="58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</row>
    <row r="57" s="1" customFormat="1" ht="22.5" customHeight="1">
      <c r="A57" s="7">
        <v>5</v>
      </c>
      <c r="B57" s="7" t="s">
        <v>42</v>
      </c>
      <c r="C57" s="7" t="s">
        <v>47</v>
      </c>
      <c r="D57" s="7" t="s">
        <v>120</v>
      </c>
      <c r="E57" s="55"/>
      <c r="F57" s="56">
        <f t="shared" si="16"/>
        <v>2000.4788699999999</v>
      </c>
      <c r="G57" s="56">
        <f t="shared" si="19"/>
        <v>0</v>
      </c>
      <c r="H57" s="56">
        <f t="shared" si="20"/>
        <v>2000.4788699999999</v>
      </c>
      <c r="I57" s="57">
        <v>0</v>
      </c>
      <c r="J57" s="57">
        <v>0</v>
      </c>
      <c r="K57" s="57">
        <v>0</v>
      </c>
      <c r="L57" s="56">
        <f t="shared" si="17"/>
        <v>1000.2394399999999</v>
      </c>
      <c r="M57" s="57">
        <v>0</v>
      </c>
      <c r="N57" s="56">
        <v>1000.2394399999999</v>
      </c>
      <c r="O57" s="56">
        <f t="shared" si="18"/>
        <v>1000.23943</v>
      </c>
      <c r="P57" s="57">
        <v>0</v>
      </c>
      <c r="Q57" s="56">
        <f>ROUND(SUM(Q58:Q61),5)</f>
        <v>1000.23943</v>
      </c>
      <c r="R57" s="58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Y57" s="26"/>
    </row>
    <row r="58" s="1" customFormat="1" ht="23.25" customHeight="1">
      <c r="A58" s="70"/>
      <c r="B58" s="70"/>
      <c r="C58" s="70"/>
      <c r="D58" s="63" t="s">
        <v>121</v>
      </c>
      <c r="E58" s="64" t="s">
        <v>122</v>
      </c>
      <c r="F58" s="56">
        <f t="shared" si="16"/>
        <v>800</v>
      </c>
      <c r="G58" s="56">
        <f t="shared" si="19"/>
        <v>0</v>
      </c>
      <c r="H58" s="56">
        <f t="shared" si="20"/>
        <v>800</v>
      </c>
      <c r="I58" s="57">
        <v>0</v>
      </c>
      <c r="J58" s="57">
        <v>0</v>
      </c>
      <c r="K58" s="57">
        <v>0</v>
      </c>
      <c r="L58" s="56">
        <f t="shared" si="17"/>
        <v>400</v>
      </c>
      <c r="M58" s="57">
        <v>0</v>
      </c>
      <c r="N58" s="56">
        <v>400</v>
      </c>
      <c r="O58" s="56">
        <f t="shared" si="18"/>
        <v>400</v>
      </c>
      <c r="P58" s="57">
        <v>0</v>
      </c>
      <c r="Q58" s="73">
        <v>400</v>
      </c>
      <c r="R58" s="58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19"/>
      <c r="Y58" s="26"/>
    </row>
    <row r="59" s="1" customFormat="1" ht="22.5" customHeight="1">
      <c r="A59" s="70"/>
      <c r="B59" s="70"/>
      <c r="C59" s="70"/>
      <c r="D59" s="65"/>
      <c r="E59" s="64" t="s">
        <v>123</v>
      </c>
      <c r="F59" s="56">
        <f t="shared" si="16"/>
        <v>600.33600000000001</v>
      </c>
      <c r="G59" s="56">
        <f t="shared" si="19"/>
        <v>0</v>
      </c>
      <c r="H59" s="56">
        <f t="shared" si="20"/>
        <v>600.33600000000001</v>
      </c>
      <c r="I59" s="57">
        <v>0</v>
      </c>
      <c r="J59" s="57">
        <v>0</v>
      </c>
      <c r="K59" s="57">
        <v>0</v>
      </c>
      <c r="L59" s="56">
        <f t="shared" si="17"/>
        <v>300.16800000000001</v>
      </c>
      <c r="M59" s="57">
        <v>0</v>
      </c>
      <c r="N59" s="56">
        <v>300.16800000000001</v>
      </c>
      <c r="O59" s="56">
        <f t="shared" si="18"/>
        <v>300.16800000000001</v>
      </c>
      <c r="P59" s="57">
        <v>0</v>
      </c>
      <c r="Q59" s="73">
        <v>300.16800000000001</v>
      </c>
      <c r="R59" s="58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19"/>
      <c r="Y59" s="26"/>
    </row>
    <row r="60" s="1" customFormat="1" ht="23.25" customHeight="1">
      <c r="A60" s="70"/>
      <c r="B60" s="70"/>
      <c r="C60" s="70"/>
      <c r="D60" s="65"/>
      <c r="E60" s="64" t="s">
        <v>124</v>
      </c>
      <c r="F60" s="56">
        <f t="shared" si="16"/>
        <v>600.14287000000002</v>
      </c>
      <c r="G60" s="56">
        <f t="shared" si="19"/>
        <v>0</v>
      </c>
      <c r="H60" s="56">
        <f t="shared" si="20"/>
        <v>600.14287000000002</v>
      </c>
      <c r="I60" s="57">
        <v>0</v>
      </c>
      <c r="J60" s="57">
        <v>0</v>
      </c>
      <c r="K60" s="57">
        <v>0</v>
      </c>
      <c r="L60" s="56">
        <f t="shared" si="17"/>
        <v>300.07144</v>
      </c>
      <c r="M60" s="57">
        <v>0</v>
      </c>
      <c r="N60" s="56">
        <v>300.07144</v>
      </c>
      <c r="O60" s="56">
        <f t="shared" si="18"/>
        <v>300.07143000000002</v>
      </c>
      <c r="P60" s="57">
        <v>0</v>
      </c>
      <c r="Q60" s="73">
        <f>300.07144-0.00001</f>
        <v>300.07143000000002</v>
      </c>
      <c r="R60" s="58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19"/>
      <c r="Y60" s="26"/>
    </row>
    <row r="61" s="1" customFormat="1" ht="22.5" customHeight="1">
      <c r="A61" s="71"/>
      <c r="B61" s="71"/>
      <c r="C61" s="71"/>
      <c r="D61" s="69"/>
      <c r="E61" s="64" t="s">
        <v>125</v>
      </c>
      <c r="F61" s="56">
        <f t="shared" si="16"/>
        <v>0</v>
      </c>
      <c r="G61" s="56">
        <f t="shared" si="19"/>
        <v>0</v>
      </c>
      <c r="H61" s="56">
        <f t="shared" si="20"/>
        <v>0</v>
      </c>
      <c r="I61" s="57">
        <v>0</v>
      </c>
      <c r="J61" s="57">
        <v>0</v>
      </c>
      <c r="K61" s="57">
        <v>0</v>
      </c>
      <c r="L61" s="56">
        <f t="shared" si="17"/>
        <v>0</v>
      </c>
      <c r="M61" s="57">
        <v>0</v>
      </c>
      <c r="N61" s="56">
        <v>0</v>
      </c>
      <c r="O61" s="56">
        <f t="shared" si="18"/>
        <v>0</v>
      </c>
      <c r="P61" s="57">
        <v>0</v>
      </c>
      <c r="Q61" s="73">
        <v>0</v>
      </c>
      <c r="R61" s="58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</row>
    <row r="62" s="1" customFormat="1" ht="23.25" customHeight="1">
      <c r="A62" s="7">
        <v>6</v>
      </c>
      <c r="B62" s="7" t="s">
        <v>42</v>
      </c>
      <c r="C62" s="7" t="s">
        <v>48</v>
      </c>
      <c r="D62" s="7" t="s">
        <v>120</v>
      </c>
      <c r="E62" s="55"/>
      <c r="F62" s="56">
        <f t="shared" si="16"/>
        <v>4179.2201100000002</v>
      </c>
      <c r="G62" s="56">
        <f t="shared" si="19"/>
        <v>0</v>
      </c>
      <c r="H62" s="56">
        <f t="shared" si="20"/>
        <v>4179.2201100000002</v>
      </c>
      <c r="I62" s="57">
        <v>0</v>
      </c>
      <c r="J62" s="57">
        <v>0</v>
      </c>
      <c r="K62" s="57">
        <v>0</v>
      </c>
      <c r="L62" s="56">
        <f t="shared" si="17"/>
        <v>2089.61006</v>
      </c>
      <c r="M62" s="57">
        <v>0</v>
      </c>
      <c r="N62" s="56">
        <v>2089.61006</v>
      </c>
      <c r="O62" s="56">
        <f t="shared" si="18"/>
        <v>2089.6100499999998</v>
      </c>
      <c r="P62" s="57">
        <v>0</v>
      </c>
      <c r="Q62" s="56">
        <f>ROUND(SUM(Q63:Q66),5)</f>
        <v>2089.6100499999998</v>
      </c>
      <c r="R62" s="58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Y62" s="26"/>
    </row>
    <row r="63" s="1" customFormat="1" ht="22.5" customHeight="1">
      <c r="A63" s="70"/>
      <c r="B63" s="70"/>
      <c r="C63" s="70"/>
      <c r="D63" s="63" t="s">
        <v>121</v>
      </c>
      <c r="E63" s="64" t="s">
        <v>122</v>
      </c>
      <c r="F63" s="56">
        <f t="shared" si="16"/>
        <v>1671</v>
      </c>
      <c r="G63" s="56">
        <f t="shared" si="19"/>
        <v>0</v>
      </c>
      <c r="H63" s="56">
        <f t="shared" si="20"/>
        <v>1671</v>
      </c>
      <c r="I63" s="57">
        <v>0</v>
      </c>
      <c r="J63" s="57">
        <v>0</v>
      </c>
      <c r="K63" s="57">
        <v>0</v>
      </c>
      <c r="L63" s="56">
        <f t="shared" si="17"/>
        <v>835.5</v>
      </c>
      <c r="M63" s="57">
        <v>0</v>
      </c>
      <c r="N63" s="56">
        <v>835.5</v>
      </c>
      <c r="O63" s="56">
        <f t="shared" si="18"/>
        <v>835.5</v>
      </c>
      <c r="P63" s="57">
        <v>0</v>
      </c>
      <c r="Q63" s="73">
        <v>835.5</v>
      </c>
      <c r="R63" s="58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19"/>
      <c r="Y63" s="26"/>
    </row>
    <row r="64" s="1" customFormat="1" ht="23.25" customHeight="1">
      <c r="A64" s="70"/>
      <c r="B64" s="70"/>
      <c r="C64" s="70"/>
      <c r="D64" s="65"/>
      <c r="E64" s="64" t="s">
        <v>123</v>
      </c>
      <c r="F64" s="56">
        <f t="shared" si="16"/>
        <v>1254.454</v>
      </c>
      <c r="G64" s="56">
        <f t="shared" si="19"/>
        <v>0</v>
      </c>
      <c r="H64" s="56">
        <f t="shared" si="20"/>
        <v>1254.454</v>
      </c>
      <c r="I64" s="57">
        <v>0</v>
      </c>
      <c r="J64" s="57">
        <v>0</v>
      </c>
      <c r="K64" s="57">
        <v>0</v>
      </c>
      <c r="L64" s="56">
        <f t="shared" si="17"/>
        <v>627.22699999999998</v>
      </c>
      <c r="M64" s="57">
        <v>0</v>
      </c>
      <c r="N64" s="56">
        <v>627.22699999999998</v>
      </c>
      <c r="O64" s="56">
        <f t="shared" si="18"/>
        <v>627.22699999999998</v>
      </c>
      <c r="P64" s="57">
        <v>0</v>
      </c>
      <c r="Q64" s="73">
        <v>627.22699999999998</v>
      </c>
      <c r="R64" s="58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19"/>
      <c r="Y64" s="26"/>
    </row>
    <row r="65" s="1" customFormat="1" ht="22.5" customHeight="1">
      <c r="A65" s="70"/>
      <c r="B65" s="70"/>
      <c r="C65" s="70"/>
      <c r="D65" s="65"/>
      <c r="E65" s="64" t="s">
        <v>124</v>
      </c>
      <c r="F65" s="56">
        <f t="shared" si="16"/>
        <v>1253.76611</v>
      </c>
      <c r="G65" s="56">
        <f t="shared" si="19"/>
        <v>0</v>
      </c>
      <c r="H65" s="56">
        <f t="shared" si="20"/>
        <v>1253.76611</v>
      </c>
      <c r="I65" s="57">
        <v>0</v>
      </c>
      <c r="J65" s="57">
        <v>0</v>
      </c>
      <c r="K65" s="57">
        <v>0</v>
      </c>
      <c r="L65" s="56">
        <f t="shared" si="17"/>
        <v>626.88306</v>
      </c>
      <c r="M65" s="57">
        <v>0</v>
      </c>
      <c r="N65" s="56">
        <v>626.88306</v>
      </c>
      <c r="O65" s="56">
        <f t="shared" si="18"/>
        <v>626.88305000000003</v>
      </c>
      <c r="P65" s="57">
        <v>0</v>
      </c>
      <c r="Q65" s="73">
        <f>626.88306-0.00001</f>
        <v>626.88305000000003</v>
      </c>
      <c r="R65" s="58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19"/>
      <c r="Y65" s="26"/>
    </row>
    <row r="66" s="1" customFormat="1" ht="23.25" customHeight="1">
      <c r="A66" s="71"/>
      <c r="B66" s="71"/>
      <c r="C66" s="71"/>
      <c r="D66" s="69"/>
      <c r="E66" s="64" t="s">
        <v>125</v>
      </c>
      <c r="F66" s="56">
        <f t="shared" si="16"/>
        <v>0</v>
      </c>
      <c r="G66" s="56">
        <f t="shared" si="19"/>
        <v>0</v>
      </c>
      <c r="H66" s="56">
        <f t="shared" si="20"/>
        <v>0</v>
      </c>
      <c r="I66" s="57">
        <v>0</v>
      </c>
      <c r="J66" s="57">
        <v>0</v>
      </c>
      <c r="K66" s="57">
        <v>0</v>
      </c>
      <c r="L66" s="56">
        <f t="shared" si="17"/>
        <v>0</v>
      </c>
      <c r="M66" s="57">
        <v>0</v>
      </c>
      <c r="N66" s="56">
        <v>0</v>
      </c>
      <c r="O66" s="56">
        <f t="shared" si="18"/>
        <v>0</v>
      </c>
      <c r="P66" s="57">
        <v>0</v>
      </c>
      <c r="Q66" s="73">
        <v>0</v>
      </c>
      <c r="R66" s="58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Y66" s="26"/>
    </row>
    <row r="67" s="1" customFormat="1" ht="22.5" customHeight="1">
      <c r="A67" s="7">
        <v>7</v>
      </c>
      <c r="B67" s="7" t="s">
        <v>42</v>
      </c>
      <c r="C67" s="7" t="s">
        <v>49</v>
      </c>
      <c r="D67" s="7" t="s">
        <v>120</v>
      </c>
      <c r="E67" s="55"/>
      <c r="F67" s="56">
        <f t="shared" ref="F67:F71" si="21">I67+L67+O67+U67</f>
        <v>4111.5389999999998</v>
      </c>
      <c r="G67" s="56">
        <f t="shared" ref="G67:G71" si="22">J67+M67+P67+V67</f>
        <v>0</v>
      </c>
      <c r="H67" s="56">
        <f t="shared" si="20"/>
        <v>4111.5389999999998</v>
      </c>
      <c r="I67" s="57">
        <v>0</v>
      </c>
      <c r="J67" s="57">
        <v>0</v>
      </c>
      <c r="K67" s="57">
        <v>0</v>
      </c>
      <c r="L67" s="56">
        <f t="shared" si="17"/>
        <v>4111.5389999999998</v>
      </c>
      <c r="M67" s="57">
        <v>0</v>
      </c>
      <c r="N67" s="56">
        <v>4111.5389999999998</v>
      </c>
      <c r="O67" s="56">
        <f t="shared" si="18"/>
        <v>0</v>
      </c>
      <c r="P67" s="57">
        <v>0</v>
      </c>
      <c r="Q67" s="56">
        <v>0</v>
      </c>
      <c r="R67" s="58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</row>
    <row r="68" s="1" customFormat="1" ht="23.25" customHeight="1">
      <c r="A68" s="70"/>
      <c r="B68" s="70"/>
      <c r="C68" s="70"/>
      <c r="D68" s="63" t="s">
        <v>121</v>
      </c>
      <c r="E68" s="64" t="s">
        <v>122</v>
      </c>
      <c r="F68" s="56">
        <f t="shared" si="21"/>
        <v>1644.2997700000001</v>
      </c>
      <c r="G68" s="56">
        <f t="shared" si="22"/>
        <v>0</v>
      </c>
      <c r="H68" s="56">
        <f t="shared" si="20"/>
        <v>1644.2997700000001</v>
      </c>
      <c r="I68" s="57">
        <v>0</v>
      </c>
      <c r="J68" s="57">
        <v>0</v>
      </c>
      <c r="K68" s="57">
        <v>0</v>
      </c>
      <c r="L68" s="56">
        <f t="shared" si="17"/>
        <v>1644.2997700000001</v>
      </c>
      <c r="M68" s="57">
        <v>0</v>
      </c>
      <c r="N68" s="56">
        <v>1644.2997700000001</v>
      </c>
      <c r="O68" s="56">
        <f t="shared" si="18"/>
        <v>0</v>
      </c>
      <c r="P68" s="57">
        <v>0</v>
      </c>
      <c r="Q68" s="56">
        <v>0</v>
      </c>
      <c r="R68" s="58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19"/>
    </row>
    <row r="69" s="1" customFormat="1" ht="22.5" customHeight="1">
      <c r="A69" s="70"/>
      <c r="B69" s="70"/>
      <c r="C69" s="70"/>
      <c r="D69" s="65"/>
      <c r="E69" s="64" t="s">
        <v>123</v>
      </c>
      <c r="F69" s="56">
        <f t="shared" si="21"/>
        <v>1233.7792199999999</v>
      </c>
      <c r="G69" s="56">
        <f t="shared" si="22"/>
        <v>0</v>
      </c>
      <c r="H69" s="56">
        <f t="shared" si="20"/>
        <v>1233.7792199999999</v>
      </c>
      <c r="I69" s="57">
        <v>0</v>
      </c>
      <c r="J69" s="57">
        <v>0</v>
      </c>
      <c r="K69" s="57">
        <v>0</v>
      </c>
      <c r="L69" s="56">
        <f t="shared" si="17"/>
        <v>1233.7792199999999</v>
      </c>
      <c r="M69" s="57">
        <v>0</v>
      </c>
      <c r="N69" s="56">
        <v>1233.7792199999999</v>
      </c>
      <c r="O69" s="56">
        <f t="shared" si="18"/>
        <v>0</v>
      </c>
      <c r="P69" s="57">
        <v>0</v>
      </c>
      <c r="Q69" s="56">
        <v>0</v>
      </c>
      <c r="R69" s="58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19"/>
    </row>
    <row r="70" s="1" customFormat="1" ht="23.25" customHeight="1">
      <c r="A70" s="70"/>
      <c r="B70" s="70"/>
      <c r="C70" s="70"/>
      <c r="D70" s="65"/>
      <c r="E70" s="64" t="s">
        <v>124</v>
      </c>
      <c r="F70" s="56">
        <f t="shared" si="21"/>
        <v>1233.46001</v>
      </c>
      <c r="G70" s="56">
        <f t="shared" si="22"/>
        <v>0</v>
      </c>
      <c r="H70" s="56">
        <f t="shared" si="20"/>
        <v>1233.46001</v>
      </c>
      <c r="I70" s="57">
        <v>0</v>
      </c>
      <c r="J70" s="57">
        <v>0</v>
      </c>
      <c r="K70" s="57">
        <v>0</v>
      </c>
      <c r="L70" s="56">
        <f t="shared" si="17"/>
        <v>1233.46001</v>
      </c>
      <c r="M70" s="57">
        <v>0</v>
      </c>
      <c r="N70" s="56">
        <v>1233.46001</v>
      </c>
      <c r="O70" s="56">
        <f t="shared" si="18"/>
        <v>0</v>
      </c>
      <c r="P70" s="57">
        <v>0</v>
      </c>
      <c r="Q70" s="56">
        <v>0</v>
      </c>
      <c r="R70" s="58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19"/>
    </row>
    <row r="71" s="1" customFormat="1" ht="22.5" customHeight="1">
      <c r="A71" s="71"/>
      <c r="B71" s="71"/>
      <c r="C71" s="71"/>
      <c r="D71" s="69"/>
      <c r="E71" s="64" t="s">
        <v>125</v>
      </c>
      <c r="F71" s="56">
        <f t="shared" si="21"/>
        <v>0</v>
      </c>
      <c r="G71" s="56">
        <f t="shared" si="22"/>
        <v>0</v>
      </c>
      <c r="H71" s="56">
        <f t="shared" si="20"/>
        <v>0</v>
      </c>
      <c r="I71" s="57">
        <v>0</v>
      </c>
      <c r="J71" s="57">
        <v>0</v>
      </c>
      <c r="K71" s="57">
        <v>0</v>
      </c>
      <c r="L71" s="56">
        <f t="shared" si="17"/>
        <v>0</v>
      </c>
      <c r="M71" s="57">
        <v>0</v>
      </c>
      <c r="N71" s="56">
        <v>0</v>
      </c>
      <c r="O71" s="56">
        <f t="shared" si="18"/>
        <v>0</v>
      </c>
      <c r="P71" s="57">
        <v>0</v>
      </c>
      <c r="Q71" s="56">
        <v>0</v>
      </c>
      <c r="R71" s="58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</row>
    <row r="72" s="1" customFormat="1" ht="23.25" customHeight="1">
      <c r="A72" s="12" t="s">
        <v>126</v>
      </c>
      <c r="B72" s="53"/>
      <c r="C72" s="54"/>
      <c r="D72" s="7" t="s">
        <v>120</v>
      </c>
      <c r="E72" s="55"/>
      <c r="F72" s="56">
        <f t="shared" ref="F72:Q76" si="23">F77</f>
        <v>1231.9468199999999</v>
      </c>
      <c r="G72" s="57">
        <f t="shared" si="23"/>
        <v>0</v>
      </c>
      <c r="H72" s="56">
        <f t="shared" si="23"/>
        <v>1231.9468199999999</v>
      </c>
      <c r="I72" s="57">
        <f t="shared" si="23"/>
        <v>0</v>
      </c>
      <c r="J72" s="57">
        <f t="shared" si="23"/>
        <v>0</v>
      </c>
      <c r="K72" s="57">
        <f t="shared" si="23"/>
        <v>0</v>
      </c>
      <c r="L72" s="56">
        <f t="shared" si="23"/>
        <v>615.97340999999994</v>
      </c>
      <c r="M72" s="57">
        <f t="shared" si="23"/>
        <v>0</v>
      </c>
      <c r="N72" s="56">
        <f t="shared" si="23"/>
        <v>615.97340999999994</v>
      </c>
      <c r="O72" s="56">
        <f t="shared" si="23"/>
        <v>615.97340999999994</v>
      </c>
      <c r="P72" s="57">
        <f t="shared" si="23"/>
        <v>0</v>
      </c>
      <c r="Q72" s="56">
        <f t="shared" si="23"/>
        <v>615.97340999999994</v>
      </c>
      <c r="R72" s="58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</row>
    <row r="73" s="1" customFormat="1" ht="22.5" customHeight="1">
      <c r="A73" s="60"/>
      <c r="B73" s="61"/>
      <c r="C73" s="62"/>
      <c r="D73" s="63" t="s">
        <v>121</v>
      </c>
      <c r="E73" s="64" t="s">
        <v>122</v>
      </c>
      <c r="F73" s="56">
        <f t="shared" si="23"/>
        <v>288</v>
      </c>
      <c r="G73" s="57">
        <f t="shared" si="23"/>
        <v>0</v>
      </c>
      <c r="H73" s="56">
        <f t="shared" si="23"/>
        <v>288</v>
      </c>
      <c r="I73" s="57">
        <f t="shared" si="23"/>
        <v>0</v>
      </c>
      <c r="J73" s="57">
        <f t="shared" si="23"/>
        <v>0</v>
      </c>
      <c r="K73" s="57">
        <f t="shared" si="23"/>
        <v>0</v>
      </c>
      <c r="L73" s="56">
        <f t="shared" si="23"/>
        <v>144</v>
      </c>
      <c r="M73" s="57">
        <f t="shared" si="23"/>
        <v>0</v>
      </c>
      <c r="N73" s="56">
        <f t="shared" si="23"/>
        <v>144</v>
      </c>
      <c r="O73" s="56">
        <f t="shared" si="23"/>
        <v>144</v>
      </c>
      <c r="P73" s="57">
        <f t="shared" si="23"/>
        <v>0</v>
      </c>
      <c r="Q73" s="56">
        <f t="shared" si="23"/>
        <v>144</v>
      </c>
      <c r="R73" s="58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19"/>
    </row>
    <row r="74" s="1" customFormat="1" ht="23.25" customHeight="1">
      <c r="A74" s="60"/>
      <c r="B74" s="61"/>
      <c r="C74" s="62"/>
      <c r="D74" s="65"/>
      <c r="E74" s="64" t="s">
        <v>123</v>
      </c>
      <c r="F74" s="56">
        <f t="shared" si="23"/>
        <v>943.94682</v>
      </c>
      <c r="G74" s="57">
        <f t="shared" si="23"/>
        <v>0</v>
      </c>
      <c r="H74" s="56">
        <f t="shared" si="23"/>
        <v>943.94682</v>
      </c>
      <c r="I74" s="57">
        <f t="shared" si="23"/>
        <v>0</v>
      </c>
      <c r="J74" s="57">
        <f t="shared" si="23"/>
        <v>0</v>
      </c>
      <c r="K74" s="57">
        <f t="shared" si="23"/>
        <v>0</v>
      </c>
      <c r="L74" s="56">
        <f t="shared" si="23"/>
        <v>471.97341</v>
      </c>
      <c r="M74" s="57">
        <f t="shared" si="23"/>
        <v>0</v>
      </c>
      <c r="N74" s="56">
        <f t="shared" si="23"/>
        <v>471.97341</v>
      </c>
      <c r="O74" s="56">
        <f t="shared" si="23"/>
        <v>471.97341</v>
      </c>
      <c r="P74" s="57">
        <f t="shared" si="23"/>
        <v>0</v>
      </c>
      <c r="Q74" s="56">
        <f t="shared" si="23"/>
        <v>471.97341</v>
      </c>
      <c r="R74" s="58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19"/>
    </row>
    <row r="75" s="1" customFormat="1" ht="22.5" customHeight="1">
      <c r="A75" s="60"/>
      <c r="B75" s="61"/>
      <c r="C75" s="62"/>
      <c r="D75" s="65"/>
      <c r="E75" s="64" t="s">
        <v>124</v>
      </c>
      <c r="F75" s="56">
        <f t="shared" si="23"/>
        <v>0</v>
      </c>
      <c r="G75" s="57">
        <f t="shared" si="23"/>
        <v>0</v>
      </c>
      <c r="H75" s="56">
        <f t="shared" si="23"/>
        <v>0</v>
      </c>
      <c r="I75" s="57">
        <f t="shared" si="23"/>
        <v>0</v>
      </c>
      <c r="J75" s="57">
        <f t="shared" si="23"/>
        <v>0</v>
      </c>
      <c r="K75" s="57">
        <f t="shared" si="23"/>
        <v>0</v>
      </c>
      <c r="L75" s="56">
        <f t="shared" si="23"/>
        <v>0</v>
      </c>
      <c r="M75" s="57">
        <f t="shared" si="23"/>
        <v>0</v>
      </c>
      <c r="N75" s="56">
        <f t="shared" si="23"/>
        <v>0</v>
      </c>
      <c r="O75" s="56">
        <f t="shared" si="23"/>
        <v>0</v>
      </c>
      <c r="P75" s="57">
        <f t="shared" si="23"/>
        <v>0</v>
      </c>
      <c r="Q75" s="56">
        <f t="shared" si="23"/>
        <v>0</v>
      </c>
      <c r="R75" s="58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19"/>
    </row>
    <row r="76" s="1" customFormat="1" ht="23.25" customHeight="1">
      <c r="A76" s="66"/>
      <c r="B76" s="67"/>
      <c r="C76" s="68"/>
      <c r="D76" s="69"/>
      <c r="E76" s="64" t="s">
        <v>125</v>
      </c>
      <c r="F76" s="56">
        <f t="shared" si="23"/>
        <v>0</v>
      </c>
      <c r="G76" s="57">
        <f t="shared" si="23"/>
        <v>0</v>
      </c>
      <c r="H76" s="56">
        <f t="shared" si="23"/>
        <v>0</v>
      </c>
      <c r="I76" s="57">
        <f t="shared" si="23"/>
        <v>0</v>
      </c>
      <c r="J76" s="57">
        <f t="shared" si="23"/>
        <v>0</v>
      </c>
      <c r="K76" s="57">
        <f t="shared" si="23"/>
        <v>0</v>
      </c>
      <c r="L76" s="56">
        <f t="shared" si="23"/>
        <v>0</v>
      </c>
      <c r="M76" s="57">
        <f t="shared" si="23"/>
        <v>0</v>
      </c>
      <c r="N76" s="56">
        <f t="shared" si="23"/>
        <v>0</v>
      </c>
      <c r="O76" s="56">
        <f t="shared" si="23"/>
        <v>0</v>
      </c>
      <c r="P76" s="57">
        <f t="shared" si="23"/>
        <v>0</v>
      </c>
      <c r="Q76" s="56">
        <f t="shared" si="23"/>
        <v>0</v>
      </c>
      <c r="R76" s="58">
        <v>0</v>
      </c>
      <c r="S76" s="59">
        <v>0</v>
      </c>
      <c r="T76" s="59">
        <v>0</v>
      </c>
      <c r="U76" s="59">
        <v>0</v>
      </c>
      <c r="V76" s="59">
        <v>0</v>
      </c>
      <c r="W76" s="59">
        <v>0</v>
      </c>
    </row>
    <row r="77" s="1" customFormat="1" ht="22.5" customHeight="1">
      <c r="A77" s="7">
        <v>8</v>
      </c>
      <c r="B77" s="7" t="s">
        <v>51</v>
      </c>
      <c r="C77" s="7" t="s">
        <v>52</v>
      </c>
      <c r="D77" s="7" t="s">
        <v>120</v>
      </c>
      <c r="E77" s="55"/>
      <c r="F77" s="56">
        <f t="shared" ref="F77:H81" si="24">I77+L77+O77+R77+U77</f>
        <v>1231.9468199999999</v>
      </c>
      <c r="G77" s="56">
        <f t="shared" si="24"/>
        <v>0</v>
      </c>
      <c r="H77" s="56">
        <f t="shared" si="24"/>
        <v>1231.9468199999999</v>
      </c>
      <c r="I77" s="57">
        <v>0</v>
      </c>
      <c r="J77" s="57">
        <v>0</v>
      </c>
      <c r="K77" s="57">
        <v>0</v>
      </c>
      <c r="L77" s="56">
        <f t="shared" ref="L77:L81" si="25">M77+N77</f>
        <v>615.97340999999994</v>
      </c>
      <c r="M77" s="57">
        <v>0</v>
      </c>
      <c r="N77" s="56">
        <v>615.97340999999994</v>
      </c>
      <c r="O77" s="56">
        <f t="shared" ref="O77:O81" si="26">P77+Q77</f>
        <v>615.97340999999994</v>
      </c>
      <c r="P77" s="57">
        <v>0</v>
      </c>
      <c r="Q77" s="56">
        <f>ROUND(SUM(Q78:Q81),5)</f>
        <v>615.97340999999994</v>
      </c>
      <c r="R77" s="58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19"/>
      <c r="Y77" s="26"/>
    </row>
    <row r="78" s="1" customFormat="1" ht="23.25" customHeight="1">
      <c r="A78" s="70"/>
      <c r="B78" s="70"/>
      <c r="C78" s="70"/>
      <c r="D78" s="63" t="s">
        <v>121</v>
      </c>
      <c r="E78" s="64" t="s">
        <v>122</v>
      </c>
      <c r="F78" s="56">
        <f t="shared" si="24"/>
        <v>288</v>
      </c>
      <c r="G78" s="56">
        <f t="shared" si="24"/>
        <v>0</v>
      </c>
      <c r="H78" s="56">
        <f t="shared" si="24"/>
        <v>288</v>
      </c>
      <c r="I78" s="57">
        <v>0</v>
      </c>
      <c r="J78" s="57">
        <v>0</v>
      </c>
      <c r="K78" s="57">
        <v>0</v>
      </c>
      <c r="L78" s="56">
        <f t="shared" si="25"/>
        <v>144</v>
      </c>
      <c r="M78" s="57">
        <v>0</v>
      </c>
      <c r="N78" s="56">
        <v>144</v>
      </c>
      <c r="O78" s="56">
        <f t="shared" si="26"/>
        <v>144</v>
      </c>
      <c r="P78" s="57">
        <v>0</v>
      </c>
      <c r="Q78" s="56">
        <v>144</v>
      </c>
      <c r="R78" s="58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19"/>
      <c r="Y78" s="26"/>
    </row>
    <row r="79" s="1" customFormat="1" ht="22.5" customHeight="1">
      <c r="A79" s="70"/>
      <c r="B79" s="70"/>
      <c r="C79" s="70"/>
      <c r="D79" s="65"/>
      <c r="E79" s="64" t="s">
        <v>123</v>
      </c>
      <c r="F79" s="56">
        <f t="shared" si="24"/>
        <v>943.94682</v>
      </c>
      <c r="G79" s="56">
        <f t="shared" si="24"/>
        <v>0</v>
      </c>
      <c r="H79" s="56">
        <f t="shared" si="24"/>
        <v>943.94682</v>
      </c>
      <c r="I79" s="57">
        <v>0</v>
      </c>
      <c r="J79" s="57">
        <v>0</v>
      </c>
      <c r="K79" s="57">
        <v>0</v>
      </c>
      <c r="L79" s="56">
        <f t="shared" si="25"/>
        <v>471.97341</v>
      </c>
      <c r="M79" s="57">
        <v>0</v>
      </c>
      <c r="N79" s="56">
        <v>471.97341</v>
      </c>
      <c r="O79" s="56">
        <f t="shared" si="26"/>
        <v>471.97341</v>
      </c>
      <c r="P79" s="57">
        <v>0</v>
      </c>
      <c r="Q79" s="56">
        <v>471.97341</v>
      </c>
      <c r="R79" s="58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19"/>
      <c r="Y79" s="26"/>
    </row>
    <row r="80" s="1" customFormat="1" ht="23.25" customHeight="1">
      <c r="A80" s="70"/>
      <c r="B80" s="70"/>
      <c r="C80" s="70"/>
      <c r="D80" s="65"/>
      <c r="E80" s="64" t="s">
        <v>124</v>
      </c>
      <c r="F80" s="56">
        <f t="shared" si="24"/>
        <v>0</v>
      </c>
      <c r="G80" s="56">
        <f t="shared" si="24"/>
        <v>0</v>
      </c>
      <c r="H80" s="56">
        <f t="shared" si="24"/>
        <v>0</v>
      </c>
      <c r="I80" s="57">
        <v>0</v>
      </c>
      <c r="J80" s="57">
        <v>0</v>
      </c>
      <c r="K80" s="57">
        <v>0</v>
      </c>
      <c r="L80" s="56">
        <f t="shared" si="25"/>
        <v>0</v>
      </c>
      <c r="M80" s="57">
        <v>0</v>
      </c>
      <c r="N80" s="56">
        <v>0</v>
      </c>
      <c r="O80" s="56">
        <f t="shared" si="26"/>
        <v>0</v>
      </c>
      <c r="P80" s="57">
        <v>0</v>
      </c>
      <c r="Q80" s="56">
        <v>0</v>
      </c>
      <c r="R80" s="58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19"/>
      <c r="Y80" s="26"/>
    </row>
    <row r="81" s="1" customFormat="1" ht="22.5" customHeight="1">
      <c r="A81" s="71"/>
      <c r="B81" s="71"/>
      <c r="C81" s="71"/>
      <c r="D81" s="69"/>
      <c r="E81" s="64" t="s">
        <v>125</v>
      </c>
      <c r="F81" s="56">
        <f t="shared" si="24"/>
        <v>0</v>
      </c>
      <c r="G81" s="56">
        <f t="shared" si="24"/>
        <v>0</v>
      </c>
      <c r="H81" s="56">
        <f t="shared" si="24"/>
        <v>0</v>
      </c>
      <c r="I81" s="57">
        <v>0</v>
      </c>
      <c r="J81" s="57">
        <v>0</v>
      </c>
      <c r="K81" s="57">
        <v>0</v>
      </c>
      <c r="L81" s="56">
        <f t="shared" si="25"/>
        <v>0</v>
      </c>
      <c r="M81" s="57">
        <v>0</v>
      </c>
      <c r="N81" s="56">
        <v>0</v>
      </c>
      <c r="O81" s="56">
        <f t="shared" si="26"/>
        <v>0</v>
      </c>
      <c r="P81" s="57">
        <v>0</v>
      </c>
      <c r="Q81" s="56">
        <v>0</v>
      </c>
      <c r="R81" s="58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Y81" s="26"/>
    </row>
    <row r="82" s="1" customFormat="1" ht="23.25" customHeight="1">
      <c r="A82" s="12" t="s">
        <v>56</v>
      </c>
      <c r="B82" s="53"/>
      <c r="C82" s="54"/>
      <c r="D82" s="7" t="s">
        <v>120</v>
      </c>
      <c r="E82" s="55"/>
      <c r="F82" s="56">
        <f t="shared" ref="F82:F86" si="27">G82+H82</f>
        <v>842574.23100000003</v>
      </c>
      <c r="G82" s="57">
        <f t="shared" ref="G82:Q84" si="28">G87+G97+G107</f>
        <v>0</v>
      </c>
      <c r="H82" s="56">
        <f>H87+H97+H107</f>
        <v>842574.23100000003</v>
      </c>
      <c r="I82" s="57">
        <f t="shared" si="28"/>
        <v>0</v>
      </c>
      <c r="J82" s="57">
        <f t="shared" si="28"/>
        <v>0</v>
      </c>
      <c r="K82" s="57">
        <f t="shared" si="28"/>
        <v>0</v>
      </c>
      <c r="L82" s="56">
        <f t="shared" si="28"/>
        <v>2303.3637899999999</v>
      </c>
      <c r="M82" s="57">
        <f t="shared" si="28"/>
        <v>0</v>
      </c>
      <c r="N82" s="56">
        <f>N87+N97+N107</f>
        <v>2303.3637899999999</v>
      </c>
      <c r="O82" s="56">
        <f>O87+O97+O107</f>
        <v>840270.86721000005</v>
      </c>
      <c r="P82" s="57">
        <f t="shared" si="28"/>
        <v>0</v>
      </c>
      <c r="Q82" s="56">
        <f>Q87+Q97+Q107</f>
        <v>840270.86721000005</v>
      </c>
      <c r="R82" s="58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</row>
    <row r="83" s="1" customFormat="1" ht="22.5" customHeight="1">
      <c r="A83" s="60"/>
      <c r="B83" s="61"/>
      <c r="C83" s="62"/>
      <c r="D83" s="63" t="s">
        <v>121</v>
      </c>
      <c r="E83" s="64" t="s">
        <v>122</v>
      </c>
      <c r="F83" s="56">
        <f t="shared" si="27"/>
        <v>411373.13173999998</v>
      </c>
      <c r="G83" s="57">
        <f t="shared" si="28"/>
        <v>0</v>
      </c>
      <c r="H83" s="56">
        <f t="shared" si="28"/>
        <v>411373.13173999998</v>
      </c>
      <c r="I83" s="57">
        <f t="shared" si="28"/>
        <v>0</v>
      </c>
      <c r="J83" s="57">
        <f t="shared" si="28"/>
        <v>0</v>
      </c>
      <c r="K83" s="57">
        <f t="shared" si="28"/>
        <v>0</v>
      </c>
      <c r="L83" s="56">
        <f t="shared" si="28"/>
        <v>921</v>
      </c>
      <c r="M83" s="57">
        <f t="shared" si="28"/>
        <v>0</v>
      </c>
      <c r="N83" s="56">
        <f t="shared" si="28"/>
        <v>921</v>
      </c>
      <c r="O83" s="56">
        <f t="shared" si="28"/>
        <v>410452.13173999998</v>
      </c>
      <c r="P83" s="57">
        <f t="shared" si="28"/>
        <v>0</v>
      </c>
      <c r="Q83" s="56">
        <f t="shared" si="28"/>
        <v>410452.13173999998</v>
      </c>
      <c r="R83" s="58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</row>
    <row r="84" s="1" customFormat="1" ht="23.25" customHeight="1">
      <c r="A84" s="60"/>
      <c r="B84" s="61"/>
      <c r="C84" s="62"/>
      <c r="D84" s="65"/>
      <c r="E84" s="64" t="s">
        <v>123</v>
      </c>
      <c r="F84" s="56">
        <f t="shared" si="27"/>
        <v>142304.25675999999</v>
      </c>
      <c r="G84" s="57">
        <f t="shared" si="28"/>
        <v>0</v>
      </c>
      <c r="H84" s="56">
        <f t="shared" si="28"/>
        <v>142304.25675999999</v>
      </c>
      <c r="I84" s="57">
        <f t="shared" si="28"/>
        <v>0</v>
      </c>
      <c r="J84" s="57">
        <f t="shared" si="28"/>
        <v>0</v>
      </c>
      <c r="K84" s="57">
        <f t="shared" si="28"/>
        <v>0</v>
      </c>
      <c r="L84" s="56">
        <f t="shared" si="28"/>
        <v>691.35550000000001</v>
      </c>
      <c r="M84" s="57">
        <f t="shared" si="28"/>
        <v>0</v>
      </c>
      <c r="N84" s="56">
        <f t="shared" si="28"/>
        <v>691.35550000000001</v>
      </c>
      <c r="O84" s="56">
        <f t="shared" si="28"/>
        <v>141612.90126000001</v>
      </c>
      <c r="P84" s="57">
        <f t="shared" si="28"/>
        <v>0</v>
      </c>
      <c r="Q84" s="56">
        <f t="shared" si="28"/>
        <v>141612.90126000001</v>
      </c>
      <c r="R84" s="58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</row>
    <row r="85" s="1" customFormat="1" ht="22.5" customHeight="1">
      <c r="A85" s="60"/>
      <c r="B85" s="61"/>
      <c r="C85" s="62"/>
      <c r="D85" s="65"/>
      <c r="E85" s="64" t="s">
        <v>124</v>
      </c>
      <c r="F85" s="56">
        <f t="shared" si="27"/>
        <v>22590.687030000001</v>
      </c>
      <c r="G85" s="57">
        <f t="shared" ref="G85:Q86" si="29">G90+G100+G110</f>
        <v>0</v>
      </c>
      <c r="H85" s="56">
        <f t="shared" si="29"/>
        <v>22590.687030000001</v>
      </c>
      <c r="I85" s="57">
        <f t="shared" si="29"/>
        <v>0</v>
      </c>
      <c r="J85" s="57">
        <f t="shared" si="29"/>
        <v>0</v>
      </c>
      <c r="K85" s="57">
        <f t="shared" si="29"/>
        <v>0</v>
      </c>
      <c r="L85" s="56">
        <f t="shared" si="29"/>
        <v>691.00828999999999</v>
      </c>
      <c r="M85" s="57">
        <f t="shared" si="29"/>
        <v>0</v>
      </c>
      <c r="N85" s="56">
        <f t="shared" si="29"/>
        <v>691.00828999999999</v>
      </c>
      <c r="O85" s="56">
        <f t="shared" si="29"/>
        <v>21899.678740000003</v>
      </c>
      <c r="P85" s="57">
        <f t="shared" si="29"/>
        <v>0</v>
      </c>
      <c r="Q85" s="56">
        <f t="shared" si="29"/>
        <v>21899.678740000003</v>
      </c>
      <c r="R85" s="58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</row>
    <row r="86" s="1" customFormat="1" ht="23.25" customHeight="1">
      <c r="A86" s="66"/>
      <c r="B86" s="67"/>
      <c r="C86" s="68"/>
      <c r="D86" s="69"/>
      <c r="E86" s="64" t="s">
        <v>125</v>
      </c>
      <c r="F86" s="56">
        <f t="shared" si="27"/>
        <v>266306.15547</v>
      </c>
      <c r="G86" s="57">
        <f t="shared" si="29"/>
        <v>0</v>
      </c>
      <c r="H86" s="56">
        <f t="shared" si="29"/>
        <v>266306.15547</v>
      </c>
      <c r="I86" s="57">
        <f t="shared" si="29"/>
        <v>0</v>
      </c>
      <c r="J86" s="57">
        <f t="shared" si="29"/>
        <v>0</v>
      </c>
      <c r="K86" s="57">
        <f t="shared" si="29"/>
        <v>0</v>
      </c>
      <c r="L86" s="56">
        <f t="shared" si="29"/>
        <v>0</v>
      </c>
      <c r="M86" s="57">
        <f t="shared" si="29"/>
        <v>0</v>
      </c>
      <c r="N86" s="56">
        <f t="shared" si="29"/>
        <v>0</v>
      </c>
      <c r="O86" s="56">
        <f t="shared" si="29"/>
        <v>266306.15547</v>
      </c>
      <c r="P86" s="57">
        <f t="shared" si="29"/>
        <v>0</v>
      </c>
      <c r="Q86" s="72">
        <f t="shared" si="29"/>
        <v>266306.15547</v>
      </c>
      <c r="R86" s="58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</row>
    <row r="87" s="1" customFormat="1" ht="22.5" customHeight="1">
      <c r="A87" s="12" t="s">
        <v>127</v>
      </c>
      <c r="B87" s="53"/>
      <c r="C87" s="54"/>
      <c r="D87" s="7" t="s">
        <v>120</v>
      </c>
      <c r="E87" s="55"/>
      <c r="F87" s="56">
        <f>F88+F89+F90+F91</f>
        <v>707837.64003999997</v>
      </c>
      <c r="G87" s="57">
        <f t="shared" ref="G87:O91" si="30">G92</f>
        <v>0</v>
      </c>
      <c r="H87" s="56">
        <f t="shared" si="30"/>
        <v>707837.64004000009</v>
      </c>
      <c r="I87" s="57">
        <f t="shared" si="30"/>
        <v>0</v>
      </c>
      <c r="J87" s="57">
        <f t="shared" si="30"/>
        <v>0</v>
      </c>
      <c r="K87" s="57">
        <f t="shared" si="30"/>
        <v>0</v>
      </c>
      <c r="L87" s="56">
        <f t="shared" si="30"/>
        <v>0</v>
      </c>
      <c r="M87" s="57">
        <f t="shared" si="30"/>
        <v>0</v>
      </c>
      <c r="N87" s="56">
        <f t="shared" si="30"/>
        <v>0</v>
      </c>
      <c r="O87" s="56">
        <f>P87+Q87</f>
        <v>707837.64004000009</v>
      </c>
      <c r="P87" s="57">
        <f t="shared" ref="P87:Q91" si="31">P92</f>
        <v>0</v>
      </c>
      <c r="Q87" s="56">
        <f>Q92</f>
        <v>707837.64004000009</v>
      </c>
      <c r="R87" s="58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</row>
    <row r="88" s="1" customFormat="1" ht="23.25" customHeight="1">
      <c r="A88" s="60"/>
      <c r="B88" s="61"/>
      <c r="C88" s="62"/>
      <c r="D88" s="63" t="s">
        <v>121</v>
      </c>
      <c r="E88" s="64" t="s">
        <v>122</v>
      </c>
      <c r="F88" s="56">
        <f t="shared" ref="F88:F96" si="32">G88+H88</f>
        <v>359531.13173999998</v>
      </c>
      <c r="G88" s="57">
        <f t="shared" si="30"/>
        <v>0</v>
      </c>
      <c r="H88" s="56">
        <f t="shared" si="30"/>
        <v>359531.13173999998</v>
      </c>
      <c r="I88" s="57">
        <f t="shared" si="30"/>
        <v>0</v>
      </c>
      <c r="J88" s="57">
        <f t="shared" si="30"/>
        <v>0</v>
      </c>
      <c r="K88" s="57">
        <f t="shared" si="30"/>
        <v>0</v>
      </c>
      <c r="L88" s="56">
        <f t="shared" si="30"/>
        <v>0</v>
      </c>
      <c r="M88" s="57">
        <f t="shared" si="30"/>
        <v>0</v>
      </c>
      <c r="N88" s="56">
        <f t="shared" si="30"/>
        <v>0</v>
      </c>
      <c r="O88" s="56">
        <f t="shared" si="30"/>
        <v>359531.13173999998</v>
      </c>
      <c r="P88" s="57">
        <f t="shared" si="31"/>
        <v>0</v>
      </c>
      <c r="Q88" s="56">
        <f t="shared" si="31"/>
        <v>359531.13173999998</v>
      </c>
      <c r="R88" s="58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</row>
    <row r="89" s="1" customFormat="1" ht="22.5" customHeight="1">
      <c r="A89" s="60"/>
      <c r="B89" s="61"/>
      <c r="C89" s="62"/>
      <c r="D89" s="65"/>
      <c r="E89" s="64" t="s">
        <v>123</v>
      </c>
      <c r="F89" s="56">
        <f t="shared" si="32"/>
        <v>110921.54575999999</v>
      </c>
      <c r="G89" s="57">
        <f t="shared" si="30"/>
        <v>0</v>
      </c>
      <c r="H89" s="56">
        <f t="shared" si="30"/>
        <v>110921.54575999999</v>
      </c>
      <c r="I89" s="57">
        <f t="shared" si="30"/>
        <v>0</v>
      </c>
      <c r="J89" s="57">
        <f t="shared" si="30"/>
        <v>0</v>
      </c>
      <c r="K89" s="57">
        <f t="shared" si="30"/>
        <v>0</v>
      </c>
      <c r="L89" s="56">
        <f t="shared" si="30"/>
        <v>0</v>
      </c>
      <c r="M89" s="57">
        <f t="shared" si="30"/>
        <v>0</v>
      </c>
      <c r="N89" s="56">
        <f t="shared" si="30"/>
        <v>0</v>
      </c>
      <c r="O89" s="56">
        <f t="shared" si="30"/>
        <v>110921.54575999999</v>
      </c>
      <c r="P89" s="57">
        <f t="shared" si="31"/>
        <v>0</v>
      </c>
      <c r="Q89" s="56">
        <f t="shared" si="31"/>
        <v>110921.54575999999</v>
      </c>
      <c r="R89" s="58">
        <v>0</v>
      </c>
      <c r="S89" s="59">
        <v>0</v>
      </c>
      <c r="T89" s="59">
        <v>0</v>
      </c>
      <c r="U89" s="59">
        <v>0</v>
      </c>
      <c r="V89" s="59">
        <v>0</v>
      </c>
      <c r="W89" s="59">
        <v>0</v>
      </c>
    </row>
    <row r="90" s="1" customFormat="1" ht="23.25" customHeight="1">
      <c r="A90" s="60"/>
      <c r="B90" s="61"/>
      <c r="C90" s="62"/>
      <c r="D90" s="65"/>
      <c r="E90" s="64" t="s">
        <v>124</v>
      </c>
      <c r="F90" s="56">
        <f t="shared" si="32"/>
        <v>16208.670450000001</v>
      </c>
      <c r="G90" s="57">
        <f t="shared" si="30"/>
        <v>0</v>
      </c>
      <c r="H90" s="56">
        <f t="shared" si="30"/>
        <v>16208.670450000001</v>
      </c>
      <c r="I90" s="57">
        <f t="shared" si="30"/>
        <v>0</v>
      </c>
      <c r="J90" s="57">
        <f t="shared" si="30"/>
        <v>0</v>
      </c>
      <c r="K90" s="57">
        <f t="shared" si="30"/>
        <v>0</v>
      </c>
      <c r="L90" s="56">
        <f t="shared" si="30"/>
        <v>0</v>
      </c>
      <c r="M90" s="57">
        <f t="shared" si="30"/>
        <v>0</v>
      </c>
      <c r="N90" s="56">
        <f t="shared" si="30"/>
        <v>0</v>
      </c>
      <c r="O90" s="56">
        <f t="shared" si="30"/>
        <v>16208.670450000001</v>
      </c>
      <c r="P90" s="57">
        <f t="shared" si="31"/>
        <v>0</v>
      </c>
      <c r="Q90" s="56">
        <f t="shared" si="31"/>
        <v>16208.670450000001</v>
      </c>
      <c r="R90" s="58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</row>
    <row r="91" s="1" customFormat="1" ht="22.5" customHeight="1">
      <c r="A91" s="66"/>
      <c r="B91" s="67"/>
      <c r="C91" s="68"/>
      <c r="D91" s="69"/>
      <c r="E91" s="64" t="s">
        <v>125</v>
      </c>
      <c r="F91" s="56">
        <f t="shared" si="32"/>
        <v>221176.29209</v>
      </c>
      <c r="G91" s="57">
        <f t="shared" si="30"/>
        <v>0</v>
      </c>
      <c r="H91" s="56">
        <f t="shared" si="30"/>
        <v>221176.29209</v>
      </c>
      <c r="I91" s="57">
        <f t="shared" si="30"/>
        <v>0</v>
      </c>
      <c r="J91" s="57">
        <f t="shared" si="30"/>
        <v>0</v>
      </c>
      <c r="K91" s="57">
        <f t="shared" si="30"/>
        <v>0</v>
      </c>
      <c r="L91" s="56">
        <f t="shared" si="30"/>
        <v>0</v>
      </c>
      <c r="M91" s="57">
        <f t="shared" si="30"/>
        <v>0</v>
      </c>
      <c r="N91" s="56">
        <f t="shared" si="30"/>
        <v>0</v>
      </c>
      <c r="O91" s="56">
        <f>O96</f>
        <v>221176.29209</v>
      </c>
      <c r="P91" s="57">
        <f t="shared" si="31"/>
        <v>0</v>
      </c>
      <c r="Q91" s="56">
        <f t="shared" si="31"/>
        <v>221176.29209</v>
      </c>
      <c r="R91" s="58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</row>
    <row r="92" s="1" customFormat="1" ht="23.25" customHeight="1">
      <c r="A92" s="7">
        <v>9</v>
      </c>
      <c r="B92" s="7" t="s">
        <v>128</v>
      </c>
      <c r="C92" s="7" t="s">
        <v>59</v>
      </c>
      <c r="D92" s="7" t="s">
        <v>120</v>
      </c>
      <c r="E92" s="55"/>
      <c r="F92" s="56">
        <f t="shared" si="32"/>
        <v>707837.64004000009</v>
      </c>
      <c r="G92" s="57">
        <v>0</v>
      </c>
      <c r="H92" s="56">
        <f t="shared" ref="H92:H96" si="33">K92+N92+Q92+T92+W92</f>
        <v>707837.64004000009</v>
      </c>
      <c r="I92" s="57">
        <v>0</v>
      </c>
      <c r="J92" s="57">
        <v>0</v>
      </c>
      <c r="K92" s="57">
        <v>0</v>
      </c>
      <c r="L92" s="56">
        <f t="shared" ref="L92:L96" si="34">M92+N92</f>
        <v>0</v>
      </c>
      <c r="M92" s="57">
        <v>0</v>
      </c>
      <c r="N92" s="56">
        <v>0</v>
      </c>
      <c r="O92" s="57">
        <f>O93+O94+O95+O96</f>
        <v>707837.64003999997</v>
      </c>
      <c r="P92" s="57">
        <v>0</v>
      </c>
      <c r="Q92" s="73">
        <f>705879.57209+1958.06795</f>
        <v>707837.64004000009</v>
      </c>
      <c r="R92" s="58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</row>
    <row r="93" s="1" customFormat="1" ht="22.5" customHeight="1">
      <c r="A93" s="70"/>
      <c r="B93" s="70"/>
      <c r="C93" s="70"/>
      <c r="D93" s="63" t="s">
        <v>121</v>
      </c>
      <c r="E93" s="64" t="s">
        <v>122</v>
      </c>
      <c r="F93" s="56">
        <f t="shared" si="32"/>
        <v>359531.13173999998</v>
      </c>
      <c r="G93" s="57">
        <v>0</v>
      </c>
      <c r="H93" s="56">
        <f t="shared" si="33"/>
        <v>359531.13173999998</v>
      </c>
      <c r="I93" s="57">
        <v>0</v>
      </c>
      <c r="J93" s="57">
        <v>0</v>
      </c>
      <c r="K93" s="57">
        <v>0</v>
      </c>
      <c r="L93" s="56">
        <f t="shared" si="34"/>
        <v>0</v>
      </c>
      <c r="M93" s="57">
        <v>0</v>
      </c>
      <c r="N93" s="56">
        <v>0</v>
      </c>
      <c r="O93" s="57">
        <f t="shared" ref="O93:O97" si="35">P93+Q93</f>
        <v>359531.13173999998</v>
      </c>
      <c r="P93" s="57">
        <v>0</v>
      </c>
      <c r="Q93" s="56">
        <f>358748+783.13174</f>
        <v>359531.13173999998</v>
      </c>
      <c r="R93" s="58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</row>
    <row r="94" s="1" customFormat="1" ht="23.25" customHeight="1">
      <c r="A94" s="70"/>
      <c r="B94" s="70"/>
      <c r="C94" s="70"/>
      <c r="D94" s="65"/>
      <c r="E94" s="64" t="s">
        <v>123</v>
      </c>
      <c r="F94" s="56">
        <f t="shared" si="32"/>
        <v>110921.54575999999</v>
      </c>
      <c r="G94" s="57">
        <v>0</v>
      </c>
      <c r="H94" s="56">
        <f t="shared" si="33"/>
        <v>110921.54575999999</v>
      </c>
      <c r="I94" s="57">
        <v>0</v>
      </c>
      <c r="J94" s="57">
        <v>0</v>
      </c>
      <c r="K94" s="57">
        <v>0</v>
      </c>
      <c r="L94" s="56">
        <f t="shared" si="34"/>
        <v>0</v>
      </c>
      <c r="M94" s="57">
        <v>0</v>
      </c>
      <c r="N94" s="56">
        <v>0</v>
      </c>
      <c r="O94" s="57">
        <f t="shared" si="35"/>
        <v>110921.54575999999</v>
      </c>
      <c r="P94" s="57">
        <v>0</v>
      </c>
      <c r="Q94" s="74">
        <f>110334.02953+587.51623</f>
        <v>110921.54575999999</v>
      </c>
      <c r="R94" s="58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</row>
    <row r="95" s="1" customFormat="1" ht="22.5" customHeight="1">
      <c r="A95" s="70"/>
      <c r="B95" s="70"/>
      <c r="C95" s="70"/>
      <c r="D95" s="65"/>
      <c r="E95" s="64" t="s">
        <v>124</v>
      </c>
      <c r="F95" s="56">
        <f t="shared" si="32"/>
        <v>16208.670450000001</v>
      </c>
      <c r="G95" s="57">
        <v>0</v>
      </c>
      <c r="H95" s="56">
        <f t="shared" si="33"/>
        <v>16208.670450000001</v>
      </c>
      <c r="I95" s="57">
        <v>0</v>
      </c>
      <c r="J95" s="57">
        <v>0</v>
      </c>
      <c r="K95" s="57">
        <v>0</v>
      </c>
      <c r="L95" s="56">
        <f t="shared" si="34"/>
        <v>0</v>
      </c>
      <c r="M95" s="57">
        <v>0</v>
      </c>
      <c r="N95" s="56">
        <v>0</v>
      </c>
      <c r="O95" s="57">
        <f t="shared" si="35"/>
        <v>16208.670450000001</v>
      </c>
      <c r="P95" s="57">
        <v>0</v>
      </c>
      <c r="Q95" s="74">
        <f>15621.25047+587.41998</f>
        <v>16208.670450000001</v>
      </c>
      <c r="R95" s="58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</row>
    <row r="96" s="1" customFormat="1" ht="23.25" customHeight="1">
      <c r="A96" s="71"/>
      <c r="B96" s="71"/>
      <c r="C96" s="71"/>
      <c r="D96" s="69"/>
      <c r="E96" s="64" t="s">
        <v>125</v>
      </c>
      <c r="F96" s="56">
        <f t="shared" si="32"/>
        <v>221176.29209</v>
      </c>
      <c r="G96" s="57">
        <v>0</v>
      </c>
      <c r="H96" s="56">
        <f t="shared" si="33"/>
        <v>221176.29209</v>
      </c>
      <c r="I96" s="57">
        <v>0</v>
      </c>
      <c r="J96" s="57">
        <v>0</v>
      </c>
      <c r="K96" s="57">
        <v>0</v>
      </c>
      <c r="L96" s="56">
        <f t="shared" si="34"/>
        <v>0</v>
      </c>
      <c r="M96" s="57">
        <v>0</v>
      </c>
      <c r="N96" s="56">
        <v>0</v>
      </c>
      <c r="O96" s="57">
        <f t="shared" si="35"/>
        <v>221176.29209</v>
      </c>
      <c r="P96" s="57">
        <v>0</v>
      </c>
      <c r="Q96" s="74">
        <v>221176.29209</v>
      </c>
      <c r="R96" s="58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</row>
    <row r="97" s="1" customFormat="1" ht="22.5" customHeight="1">
      <c r="A97" s="12" t="s">
        <v>41</v>
      </c>
      <c r="B97" s="53"/>
      <c r="C97" s="54"/>
      <c r="D97" s="7" t="s">
        <v>120</v>
      </c>
      <c r="E97" s="55"/>
      <c r="F97" s="56">
        <f t="shared" ref="F97:N101" si="36">F102</f>
        <v>4606.7275799999998</v>
      </c>
      <c r="G97" s="57">
        <f t="shared" si="36"/>
        <v>0</v>
      </c>
      <c r="H97" s="56">
        <f>H102</f>
        <v>4606.7275799999998</v>
      </c>
      <c r="I97" s="57">
        <f t="shared" si="36"/>
        <v>0</v>
      </c>
      <c r="J97" s="57">
        <f t="shared" si="36"/>
        <v>0</v>
      </c>
      <c r="K97" s="57">
        <f t="shared" si="36"/>
        <v>0</v>
      </c>
      <c r="L97" s="56">
        <f t="shared" si="36"/>
        <v>2303.3637899999999</v>
      </c>
      <c r="M97" s="57">
        <f t="shared" si="36"/>
        <v>0</v>
      </c>
      <c r="N97" s="56">
        <v>2303.3637899999999</v>
      </c>
      <c r="O97" s="56">
        <f t="shared" si="35"/>
        <v>2303.3637899999999</v>
      </c>
      <c r="P97" s="57">
        <f>P102</f>
        <v>0</v>
      </c>
      <c r="Q97" s="56">
        <f>Q102</f>
        <v>2303.3637899999999</v>
      </c>
      <c r="R97" s="58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Y97" s="26"/>
    </row>
    <row r="98" s="1" customFormat="1" ht="23.25" customHeight="1">
      <c r="A98" s="60"/>
      <c r="B98" s="61"/>
      <c r="C98" s="62"/>
      <c r="D98" s="63" t="s">
        <v>121</v>
      </c>
      <c r="E98" s="64" t="s">
        <v>122</v>
      </c>
      <c r="F98" s="56">
        <f t="shared" si="36"/>
        <v>1842</v>
      </c>
      <c r="G98" s="57">
        <f t="shared" si="36"/>
        <v>0</v>
      </c>
      <c r="H98" s="56">
        <f t="shared" si="36"/>
        <v>1842</v>
      </c>
      <c r="I98" s="57">
        <f t="shared" si="36"/>
        <v>0</v>
      </c>
      <c r="J98" s="57">
        <f t="shared" si="36"/>
        <v>0</v>
      </c>
      <c r="K98" s="57">
        <f t="shared" si="36"/>
        <v>0</v>
      </c>
      <c r="L98" s="56">
        <f t="shared" si="36"/>
        <v>921</v>
      </c>
      <c r="M98" s="57">
        <f t="shared" si="36"/>
        <v>0</v>
      </c>
      <c r="N98" s="56">
        <v>921</v>
      </c>
      <c r="O98" s="56">
        <f t="shared" ref="O98:Q101" si="37">O103</f>
        <v>921</v>
      </c>
      <c r="P98" s="57">
        <f t="shared" si="37"/>
        <v>0</v>
      </c>
      <c r="Q98" s="56">
        <f t="shared" si="37"/>
        <v>921</v>
      </c>
      <c r="R98" s="58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Y98" s="26"/>
    </row>
    <row r="99" s="1" customFormat="1" ht="22.5" customHeight="1">
      <c r="A99" s="60"/>
      <c r="B99" s="61"/>
      <c r="C99" s="62"/>
      <c r="D99" s="65"/>
      <c r="E99" s="64" t="s">
        <v>123</v>
      </c>
      <c r="F99" s="56">
        <f t="shared" si="36"/>
        <v>1382.711</v>
      </c>
      <c r="G99" s="57">
        <f t="shared" si="36"/>
        <v>0</v>
      </c>
      <c r="H99" s="56">
        <f t="shared" si="36"/>
        <v>1382.711</v>
      </c>
      <c r="I99" s="57">
        <f t="shared" si="36"/>
        <v>0</v>
      </c>
      <c r="J99" s="57">
        <f t="shared" si="36"/>
        <v>0</v>
      </c>
      <c r="K99" s="57">
        <f t="shared" si="36"/>
        <v>0</v>
      </c>
      <c r="L99" s="56">
        <f t="shared" si="36"/>
        <v>691.35550000000001</v>
      </c>
      <c r="M99" s="57">
        <f t="shared" si="36"/>
        <v>0</v>
      </c>
      <c r="N99" s="56">
        <v>691.35550000000001</v>
      </c>
      <c r="O99" s="56">
        <f t="shared" si="37"/>
        <v>691.35550000000001</v>
      </c>
      <c r="P99" s="57">
        <f t="shared" si="37"/>
        <v>0</v>
      </c>
      <c r="Q99" s="56">
        <f t="shared" si="37"/>
        <v>691.35550000000001</v>
      </c>
      <c r="R99" s="58">
        <v>0</v>
      </c>
      <c r="S99" s="59">
        <v>0</v>
      </c>
      <c r="T99" s="59">
        <v>0</v>
      </c>
      <c r="U99" s="59">
        <v>0</v>
      </c>
      <c r="V99" s="59">
        <v>0</v>
      </c>
      <c r="W99" s="59">
        <v>0</v>
      </c>
      <c r="Y99" s="26"/>
    </row>
    <row r="100" s="1" customFormat="1" ht="23.25" customHeight="1">
      <c r="A100" s="60"/>
      <c r="B100" s="61"/>
      <c r="C100" s="62"/>
      <c r="D100" s="65"/>
      <c r="E100" s="64" t="s">
        <v>124</v>
      </c>
      <c r="F100" s="56">
        <f t="shared" si="36"/>
        <v>1382.01658</v>
      </c>
      <c r="G100" s="57">
        <f t="shared" si="36"/>
        <v>0</v>
      </c>
      <c r="H100" s="56">
        <f t="shared" si="36"/>
        <v>1382.01658</v>
      </c>
      <c r="I100" s="57">
        <f t="shared" si="36"/>
        <v>0</v>
      </c>
      <c r="J100" s="57">
        <f t="shared" si="36"/>
        <v>0</v>
      </c>
      <c r="K100" s="57">
        <f t="shared" si="36"/>
        <v>0</v>
      </c>
      <c r="L100" s="56">
        <f t="shared" si="36"/>
        <v>691.00828999999999</v>
      </c>
      <c r="M100" s="57">
        <f t="shared" si="36"/>
        <v>0</v>
      </c>
      <c r="N100" s="56">
        <v>691.00828999999999</v>
      </c>
      <c r="O100" s="56">
        <f t="shared" si="37"/>
        <v>691.00828999999999</v>
      </c>
      <c r="P100" s="57">
        <f t="shared" si="37"/>
        <v>0</v>
      </c>
      <c r="Q100" s="56">
        <f t="shared" si="37"/>
        <v>691.00828999999999</v>
      </c>
      <c r="R100" s="58">
        <v>0</v>
      </c>
      <c r="S100" s="59">
        <v>0</v>
      </c>
      <c r="T100" s="59">
        <v>0</v>
      </c>
      <c r="U100" s="59">
        <v>0</v>
      </c>
      <c r="V100" s="59">
        <v>0</v>
      </c>
      <c r="W100" s="59">
        <v>0</v>
      </c>
      <c r="Y100" s="26"/>
    </row>
    <row r="101" s="1" customFormat="1" ht="22.5" customHeight="1">
      <c r="A101" s="66"/>
      <c r="B101" s="67"/>
      <c r="C101" s="68"/>
      <c r="D101" s="69"/>
      <c r="E101" s="64" t="s">
        <v>125</v>
      </c>
      <c r="F101" s="56">
        <f t="shared" si="36"/>
        <v>0</v>
      </c>
      <c r="G101" s="57">
        <f t="shared" si="36"/>
        <v>0</v>
      </c>
      <c r="H101" s="56">
        <f t="shared" si="36"/>
        <v>0</v>
      </c>
      <c r="I101" s="57">
        <f t="shared" si="36"/>
        <v>0</v>
      </c>
      <c r="J101" s="57">
        <f t="shared" si="36"/>
        <v>0</v>
      </c>
      <c r="K101" s="57">
        <f t="shared" si="36"/>
        <v>0</v>
      </c>
      <c r="L101" s="56">
        <f t="shared" si="36"/>
        <v>0</v>
      </c>
      <c r="M101" s="57">
        <f t="shared" si="36"/>
        <v>0</v>
      </c>
      <c r="N101" s="56">
        <f t="shared" si="36"/>
        <v>0</v>
      </c>
      <c r="O101" s="56">
        <f t="shared" si="37"/>
        <v>0</v>
      </c>
      <c r="P101" s="57">
        <f t="shared" ref="P101:Q101" si="38">P106</f>
        <v>0</v>
      </c>
      <c r="Q101" s="56">
        <f t="shared" si="38"/>
        <v>0</v>
      </c>
      <c r="R101" s="58">
        <v>0</v>
      </c>
      <c r="S101" s="59">
        <v>0</v>
      </c>
      <c r="T101" s="59">
        <v>0</v>
      </c>
      <c r="U101" s="59">
        <v>0</v>
      </c>
      <c r="V101" s="59">
        <v>0</v>
      </c>
      <c r="W101" s="59">
        <v>0</v>
      </c>
    </row>
    <row r="102" s="1" customFormat="1" ht="23.25" customHeight="1">
      <c r="A102" s="7">
        <v>10</v>
      </c>
      <c r="B102" s="7" t="s">
        <v>42</v>
      </c>
      <c r="C102" s="7" t="s">
        <v>65</v>
      </c>
      <c r="D102" s="7" t="s">
        <v>120</v>
      </c>
      <c r="E102" s="55"/>
      <c r="F102" s="56">
        <f t="shared" ref="F102:F106" si="39">G102+H102</f>
        <v>4606.7275799999998</v>
      </c>
      <c r="G102" s="57">
        <v>0</v>
      </c>
      <c r="H102" s="56">
        <f t="shared" ref="H102:H106" si="40">K102+N102+Q102+T102+W102</f>
        <v>4606.7275799999998</v>
      </c>
      <c r="I102" s="57">
        <v>0</v>
      </c>
      <c r="J102" s="57">
        <v>0</v>
      </c>
      <c r="K102" s="57">
        <v>0</v>
      </c>
      <c r="L102" s="56">
        <f t="shared" ref="L102:L106" si="41">M102+N102</f>
        <v>2303.3637899999999</v>
      </c>
      <c r="M102" s="57">
        <v>0</v>
      </c>
      <c r="N102" s="56">
        <v>2303.3637899999999</v>
      </c>
      <c r="O102" s="56">
        <f t="shared" ref="O102:O116" si="42">P102+Q102</f>
        <v>2303.3637899999999</v>
      </c>
      <c r="P102" s="57">
        <v>0</v>
      </c>
      <c r="Q102" s="56">
        <f>ROUND(SUM(Q103:Q106),5)</f>
        <v>2303.3637899999999</v>
      </c>
      <c r="R102" s="58">
        <v>0</v>
      </c>
      <c r="S102" s="59">
        <v>0</v>
      </c>
      <c r="T102" s="59">
        <v>0</v>
      </c>
      <c r="U102" s="59">
        <v>0</v>
      </c>
      <c r="V102" s="59">
        <v>0</v>
      </c>
      <c r="W102" s="59">
        <v>0</v>
      </c>
      <c r="Y102" s="26"/>
    </row>
    <row r="103" s="1" customFormat="1" ht="22.5" customHeight="1">
      <c r="A103" s="70"/>
      <c r="B103" s="70"/>
      <c r="C103" s="70"/>
      <c r="D103" s="63" t="s">
        <v>121</v>
      </c>
      <c r="E103" s="64" t="s">
        <v>122</v>
      </c>
      <c r="F103" s="56">
        <f t="shared" si="39"/>
        <v>1842</v>
      </c>
      <c r="G103" s="57">
        <v>0</v>
      </c>
      <c r="H103" s="56">
        <f t="shared" si="40"/>
        <v>1842</v>
      </c>
      <c r="I103" s="57">
        <v>0</v>
      </c>
      <c r="J103" s="57">
        <v>0</v>
      </c>
      <c r="K103" s="57">
        <v>0</v>
      </c>
      <c r="L103" s="56">
        <f t="shared" si="41"/>
        <v>921</v>
      </c>
      <c r="M103" s="57">
        <v>0</v>
      </c>
      <c r="N103" s="56">
        <v>921</v>
      </c>
      <c r="O103" s="56">
        <f t="shared" si="42"/>
        <v>921</v>
      </c>
      <c r="P103" s="57">
        <v>0</v>
      </c>
      <c r="Q103" s="73">
        <v>921</v>
      </c>
      <c r="R103" s="58">
        <v>0</v>
      </c>
      <c r="S103" s="59">
        <v>0</v>
      </c>
      <c r="T103" s="59">
        <v>0</v>
      </c>
      <c r="U103" s="59">
        <v>0</v>
      </c>
      <c r="V103" s="59">
        <v>0</v>
      </c>
      <c r="W103" s="59">
        <v>0</v>
      </c>
      <c r="X103" s="19"/>
      <c r="Y103" s="26"/>
    </row>
    <row r="104" s="1" customFormat="1" ht="23.25" customHeight="1">
      <c r="A104" s="70"/>
      <c r="B104" s="70"/>
      <c r="C104" s="70"/>
      <c r="D104" s="65"/>
      <c r="E104" s="64" t="s">
        <v>123</v>
      </c>
      <c r="F104" s="56">
        <f t="shared" si="39"/>
        <v>1382.711</v>
      </c>
      <c r="G104" s="57">
        <v>0</v>
      </c>
      <c r="H104" s="56">
        <f t="shared" si="40"/>
        <v>1382.711</v>
      </c>
      <c r="I104" s="57">
        <v>0</v>
      </c>
      <c r="J104" s="57">
        <v>0</v>
      </c>
      <c r="K104" s="57">
        <v>0</v>
      </c>
      <c r="L104" s="56">
        <f t="shared" si="41"/>
        <v>691.35550000000001</v>
      </c>
      <c r="M104" s="57">
        <v>0</v>
      </c>
      <c r="N104" s="56">
        <v>691.35550000000001</v>
      </c>
      <c r="O104" s="56">
        <f t="shared" si="42"/>
        <v>691.35550000000001</v>
      </c>
      <c r="P104" s="57">
        <v>0</v>
      </c>
      <c r="Q104" s="73">
        <v>691.35550000000001</v>
      </c>
      <c r="R104" s="58">
        <v>0</v>
      </c>
      <c r="S104" s="59">
        <v>0</v>
      </c>
      <c r="T104" s="59">
        <v>0</v>
      </c>
      <c r="U104" s="59">
        <v>0</v>
      </c>
      <c r="V104" s="59">
        <v>0</v>
      </c>
      <c r="W104" s="59">
        <v>0</v>
      </c>
      <c r="X104" s="19"/>
      <c r="Y104" s="26"/>
    </row>
    <row r="105" s="1" customFormat="1" ht="22.5" customHeight="1">
      <c r="A105" s="70"/>
      <c r="B105" s="70"/>
      <c r="C105" s="70"/>
      <c r="D105" s="65"/>
      <c r="E105" s="64" t="s">
        <v>124</v>
      </c>
      <c r="F105" s="56">
        <f t="shared" si="39"/>
        <v>1382.01658</v>
      </c>
      <c r="G105" s="57">
        <v>0</v>
      </c>
      <c r="H105" s="56">
        <f t="shared" si="40"/>
        <v>1382.01658</v>
      </c>
      <c r="I105" s="57">
        <v>0</v>
      </c>
      <c r="J105" s="57">
        <v>0</v>
      </c>
      <c r="K105" s="57">
        <v>0</v>
      </c>
      <c r="L105" s="56">
        <f t="shared" si="41"/>
        <v>691.00828999999999</v>
      </c>
      <c r="M105" s="57">
        <v>0</v>
      </c>
      <c r="N105" s="56">
        <v>691.00828999999999</v>
      </c>
      <c r="O105" s="56">
        <f t="shared" si="42"/>
        <v>691.00828999999999</v>
      </c>
      <c r="P105" s="57">
        <v>0</v>
      </c>
      <c r="Q105" s="73">
        <v>691.00828999999999</v>
      </c>
      <c r="R105" s="58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19"/>
      <c r="Y105" s="26"/>
    </row>
    <row r="106" s="1" customFormat="1" ht="23.25" customHeight="1">
      <c r="A106" s="71"/>
      <c r="B106" s="71"/>
      <c r="C106" s="71"/>
      <c r="D106" s="69"/>
      <c r="E106" s="64" t="s">
        <v>125</v>
      </c>
      <c r="F106" s="56">
        <f t="shared" si="39"/>
        <v>0</v>
      </c>
      <c r="G106" s="57">
        <v>0</v>
      </c>
      <c r="H106" s="56">
        <f t="shared" si="40"/>
        <v>0</v>
      </c>
      <c r="I106" s="57">
        <v>0</v>
      </c>
      <c r="J106" s="57">
        <v>0</v>
      </c>
      <c r="K106" s="57">
        <v>0</v>
      </c>
      <c r="L106" s="56">
        <f t="shared" si="41"/>
        <v>0</v>
      </c>
      <c r="M106" s="57">
        <v>0</v>
      </c>
      <c r="N106" s="56">
        <v>0</v>
      </c>
      <c r="O106" s="57">
        <v>0</v>
      </c>
      <c r="P106" s="57">
        <v>0</v>
      </c>
      <c r="Q106" s="57">
        <v>0</v>
      </c>
      <c r="R106" s="58">
        <v>0</v>
      </c>
      <c r="S106" s="59">
        <v>0</v>
      </c>
      <c r="T106" s="59">
        <v>0</v>
      </c>
      <c r="U106" s="59">
        <v>0</v>
      </c>
      <c r="V106" s="59">
        <v>0</v>
      </c>
      <c r="W106" s="59">
        <v>0</v>
      </c>
      <c r="Y106" s="26"/>
    </row>
    <row r="107" s="75" customFormat="1" ht="22.5" customHeight="1">
      <c r="A107" s="12" t="s">
        <v>129</v>
      </c>
      <c r="B107" s="53"/>
      <c r="C107" s="54"/>
      <c r="D107" s="7" t="s">
        <v>120</v>
      </c>
      <c r="E107" s="55"/>
      <c r="F107" s="56">
        <f t="shared" ref="F107:N111" si="43">F112</f>
        <v>130129.86338</v>
      </c>
      <c r="G107" s="57">
        <f t="shared" si="43"/>
        <v>0</v>
      </c>
      <c r="H107" s="56">
        <f t="shared" si="43"/>
        <v>130129.86338</v>
      </c>
      <c r="I107" s="57">
        <f t="shared" si="43"/>
        <v>0</v>
      </c>
      <c r="J107" s="57">
        <f t="shared" si="43"/>
        <v>0</v>
      </c>
      <c r="K107" s="57">
        <f t="shared" si="43"/>
        <v>0</v>
      </c>
      <c r="L107" s="56">
        <f t="shared" si="43"/>
        <v>0</v>
      </c>
      <c r="M107" s="57">
        <f t="shared" si="43"/>
        <v>0</v>
      </c>
      <c r="N107" s="56">
        <f t="shared" si="43"/>
        <v>0</v>
      </c>
      <c r="O107" s="56">
        <f t="shared" si="42"/>
        <v>130129.86338</v>
      </c>
      <c r="P107" s="57">
        <v>0</v>
      </c>
      <c r="Q107" s="57">
        <f t="shared" ref="Q107:Q111" si="44">Q112</f>
        <v>130129.86338</v>
      </c>
      <c r="R107" s="58">
        <v>0</v>
      </c>
      <c r="S107" s="59">
        <v>0</v>
      </c>
      <c r="T107" s="59">
        <v>0</v>
      </c>
      <c r="U107" s="59">
        <v>0</v>
      </c>
      <c r="V107" s="59">
        <v>0</v>
      </c>
      <c r="W107" s="59">
        <v>0</v>
      </c>
    </row>
    <row r="108" s="75" customFormat="1" ht="23.25" customHeight="1">
      <c r="A108" s="60"/>
      <c r="B108" s="61"/>
      <c r="C108" s="62"/>
      <c r="D108" s="63" t="s">
        <v>121</v>
      </c>
      <c r="E108" s="64" t="s">
        <v>122</v>
      </c>
      <c r="F108" s="56">
        <f t="shared" si="43"/>
        <v>50000</v>
      </c>
      <c r="G108" s="57">
        <f t="shared" si="43"/>
        <v>0</v>
      </c>
      <c r="H108" s="56">
        <f t="shared" si="43"/>
        <v>50000</v>
      </c>
      <c r="I108" s="57">
        <f t="shared" si="43"/>
        <v>0</v>
      </c>
      <c r="J108" s="57">
        <f t="shared" si="43"/>
        <v>0</v>
      </c>
      <c r="K108" s="57">
        <f t="shared" si="43"/>
        <v>0</v>
      </c>
      <c r="L108" s="56">
        <f t="shared" si="43"/>
        <v>0</v>
      </c>
      <c r="M108" s="57">
        <f t="shared" si="43"/>
        <v>0</v>
      </c>
      <c r="N108" s="56">
        <f t="shared" si="43"/>
        <v>0</v>
      </c>
      <c r="O108" s="56">
        <f t="shared" si="42"/>
        <v>50000</v>
      </c>
      <c r="P108" s="57">
        <v>0</v>
      </c>
      <c r="Q108" s="57">
        <f t="shared" si="44"/>
        <v>50000</v>
      </c>
      <c r="R108" s="58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</row>
    <row r="109" s="75" customFormat="1" ht="22.5" customHeight="1">
      <c r="A109" s="60"/>
      <c r="B109" s="61"/>
      <c r="C109" s="62"/>
      <c r="D109" s="65"/>
      <c r="E109" s="64" t="s">
        <v>123</v>
      </c>
      <c r="F109" s="56">
        <f t="shared" si="43"/>
        <v>30000</v>
      </c>
      <c r="G109" s="57">
        <f t="shared" si="43"/>
        <v>0</v>
      </c>
      <c r="H109" s="56">
        <f t="shared" si="43"/>
        <v>30000</v>
      </c>
      <c r="I109" s="57">
        <f t="shared" si="43"/>
        <v>0</v>
      </c>
      <c r="J109" s="57">
        <f t="shared" si="43"/>
        <v>0</v>
      </c>
      <c r="K109" s="57">
        <f t="shared" si="43"/>
        <v>0</v>
      </c>
      <c r="L109" s="56">
        <f t="shared" si="43"/>
        <v>0</v>
      </c>
      <c r="M109" s="57">
        <f t="shared" si="43"/>
        <v>0</v>
      </c>
      <c r="N109" s="56">
        <f t="shared" si="43"/>
        <v>0</v>
      </c>
      <c r="O109" s="56">
        <f t="shared" si="42"/>
        <v>30000</v>
      </c>
      <c r="P109" s="57">
        <v>0</v>
      </c>
      <c r="Q109" s="57">
        <f t="shared" si="44"/>
        <v>30000</v>
      </c>
      <c r="R109" s="58">
        <v>0</v>
      </c>
      <c r="S109" s="59">
        <v>0</v>
      </c>
      <c r="T109" s="59">
        <v>0</v>
      </c>
      <c r="U109" s="59">
        <v>0</v>
      </c>
      <c r="V109" s="59">
        <v>0</v>
      </c>
      <c r="W109" s="59">
        <v>0</v>
      </c>
    </row>
    <row r="110" s="75" customFormat="1" ht="23.25" customHeight="1">
      <c r="A110" s="60"/>
      <c r="B110" s="61"/>
      <c r="C110" s="62"/>
      <c r="D110" s="65"/>
      <c r="E110" s="64" t="s">
        <v>124</v>
      </c>
      <c r="F110" s="56">
        <f t="shared" si="43"/>
        <v>5000</v>
      </c>
      <c r="G110" s="57">
        <f t="shared" si="43"/>
        <v>0</v>
      </c>
      <c r="H110" s="56">
        <f t="shared" si="43"/>
        <v>5000</v>
      </c>
      <c r="I110" s="57">
        <f t="shared" si="43"/>
        <v>0</v>
      </c>
      <c r="J110" s="57">
        <f t="shared" si="43"/>
        <v>0</v>
      </c>
      <c r="K110" s="57">
        <f t="shared" si="43"/>
        <v>0</v>
      </c>
      <c r="L110" s="56">
        <f t="shared" si="43"/>
        <v>0</v>
      </c>
      <c r="M110" s="57">
        <f t="shared" si="43"/>
        <v>0</v>
      </c>
      <c r="N110" s="56">
        <f t="shared" si="43"/>
        <v>0</v>
      </c>
      <c r="O110" s="56">
        <f t="shared" si="42"/>
        <v>5000</v>
      </c>
      <c r="P110" s="57">
        <v>0</v>
      </c>
      <c r="Q110" s="57">
        <f t="shared" si="44"/>
        <v>5000</v>
      </c>
      <c r="R110" s="58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0</v>
      </c>
    </row>
    <row r="111" s="75" customFormat="1" ht="22.5" customHeight="1">
      <c r="A111" s="66"/>
      <c r="B111" s="67"/>
      <c r="C111" s="68"/>
      <c r="D111" s="69"/>
      <c r="E111" s="64" t="s">
        <v>125</v>
      </c>
      <c r="F111" s="56">
        <f t="shared" si="43"/>
        <v>45129.863380000003</v>
      </c>
      <c r="G111" s="57">
        <f t="shared" si="43"/>
        <v>0</v>
      </c>
      <c r="H111" s="56">
        <f t="shared" si="43"/>
        <v>45129.863380000003</v>
      </c>
      <c r="I111" s="57">
        <f t="shared" si="43"/>
        <v>0</v>
      </c>
      <c r="J111" s="57">
        <f t="shared" si="43"/>
        <v>0</v>
      </c>
      <c r="K111" s="57">
        <f t="shared" si="43"/>
        <v>0</v>
      </c>
      <c r="L111" s="56">
        <f t="shared" si="43"/>
        <v>0</v>
      </c>
      <c r="M111" s="57">
        <f t="shared" si="43"/>
        <v>0</v>
      </c>
      <c r="N111" s="56">
        <f t="shared" si="43"/>
        <v>0</v>
      </c>
      <c r="O111" s="56">
        <f t="shared" si="42"/>
        <v>45129.863380000003</v>
      </c>
      <c r="P111" s="57">
        <v>0</v>
      </c>
      <c r="Q111" s="57">
        <f t="shared" si="44"/>
        <v>45129.863380000003</v>
      </c>
      <c r="R111" s="58">
        <v>0</v>
      </c>
      <c r="S111" s="59">
        <v>0</v>
      </c>
      <c r="T111" s="59">
        <v>0</v>
      </c>
      <c r="U111" s="59">
        <v>0</v>
      </c>
      <c r="V111" s="59">
        <v>0</v>
      </c>
      <c r="W111" s="59">
        <v>0</v>
      </c>
    </row>
    <row r="112" s="75" customFormat="1" ht="23.25" customHeight="1">
      <c r="A112" s="7">
        <v>11</v>
      </c>
      <c r="B112" s="7" t="s">
        <v>68</v>
      </c>
      <c r="C112" s="7" t="s">
        <v>69</v>
      </c>
      <c r="D112" s="7" t="s">
        <v>120</v>
      </c>
      <c r="E112" s="55"/>
      <c r="F112" s="56">
        <f t="shared" ref="F112:H116" si="45">I112+L112+O112+R112+U112</f>
        <v>130129.86338</v>
      </c>
      <c r="G112" s="56">
        <f t="shared" si="45"/>
        <v>0</v>
      </c>
      <c r="H112" s="56">
        <f t="shared" si="45"/>
        <v>130129.86338</v>
      </c>
      <c r="I112" s="57">
        <v>0</v>
      </c>
      <c r="J112" s="57">
        <v>0</v>
      </c>
      <c r="K112" s="57">
        <v>0</v>
      </c>
      <c r="L112" s="56">
        <f t="shared" ref="L112:L116" si="46">M112+N112</f>
        <v>0</v>
      </c>
      <c r="M112" s="57">
        <v>0</v>
      </c>
      <c r="N112" s="56">
        <v>0</v>
      </c>
      <c r="O112" s="57">
        <f t="shared" si="42"/>
        <v>130129.86338</v>
      </c>
      <c r="P112" s="57">
        <v>0</v>
      </c>
      <c r="Q112" s="56">
        <v>130129.86338</v>
      </c>
      <c r="R112" s="58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</row>
    <row r="113" s="75" customFormat="1" ht="22.5" customHeight="1">
      <c r="A113" s="70"/>
      <c r="B113" s="70"/>
      <c r="C113" s="70"/>
      <c r="D113" s="63" t="s">
        <v>121</v>
      </c>
      <c r="E113" s="64" t="s">
        <v>122</v>
      </c>
      <c r="F113" s="56">
        <f t="shared" si="45"/>
        <v>50000</v>
      </c>
      <c r="G113" s="56">
        <f t="shared" si="45"/>
        <v>0</v>
      </c>
      <c r="H113" s="56">
        <f t="shared" si="45"/>
        <v>50000</v>
      </c>
      <c r="I113" s="57">
        <v>0</v>
      </c>
      <c r="J113" s="57">
        <v>0</v>
      </c>
      <c r="K113" s="57">
        <v>0</v>
      </c>
      <c r="L113" s="56">
        <f t="shared" si="46"/>
        <v>0</v>
      </c>
      <c r="M113" s="57">
        <v>0</v>
      </c>
      <c r="N113" s="56">
        <v>0</v>
      </c>
      <c r="O113" s="57">
        <f t="shared" si="42"/>
        <v>50000</v>
      </c>
      <c r="P113" s="57">
        <v>0</v>
      </c>
      <c r="Q113" s="56">
        <v>50000</v>
      </c>
      <c r="R113" s="58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76"/>
    </row>
    <row r="114" s="75" customFormat="1" ht="23.25" customHeight="1">
      <c r="A114" s="70"/>
      <c r="B114" s="70"/>
      <c r="C114" s="70"/>
      <c r="D114" s="65"/>
      <c r="E114" s="64" t="s">
        <v>123</v>
      </c>
      <c r="F114" s="56">
        <f t="shared" si="45"/>
        <v>30000</v>
      </c>
      <c r="G114" s="56">
        <f t="shared" si="45"/>
        <v>0</v>
      </c>
      <c r="H114" s="56">
        <f t="shared" si="45"/>
        <v>30000</v>
      </c>
      <c r="I114" s="57">
        <v>0</v>
      </c>
      <c r="J114" s="57">
        <v>0</v>
      </c>
      <c r="K114" s="57">
        <v>0</v>
      </c>
      <c r="L114" s="56">
        <f t="shared" si="46"/>
        <v>0</v>
      </c>
      <c r="M114" s="57">
        <v>0</v>
      </c>
      <c r="N114" s="56">
        <v>0</v>
      </c>
      <c r="O114" s="57">
        <f t="shared" si="42"/>
        <v>30000</v>
      </c>
      <c r="P114" s="57">
        <v>0</v>
      </c>
      <c r="Q114" s="56">
        <v>30000</v>
      </c>
      <c r="R114" s="58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76"/>
    </row>
    <row r="115" s="75" customFormat="1" ht="22.5" customHeight="1">
      <c r="A115" s="70"/>
      <c r="B115" s="70"/>
      <c r="C115" s="70"/>
      <c r="D115" s="65"/>
      <c r="E115" s="64" t="s">
        <v>124</v>
      </c>
      <c r="F115" s="56">
        <f t="shared" si="45"/>
        <v>5000</v>
      </c>
      <c r="G115" s="56">
        <f t="shared" si="45"/>
        <v>0</v>
      </c>
      <c r="H115" s="56">
        <f t="shared" si="45"/>
        <v>5000</v>
      </c>
      <c r="I115" s="57">
        <v>0</v>
      </c>
      <c r="J115" s="57">
        <v>0</v>
      </c>
      <c r="K115" s="57">
        <v>0</v>
      </c>
      <c r="L115" s="56">
        <f t="shared" si="46"/>
        <v>0</v>
      </c>
      <c r="M115" s="57">
        <v>0</v>
      </c>
      <c r="N115" s="56">
        <v>0</v>
      </c>
      <c r="O115" s="57">
        <f t="shared" si="42"/>
        <v>5000</v>
      </c>
      <c r="P115" s="57">
        <v>0</v>
      </c>
      <c r="Q115" s="56">
        <v>5000</v>
      </c>
      <c r="R115" s="58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76"/>
    </row>
    <row r="116" s="75" customFormat="1" ht="23.25" customHeight="1">
      <c r="A116" s="71"/>
      <c r="B116" s="71"/>
      <c r="C116" s="71"/>
      <c r="D116" s="69"/>
      <c r="E116" s="64" t="s">
        <v>125</v>
      </c>
      <c r="F116" s="56">
        <f t="shared" si="45"/>
        <v>45129.863380000003</v>
      </c>
      <c r="G116" s="56">
        <f t="shared" si="45"/>
        <v>0</v>
      </c>
      <c r="H116" s="56">
        <f t="shared" si="45"/>
        <v>45129.863380000003</v>
      </c>
      <c r="I116" s="57">
        <v>0</v>
      </c>
      <c r="J116" s="57">
        <v>0</v>
      </c>
      <c r="K116" s="57">
        <v>0</v>
      </c>
      <c r="L116" s="56">
        <f t="shared" si="46"/>
        <v>0</v>
      </c>
      <c r="M116" s="57">
        <v>0</v>
      </c>
      <c r="N116" s="56">
        <v>0</v>
      </c>
      <c r="O116" s="57">
        <f t="shared" si="42"/>
        <v>45129.863380000003</v>
      </c>
      <c r="P116" s="57">
        <v>0</v>
      </c>
      <c r="Q116" s="56">
        <v>45129.863380000003</v>
      </c>
      <c r="R116" s="58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76"/>
    </row>
    <row r="117" s="75" customFormat="1" ht="22.5" customHeight="1">
      <c r="A117" s="77" t="s">
        <v>72</v>
      </c>
      <c r="B117" s="53"/>
      <c r="C117" s="54"/>
      <c r="D117" s="64" t="s">
        <v>120</v>
      </c>
      <c r="E117" s="55"/>
      <c r="F117" s="56">
        <f t="shared" ref="F117:N121" si="47">F122+F132+F142+F152+F162</f>
        <v>48152.85901</v>
      </c>
      <c r="G117" s="56">
        <f t="shared" si="47"/>
        <v>0</v>
      </c>
      <c r="H117" s="56">
        <f t="shared" si="47"/>
        <v>48152.85901</v>
      </c>
      <c r="I117" s="57">
        <f t="shared" si="47"/>
        <v>0</v>
      </c>
      <c r="J117" s="57">
        <f t="shared" si="47"/>
        <v>0</v>
      </c>
      <c r="K117" s="57">
        <f t="shared" si="47"/>
        <v>0</v>
      </c>
      <c r="L117" s="56">
        <f t="shared" si="47"/>
        <v>45437.672189999997</v>
      </c>
      <c r="M117" s="57">
        <f t="shared" si="47"/>
        <v>0</v>
      </c>
      <c r="N117" s="56">
        <f t="shared" si="47"/>
        <v>45437.672189999997</v>
      </c>
      <c r="O117" s="57">
        <f t="shared" ref="O117:Q121" si="48">O122+O132+O142+O152+O162</f>
        <v>2715.1868199999999</v>
      </c>
      <c r="P117" s="57">
        <v>0</v>
      </c>
      <c r="Q117" s="57">
        <f t="shared" ref="Q117:Q118" si="49">Q122+Q132+Q142+Q152+Q162</f>
        <v>2715.1868199999999</v>
      </c>
      <c r="R117" s="58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</row>
    <row r="118" s="1" customFormat="1" ht="22.5" customHeight="1">
      <c r="A118" s="60"/>
      <c r="B118" s="61"/>
      <c r="C118" s="62"/>
      <c r="D118" s="78" t="s">
        <v>121</v>
      </c>
      <c r="E118" s="64" t="s">
        <v>122</v>
      </c>
      <c r="F118" s="56">
        <f t="shared" si="47"/>
        <v>18239.568489999998</v>
      </c>
      <c r="G118" s="57">
        <f t="shared" si="47"/>
        <v>0</v>
      </c>
      <c r="H118" s="56">
        <f t="shared" si="47"/>
        <v>18239.568489999998</v>
      </c>
      <c r="I118" s="57">
        <f t="shared" si="47"/>
        <v>0</v>
      </c>
      <c r="J118" s="57">
        <f t="shared" si="47"/>
        <v>0</v>
      </c>
      <c r="K118" s="57">
        <f t="shared" si="47"/>
        <v>0</v>
      </c>
      <c r="L118" s="56">
        <f t="shared" si="47"/>
        <v>17663.568489999998</v>
      </c>
      <c r="M118" s="57">
        <f t="shared" si="47"/>
        <v>0</v>
      </c>
      <c r="N118" s="56">
        <f>N123+N133+N143+N153+N163</f>
        <v>17663.568489999998</v>
      </c>
      <c r="O118" s="57">
        <f t="shared" si="48"/>
        <v>576</v>
      </c>
      <c r="P118" s="57">
        <v>0</v>
      </c>
      <c r="Q118" s="57">
        <f t="shared" si="49"/>
        <v>576</v>
      </c>
      <c r="R118" s="58">
        <v>0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</row>
    <row r="119" s="1" customFormat="1" ht="23.25" customHeight="1">
      <c r="A119" s="60"/>
      <c r="B119" s="61"/>
      <c r="C119" s="62"/>
      <c r="D119" s="65"/>
      <c r="E119" s="64" t="s">
        <v>123</v>
      </c>
      <c r="F119" s="56">
        <f t="shared" si="47"/>
        <v>17096.553200000002</v>
      </c>
      <c r="G119" s="57">
        <f t="shared" si="47"/>
        <v>0</v>
      </c>
      <c r="H119" s="56">
        <f t="shared" si="47"/>
        <v>17096.553200000002</v>
      </c>
      <c r="I119" s="57">
        <f t="shared" si="47"/>
        <v>0</v>
      </c>
      <c r="J119" s="57">
        <f t="shared" si="47"/>
        <v>0</v>
      </c>
      <c r="K119" s="57">
        <f t="shared" si="47"/>
        <v>0</v>
      </c>
      <c r="L119" s="56">
        <f t="shared" si="47"/>
        <v>14957.366380000001</v>
      </c>
      <c r="M119" s="57">
        <f t="shared" si="47"/>
        <v>0</v>
      </c>
      <c r="N119" s="56">
        <f t="shared" si="47"/>
        <v>14957.366380000001</v>
      </c>
      <c r="O119" s="57">
        <f t="shared" si="48"/>
        <v>2139.1868199999999</v>
      </c>
      <c r="P119" s="57">
        <v>0</v>
      </c>
      <c r="Q119" s="57">
        <f t="shared" si="48"/>
        <v>2139.1868199999999</v>
      </c>
      <c r="R119" s="58">
        <v>0</v>
      </c>
      <c r="S119" s="59">
        <v>0</v>
      </c>
      <c r="T119" s="59">
        <v>0</v>
      </c>
      <c r="U119" s="59">
        <v>0</v>
      </c>
      <c r="V119" s="59">
        <v>0</v>
      </c>
      <c r="W119" s="59">
        <v>0</v>
      </c>
    </row>
    <row r="120" s="1" customFormat="1" ht="22.5" customHeight="1">
      <c r="A120" s="60"/>
      <c r="B120" s="61"/>
      <c r="C120" s="62"/>
      <c r="D120" s="65"/>
      <c r="E120" s="64" t="s">
        <v>124</v>
      </c>
      <c r="F120" s="56">
        <f t="shared" si="47"/>
        <v>12816.73732</v>
      </c>
      <c r="G120" s="57">
        <f t="shared" si="47"/>
        <v>0</v>
      </c>
      <c r="H120" s="56">
        <f t="shared" si="47"/>
        <v>12816.73732</v>
      </c>
      <c r="I120" s="57">
        <f t="shared" si="47"/>
        <v>0</v>
      </c>
      <c r="J120" s="57">
        <f t="shared" si="47"/>
        <v>0</v>
      </c>
      <c r="K120" s="57">
        <f t="shared" si="47"/>
        <v>0</v>
      </c>
      <c r="L120" s="56">
        <f t="shared" si="47"/>
        <v>12816.73732</v>
      </c>
      <c r="M120" s="57">
        <f t="shared" si="47"/>
        <v>0</v>
      </c>
      <c r="N120" s="56">
        <f t="shared" si="47"/>
        <v>12816.73732</v>
      </c>
      <c r="O120" s="57">
        <f t="shared" si="48"/>
        <v>0</v>
      </c>
      <c r="P120" s="57">
        <v>0</v>
      </c>
      <c r="Q120" s="57">
        <f t="shared" si="48"/>
        <v>0</v>
      </c>
      <c r="R120" s="58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0</v>
      </c>
    </row>
    <row r="121" s="1" customFormat="1" ht="23.25" customHeight="1">
      <c r="A121" s="66"/>
      <c r="B121" s="67"/>
      <c r="C121" s="68"/>
      <c r="D121" s="69"/>
      <c r="E121" s="64" t="s">
        <v>125</v>
      </c>
      <c r="F121" s="56">
        <f t="shared" si="47"/>
        <v>0</v>
      </c>
      <c r="G121" s="57">
        <f t="shared" si="47"/>
        <v>0</v>
      </c>
      <c r="H121" s="56">
        <f t="shared" si="47"/>
        <v>0</v>
      </c>
      <c r="I121" s="57">
        <f t="shared" si="47"/>
        <v>0</v>
      </c>
      <c r="J121" s="57">
        <f t="shared" si="47"/>
        <v>0</v>
      </c>
      <c r="K121" s="57">
        <f t="shared" si="47"/>
        <v>0</v>
      </c>
      <c r="L121" s="56">
        <f t="shared" si="47"/>
        <v>0</v>
      </c>
      <c r="M121" s="57">
        <f t="shared" si="47"/>
        <v>0</v>
      </c>
      <c r="N121" s="56">
        <f t="shared" si="47"/>
        <v>0</v>
      </c>
      <c r="O121" s="57">
        <f t="shared" si="48"/>
        <v>0</v>
      </c>
      <c r="P121" s="57">
        <v>0</v>
      </c>
      <c r="Q121" s="57">
        <f t="shared" si="48"/>
        <v>0</v>
      </c>
      <c r="R121" s="58">
        <v>0</v>
      </c>
      <c r="S121" s="59">
        <v>0</v>
      </c>
      <c r="T121" s="59">
        <v>0</v>
      </c>
      <c r="U121" s="59">
        <v>0</v>
      </c>
      <c r="V121" s="59">
        <v>0</v>
      </c>
      <c r="W121" s="59">
        <v>0</v>
      </c>
    </row>
    <row r="122" s="1" customFormat="1" ht="22.5" customHeight="1">
      <c r="A122" s="77" t="s">
        <v>130</v>
      </c>
      <c r="B122" s="53"/>
      <c r="C122" s="54"/>
      <c r="D122" s="64" t="s">
        <v>120</v>
      </c>
      <c r="E122" s="55"/>
      <c r="F122" s="56">
        <f t="shared" ref="F122:N126" si="50">F127</f>
        <v>6462.4558399999996</v>
      </c>
      <c r="G122" s="56">
        <f t="shared" si="50"/>
        <v>0</v>
      </c>
      <c r="H122" s="56">
        <f t="shared" si="50"/>
        <v>6462.4558399999996</v>
      </c>
      <c r="I122" s="57">
        <f t="shared" si="50"/>
        <v>0</v>
      </c>
      <c r="J122" s="57">
        <f t="shared" si="50"/>
        <v>0</v>
      </c>
      <c r="K122" s="57">
        <f t="shared" si="50"/>
        <v>0</v>
      </c>
      <c r="L122" s="56">
        <f t="shared" si="50"/>
        <v>6462.4558399999996</v>
      </c>
      <c r="M122" s="57">
        <f t="shared" si="50"/>
        <v>0</v>
      </c>
      <c r="N122" s="56">
        <f t="shared" si="50"/>
        <v>6462.4558399999996</v>
      </c>
      <c r="O122" s="57">
        <v>0</v>
      </c>
      <c r="P122" s="57">
        <v>0</v>
      </c>
      <c r="Q122" s="57">
        <v>0</v>
      </c>
      <c r="R122" s="58">
        <v>0</v>
      </c>
      <c r="S122" s="59">
        <v>0</v>
      </c>
      <c r="T122" s="59">
        <v>0</v>
      </c>
      <c r="U122" s="59">
        <v>0</v>
      </c>
      <c r="V122" s="59">
        <v>0</v>
      </c>
      <c r="W122" s="59">
        <v>0</v>
      </c>
    </row>
    <row r="123" s="1" customFormat="1" ht="23.25" customHeight="1">
      <c r="A123" s="60"/>
      <c r="B123" s="61"/>
      <c r="C123" s="62"/>
      <c r="D123" s="78" t="s">
        <v>121</v>
      </c>
      <c r="E123" s="64" t="s">
        <v>122</v>
      </c>
      <c r="F123" s="56">
        <f t="shared" si="50"/>
        <v>2584.8507800000002</v>
      </c>
      <c r="G123" s="56">
        <f t="shared" si="50"/>
        <v>0</v>
      </c>
      <c r="H123" s="56">
        <f t="shared" si="50"/>
        <v>2584.8507800000002</v>
      </c>
      <c r="I123" s="57">
        <f t="shared" si="50"/>
        <v>0</v>
      </c>
      <c r="J123" s="57">
        <f t="shared" si="50"/>
        <v>0</v>
      </c>
      <c r="K123" s="57">
        <f t="shared" si="50"/>
        <v>0</v>
      </c>
      <c r="L123" s="56">
        <f t="shared" si="50"/>
        <v>2584.8507800000002</v>
      </c>
      <c r="M123" s="57">
        <f t="shared" si="50"/>
        <v>0</v>
      </c>
      <c r="N123" s="56">
        <f t="shared" si="50"/>
        <v>2584.8507800000002</v>
      </c>
      <c r="O123" s="57">
        <v>0</v>
      </c>
      <c r="P123" s="57">
        <v>0</v>
      </c>
      <c r="Q123" s="57">
        <v>0</v>
      </c>
      <c r="R123" s="58">
        <v>0</v>
      </c>
      <c r="S123" s="59">
        <v>0</v>
      </c>
      <c r="T123" s="59">
        <v>0</v>
      </c>
      <c r="U123" s="59">
        <v>0</v>
      </c>
      <c r="V123" s="59">
        <v>0</v>
      </c>
      <c r="W123" s="59">
        <v>0</v>
      </c>
    </row>
    <row r="124" s="1" customFormat="1" ht="22.5" customHeight="1">
      <c r="A124" s="60"/>
      <c r="B124" s="61"/>
      <c r="C124" s="62"/>
      <c r="D124" s="65"/>
      <c r="E124" s="64" t="s">
        <v>123</v>
      </c>
      <c r="F124" s="56">
        <f t="shared" si="50"/>
        <v>1938.8687</v>
      </c>
      <c r="G124" s="56">
        <f t="shared" si="50"/>
        <v>0</v>
      </c>
      <c r="H124" s="56">
        <f t="shared" si="50"/>
        <v>1938.8687</v>
      </c>
      <c r="I124" s="57">
        <f t="shared" si="50"/>
        <v>0</v>
      </c>
      <c r="J124" s="57">
        <f t="shared" si="50"/>
        <v>0</v>
      </c>
      <c r="K124" s="57">
        <f t="shared" si="50"/>
        <v>0</v>
      </c>
      <c r="L124" s="56">
        <f t="shared" si="50"/>
        <v>1938.8687</v>
      </c>
      <c r="M124" s="57">
        <f t="shared" si="50"/>
        <v>0</v>
      </c>
      <c r="N124" s="56">
        <f t="shared" si="50"/>
        <v>1938.8687</v>
      </c>
      <c r="O124" s="57">
        <v>0</v>
      </c>
      <c r="P124" s="57">
        <v>0</v>
      </c>
      <c r="Q124" s="57">
        <v>0</v>
      </c>
      <c r="R124" s="58">
        <v>0</v>
      </c>
      <c r="S124" s="59">
        <v>0</v>
      </c>
      <c r="T124" s="59">
        <v>0</v>
      </c>
      <c r="U124" s="59">
        <v>0</v>
      </c>
      <c r="V124" s="59">
        <v>0</v>
      </c>
      <c r="W124" s="59">
        <v>0</v>
      </c>
    </row>
    <row r="125" s="1" customFormat="1" ht="23.25" customHeight="1">
      <c r="A125" s="60"/>
      <c r="B125" s="61"/>
      <c r="C125" s="62"/>
      <c r="D125" s="65"/>
      <c r="E125" s="64" t="s">
        <v>124</v>
      </c>
      <c r="F125" s="56">
        <f t="shared" si="50"/>
        <v>1938.7363600000001</v>
      </c>
      <c r="G125" s="56">
        <f t="shared" si="50"/>
        <v>0</v>
      </c>
      <c r="H125" s="56">
        <f t="shared" si="50"/>
        <v>1938.7363600000001</v>
      </c>
      <c r="I125" s="57">
        <f t="shared" si="50"/>
        <v>0</v>
      </c>
      <c r="J125" s="57">
        <f t="shared" si="50"/>
        <v>0</v>
      </c>
      <c r="K125" s="57">
        <f t="shared" si="50"/>
        <v>0</v>
      </c>
      <c r="L125" s="56">
        <f t="shared" si="50"/>
        <v>1938.7363600000001</v>
      </c>
      <c r="M125" s="57">
        <f t="shared" si="50"/>
        <v>0</v>
      </c>
      <c r="N125" s="56">
        <f t="shared" si="50"/>
        <v>1938.7363600000001</v>
      </c>
      <c r="O125" s="57">
        <v>0</v>
      </c>
      <c r="P125" s="57">
        <v>0</v>
      </c>
      <c r="Q125" s="57">
        <v>0</v>
      </c>
      <c r="R125" s="58">
        <v>0</v>
      </c>
      <c r="S125" s="59">
        <v>0</v>
      </c>
      <c r="T125" s="59">
        <v>0</v>
      </c>
      <c r="U125" s="59">
        <v>0</v>
      </c>
      <c r="V125" s="59">
        <v>0</v>
      </c>
      <c r="W125" s="59">
        <v>0</v>
      </c>
    </row>
    <row r="126" s="1" customFormat="1" ht="22.5" customHeight="1">
      <c r="A126" s="66"/>
      <c r="B126" s="67"/>
      <c r="C126" s="68"/>
      <c r="D126" s="69"/>
      <c r="E126" s="64" t="s">
        <v>125</v>
      </c>
      <c r="F126" s="56">
        <f t="shared" si="50"/>
        <v>0</v>
      </c>
      <c r="G126" s="56">
        <f t="shared" si="50"/>
        <v>0</v>
      </c>
      <c r="H126" s="56">
        <f t="shared" si="50"/>
        <v>0</v>
      </c>
      <c r="I126" s="57">
        <f t="shared" si="50"/>
        <v>0</v>
      </c>
      <c r="J126" s="57">
        <f t="shared" si="50"/>
        <v>0</v>
      </c>
      <c r="K126" s="57">
        <f t="shared" si="50"/>
        <v>0</v>
      </c>
      <c r="L126" s="56">
        <f t="shared" si="50"/>
        <v>0</v>
      </c>
      <c r="M126" s="57">
        <f t="shared" si="50"/>
        <v>0</v>
      </c>
      <c r="N126" s="56">
        <f t="shared" si="50"/>
        <v>0</v>
      </c>
      <c r="O126" s="57">
        <v>0</v>
      </c>
      <c r="P126" s="57">
        <v>0</v>
      </c>
      <c r="Q126" s="57">
        <v>0</v>
      </c>
      <c r="R126" s="58">
        <v>0</v>
      </c>
      <c r="S126" s="59">
        <v>0</v>
      </c>
      <c r="T126" s="59">
        <v>0</v>
      </c>
      <c r="U126" s="59">
        <v>0</v>
      </c>
      <c r="V126" s="59">
        <v>0</v>
      </c>
      <c r="W126" s="59">
        <v>0</v>
      </c>
    </row>
    <row r="127" s="1" customFormat="1" ht="23.25" customHeight="1">
      <c r="A127" s="7">
        <v>12</v>
      </c>
      <c r="B127" s="7" t="s">
        <v>74</v>
      </c>
      <c r="C127" s="7" t="s">
        <v>75</v>
      </c>
      <c r="D127" s="7" t="s">
        <v>120</v>
      </c>
      <c r="E127" s="55"/>
      <c r="F127" s="56">
        <f t="shared" ref="F127:F131" si="51">H127</f>
        <v>6462.4558399999996</v>
      </c>
      <c r="G127" s="57">
        <v>0</v>
      </c>
      <c r="H127" s="56">
        <f t="shared" ref="H127:H131" si="52">K127+N127+Q127+T127+W127</f>
        <v>6462.4558399999996</v>
      </c>
      <c r="I127" s="56">
        <f>O127</f>
        <v>0</v>
      </c>
      <c r="J127" s="56">
        <f>P127</f>
        <v>0</v>
      </c>
      <c r="K127" s="56">
        <f>Q127</f>
        <v>0</v>
      </c>
      <c r="L127" s="56">
        <f t="shared" ref="L127:L131" si="53">M127+N127</f>
        <v>6462.4558399999996</v>
      </c>
      <c r="M127" s="57">
        <v>0</v>
      </c>
      <c r="N127" s="56">
        <v>6462.4558399999996</v>
      </c>
      <c r="O127" s="56">
        <f t="shared" ref="O127:O166" si="54">P127+Q127</f>
        <v>0</v>
      </c>
      <c r="P127" s="57">
        <v>0</v>
      </c>
      <c r="Q127" s="57">
        <v>0</v>
      </c>
      <c r="R127" s="58">
        <v>0</v>
      </c>
      <c r="S127" s="59">
        <v>0</v>
      </c>
      <c r="T127" s="59">
        <v>0</v>
      </c>
      <c r="U127" s="59">
        <v>0</v>
      </c>
      <c r="V127" s="59">
        <v>0</v>
      </c>
      <c r="W127" s="59">
        <v>0</v>
      </c>
    </row>
    <row r="128" s="1" customFormat="1" ht="22.5" customHeight="1">
      <c r="A128" s="70"/>
      <c r="B128" s="70"/>
      <c r="C128" s="70"/>
      <c r="D128" s="63" t="s">
        <v>121</v>
      </c>
      <c r="E128" s="64" t="s">
        <v>122</v>
      </c>
      <c r="F128" s="56">
        <f t="shared" si="51"/>
        <v>2584.8507800000002</v>
      </c>
      <c r="G128" s="57">
        <v>0</v>
      </c>
      <c r="H128" s="56">
        <f t="shared" si="52"/>
        <v>2584.8507800000002</v>
      </c>
      <c r="I128" s="57">
        <v>0</v>
      </c>
      <c r="J128" s="57">
        <v>0</v>
      </c>
      <c r="K128" s="57">
        <v>0</v>
      </c>
      <c r="L128" s="56">
        <f t="shared" si="53"/>
        <v>2584.8507800000002</v>
      </c>
      <c r="M128" s="57">
        <v>0</v>
      </c>
      <c r="N128" s="56">
        <v>2584.8507800000002</v>
      </c>
      <c r="O128" s="56">
        <f t="shared" si="54"/>
        <v>0</v>
      </c>
      <c r="P128" s="57">
        <v>0</v>
      </c>
      <c r="Q128" s="57">
        <v>0</v>
      </c>
      <c r="R128" s="58">
        <v>0</v>
      </c>
      <c r="S128" s="59">
        <v>0</v>
      </c>
      <c r="T128" s="59">
        <v>0</v>
      </c>
      <c r="U128" s="59">
        <v>0</v>
      </c>
      <c r="V128" s="59">
        <v>0</v>
      </c>
      <c r="W128" s="59">
        <v>0</v>
      </c>
    </row>
    <row r="129" s="1" customFormat="1" ht="23.25" customHeight="1">
      <c r="A129" s="70"/>
      <c r="B129" s="70"/>
      <c r="C129" s="70"/>
      <c r="D129" s="65"/>
      <c r="E129" s="64" t="s">
        <v>123</v>
      </c>
      <c r="F129" s="56">
        <f t="shared" si="51"/>
        <v>1938.8687</v>
      </c>
      <c r="G129" s="57">
        <v>0</v>
      </c>
      <c r="H129" s="56">
        <f t="shared" si="52"/>
        <v>1938.8687</v>
      </c>
      <c r="I129" s="57">
        <v>0</v>
      </c>
      <c r="J129" s="57">
        <v>0</v>
      </c>
      <c r="K129" s="57">
        <v>0</v>
      </c>
      <c r="L129" s="56">
        <f t="shared" si="53"/>
        <v>1938.8687</v>
      </c>
      <c r="M129" s="57">
        <v>0</v>
      </c>
      <c r="N129" s="56">
        <v>1938.8687</v>
      </c>
      <c r="O129" s="56">
        <f t="shared" si="54"/>
        <v>0</v>
      </c>
      <c r="P129" s="57">
        <v>0</v>
      </c>
      <c r="Q129" s="57">
        <v>0</v>
      </c>
      <c r="R129" s="58">
        <v>0</v>
      </c>
      <c r="S129" s="59">
        <v>0</v>
      </c>
      <c r="T129" s="59">
        <v>0</v>
      </c>
      <c r="U129" s="59">
        <v>0</v>
      </c>
      <c r="V129" s="59">
        <v>0</v>
      </c>
      <c r="W129" s="59">
        <v>0</v>
      </c>
    </row>
    <row r="130" s="1" customFormat="1" ht="22.5" customHeight="1">
      <c r="A130" s="70"/>
      <c r="B130" s="70"/>
      <c r="C130" s="70"/>
      <c r="D130" s="65"/>
      <c r="E130" s="64" t="s">
        <v>124</v>
      </c>
      <c r="F130" s="56">
        <f t="shared" si="51"/>
        <v>1938.7363600000001</v>
      </c>
      <c r="G130" s="57">
        <v>0</v>
      </c>
      <c r="H130" s="56">
        <f t="shared" si="52"/>
        <v>1938.7363600000001</v>
      </c>
      <c r="I130" s="57">
        <v>0</v>
      </c>
      <c r="J130" s="57">
        <v>0</v>
      </c>
      <c r="K130" s="57">
        <v>0</v>
      </c>
      <c r="L130" s="56">
        <f t="shared" si="53"/>
        <v>1938.7363600000001</v>
      </c>
      <c r="M130" s="57">
        <v>0</v>
      </c>
      <c r="N130" s="56">
        <v>1938.7363600000001</v>
      </c>
      <c r="O130" s="56">
        <f t="shared" si="54"/>
        <v>0</v>
      </c>
      <c r="P130" s="57">
        <v>0</v>
      </c>
      <c r="Q130" s="57">
        <v>0</v>
      </c>
      <c r="R130" s="58">
        <v>0</v>
      </c>
      <c r="S130" s="59">
        <v>0</v>
      </c>
      <c r="T130" s="59">
        <v>0</v>
      </c>
      <c r="U130" s="59">
        <v>0</v>
      </c>
      <c r="V130" s="59">
        <v>0</v>
      </c>
      <c r="W130" s="59">
        <v>0</v>
      </c>
      <c r="Y130" s="19"/>
    </row>
    <row r="131" s="1" customFormat="1" ht="23.25" customHeight="1">
      <c r="A131" s="71"/>
      <c r="B131" s="71"/>
      <c r="C131" s="71"/>
      <c r="D131" s="69"/>
      <c r="E131" s="64" t="s">
        <v>125</v>
      </c>
      <c r="F131" s="56">
        <f t="shared" si="51"/>
        <v>0</v>
      </c>
      <c r="G131" s="57">
        <v>0</v>
      </c>
      <c r="H131" s="56">
        <f t="shared" si="52"/>
        <v>0</v>
      </c>
      <c r="I131" s="57">
        <v>0</v>
      </c>
      <c r="J131" s="57">
        <v>0</v>
      </c>
      <c r="K131" s="57">
        <v>0</v>
      </c>
      <c r="L131" s="56">
        <f t="shared" si="53"/>
        <v>0</v>
      </c>
      <c r="M131" s="57">
        <v>0</v>
      </c>
      <c r="N131" s="56">
        <v>0</v>
      </c>
      <c r="O131" s="56">
        <f t="shared" si="54"/>
        <v>0</v>
      </c>
      <c r="P131" s="57">
        <v>0</v>
      </c>
      <c r="Q131" s="57">
        <v>0</v>
      </c>
      <c r="R131" s="58">
        <v>0</v>
      </c>
      <c r="S131" s="59">
        <v>0</v>
      </c>
      <c r="T131" s="59">
        <v>0</v>
      </c>
      <c r="U131" s="59">
        <v>0</v>
      </c>
      <c r="V131" s="59">
        <v>0</v>
      </c>
      <c r="W131" s="59">
        <v>0</v>
      </c>
    </row>
    <row r="132" s="1" customFormat="1" ht="22.5" customHeight="1">
      <c r="A132" s="12" t="s">
        <v>78</v>
      </c>
      <c r="B132" s="53"/>
      <c r="C132" s="54"/>
      <c r="D132" s="7" t="s">
        <v>120</v>
      </c>
      <c r="E132" s="55"/>
      <c r="F132" s="56">
        <f t="shared" ref="F132:N146" si="55">F137</f>
        <v>3303.0504000000001</v>
      </c>
      <c r="G132" s="57">
        <f t="shared" si="55"/>
        <v>0</v>
      </c>
      <c r="H132" s="56">
        <f t="shared" si="55"/>
        <v>3303.0504000000001</v>
      </c>
      <c r="I132" s="57">
        <f t="shared" si="55"/>
        <v>0</v>
      </c>
      <c r="J132" s="57">
        <f t="shared" si="55"/>
        <v>0</v>
      </c>
      <c r="K132" s="57">
        <f t="shared" si="55"/>
        <v>0</v>
      </c>
      <c r="L132" s="56">
        <f t="shared" si="55"/>
        <v>3303.0504000000001</v>
      </c>
      <c r="M132" s="57">
        <f t="shared" si="55"/>
        <v>0</v>
      </c>
      <c r="N132" s="56">
        <f t="shared" si="55"/>
        <v>3303.0504000000001</v>
      </c>
      <c r="O132" s="57">
        <v>0</v>
      </c>
      <c r="P132" s="57">
        <v>0</v>
      </c>
      <c r="Q132" s="57">
        <v>0</v>
      </c>
      <c r="R132" s="58">
        <v>0</v>
      </c>
      <c r="S132" s="59">
        <v>0</v>
      </c>
      <c r="T132" s="59">
        <v>0</v>
      </c>
      <c r="U132" s="59">
        <v>0</v>
      </c>
      <c r="V132" s="59">
        <v>0</v>
      </c>
      <c r="W132" s="59">
        <v>0</v>
      </c>
    </row>
    <row r="133" s="1" customFormat="1" ht="23.25" customHeight="1">
      <c r="A133" s="60"/>
      <c r="B133" s="61"/>
      <c r="C133" s="62"/>
      <c r="D133" s="63" t="s">
        <v>121</v>
      </c>
      <c r="E133" s="64" t="s">
        <v>122</v>
      </c>
      <c r="F133" s="56">
        <f t="shared" si="55"/>
        <v>1321</v>
      </c>
      <c r="G133" s="57">
        <f t="shared" si="55"/>
        <v>0</v>
      </c>
      <c r="H133" s="56">
        <f t="shared" si="55"/>
        <v>1321</v>
      </c>
      <c r="I133" s="57">
        <f t="shared" si="55"/>
        <v>0</v>
      </c>
      <c r="J133" s="57">
        <f t="shared" si="55"/>
        <v>0</v>
      </c>
      <c r="K133" s="57">
        <f t="shared" si="55"/>
        <v>0</v>
      </c>
      <c r="L133" s="56">
        <f t="shared" si="55"/>
        <v>1321</v>
      </c>
      <c r="M133" s="57">
        <f t="shared" si="55"/>
        <v>0</v>
      </c>
      <c r="N133" s="56">
        <f t="shared" si="55"/>
        <v>1321</v>
      </c>
      <c r="O133" s="57">
        <v>0</v>
      </c>
      <c r="P133" s="57">
        <v>0</v>
      </c>
      <c r="Q133" s="57">
        <v>0</v>
      </c>
      <c r="R133" s="58">
        <v>0</v>
      </c>
      <c r="S133" s="59">
        <v>0</v>
      </c>
      <c r="T133" s="59">
        <v>0</v>
      </c>
      <c r="U133" s="59">
        <v>0</v>
      </c>
      <c r="V133" s="59">
        <v>0</v>
      </c>
      <c r="W133" s="59">
        <v>0</v>
      </c>
    </row>
    <row r="134" s="1" customFormat="1" ht="22.5" customHeight="1">
      <c r="A134" s="60"/>
      <c r="B134" s="61"/>
      <c r="C134" s="62"/>
      <c r="D134" s="65"/>
      <c r="E134" s="64" t="s">
        <v>123</v>
      </c>
      <c r="F134" s="56">
        <f t="shared" si="55"/>
        <v>991.13999999999999</v>
      </c>
      <c r="G134" s="57">
        <f t="shared" si="55"/>
        <v>0</v>
      </c>
      <c r="H134" s="56">
        <f t="shared" si="55"/>
        <v>991.13999999999999</v>
      </c>
      <c r="I134" s="57">
        <f t="shared" si="55"/>
        <v>0</v>
      </c>
      <c r="J134" s="57">
        <f t="shared" si="55"/>
        <v>0</v>
      </c>
      <c r="K134" s="57">
        <f t="shared" si="55"/>
        <v>0</v>
      </c>
      <c r="L134" s="56">
        <f t="shared" si="55"/>
        <v>991.13999999999999</v>
      </c>
      <c r="M134" s="57">
        <f t="shared" si="55"/>
        <v>0</v>
      </c>
      <c r="N134" s="56">
        <f t="shared" si="55"/>
        <v>991.13999999999999</v>
      </c>
      <c r="O134" s="57">
        <v>0</v>
      </c>
      <c r="P134" s="57">
        <v>0</v>
      </c>
      <c r="Q134" s="57">
        <v>0</v>
      </c>
      <c r="R134" s="58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</row>
    <row r="135" s="1" customFormat="1" ht="23.25" customHeight="1">
      <c r="A135" s="60"/>
      <c r="B135" s="61"/>
      <c r="C135" s="62"/>
      <c r="D135" s="65"/>
      <c r="E135" s="64" t="s">
        <v>124</v>
      </c>
      <c r="F135" s="56">
        <f t="shared" si="55"/>
        <v>990.91039999999998</v>
      </c>
      <c r="G135" s="57">
        <f t="shared" si="55"/>
        <v>0</v>
      </c>
      <c r="H135" s="56">
        <f t="shared" si="55"/>
        <v>990.91039999999998</v>
      </c>
      <c r="I135" s="57">
        <f t="shared" si="55"/>
        <v>0</v>
      </c>
      <c r="J135" s="57">
        <f t="shared" si="55"/>
        <v>0</v>
      </c>
      <c r="K135" s="57">
        <f t="shared" si="55"/>
        <v>0</v>
      </c>
      <c r="L135" s="56">
        <f t="shared" si="55"/>
        <v>990.91039999999998</v>
      </c>
      <c r="M135" s="57">
        <f t="shared" si="55"/>
        <v>0</v>
      </c>
      <c r="N135" s="56">
        <f t="shared" si="55"/>
        <v>990.91039999999998</v>
      </c>
      <c r="O135" s="57">
        <v>0</v>
      </c>
      <c r="P135" s="57">
        <v>0</v>
      </c>
      <c r="Q135" s="57">
        <v>0</v>
      </c>
      <c r="R135" s="58">
        <v>0</v>
      </c>
      <c r="S135" s="59">
        <v>0</v>
      </c>
      <c r="T135" s="59">
        <v>0</v>
      </c>
      <c r="U135" s="59">
        <v>0</v>
      </c>
      <c r="V135" s="59">
        <v>0</v>
      </c>
      <c r="W135" s="59">
        <v>0</v>
      </c>
    </row>
    <row r="136" s="1" customFormat="1" ht="22.5" customHeight="1">
      <c r="A136" s="66"/>
      <c r="B136" s="67"/>
      <c r="C136" s="68"/>
      <c r="D136" s="69"/>
      <c r="E136" s="64" t="s">
        <v>125</v>
      </c>
      <c r="F136" s="56">
        <f t="shared" si="55"/>
        <v>0</v>
      </c>
      <c r="G136" s="57">
        <f t="shared" si="55"/>
        <v>0</v>
      </c>
      <c r="H136" s="56">
        <f t="shared" si="55"/>
        <v>0</v>
      </c>
      <c r="I136" s="57">
        <f t="shared" si="55"/>
        <v>0</v>
      </c>
      <c r="J136" s="57">
        <f t="shared" si="55"/>
        <v>0</v>
      </c>
      <c r="K136" s="57">
        <f t="shared" si="55"/>
        <v>0</v>
      </c>
      <c r="L136" s="56">
        <f t="shared" si="55"/>
        <v>0</v>
      </c>
      <c r="M136" s="57">
        <f t="shared" si="55"/>
        <v>0</v>
      </c>
      <c r="N136" s="56">
        <f t="shared" si="55"/>
        <v>0</v>
      </c>
      <c r="O136" s="57">
        <v>0</v>
      </c>
      <c r="P136" s="57">
        <v>0</v>
      </c>
      <c r="Q136" s="57">
        <v>0</v>
      </c>
      <c r="R136" s="58">
        <v>0</v>
      </c>
      <c r="S136" s="59">
        <v>0</v>
      </c>
      <c r="T136" s="59">
        <v>0</v>
      </c>
      <c r="U136" s="59">
        <v>0</v>
      </c>
      <c r="V136" s="59">
        <v>0</v>
      </c>
      <c r="W136" s="59">
        <v>0</v>
      </c>
    </row>
    <row r="137" s="1" customFormat="1" ht="23.25" customHeight="1">
      <c r="A137" s="7">
        <v>13</v>
      </c>
      <c r="B137" s="7" t="s">
        <v>79</v>
      </c>
      <c r="C137" s="7" t="s">
        <v>80</v>
      </c>
      <c r="D137" s="7" t="s">
        <v>120</v>
      </c>
      <c r="E137" s="55"/>
      <c r="F137" s="56">
        <v>3303.0504000000001</v>
      </c>
      <c r="G137" s="57">
        <v>0</v>
      </c>
      <c r="H137" s="56">
        <f t="shared" ref="H137:H141" si="56">K137+N137+Q137+T137+W137</f>
        <v>3303.0504000000001</v>
      </c>
      <c r="I137" s="57">
        <v>0</v>
      </c>
      <c r="J137" s="57">
        <v>0</v>
      </c>
      <c r="K137" s="57">
        <v>0</v>
      </c>
      <c r="L137" s="56">
        <f t="shared" ref="L137:L141" si="57">M137+N137</f>
        <v>3303.0504000000001</v>
      </c>
      <c r="M137" s="57">
        <v>0</v>
      </c>
      <c r="N137" s="56">
        <v>3303.0504000000001</v>
      </c>
      <c r="O137" s="56">
        <f t="shared" si="54"/>
        <v>0</v>
      </c>
      <c r="P137" s="57">
        <v>0</v>
      </c>
      <c r="Q137" s="57">
        <v>0</v>
      </c>
      <c r="R137" s="58">
        <v>0</v>
      </c>
      <c r="S137" s="59">
        <v>0</v>
      </c>
      <c r="T137" s="59">
        <v>0</v>
      </c>
      <c r="U137" s="59">
        <v>0</v>
      </c>
      <c r="V137" s="59">
        <v>0</v>
      </c>
      <c r="W137" s="59">
        <v>0</v>
      </c>
    </row>
    <row r="138" s="1" customFormat="1" ht="22.5" customHeight="1">
      <c r="A138" s="70"/>
      <c r="B138" s="70"/>
      <c r="C138" s="70"/>
      <c r="D138" s="63" t="s">
        <v>121</v>
      </c>
      <c r="E138" s="64" t="s">
        <v>122</v>
      </c>
      <c r="F138" s="56">
        <v>1321</v>
      </c>
      <c r="G138" s="57">
        <v>0</v>
      </c>
      <c r="H138" s="56">
        <f t="shared" si="56"/>
        <v>1321</v>
      </c>
      <c r="I138" s="57">
        <v>0</v>
      </c>
      <c r="J138" s="57">
        <v>0</v>
      </c>
      <c r="K138" s="57">
        <v>0</v>
      </c>
      <c r="L138" s="56">
        <f t="shared" si="57"/>
        <v>1321</v>
      </c>
      <c r="M138" s="57">
        <v>0</v>
      </c>
      <c r="N138" s="56">
        <v>1321</v>
      </c>
      <c r="O138" s="56">
        <f t="shared" si="54"/>
        <v>0</v>
      </c>
      <c r="P138" s="57">
        <v>0</v>
      </c>
      <c r="Q138" s="57">
        <v>0</v>
      </c>
      <c r="R138" s="58">
        <v>0</v>
      </c>
      <c r="S138" s="59">
        <v>0</v>
      </c>
      <c r="T138" s="59">
        <v>0</v>
      </c>
      <c r="U138" s="59">
        <v>0</v>
      </c>
      <c r="V138" s="59">
        <v>0</v>
      </c>
      <c r="W138" s="59">
        <v>0</v>
      </c>
    </row>
    <row r="139" s="1" customFormat="1" ht="23.25" customHeight="1">
      <c r="A139" s="70"/>
      <c r="B139" s="70"/>
      <c r="C139" s="70"/>
      <c r="D139" s="65"/>
      <c r="E139" s="64" t="s">
        <v>123</v>
      </c>
      <c r="F139" s="56">
        <v>991.13999999999999</v>
      </c>
      <c r="G139" s="57">
        <v>0</v>
      </c>
      <c r="H139" s="56">
        <f t="shared" si="56"/>
        <v>991.13999999999999</v>
      </c>
      <c r="I139" s="57">
        <v>0</v>
      </c>
      <c r="J139" s="57">
        <v>0</v>
      </c>
      <c r="K139" s="57">
        <v>0</v>
      </c>
      <c r="L139" s="56">
        <f t="shared" si="57"/>
        <v>991.13999999999999</v>
      </c>
      <c r="M139" s="57">
        <v>0</v>
      </c>
      <c r="N139" s="56">
        <v>991.13999999999999</v>
      </c>
      <c r="O139" s="56">
        <f t="shared" si="54"/>
        <v>0</v>
      </c>
      <c r="P139" s="57">
        <v>0</v>
      </c>
      <c r="Q139" s="57">
        <v>0</v>
      </c>
      <c r="R139" s="58">
        <v>0</v>
      </c>
      <c r="S139" s="59">
        <v>0</v>
      </c>
      <c r="T139" s="59">
        <v>0</v>
      </c>
      <c r="U139" s="59">
        <v>0</v>
      </c>
      <c r="V139" s="59">
        <v>0</v>
      </c>
      <c r="W139" s="59">
        <v>0</v>
      </c>
    </row>
    <row r="140" s="1" customFormat="1" ht="22.5" customHeight="1">
      <c r="A140" s="70"/>
      <c r="B140" s="70"/>
      <c r="C140" s="70"/>
      <c r="D140" s="65"/>
      <c r="E140" s="64" t="s">
        <v>124</v>
      </c>
      <c r="F140" s="56">
        <v>990.91039999999998</v>
      </c>
      <c r="G140" s="57">
        <v>0</v>
      </c>
      <c r="H140" s="56">
        <f t="shared" si="56"/>
        <v>990.91039999999998</v>
      </c>
      <c r="I140" s="57">
        <v>0</v>
      </c>
      <c r="J140" s="57">
        <v>0</v>
      </c>
      <c r="K140" s="57">
        <v>0</v>
      </c>
      <c r="L140" s="56">
        <f t="shared" si="57"/>
        <v>990.91039999999998</v>
      </c>
      <c r="M140" s="57">
        <v>0</v>
      </c>
      <c r="N140" s="56">
        <v>990.91039999999998</v>
      </c>
      <c r="O140" s="56">
        <f t="shared" si="54"/>
        <v>0</v>
      </c>
      <c r="P140" s="57">
        <v>0</v>
      </c>
      <c r="Q140" s="57">
        <v>0</v>
      </c>
      <c r="R140" s="58">
        <v>0</v>
      </c>
      <c r="S140" s="59">
        <v>0</v>
      </c>
      <c r="T140" s="59">
        <v>0</v>
      </c>
      <c r="U140" s="59">
        <v>0</v>
      </c>
      <c r="V140" s="59">
        <v>0</v>
      </c>
      <c r="W140" s="59">
        <v>0</v>
      </c>
    </row>
    <row r="141" s="1" customFormat="1" ht="23.25" customHeight="1">
      <c r="A141" s="71"/>
      <c r="B141" s="71"/>
      <c r="C141" s="71"/>
      <c r="D141" s="69"/>
      <c r="E141" s="64" t="s">
        <v>125</v>
      </c>
      <c r="F141" s="56">
        <v>0</v>
      </c>
      <c r="G141" s="57">
        <v>0</v>
      </c>
      <c r="H141" s="56">
        <f t="shared" si="56"/>
        <v>0</v>
      </c>
      <c r="I141" s="57">
        <v>0</v>
      </c>
      <c r="J141" s="57">
        <v>0</v>
      </c>
      <c r="K141" s="57">
        <v>0</v>
      </c>
      <c r="L141" s="56">
        <f t="shared" si="57"/>
        <v>0</v>
      </c>
      <c r="M141" s="57">
        <v>0</v>
      </c>
      <c r="N141" s="56">
        <v>0</v>
      </c>
      <c r="O141" s="56">
        <f t="shared" si="54"/>
        <v>0</v>
      </c>
      <c r="P141" s="57">
        <v>0</v>
      </c>
      <c r="Q141" s="57">
        <v>0</v>
      </c>
      <c r="R141" s="58">
        <v>0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</row>
    <row r="142" s="1" customFormat="1" ht="22.5" customHeight="1">
      <c r="A142" s="12" t="s">
        <v>83</v>
      </c>
      <c r="B142" s="53"/>
      <c r="C142" s="54"/>
      <c r="D142" s="7" t="s">
        <v>120</v>
      </c>
      <c r="E142" s="55"/>
      <c r="F142" s="56">
        <f t="shared" si="55"/>
        <v>14541.02</v>
      </c>
      <c r="G142" s="57">
        <f t="shared" si="55"/>
        <v>0</v>
      </c>
      <c r="H142" s="56">
        <f t="shared" si="55"/>
        <v>14541.02</v>
      </c>
      <c r="I142" s="57">
        <f t="shared" si="55"/>
        <v>0</v>
      </c>
      <c r="J142" s="57">
        <f t="shared" si="55"/>
        <v>0</v>
      </c>
      <c r="K142" s="57">
        <f t="shared" si="55"/>
        <v>0</v>
      </c>
      <c r="L142" s="56">
        <f t="shared" si="55"/>
        <v>14541.02</v>
      </c>
      <c r="M142" s="57">
        <f t="shared" si="55"/>
        <v>0</v>
      </c>
      <c r="N142" s="56">
        <f t="shared" si="55"/>
        <v>14541.02</v>
      </c>
      <c r="O142" s="57">
        <v>0</v>
      </c>
      <c r="P142" s="57">
        <v>0</v>
      </c>
      <c r="Q142" s="57">
        <v>0</v>
      </c>
      <c r="R142" s="58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</row>
    <row r="143" s="1" customFormat="1" ht="23.25" customHeight="1">
      <c r="A143" s="60"/>
      <c r="B143" s="61"/>
      <c r="C143" s="62"/>
      <c r="D143" s="63" t="s">
        <v>121</v>
      </c>
      <c r="E143" s="64" t="s">
        <v>122</v>
      </c>
      <c r="F143" s="56">
        <f t="shared" si="55"/>
        <v>5815.7177099999999</v>
      </c>
      <c r="G143" s="57">
        <f t="shared" si="55"/>
        <v>0</v>
      </c>
      <c r="H143" s="56">
        <f t="shared" si="55"/>
        <v>5815.7177099999999</v>
      </c>
      <c r="I143" s="57">
        <f t="shared" si="55"/>
        <v>0</v>
      </c>
      <c r="J143" s="57">
        <f t="shared" si="55"/>
        <v>0</v>
      </c>
      <c r="K143" s="57">
        <f t="shared" si="55"/>
        <v>0</v>
      </c>
      <c r="L143" s="56">
        <f t="shared" si="55"/>
        <v>5815.7177099999999</v>
      </c>
      <c r="M143" s="57">
        <f t="shared" si="55"/>
        <v>0</v>
      </c>
      <c r="N143" s="56">
        <f t="shared" si="55"/>
        <v>5815.7177099999999</v>
      </c>
      <c r="O143" s="57">
        <v>0</v>
      </c>
      <c r="P143" s="57">
        <v>0</v>
      </c>
      <c r="Q143" s="57">
        <v>0</v>
      </c>
      <c r="R143" s="58">
        <v>0</v>
      </c>
      <c r="S143" s="59">
        <v>0</v>
      </c>
      <c r="T143" s="59">
        <v>0</v>
      </c>
      <c r="U143" s="59">
        <v>0</v>
      </c>
      <c r="V143" s="59">
        <v>0</v>
      </c>
      <c r="W143" s="59">
        <v>0</v>
      </c>
    </row>
    <row r="144" s="1" customFormat="1" ht="22.5" customHeight="1">
      <c r="A144" s="60"/>
      <c r="B144" s="61"/>
      <c r="C144" s="62"/>
      <c r="D144" s="65"/>
      <c r="E144" s="64" t="s">
        <v>123</v>
      </c>
      <c r="F144" s="56">
        <f t="shared" si="55"/>
        <v>4362.9988499999999</v>
      </c>
      <c r="G144" s="57">
        <f t="shared" si="55"/>
        <v>0</v>
      </c>
      <c r="H144" s="56">
        <f t="shared" si="55"/>
        <v>4362.9988499999999</v>
      </c>
      <c r="I144" s="57">
        <f t="shared" si="55"/>
        <v>0</v>
      </c>
      <c r="J144" s="57">
        <f t="shared" si="55"/>
        <v>0</v>
      </c>
      <c r="K144" s="57">
        <f t="shared" si="55"/>
        <v>0</v>
      </c>
      <c r="L144" s="56">
        <f t="shared" si="55"/>
        <v>4362.9988499999999</v>
      </c>
      <c r="M144" s="57">
        <f t="shared" si="55"/>
        <v>0</v>
      </c>
      <c r="N144" s="56">
        <f t="shared" si="55"/>
        <v>4362.9988499999999</v>
      </c>
      <c r="O144" s="57">
        <v>0</v>
      </c>
      <c r="P144" s="57">
        <v>0</v>
      </c>
      <c r="Q144" s="57">
        <v>0</v>
      </c>
      <c r="R144" s="58">
        <v>0</v>
      </c>
      <c r="S144" s="59">
        <v>0</v>
      </c>
      <c r="T144" s="59">
        <v>0</v>
      </c>
      <c r="U144" s="59">
        <v>0</v>
      </c>
      <c r="V144" s="59">
        <v>0</v>
      </c>
      <c r="W144" s="59">
        <v>0</v>
      </c>
    </row>
    <row r="145" s="1" customFormat="1" ht="23.25" customHeight="1">
      <c r="A145" s="60"/>
      <c r="B145" s="61"/>
      <c r="C145" s="62"/>
      <c r="D145" s="65"/>
      <c r="E145" s="64" t="s">
        <v>124</v>
      </c>
      <c r="F145" s="56">
        <f t="shared" si="55"/>
        <v>4362.3034399999997</v>
      </c>
      <c r="G145" s="57">
        <f t="shared" si="55"/>
        <v>0</v>
      </c>
      <c r="H145" s="56">
        <f t="shared" si="55"/>
        <v>4362.3034399999997</v>
      </c>
      <c r="I145" s="57">
        <f t="shared" si="55"/>
        <v>0</v>
      </c>
      <c r="J145" s="57">
        <f t="shared" si="55"/>
        <v>0</v>
      </c>
      <c r="K145" s="57">
        <f t="shared" si="55"/>
        <v>0</v>
      </c>
      <c r="L145" s="56">
        <f t="shared" si="55"/>
        <v>4362.3034399999997</v>
      </c>
      <c r="M145" s="57">
        <f t="shared" si="55"/>
        <v>0</v>
      </c>
      <c r="N145" s="56">
        <f t="shared" si="55"/>
        <v>4362.3034399999997</v>
      </c>
      <c r="O145" s="57">
        <v>0</v>
      </c>
      <c r="P145" s="57">
        <v>0</v>
      </c>
      <c r="Q145" s="57">
        <v>0</v>
      </c>
      <c r="R145" s="58">
        <v>0</v>
      </c>
      <c r="S145" s="59">
        <v>0</v>
      </c>
      <c r="T145" s="59">
        <v>0</v>
      </c>
      <c r="U145" s="59">
        <v>0</v>
      </c>
      <c r="V145" s="59">
        <v>0</v>
      </c>
      <c r="W145" s="59">
        <v>0</v>
      </c>
    </row>
    <row r="146" s="1" customFormat="1" ht="22.5" customHeight="1">
      <c r="A146" s="66"/>
      <c r="B146" s="67"/>
      <c r="C146" s="68"/>
      <c r="D146" s="69"/>
      <c r="E146" s="64" t="s">
        <v>125</v>
      </c>
      <c r="F146" s="56">
        <f t="shared" si="55"/>
        <v>0</v>
      </c>
      <c r="G146" s="57">
        <f t="shared" si="55"/>
        <v>0</v>
      </c>
      <c r="H146" s="56">
        <f t="shared" si="55"/>
        <v>0</v>
      </c>
      <c r="I146" s="57">
        <f t="shared" si="55"/>
        <v>0</v>
      </c>
      <c r="J146" s="57">
        <f t="shared" si="55"/>
        <v>0</v>
      </c>
      <c r="K146" s="57">
        <f t="shared" si="55"/>
        <v>0</v>
      </c>
      <c r="L146" s="56">
        <f t="shared" si="55"/>
        <v>0</v>
      </c>
      <c r="M146" s="57">
        <f t="shared" si="55"/>
        <v>0</v>
      </c>
      <c r="N146" s="56">
        <f t="shared" si="55"/>
        <v>0</v>
      </c>
      <c r="O146" s="57">
        <v>0</v>
      </c>
      <c r="P146" s="57">
        <v>0</v>
      </c>
      <c r="Q146" s="57">
        <v>0</v>
      </c>
      <c r="R146" s="58">
        <v>0</v>
      </c>
      <c r="S146" s="59">
        <v>0</v>
      </c>
      <c r="T146" s="59">
        <v>0</v>
      </c>
      <c r="U146" s="59">
        <v>0</v>
      </c>
      <c r="V146" s="59">
        <v>0</v>
      </c>
      <c r="W146" s="59">
        <v>0</v>
      </c>
    </row>
    <row r="147" s="1" customFormat="1" ht="23.25" customHeight="1">
      <c r="A147" s="7">
        <v>14</v>
      </c>
      <c r="B147" s="7" t="s">
        <v>84</v>
      </c>
      <c r="C147" s="7" t="s">
        <v>85</v>
      </c>
      <c r="D147" s="7" t="s">
        <v>120</v>
      </c>
      <c r="E147" s="55"/>
      <c r="F147" s="56">
        <f t="shared" ref="F147:F151" si="58">G147+H147</f>
        <v>14541.02</v>
      </c>
      <c r="G147" s="57">
        <v>0</v>
      </c>
      <c r="H147" s="56">
        <f t="shared" ref="H147:H151" si="59">K147+N147+Q147+T147+W147</f>
        <v>14541.02</v>
      </c>
      <c r="I147" s="57">
        <v>0</v>
      </c>
      <c r="J147" s="57">
        <v>0</v>
      </c>
      <c r="K147" s="57">
        <v>0</v>
      </c>
      <c r="L147" s="56">
        <f t="shared" ref="L147:L151" si="60">M147+N147</f>
        <v>14541.02</v>
      </c>
      <c r="M147" s="57">
        <v>0</v>
      </c>
      <c r="N147" s="56">
        <v>14541.02</v>
      </c>
      <c r="O147" s="56">
        <f t="shared" si="54"/>
        <v>0</v>
      </c>
      <c r="P147" s="57">
        <v>0</v>
      </c>
      <c r="Q147" s="57">
        <v>0</v>
      </c>
      <c r="R147" s="58">
        <v>0</v>
      </c>
      <c r="S147" s="59">
        <v>0</v>
      </c>
      <c r="T147" s="59">
        <v>0</v>
      </c>
      <c r="U147" s="59">
        <v>0</v>
      </c>
      <c r="V147" s="59">
        <v>0</v>
      </c>
      <c r="W147" s="59">
        <v>0</v>
      </c>
    </row>
    <row r="148" s="1" customFormat="1" ht="22.5" customHeight="1">
      <c r="A148" s="70"/>
      <c r="B148" s="70"/>
      <c r="C148" s="70"/>
      <c r="D148" s="63" t="s">
        <v>121</v>
      </c>
      <c r="E148" s="64" t="s">
        <v>122</v>
      </c>
      <c r="F148" s="56">
        <f t="shared" si="58"/>
        <v>5815.7177099999999</v>
      </c>
      <c r="G148" s="57">
        <v>0</v>
      </c>
      <c r="H148" s="56">
        <f t="shared" si="59"/>
        <v>5815.7177099999999</v>
      </c>
      <c r="I148" s="57">
        <v>0</v>
      </c>
      <c r="J148" s="57">
        <v>0</v>
      </c>
      <c r="K148" s="57">
        <v>0</v>
      </c>
      <c r="L148" s="56">
        <f t="shared" si="60"/>
        <v>5815.7177099999999</v>
      </c>
      <c r="M148" s="57">
        <v>0</v>
      </c>
      <c r="N148" s="56">
        <v>5815.7177099999999</v>
      </c>
      <c r="O148" s="56">
        <f t="shared" si="54"/>
        <v>0</v>
      </c>
      <c r="P148" s="57">
        <v>0</v>
      </c>
      <c r="Q148" s="57">
        <v>0</v>
      </c>
      <c r="R148" s="58">
        <v>0</v>
      </c>
      <c r="S148" s="59">
        <v>0</v>
      </c>
      <c r="T148" s="59">
        <v>0</v>
      </c>
      <c r="U148" s="59">
        <v>0</v>
      </c>
      <c r="V148" s="59">
        <v>0</v>
      </c>
      <c r="W148" s="59">
        <v>0</v>
      </c>
    </row>
    <row r="149" s="1" customFormat="1" ht="23.25" customHeight="1">
      <c r="A149" s="70"/>
      <c r="B149" s="70"/>
      <c r="C149" s="70"/>
      <c r="D149" s="65"/>
      <c r="E149" s="64" t="s">
        <v>123</v>
      </c>
      <c r="F149" s="56">
        <f t="shared" si="58"/>
        <v>4362.9988499999999</v>
      </c>
      <c r="G149" s="57">
        <v>0</v>
      </c>
      <c r="H149" s="56">
        <f t="shared" si="59"/>
        <v>4362.9988499999999</v>
      </c>
      <c r="I149" s="57">
        <v>0</v>
      </c>
      <c r="J149" s="57">
        <v>0</v>
      </c>
      <c r="K149" s="57">
        <v>0</v>
      </c>
      <c r="L149" s="56">
        <f t="shared" si="60"/>
        <v>4362.9988499999999</v>
      </c>
      <c r="M149" s="57">
        <v>0</v>
      </c>
      <c r="N149" s="56">
        <v>4362.9988499999999</v>
      </c>
      <c r="O149" s="56">
        <f t="shared" si="54"/>
        <v>0</v>
      </c>
      <c r="P149" s="57">
        <v>0</v>
      </c>
      <c r="Q149" s="57">
        <v>0</v>
      </c>
      <c r="R149" s="58">
        <v>0</v>
      </c>
      <c r="S149" s="59">
        <v>0</v>
      </c>
      <c r="T149" s="59">
        <v>0</v>
      </c>
      <c r="U149" s="59">
        <v>0</v>
      </c>
      <c r="V149" s="59">
        <v>0</v>
      </c>
      <c r="W149" s="59">
        <v>0</v>
      </c>
      <c r="Y149" s="19"/>
    </row>
    <row r="150" s="1" customFormat="1" ht="22.5" customHeight="1">
      <c r="A150" s="70"/>
      <c r="B150" s="70"/>
      <c r="C150" s="70"/>
      <c r="D150" s="65"/>
      <c r="E150" s="64" t="s">
        <v>124</v>
      </c>
      <c r="F150" s="56">
        <f t="shared" si="58"/>
        <v>4362.3034399999997</v>
      </c>
      <c r="G150" s="57">
        <v>0</v>
      </c>
      <c r="H150" s="56">
        <f t="shared" si="59"/>
        <v>4362.3034399999997</v>
      </c>
      <c r="I150" s="57">
        <v>0</v>
      </c>
      <c r="J150" s="57">
        <v>0</v>
      </c>
      <c r="K150" s="57">
        <v>0</v>
      </c>
      <c r="L150" s="56">
        <f t="shared" si="60"/>
        <v>4362.3034399999997</v>
      </c>
      <c r="M150" s="57">
        <v>0</v>
      </c>
      <c r="N150" s="56">
        <v>4362.3034399999997</v>
      </c>
      <c r="O150" s="56">
        <f t="shared" si="54"/>
        <v>0</v>
      </c>
      <c r="P150" s="57">
        <v>0</v>
      </c>
      <c r="Q150" s="57">
        <v>0</v>
      </c>
      <c r="R150" s="58">
        <v>0</v>
      </c>
      <c r="S150" s="59">
        <v>0</v>
      </c>
      <c r="T150" s="59">
        <v>0</v>
      </c>
      <c r="U150" s="59">
        <v>0</v>
      </c>
      <c r="V150" s="59">
        <v>0</v>
      </c>
      <c r="W150" s="59">
        <v>0</v>
      </c>
    </row>
    <row r="151" s="1" customFormat="1" ht="23.25" customHeight="1">
      <c r="A151" s="71"/>
      <c r="B151" s="71"/>
      <c r="C151" s="71"/>
      <c r="D151" s="69"/>
      <c r="E151" s="64" t="s">
        <v>125</v>
      </c>
      <c r="F151" s="56">
        <f t="shared" si="58"/>
        <v>0</v>
      </c>
      <c r="G151" s="57">
        <v>0</v>
      </c>
      <c r="H151" s="56">
        <f t="shared" si="59"/>
        <v>0</v>
      </c>
      <c r="I151" s="57">
        <v>0</v>
      </c>
      <c r="J151" s="57">
        <v>0</v>
      </c>
      <c r="K151" s="57">
        <v>0</v>
      </c>
      <c r="L151" s="56">
        <f t="shared" si="60"/>
        <v>0</v>
      </c>
      <c r="M151" s="57">
        <v>0</v>
      </c>
      <c r="N151" s="56">
        <v>0</v>
      </c>
      <c r="O151" s="56">
        <f t="shared" si="54"/>
        <v>0</v>
      </c>
      <c r="P151" s="57">
        <v>0</v>
      </c>
      <c r="Q151" s="57">
        <v>0</v>
      </c>
      <c r="R151" s="58">
        <v>0</v>
      </c>
      <c r="S151" s="59">
        <v>0</v>
      </c>
      <c r="T151" s="59">
        <v>0</v>
      </c>
      <c r="U151" s="59">
        <v>0</v>
      </c>
      <c r="V151" s="59">
        <v>0</v>
      </c>
      <c r="W151" s="59">
        <v>0</v>
      </c>
    </row>
    <row r="152" s="1" customFormat="1" ht="22.5" customHeight="1">
      <c r="A152" s="12" t="s">
        <v>88</v>
      </c>
      <c r="B152" s="53"/>
      <c r="C152" s="54"/>
      <c r="D152" s="7" t="s">
        <v>120</v>
      </c>
      <c r="E152" s="55"/>
      <c r="F152" s="56">
        <f t="shared" ref="F152:N166" si="61">F157</f>
        <v>18415.95912</v>
      </c>
      <c r="G152" s="57">
        <f t="shared" si="61"/>
        <v>0</v>
      </c>
      <c r="H152" s="56">
        <f t="shared" si="61"/>
        <v>18415.95912</v>
      </c>
      <c r="I152" s="57">
        <f t="shared" si="61"/>
        <v>0</v>
      </c>
      <c r="J152" s="57">
        <f t="shared" si="61"/>
        <v>0</v>
      </c>
      <c r="K152" s="57">
        <f t="shared" si="61"/>
        <v>0</v>
      </c>
      <c r="L152" s="56">
        <f t="shared" si="61"/>
        <v>18415.95912</v>
      </c>
      <c r="M152" s="57">
        <f t="shared" si="61"/>
        <v>0</v>
      </c>
      <c r="N152" s="56">
        <f>N157</f>
        <v>18415.95912</v>
      </c>
      <c r="O152" s="57">
        <v>0</v>
      </c>
      <c r="P152" s="57">
        <v>0</v>
      </c>
      <c r="Q152" s="57">
        <v>0</v>
      </c>
      <c r="R152" s="58">
        <v>0</v>
      </c>
      <c r="S152" s="59">
        <v>0</v>
      </c>
      <c r="T152" s="59">
        <v>0</v>
      </c>
      <c r="U152" s="59">
        <v>0</v>
      </c>
      <c r="V152" s="59">
        <v>0</v>
      </c>
      <c r="W152" s="59">
        <v>0</v>
      </c>
    </row>
    <row r="153" s="1" customFormat="1" ht="23.25" customHeight="1">
      <c r="A153" s="60"/>
      <c r="B153" s="61"/>
      <c r="C153" s="62"/>
      <c r="D153" s="63" t="s">
        <v>121</v>
      </c>
      <c r="E153" s="64" t="s">
        <v>122</v>
      </c>
      <c r="F153" s="56">
        <f t="shared" si="61"/>
        <v>7366</v>
      </c>
      <c r="G153" s="57">
        <f t="shared" si="61"/>
        <v>0</v>
      </c>
      <c r="H153" s="56">
        <f t="shared" si="61"/>
        <v>7366</v>
      </c>
      <c r="I153" s="57">
        <f t="shared" si="61"/>
        <v>0</v>
      </c>
      <c r="J153" s="57">
        <f t="shared" si="61"/>
        <v>0</v>
      </c>
      <c r="K153" s="57">
        <f t="shared" si="61"/>
        <v>0</v>
      </c>
      <c r="L153" s="56">
        <f t="shared" si="61"/>
        <v>7366</v>
      </c>
      <c r="M153" s="57">
        <f t="shared" si="61"/>
        <v>0</v>
      </c>
      <c r="N153" s="56">
        <f t="shared" si="61"/>
        <v>7366</v>
      </c>
      <c r="O153" s="57">
        <v>0</v>
      </c>
      <c r="P153" s="57">
        <v>0</v>
      </c>
      <c r="Q153" s="57">
        <v>0</v>
      </c>
      <c r="R153" s="58">
        <v>0</v>
      </c>
      <c r="S153" s="59">
        <v>0</v>
      </c>
      <c r="T153" s="59">
        <v>0</v>
      </c>
      <c r="U153" s="59">
        <v>0</v>
      </c>
      <c r="V153" s="59">
        <v>0</v>
      </c>
      <c r="W153" s="59">
        <v>0</v>
      </c>
    </row>
    <row r="154" s="1" customFormat="1" ht="22.5" customHeight="1">
      <c r="A154" s="60"/>
      <c r="B154" s="61"/>
      <c r="C154" s="62"/>
      <c r="D154" s="65"/>
      <c r="E154" s="64" t="s">
        <v>123</v>
      </c>
      <c r="F154" s="56">
        <f t="shared" si="61"/>
        <v>5525.1719999999996</v>
      </c>
      <c r="G154" s="57">
        <f t="shared" si="61"/>
        <v>0</v>
      </c>
      <c r="H154" s="56">
        <f t="shared" si="61"/>
        <v>5525.1719999999996</v>
      </c>
      <c r="I154" s="57">
        <f t="shared" si="61"/>
        <v>0</v>
      </c>
      <c r="J154" s="57">
        <f t="shared" si="61"/>
        <v>0</v>
      </c>
      <c r="K154" s="57">
        <f t="shared" si="61"/>
        <v>0</v>
      </c>
      <c r="L154" s="56">
        <f t="shared" si="61"/>
        <v>5525.1719999999996</v>
      </c>
      <c r="M154" s="57">
        <f t="shared" si="61"/>
        <v>0</v>
      </c>
      <c r="N154" s="56">
        <f t="shared" si="61"/>
        <v>5525.1719999999996</v>
      </c>
      <c r="O154" s="57">
        <v>0</v>
      </c>
      <c r="P154" s="57">
        <v>0</v>
      </c>
      <c r="Q154" s="57">
        <v>0</v>
      </c>
      <c r="R154" s="58">
        <v>0</v>
      </c>
      <c r="S154" s="59">
        <v>0</v>
      </c>
      <c r="T154" s="59">
        <v>0</v>
      </c>
      <c r="U154" s="59">
        <v>0</v>
      </c>
      <c r="V154" s="59">
        <v>0</v>
      </c>
      <c r="W154" s="59">
        <v>0</v>
      </c>
    </row>
    <row r="155" s="1" customFormat="1" ht="23.25" customHeight="1">
      <c r="A155" s="60"/>
      <c r="B155" s="61"/>
      <c r="C155" s="62"/>
      <c r="D155" s="65"/>
      <c r="E155" s="64" t="s">
        <v>124</v>
      </c>
      <c r="F155" s="56">
        <f t="shared" si="61"/>
        <v>5524.78712</v>
      </c>
      <c r="G155" s="57">
        <f t="shared" si="61"/>
        <v>0</v>
      </c>
      <c r="H155" s="56">
        <f t="shared" si="61"/>
        <v>5524.78712</v>
      </c>
      <c r="I155" s="57">
        <f t="shared" si="61"/>
        <v>0</v>
      </c>
      <c r="J155" s="57">
        <f t="shared" si="61"/>
        <v>0</v>
      </c>
      <c r="K155" s="57">
        <f t="shared" si="61"/>
        <v>0</v>
      </c>
      <c r="L155" s="56">
        <f t="shared" si="61"/>
        <v>5524.78712</v>
      </c>
      <c r="M155" s="57">
        <f t="shared" si="61"/>
        <v>0</v>
      </c>
      <c r="N155" s="56">
        <f t="shared" si="61"/>
        <v>5524.78712</v>
      </c>
      <c r="O155" s="57">
        <v>0</v>
      </c>
      <c r="P155" s="57">
        <v>0</v>
      </c>
      <c r="Q155" s="57">
        <v>0</v>
      </c>
      <c r="R155" s="58">
        <v>0</v>
      </c>
      <c r="S155" s="59">
        <v>0</v>
      </c>
      <c r="T155" s="59">
        <v>0</v>
      </c>
      <c r="U155" s="59">
        <v>0</v>
      </c>
      <c r="V155" s="59">
        <v>0</v>
      </c>
      <c r="W155" s="59">
        <v>0</v>
      </c>
    </row>
    <row r="156" s="1" customFormat="1" ht="22.5" customHeight="1">
      <c r="A156" s="66"/>
      <c r="B156" s="67"/>
      <c r="C156" s="68"/>
      <c r="D156" s="69"/>
      <c r="E156" s="64" t="s">
        <v>125</v>
      </c>
      <c r="F156" s="56">
        <f t="shared" si="61"/>
        <v>0</v>
      </c>
      <c r="G156" s="57">
        <f t="shared" si="61"/>
        <v>0</v>
      </c>
      <c r="H156" s="56">
        <f t="shared" si="61"/>
        <v>0</v>
      </c>
      <c r="I156" s="57">
        <f t="shared" si="61"/>
        <v>0</v>
      </c>
      <c r="J156" s="57">
        <f t="shared" si="61"/>
        <v>0</v>
      </c>
      <c r="K156" s="57">
        <f t="shared" si="61"/>
        <v>0</v>
      </c>
      <c r="L156" s="56">
        <f t="shared" si="61"/>
        <v>0</v>
      </c>
      <c r="M156" s="57">
        <f t="shared" si="61"/>
        <v>0</v>
      </c>
      <c r="N156" s="56">
        <f t="shared" si="61"/>
        <v>0</v>
      </c>
      <c r="O156" s="57">
        <v>0</v>
      </c>
      <c r="P156" s="57">
        <v>0</v>
      </c>
      <c r="Q156" s="57">
        <v>0</v>
      </c>
      <c r="R156" s="58">
        <v>0</v>
      </c>
      <c r="S156" s="59">
        <v>0</v>
      </c>
      <c r="T156" s="59">
        <v>0</v>
      </c>
      <c r="U156" s="59">
        <v>0</v>
      </c>
      <c r="V156" s="59">
        <v>0</v>
      </c>
      <c r="W156" s="59">
        <v>0</v>
      </c>
    </row>
    <row r="157" s="1" customFormat="1" ht="23.25" customHeight="1">
      <c r="A157" s="7">
        <v>15</v>
      </c>
      <c r="B157" s="7" t="s">
        <v>89</v>
      </c>
      <c r="C157" s="7" t="s">
        <v>90</v>
      </c>
      <c r="D157" s="7" t="s">
        <v>120</v>
      </c>
      <c r="E157" s="55"/>
      <c r="F157" s="56">
        <v>18415.95912</v>
      </c>
      <c r="G157" s="57">
        <v>0</v>
      </c>
      <c r="H157" s="56">
        <f t="shared" ref="H157:H161" si="62">K157+N157+Q157+T157+W157</f>
        <v>18415.95912</v>
      </c>
      <c r="I157" s="57">
        <v>0</v>
      </c>
      <c r="J157" s="57">
        <v>0</v>
      </c>
      <c r="K157" s="57">
        <v>0</v>
      </c>
      <c r="L157" s="56">
        <f t="shared" ref="L157:L161" si="63">M157+N157</f>
        <v>18415.95912</v>
      </c>
      <c r="M157" s="57">
        <v>0</v>
      </c>
      <c r="N157" s="56">
        <v>18415.95912</v>
      </c>
      <c r="O157" s="56">
        <f t="shared" si="54"/>
        <v>0</v>
      </c>
      <c r="P157" s="57">
        <v>0</v>
      </c>
      <c r="Q157" s="57">
        <v>0</v>
      </c>
      <c r="R157" s="58">
        <v>0</v>
      </c>
      <c r="S157" s="59">
        <v>0</v>
      </c>
      <c r="T157" s="59">
        <v>0</v>
      </c>
      <c r="U157" s="59">
        <v>0</v>
      </c>
      <c r="V157" s="59">
        <v>0</v>
      </c>
      <c r="W157" s="59">
        <v>0</v>
      </c>
    </row>
    <row r="158" s="1" customFormat="1" ht="22.5" customHeight="1">
      <c r="A158" s="70"/>
      <c r="B158" s="70"/>
      <c r="C158" s="70"/>
      <c r="D158" s="63" t="s">
        <v>121</v>
      </c>
      <c r="E158" s="64" t="s">
        <v>122</v>
      </c>
      <c r="F158" s="56">
        <v>7366</v>
      </c>
      <c r="G158" s="57">
        <v>0</v>
      </c>
      <c r="H158" s="56">
        <f t="shared" si="62"/>
        <v>7366</v>
      </c>
      <c r="I158" s="57">
        <v>0</v>
      </c>
      <c r="J158" s="57">
        <v>0</v>
      </c>
      <c r="K158" s="57">
        <v>0</v>
      </c>
      <c r="L158" s="56">
        <f t="shared" si="63"/>
        <v>7366</v>
      </c>
      <c r="M158" s="57">
        <v>0</v>
      </c>
      <c r="N158" s="56">
        <v>7366</v>
      </c>
      <c r="O158" s="56">
        <f t="shared" si="54"/>
        <v>0</v>
      </c>
      <c r="P158" s="57">
        <v>0</v>
      </c>
      <c r="Q158" s="57">
        <v>0</v>
      </c>
      <c r="R158" s="58">
        <v>0</v>
      </c>
      <c r="S158" s="59">
        <v>0</v>
      </c>
      <c r="T158" s="59">
        <v>0</v>
      </c>
      <c r="U158" s="59">
        <v>0</v>
      </c>
      <c r="V158" s="59">
        <v>0</v>
      </c>
      <c r="W158" s="59">
        <v>0</v>
      </c>
      <c r="X158" s="19"/>
    </row>
    <row r="159" s="1" customFormat="1" ht="23.25" customHeight="1">
      <c r="A159" s="70"/>
      <c r="B159" s="70"/>
      <c r="C159" s="70"/>
      <c r="D159" s="65"/>
      <c r="E159" s="64" t="s">
        <v>123</v>
      </c>
      <c r="F159" s="56">
        <v>5525.1719999999996</v>
      </c>
      <c r="G159" s="57">
        <v>0</v>
      </c>
      <c r="H159" s="56">
        <f t="shared" si="62"/>
        <v>5525.1719999999996</v>
      </c>
      <c r="I159" s="57">
        <v>0</v>
      </c>
      <c r="J159" s="57">
        <v>0</v>
      </c>
      <c r="K159" s="57">
        <v>0</v>
      </c>
      <c r="L159" s="56">
        <f t="shared" si="63"/>
        <v>5525.1719999999996</v>
      </c>
      <c r="M159" s="57">
        <v>0</v>
      </c>
      <c r="N159" s="56">
        <v>5525.1719999999996</v>
      </c>
      <c r="O159" s="56">
        <f t="shared" si="54"/>
        <v>0</v>
      </c>
      <c r="P159" s="57">
        <v>0</v>
      </c>
      <c r="Q159" s="57">
        <v>0</v>
      </c>
      <c r="R159" s="58">
        <v>0</v>
      </c>
      <c r="S159" s="59">
        <v>0</v>
      </c>
      <c r="T159" s="59">
        <v>0</v>
      </c>
      <c r="U159" s="59">
        <v>0</v>
      </c>
      <c r="V159" s="59">
        <v>0</v>
      </c>
      <c r="W159" s="59">
        <v>0</v>
      </c>
      <c r="X159" s="19"/>
    </row>
    <row r="160" s="1" customFormat="1" ht="22.5" customHeight="1">
      <c r="A160" s="70"/>
      <c r="B160" s="70"/>
      <c r="C160" s="70"/>
      <c r="D160" s="65"/>
      <c r="E160" s="64" t="s">
        <v>124</v>
      </c>
      <c r="F160" s="56">
        <v>5524.78712</v>
      </c>
      <c r="G160" s="57">
        <v>0</v>
      </c>
      <c r="H160" s="56">
        <f t="shared" si="62"/>
        <v>5524.78712</v>
      </c>
      <c r="I160" s="57">
        <v>0</v>
      </c>
      <c r="J160" s="57">
        <v>0</v>
      </c>
      <c r="K160" s="57">
        <v>0</v>
      </c>
      <c r="L160" s="56">
        <f t="shared" si="63"/>
        <v>5524.78712</v>
      </c>
      <c r="M160" s="57">
        <v>0</v>
      </c>
      <c r="N160" s="56">
        <v>5524.78712</v>
      </c>
      <c r="O160" s="56">
        <f t="shared" si="54"/>
        <v>0</v>
      </c>
      <c r="P160" s="57">
        <v>0</v>
      </c>
      <c r="Q160" s="57">
        <v>0</v>
      </c>
      <c r="R160" s="58">
        <v>0</v>
      </c>
      <c r="S160" s="59">
        <v>0</v>
      </c>
      <c r="T160" s="59">
        <v>0</v>
      </c>
      <c r="U160" s="59">
        <v>0</v>
      </c>
      <c r="V160" s="59">
        <v>0</v>
      </c>
      <c r="W160" s="59">
        <v>0</v>
      </c>
      <c r="X160" s="19"/>
    </row>
    <row r="161" s="1" customFormat="1" ht="23.25" customHeight="1">
      <c r="A161" s="71"/>
      <c r="B161" s="71"/>
      <c r="C161" s="71"/>
      <c r="D161" s="69"/>
      <c r="E161" s="64" t="s">
        <v>125</v>
      </c>
      <c r="F161" s="56">
        <v>0</v>
      </c>
      <c r="G161" s="57">
        <v>0</v>
      </c>
      <c r="H161" s="56">
        <f t="shared" si="62"/>
        <v>0</v>
      </c>
      <c r="I161" s="57">
        <v>0</v>
      </c>
      <c r="J161" s="57">
        <v>0</v>
      </c>
      <c r="K161" s="57">
        <v>0</v>
      </c>
      <c r="L161" s="56">
        <f t="shared" si="63"/>
        <v>0</v>
      </c>
      <c r="M161" s="57">
        <v>0</v>
      </c>
      <c r="N161" s="56">
        <v>0</v>
      </c>
      <c r="O161" s="56">
        <f t="shared" si="54"/>
        <v>0</v>
      </c>
      <c r="P161" s="57">
        <v>0</v>
      </c>
      <c r="Q161" s="57">
        <v>0</v>
      </c>
      <c r="R161" s="58">
        <v>0</v>
      </c>
      <c r="S161" s="59">
        <v>0</v>
      </c>
      <c r="T161" s="59">
        <v>0</v>
      </c>
      <c r="U161" s="59">
        <v>0</v>
      </c>
      <c r="V161" s="59">
        <v>0</v>
      </c>
      <c r="W161" s="59">
        <v>0</v>
      </c>
    </row>
    <row r="162" s="1" customFormat="1" ht="22.5" customHeight="1">
      <c r="A162" s="12" t="s">
        <v>126</v>
      </c>
      <c r="B162" s="53"/>
      <c r="C162" s="54"/>
      <c r="D162" s="7" t="s">
        <v>120</v>
      </c>
      <c r="E162" s="55"/>
      <c r="F162" s="56">
        <f t="shared" si="61"/>
        <v>5430.3736499999995</v>
      </c>
      <c r="G162" s="57">
        <f t="shared" si="61"/>
        <v>0</v>
      </c>
      <c r="H162" s="56">
        <f t="shared" si="61"/>
        <v>5430.3736499999995</v>
      </c>
      <c r="I162" s="57">
        <f t="shared" si="61"/>
        <v>0</v>
      </c>
      <c r="J162" s="57">
        <f t="shared" si="61"/>
        <v>0</v>
      </c>
      <c r="K162" s="57">
        <f t="shared" si="61"/>
        <v>0</v>
      </c>
      <c r="L162" s="56">
        <f t="shared" si="61"/>
        <v>2715.1868300000001</v>
      </c>
      <c r="M162" s="57">
        <f t="shared" si="61"/>
        <v>0</v>
      </c>
      <c r="N162" s="56">
        <f t="shared" si="61"/>
        <v>2715.1868300000001</v>
      </c>
      <c r="O162" s="57">
        <f t="shared" si="54"/>
        <v>2715.1868199999999</v>
      </c>
      <c r="P162" s="57">
        <v>0</v>
      </c>
      <c r="Q162" s="57">
        <f t="shared" ref="Q162:Q166" si="64">Q167</f>
        <v>2715.1868199999999</v>
      </c>
      <c r="R162" s="58">
        <v>0</v>
      </c>
      <c r="S162" s="59">
        <v>0</v>
      </c>
      <c r="T162" s="59">
        <v>0</v>
      </c>
      <c r="U162" s="59">
        <v>0</v>
      </c>
      <c r="V162" s="59">
        <v>0</v>
      </c>
      <c r="W162" s="59">
        <v>0</v>
      </c>
    </row>
    <row r="163" s="1" customFormat="1" ht="23.25" customHeight="1">
      <c r="A163" s="60"/>
      <c r="B163" s="61"/>
      <c r="C163" s="62"/>
      <c r="D163" s="63" t="s">
        <v>121</v>
      </c>
      <c r="E163" s="64" t="s">
        <v>122</v>
      </c>
      <c r="F163" s="56">
        <f t="shared" si="61"/>
        <v>1152</v>
      </c>
      <c r="G163" s="57">
        <f t="shared" si="61"/>
        <v>0</v>
      </c>
      <c r="H163" s="56">
        <f t="shared" si="61"/>
        <v>1152</v>
      </c>
      <c r="I163" s="57">
        <f t="shared" si="61"/>
        <v>0</v>
      </c>
      <c r="J163" s="57">
        <f t="shared" si="61"/>
        <v>0</v>
      </c>
      <c r="K163" s="57">
        <f t="shared" si="61"/>
        <v>0</v>
      </c>
      <c r="L163" s="56">
        <f t="shared" si="61"/>
        <v>576</v>
      </c>
      <c r="M163" s="57">
        <f t="shared" si="61"/>
        <v>0</v>
      </c>
      <c r="N163" s="56">
        <f t="shared" si="61"/>
        <v>576</v>
      </c>
      <c r="O163" s="57">
        <f t="shared" si="54"/>
        <v>576</v>
      </c>
      <c r="P163" s="57">
        <v>0</v>
      </c>
      <c r="Q163" s="57">
        <f t="shared" si="64"/>
        <v>576</v>
      </c>
      <c r="R163" s="58">
        <v>0</v>
      </c>
      <c r="S163" s="59">
        <v>0</v>
      </c>
      <c r="T163" s="59">
        <v>0</v>
      </c>
      <c r="U163" s="59">
        <v>0</v>
      </c>
      <c r="V163" s="59">
        <v>0</v>
      </c>
      <c r="W163" s="59">
        <v>0</v>
      </c>
    </row>
    <row r="164" s="1" customFormat="1" ht="22.5" customHeight="1">
      <c r="A164" s="60"/>
      <c r="B164" s="61"/>
      <c r="C164" s="62"/>
      <c r="D164" s="65"/>
      <c r="E164" s="64" t="s">
        <v>123</v>
      </c>
      <c r="F164" s="56">
        <f t="shared" si="61"/>
        <v>4278.3736499999995</v>
      </c>
      <c r="G164" s="57">
        <f t="shared" si="61"/>
        <v>0</v>
      </c>
      <c r="H164" s="56">
        <f t="shared" si="61"/>
        <v>4278.3736499999995</v>
      </c>
      <c r="I164" s="57">
        <f t="shared" si="61"/>
        <v>0</v>
      </c>
      <c r="J164" s="57">
        <f t="shared" si="61"/>
        <v>0</v>
      </c>
      <c r="K164" s="57">
        <f t="shared" si="61"/>
        <v>0</v>
      </c>
      <c r="L164" s="56">
        <f t="shared" si="61"/>
        <v>2139.1868300000001</v>
      </c>
      <c r="M164" s="57">
        <f t="shared" si="61"/>
        <v>0</v>
      </c>
      <c r="N164" s="56">
        <f t="shared" si="61"/>
        <v>2139.1868300000001</v>
      </c>
      <c r="O164" s="57">
        <f t="shared" si="54"/>
        <v>2139.1868199999999</v>
      </c>
      <c r="P164" s="57">
        <v>0</v>
      </c>
      <c r="Q164" s="57">
        <f t="shared" si="64"/>
        <v>2139.1868199999999</v>
      </c>
      <c r="R164" s="58">
        <v>0</v>
      </c>
      <c r="S164" s="59">
        <v>0</v>
      </c>
      <c r="T164" s="59">
        <v>0</v>
      </c>
      <c r="U164" s="59">
        <v>0</v>
      </c>
      <c r="V164" s="59">
        <v>0</v>
      </c>
      <c r="W164" s="59">
        <v>0</v>
      </c>
    </row>
    <row r="165" s="1" customFormat="1" ht="23.25" customHeight="1">
      <c r="A165" s="60"/>
      <c r="B165" s="61"/>
      <c r="C165" s="62"/>
      <c r="D165" s="65"/>
      <c r="E165" s="64" t="s">
        <v>124</v>
      </c>
      <c r="F165" s="56">
        <f t="shared" si="61"/>
        <v>0</v>
      </c>
      <c r="G165" s="57">
        <f t="shared" si="61"/>
        <v>0</v>
      </c>
      <c r="H165" s="56">
        <f t="shared" si="61"/>
        <v>0</v>
      </c>
      <c r="I165" s="57">
        <f t="shared" si="61"/>
        <v>0</v>
      </c>
      <c r="J165" s="57">
        <f t="shared" si="61"/>
        <v>0</v>
      </c>
      <c r="K165" s="57">
        <f t="shared" si="61"/>
        <v>0</v>
      </c>
      <c r="L165" s="56">
        <f t="shared" si="61"/>
        <v>0</v>
      </c>
      <c r="M165" s="57">
        <f t="shared" si="61"/>
        <v>0</v>
      </c>
      <c r="N165" s="56">
        <f t="shared" si="61"/>
        <v>0</v>
      </c>
      <c r="O165" s="57">
        <f t="shared" si="54"/>
        <v>0</v>
      </c>
      <c r="P165" s="57">
        <v>0</v>
      </c>
      <c r="Q165" s="57">
        <f t="shared" si="64"/>
        <v>0</v>
      </c>
      <c r="R165" s="58">
        <v>0</v>
      </c>
      <c r="S165" s="59">
        <v>0</v>
      </c>
      <c r="T165" s="59">
        <v>0</v>
      </c>
      <c r="U165" s="59">
        <v>0</v>
      </c>
      <c r="V165" s="59">
        <v>0</v>
      </c>
      <c r="W165" s="59">
        <v>0</v>
      </c>
    </row>
    <row r="166" s="1" customFormat="1" ht="22.5" customHeight="1">
      <c r="A166" s="66"/>
      <c r="B166" s="67"/>
      <c r="C166" s="68"/>
      <c r="D166" s="69"/>
      <c r="E166" s="64" t="s">
        <v>125</v>
      </c>
      <c r="F166" s="56">
        <f t="shared" si="61"/>
        <v>0</v>
      </c>
      <c r="G166" s="57">
        <f t="shared" si="61"/>
        <v>0</v>
      </c>
      <c r="H166" s="56">
        <f t="shared" si="61"/>
        <v>0</v>
      </c>
      <c r="I166" s="57">
        <f t="shared" si="61"/>
        <v>0</v>
      </c>
      <c r="J166" s="57">
        <f t="shared" si="61"/>
        <v>0</v>
      </c>
      <c r="K166" s="57">
        <f t="shared" si="61"/>
        <v>0</v>
      </c>
      <c r="L166" s="56">
        <f t="shared" si="61"/>
        <v>0</v>
      </c>
      <c r="M166" s="57">
        <f t="shared" si="61"/>
        <v>0</v>
      </c>
      <c r="N166" s="56">
        <f t="shared" si="61"/>
        <v>0</v>
      </c>
      <c r="O166" s="57">
        <f t="shared" si="54"/>
        <v>0</v>
      </c>
      <c r="P166" s="57">
        <v>0</v>
      </c>
      <c r="Q166" s="57">
        <f t="shared" si="64"/>
        <v>0</v>
      </c>
      <c r="R166" s="58">
        <v>0</v>
      </c>
      <c r="S166" s="59">
        <v>0</v>
      </c>
      <c r="T166" s="59">
        <v>0</v>
      </c>
      <c r="U166" s="59">
        <v>0</v>
      </c>
      <c r="V166" s="59">
        <v>0</v>
      </c>
      <c r="W166" s="59">
        <v>0</v>
      </c>
    </row>
    <row r="167" s="1" customFormat="1" ht="23.25" customHeight="1">
      <c r="A167" s="7">
        <v>16</v>
      </c>
      <c r="B167" s="7" t="s">
        <v>51</v>
      </c>
      <c r="C167" s="7" t="s">
        <v>93</v>
      </c>
      <c r="D167" s="7" t="s">
        <v>120</v>
      </c>
      <c r="E167" s="55"/>
      <c r="F167" s="56">
        <f>F168+F169+F170+F171</f>
        <v>5430.3736499999995</v>
      </c>
      <c r="G167" s="57">
        <v>0</v>
      </c>
      <c r="H167" s="56">
        <f t="shared" ref="H167:H171" si="65">K167+N167+Q167+T167+W167</f>
        <v>5430.3736499999995</v>
      </c>
      <c r="I167" s="57">
        <v>0</v>
      </c>
      <c r="J167" s="57">
        <v>0</v>
      </c>
      <c r="K167" s="57">
        <v>0</v>
      </c>
      <c r="L167" s="56">
        <f t="shared" ref="L167:L171" si="66">M167+N167</f>
        <v>2715.1868300000001</v>
      </c>
      <c r="M167" s="57">
        <v>0</v>
      </c>
      <c r="N167" s="56">
        <v>2715.1868300000001</v>
      </c>
      <c r="O167" s="56">
        <f>O168+O169+O170+O171</f>
        <v>2715.1868199999999</v>
      </c>
      <c r="P167" s="57">
        <v>0</v>
      </c>
      <c r="Q167" s="56">
        <f>ROUND(SUM(Q168:Q171),5)</f>
        <v>2715.1868199999999</v>
      </c>
      <c r="R167" s="58">
        <v>0</v>
      </c>
      <c r="S167" s="59">
        <v>0</v>
      </c>
      <c r="T167" s="59">
        <v>0</v>
      </c>
      <c r="U167" s="59">
        <v>0</v>
      </c>
      <c r="V167" s="59">
        <v>0</v>
      </c>
      <c r="W167" s="59">
        <v>0</v>
      </c>
      <c r="X167" s="19"/>
      <c r="Y167" s="26"/>
    </row>
    <row r="168" s="1" customFormat="1" ht="22.5" customHeight="1">
      <c r="A168" s="70"/>
      <c r="B168" s="70"/>
      <c r="C168" s="70"/>
      <c r="D168" s="63" t="s">
        <v>121</v>
      </c>
      <c r="E168" s="64" t="s">
        <v>122</v>
      </c>
      <c r="F168" s="56">
        <f t="shared" ref="F168:G171" si="67">I168+L168+O168+R168+U168</f>
        <v>1152</v>
      </c>
      <c r="G168" s="56">
        <f t="shared" si="67"/>
        <v>0</v>
      </c>
      <c r="H168" s="56">
        <f t="shared" si="65"/>
        <v>1152</v>
      </c>
      <c r="I168" s="57">
        <v>0</v>
      </c>
      <c r="J168" s="57">
        <v>0</v>
      </c>
      <c r="K168" s="57">
        <v>0</v>
      </c>
      <c r="L168" s="56">
        <f t="shared" si="66"/>
        <v>576</v>
      </c>
      <c r="M168" s="57">
        <v>0</v>
      </c>
      <c r="N168" s="56">
        <v>576</v>
      </c>
      <c r="O168" s="56">
        <f t="shared" ref="O168:O171" si="68">P168+Q168</f>
        <v>576</v>
      </c>
      <c r="P168" s="57">
        <v>0</v>
      </c>
      <c r="Q168" s="56">
        <v>576</v>
      </c>
      <c r="R168" s="58">
        <v>0</v>
      </c>
      <c r="S168" s="59">
        <v>0</v>
      </c>
      <c r="T168" s="59">
        <v>0</v>
      </c>
      <c r="U168" s="59">
        <v>0</v>
      </c>
      <c r="V168" s="59">
        <v>0</v>
      </c>
      <c r="W168" s="59">
        <v>0</v>
      </c>
      <c r="X168" s="19"/>
      <c r="Y168" s="26"/>
    </row>
    <row r="169" s="1" customFormat="1" ht="23.25" customHeight="1">
      <c r="A169" s="70"/>
      <c r="B169" s="70"/>
      <c r="C169" s="70"/>
      <c r="D169" s="65"/>
      <c r="E169" s="64" t="s">
        <v>123</v>
      </c>
      <c r="F169" s="56">
        <f t="shared" si="67"/>
        <v>4278.3736499999995</v>
      </c>
      <c r="G169" s="56">
        <f t="shared" si="67"/>
        <v>0</v>
      </c>
      <c r="H169" s="56">
        <f t="shared" si="65"/>
        <v>4278.3736499999995</v>
      </c>
      <c r="I169" s="57">
        <v>0</v>
      </c>
      <c r="J169" s="57">
        <v>0</v>
      </c>
      <c r="K169" s="57">
        <v>0</v>
      </c>
      <c r="L169" s="56">
        <f t="shared" si="66"/>
        <v>2139.1868300000001</v>
      </c>
      <c r="M169" s="57">
        <v>0</v>
      </c>
      <c r="N169" s="56">
        <v>2139.1868300000001</v>
      </c>
      <c r="O169" s="56">
        <f t="shared" si="68"/>
        <v>2139.1868199999999</v>
      </c>
      <c r="P169" s="57">
        <v>0</v>
      </c>
      <c r="Q169" s="56">
        <f>2139.18683-0.00001</f>
        <v>2139.1868199999999</v>
      </c>
      <c r="R169" s="58">
        <v>0</v>
      </c>
      <c r="S169" s="59">
        <v>0</v>
      </c>
      <c r="T169" s="59">
        <v>0</v>
      </c>
      <c r="U169" s="59">
        <v>0</v>
      </c>
      <c r="V169" s="59">
        <v>0</v>
      </c>
      <c r="W169" s="59">
        <v>0</v>
      </c>
      <c r="X169" s="19"/>
      <c r="Y169" s="26"/>
    </row>
    <row r="170" s="1" customFormat="1" ht="22.5" customHeight="1">
      <c r="A170" s="70"/>
      <c r="B170" s="70"/>
      <c r="C170" s="70"/>
      <c r="D170" s="65"/>
      <c r="E170" s="64" t="s">
        <v>124</v>
      </c>
      <c r="F170" s="56">
        <f t="shared" si="67"/>
        <v>0</v>
      </c>
      <c r="G170" s="56">
        <f t="shared" si="67"/>
        <v>0</v>
      </c>
      <c r="H170" s="56">
        <f t="shared" si="65"/>
        <v>0</v>
      </c>
      <c r="I170" s="57">
        <v>0</v>
      </c>
      <c r="J170" s="57">
        <v>0</v>
      </c>
      <c r="K170" s="57">
        <v>0</v>
      </c>
      <c r="L170" s="56">
        <f t="shared" si="66"/>
        <v>0</v>
      </c>
      <c r="M170" s="57">
        <v>0</v>
      </c>
      <c r="N170" s="56">
        <v>0</v>
      </c>
      <c r="O170" s="56">
        <f t="shared" si="68"/>
        <v>0</v>
      </c>
      <c r="P170" s="57">
        <v>0</v>
      </c>
      <c r="Q170" s="56">
        <v>0</v>
      </c>
      <c r="R170" s="58">
        <v>0</v>
      </c>
      <c r="S170" s="59">
        <v>0</v>
      </c>
      <c r="T170" s="59">
        <v>0</v>
      </c>
      <c r="U170" s="59">
        <v>0</v>
      </c>
      <c r="V170" s="59">
        <v>0</v>
      </c>
      <c r="W170" s="59">
        <v>0</v>
      </c>
      <c r="X170" s="19"/>
      <c r="Y170" s="26"/>
    </row>
    <row r="171" s="1" customFormat="1" ht="23.25" customHeight="1">
      <c r="A171" s="71"/>
      <c r="B171" s="71"/>
      <c r="C171" s="71"/>
      <c r="D171" s="69"/>
      <c r="E171" s="64" t="s">
        <v>125</v>
      </c>
      <c r="F171" s="56">
        <f t="shared" si="67"/>
        <v>0</v>
      </c>
      <c r="G171" s="56">
        <f t="shared" si="67"/>
        <v>0</v>
      </c>
      <c r="H171" s="56">
        <f t="shared" si="65"/>
        <v>0</v>
      </c>
      <c r="I171" s="57">
        <v>0</v>
      </c>
      <c r="J171" s="57">
        <v>0</v>
      </c>
      <c r="K171" s="57">
        <v>0</v>
      </c>
      <c r="L171" s="56">
        <f t="shared" si="66"/>
        <v>0</v>
      </c>
      <c r="M171" s="57">
        <v>0</v>
      </c>
      <c r="N171" s="56">
        <v>0</v>
      </c>
      <c r="O171" s="56">
        <f t="shared" si="68"/>
        <v>0</v>
      </c>
      <c r="P171" s="57">
        <v>0</v>
      </c>
      <c r="Q171" s="56">
        <v>0</v>
      </c>
      <c r="R171" s="58">
        <v>0</v>
      </c>
      <c r="S171" s="59">
        <v>0</v>
      </c>
      <c r="T171" s="59">
        <v>0</v>
      </c>
      <c r="U171" s="59">
        <v>0</v>
      </c>
      <c r="V171" s="59">
        <v>0</v>
      </c>
      <c r="W171" s="59">
        <v>0</v>
      </c>
      <c r="Y171" s="26"/>
    </row>
    <row r="172" s="1" customFormat="1" ht="12.75" customHeight="1"/>
    <row r="173" s="1" customFormat="1" ht="12.75" customHeight="1"/>
  </sheetData>
  <mergeCells count="139">
    <mergeCell ref="T2:W8"/>
    <mergeCell ref="A10:W10"/>
    <mergeCell ref="A12:A15"/>
    <mergeCell ref="B12:B15"/>
    <mergeCell ref="C12:C15"/>
    <mergeCell ref="D12:E15"/>
    <mergeCell ref="F12:W12"/>
    <mergeCell ref="F13:H13"/>
    <mergeCell ref="I13:K13"/>
    <mergeCell ref="L13:N13"/>
    <mergeCell ref="O13:Q13"/>
    <mergeCell ref="R13:T13"/>
    <mergeCell ref="U13:W13"/>
    <mergeCell ref="D16:E16"/>
    <mergeCell ref="A17:C21"/>
    <mergeCell ref="D17:E17"/>
    <mergeCell ref="D18:D21"/>
    <mergeCell ref="A22:C26"/>
    <mergeCell ref="D22:E22"/>
    <mergeCell ref="D23:D26"/>
    <mergeCell ref="A27:C31"/>
    <mergeCell ref="D27:E27"/>
    <mergeCell ref="D28:D31"/>
    <mergeCell ref="A32:A36"/>
    <mergeCell ref="B32:B36"/>
    <mergeCell ref="C32:C36"/>
    <mergeCell ref="D32:E32"/>
    <mergeCell ref="D33:D36"/>
    <mergeCell ref="A37:A41"/>
    <mergeCell ref="B37:B41"/>
    <mergeCell ref="C37:C41"/>
    <mergeCell ref="D37:E37"/>
    <mergeCell ref="D38:D41"/>
    <mergeCell ref="A42:C46"/>
    <mergeCell ref="D42:E42"/>
    <mergeCell ref="D43:D46"/>
    <mergeCell ref="A47:A51"/>
    <mergeCell ref="B47:B51"/>
    <mergeCell ref="C47:C51"/>
    <mergeCell ref="D47:E47"/>
    <mergeCell ref="D48:D51"/>
    <mergeCell ref="A52:A56"/>
    <mergeCell ref="B52:B56"/>
    <mergeCell ref="C52:C56"/>
    <mergeCell ref="D52:E52"/>
    <mergeCell ref="D53:D56"/>
    <mergeCell ref="A57:A61"/>
    <mergeCell ref="B57:B61"/>
    <mergeCell ref="C57:C61"/>
    <mergeCell ref="D57:E57"/>
    <mergeCell ref="D58:D61"/>
    <mergeCell ref="A62:A66"/>
    <mergeCell ref="B62:B66"/>
    <mergeCell ref="C62:C66"/>
    <mergeCell ref="D62:E62"/>
    <mergeCell ref="D63:D66"/>
    <mergeCell ref="A67:A71"/>
    <mergeCell ref="B67:B71"/>
    <mergeCell ref="C67:C71"/>
    <mergeCell ref="D67:E67"/>
    <mergeCell ref="D68:D71"/>
    <mergeCell ref="A72:C76"/>
    <mergeCell ref="D72:E72"/>
    <mergeCell ref="D73:D76"/>
    <mergeCell ref="A77:A81"/>
    <mergeCell ref="B77:B81"/>
    <mergeCell ref="C77:C81"/>
    <mergeCell ref="D77:E77"/>
    <mergeCell ref="D78:D81"/>
    <mergeCell ref="A82:C86"/>
    <mergeCell ref="D82:E82"/>
    <mergeCell ref="D83:D86"/>
    <mergeCell ref="A87:C91"/>
    <mergeCell ref="D87:E87"/>
    <mergeCell ref="D88:D91"/>
    <mergeCell ref="A92:A96"/>
    <mergeCell ref="B92:B96"/>
    <mergeCell ref="C92:C96"/>
    <mergeCell ref="D92:E92"/>
    <mergeCell ref="D93:D96"/>
    <mergeCell ref="A97:C101"/>
    <mergeCell ref="D97:E97"/>
    <mergeCell ref="D98:D101"/>
    <mergeCell ref="A102:A106"/>
    <mergeCell ref="B102:B106"/>
    <mergeCell ref="C102:C106"/>
    <mergeCell ref="D102:E102"/>
    <mergeCell ref="D103:D106"/>
    <mergeCell ref="A107:C111"/>
    <mergeCell ref="D107:E107"/>
    <mergeCell ref="D108:D111"/>
    <mergeCell ref="A112:A116"/>
    <mergeCell ref="B112:B116"/>
    <mergeCell ref="C112:C116"/>
    <mergeCell ref="D112:E112"/>
    <mergeCell ref="D113:D116"/>
    <mergeCell ref="A117:C121"/>
    <mergeCell ref="D117:E117"/>
    <mergeCell ref="D118:D121"/>
    <mergeCell ref="A122:C126"/>
    <mergeCell ref="D122:E122"/>
    <mergeCell ref="D123:D126"/>
    <mergeCell ref="A127:A131"/>
    <mergeCell ref="B127:B131"/>
    <mergeCell ref="C127:C131"/>
    <mergeCell ref="D127:E127"/>
    <mergeCell ref="D128:D131"/>
    <mergeCell ref="A132:C136"/>
    <mergeCell ref="D132:E132"/>
    <mergeCell ref="D133:D136"/>
    <mergeCell ref="A137:A141"/>
    <mergeCell ref="B137:B141"/>
    <mergeCell ref="C137:C141"/>
    <mergeCell ref="D137:E137"/>
    <mergeCell ref="D138:D141"/>
    <mergeCell ref="A142:C146"/>
    <mergeCell ref="D142:E142"/>
    <mergeCell ref="D143:D146"/>
    <mergeCell ref="A147:A151"/>
    <mergeCell ref="B147:B151"/>
    <mergeCell ref="C147:C151"/>
    <mergeCell ref="D147:E147"/>
    <mergeCell ref="D148:D151"/>
    <mergeCell ref="A152:C156"/>
    <mergeCell ref="D152:E152"/>
    <mergeCell ref="D153:D156"/>
    <mergeCell ref="A157:A161"/>
    <mergeCell ref="B157:B161"/>
    <mergeCell ref="C157:C161"/>
    <mergeCell ref="D157:E157"/>
    <mergeCell ref="D158:D161"/>
    <mergeCell ref="A162:C166"/>
    <mergeCell ref="D162:E162"/>
    <mergeCell ref="D163:D166"/>
    <mergeCell ref="A167:A171"/>
    <mergeCell ref="B167:B171"/>
    <mergeCell ref="C167:C171"/>
    <mergeCell ref="D167:E167"/>
    <mergeCell ref="D168:D171"/>
  </mergeCells>
  <printOptions headings="0" gridLines="0"/>
  <pageMargins left="0.39370078740157477" right="0.39370078740157477" top="0.39370078740157477" bottom="0.39370078740157477" header="0" footer="0"/>
  <pageSetup paperSize="9" scale="45" firstPageNumber="5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60" workbookViewId="0">
      <selection activeCell="I16" activeCellId="0" sqref="I16"/>
    </sheetView>
  </sheetViews>
  <sheetFormatPr defaultRowHeight="12.75" customHeight="1"/>
  <cols>
    <col customWidth="1" min="1" max="1" width="7.140625"/>
    <col customWidth="1" min="2" max="2" width="60.28515625"/>
    <col customWidth="1" min="3" max="9" width="16.28515625"/>
  </cols>
  <sheetData>
    <row r="1" ht="12.75" customHeight="1">
      <c r="G1" s="79" t="s">
        <v>131</v>
      </c>
      <c r="H1" s="79"/>
      <c r="I1" s="79"/>
    </row>
    <row r="2" ht="12.75" customHeight="1">
      <c r="G2" s="79"/>
      <c r="H2" s="79"/>
      <c r="I2" s="79"/>
    </row>
    <row r="3">
      <c r="G3" s="79"/>
      <c r="H3" s="79"/>
      <c r="I3" s="79"/>
    </row>
    <row r="4">
      <c r="G4" s="79"/>
      <c r="H4" s="79"/>
      <c r="I4" s="79"/>
    </row>
    <row r="5">
      <c r="G5" s="79"/>
      <c r="H5" s="79"/>
      <c r="I5" s="79"/>
    </row>
    <row r="7" ht="63.75" customHeight="1">
      <c r="A7" s="79" t="s">
        <v>132</v>
      </c>
      <c r="B7" s="80"/>
      <c r="C7" s="80"/>
      <c r="D7" s="80"/>
      <c r="E7" s="80"/>
      <c r="F7" s="80"/>
      <c r="G7" s="80"/>
      <c r="H7" s="80"/>
      <c r="I7" s="80"/>
    </row>
    <row r="8" ht="17.449999999999999" customHeight="1">
      <c r="A8" s="81"/>
      <c r="B8" s="81"/>
      <c r="C8" s="81"/>
      <c r="D8" s="81"/>
      <c r="E8" s="81"/>
      <c r="F8" s="81"/>
      <c r="G8" s="81"/>
      <c r="H8" s="81"/>
      <c r="I8" s="81"/>
    </row>
    <row r="9" ht="28.350000000000001" customHeight="1">
      <c r="A9" s="7" t="s">
        <v>2</v>
      </c>
      <c r="B9" s="7" t="s">
        <v>133</v>
      </c>
      <c r="C9" s="7" t="s">
        <v>134</v>
      </c>
      <c r="D9" s="7" t="s">
        <v>135</v>
      </c>
      <c r="E9" s="55"/>
      <c r="F9" s="55"/>
      <c r="G9" s="55"/>
      <c r="H9" s="55"/>
      <c r="I9" s="35"/>
    </row>
    <row r="10" ht="22.5" customHeight="1">
      <c r="A10" s="70"/>
      <c r="B10" s="70"/>
      <c r="C10" s="70"/>
      <c r="D10" s="7" t="s">
        <v>136</v>
      </c>
      <c r="E10" s="7" t="s">
        <v>137</v>
      </c>
      <c r="F10" s="55"/>
      <c r="G10" s="55"/>
      <c r="H10" s="55"/>
      <c r="I10" s="35"/>
    </row>
    <row r="11" ht="17.449999999999999" customHeight="1">
      <c r="A11" s="71"/>
      <c r="B11" s="71"/>
      <c r="C11" s="71"/>
      <c r="D11" s="71"/>
      <c r="E11" s="7" t="s">
        <v>138</v>
      </c>
      <c r="F11" s="7" t="s">
        <v>139</v>
      </c>
      <c r="G11" s="7" t="s">
        <v>140</v>
      </c>
      <c r="H11" s="7" t="s">
        <v>141</v>
      </c>
      <c r="I11" s="7" t="s">
        <v>142</v>
      </c>
    </row>
    <row r="12" ht="17.449999999999999" customHeight="1">
      <c r="A12" s="7" t="s">
        <v>16</v>
      </c>
      <c r="B12" s="7" t="s">
        <v>17</v>
      </c>
      <c r="C12" s="7" t="s">
        <v>18</v>
      </c>
      <c r="D12" s="7" t="s">
        <v>19</v>
      </c>
      <c r="E12" s="7" t="s">
        <v>20</v>
      </c>
      <c r="F12" s="7" t="s">
        <v>21</v>
      </c>
      <c r="G12" s="7" t="s">
        <v>22</v>
      </c>
      <c r="H12" s="7" t="s">
        <v>23</v>
      </c>
      <c r="I12" s="7" t="s">
        <v>24</v>
      </c>
    </row>
    <row r="13" ht="22.5" customHeight="1">
      <c r="A13" s="7" t="s">
        <v>143</v>
      </c>
      <c r="B13" s="55"/>
      <c r="C13" s="55"/>
      <c r="D13" s="55"/>
      <c r="E13" s="55"/>
      <c r="F13" s="55"/>
      <c r="G13" s="55"/>
      <c r="H13" s="55"/>
      <c r="I13" s="35"/>
    </row>
    <row r="14" ht="30">
      <c r="A14" s="82" t="s">
        <v>144</v>
      </c>
      <c r="B14" s="82" t="s">
        <v>145</v>
      </c>
      <c r="C14" s="7" t="s">
        <v>146</v>
      </c>
      <c r="D14" s="83">
        <v>0</v>
      </c>
      <c r="E14" s="83">
        <v>0</v>
      </c>
      <c r="F14" s="83">
        <f>'Динамика показателей'!M17</f>
        <v>1795</v>
      </c>
      <c r="G14" s="83">
        <f>'Динамика показателей'!M17+'Динамика показателей'!N17</f>
        <v>32882</v>
      </c>
      <c r="H14" s="83">
        <f t="shared" ref="H14:H15" si="69">G14</f>
        <v>32882</v>
      </c>
      <c r="I14" s="83">
        <f t="shared" ref="I14:I15" si="70">H14</f>
        <v>32882</v>
      </c>
    </row>
    <row r="15" ht="15">
      <c r="A15" s="82" t="s">
        <v>147</v>
      </c>
      <c r="B15" s="82" t="s">
        <v>148</v>
      </c>
      <c r="C15" s="7" t="s">
        <v>38</v>
      </c>
      <c r="D15" s="59">
        <v>0</v>
      </c>
      <c r="E15" s="59">
        <v>0</v>
      </c>
      <c r="F15" s="16">
        <f>'Динамика показателей'!G17</f>
        <v>3.883</v>
      </c>
      <c r="G15" s="16">
        <f>'Динамика показателей'!G17+'Динамика показателей'!H17</f>
        <v>14.146899999999999</v>
      </c>
      <c r="H15" s="16">
        <f t="shared" si="69"/>
        <v>14.146899999999999</v>
      </c>
      <c r="I15" s="16">
        <f t="shared" si="70"/>
        <v>14.146899999999999</v>
      </c>
    </row>
    <row r="16" ht="15">
      <c r="A16" s="82" t="s">
        <v>149</v>
      </c>
      <c r="B16" s="82" t="s">
        <v>150</v>
      </c>
      <c r="C16" s="7" t="s">
        <v>151</v>
      </c>
      <c r="D16" s="59">
        <v>0</v>
      </c>
      <c r="E16" s="59">
        <v>0</v>
      </c>
      <c r="F16" s="59">
        <v>-2.8999999999999999</v>
      </c>
      <c r="G16" s="59">
        <v>-5.0999999999999996</v>
      </c>
      <c r="H16" s="59">
        <v>-7.2999999999999998</v>
      </c>
      <c r="I16" s="59">
        <v>-9.5</v>
      </c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</row>
  </sheetData>
  <mergeCells count="9">
    <mergeCell ref="G1:I5"/>
    <mergeCell ref="A7:I7"/>
    <mergeCell ref="A9:A11"/>
    <mergeCell ref="B9:B11"/>
    <mergeCell ref="C9:C11"/>
    <mergeCell ref="D9:I9"/>
    <mergeCell ref="D10:D11"/>
    <mergeCell ref="E10:I10"/>
    <mergeCell ref="A13:I13"/>
  </mergeCells>
  <printOptions headings="0" gridLines="0"/>
  <pageMargins left="0.39370099999999991" right="0.39370099999999991" top="0.39370099999999991" bottom="0.39370099999999991" header="0" footer="0"/>
  <pageSetup paperSize="9" scale="80" firstPageNumber="8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D5" zoomScale="60" workbookViewId="0">
      <pane ySplit="13" topLeftCell="A14" activePane="bottomLeft" state="frozen"/>
      <selection activeCell="F13" activeCellId="0" sqref="F13:J13"/>
    </sheetView>
  </sheetViews>
  <sheetFormatPr defaultRowHeight="12.75" customHeight="1"/>
  <cols>
    <col customWidth="1" min="1" max="1" width="7.140625"/>
    <col customWidth="1" min="2" max="2" width="28.7109375"/>
    <col customWidth="1" min="3" max="3" width="49.5703125"/>
    <col customWidth="1" min="4" max="4" width="38.85546875"/>
    <col customWidth="1" min="5" max="16" width="16.28515625"/>
  </cols>
  <sheetData>
    <row r="1" ht="12.75" customHeight="1">
      <c r="N1" s="79" t="s">
        <v>152</v>
      </c>
      <c r="O1" s="79"/>
      <c r="P1" s="79"/>
    </row>
    <row r="2" ht="12.75" customHeight="1">
      <c r="N2" s="79"/>
      <c r="O2" s="79"/>
      <c r="P2" s="79"/>
    </row>
    <row r="3">
      <c r="N3" s="79"/>
      <c r="O3" s="79"/>
      <c r="P3" s="79"/>
    </row>
    <row r="4">
      <c r="N4" s="79"/>
      <c r="O4" s="79"/>
      <c r="P4" s="79"/>
    </row>
    <row r="5">
      <c r="N5" s="79"/>
      <c r="O5" s="79"/>
      <c r="P5" s="79"/>
    </row>
    <row r="6">
      <c r="N6" s="79"/>
      <c r="O6" s="79"/>
      <c r="P6" s="79"/>
    </row>
    <row r="7">
      <c r="N7" s="79"/>
      <c r="O7" s="79"/>
      <c r="P7" s="79"/>
    </row>
    <row r="8">
      <c r="N8" s="79"/>
      <c r="O8" s="79"/>
      <c r="P8" s="79"/>
    </row>
    <row r="10" ht="72.75" customHeight="1">
      <c r="A10" s="79" t="s">
        <v>153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</row>
    <row r="12" s="1" customFormat="1" ht="22.5" customHeight="1">
      <c r="A12" s="4" t="s">
        <v>2</v>
      </c>
      <c r="B12" s="4" t="s">
        <v>3</v>
      </c>
      <c r="C12" s="4" t="s">
        <v>4</v>
      </c>
      <c r="D12" s="4" t="s">
        <v>154</v>
      </c>
      <c r="E12" s="4" t="s">
        <v>155</v>
      </c>
      <c r="F12" s="29"/>
      <c r="G12" s="29"/>
      <c r="H12" s="29"/>
      <c r="I12" s="29"/>
      <c r="J12" s="5"/>
      <c r="K12" s="4" t="s">
        <v>156</v>
      </c>
      <c r="L12" s="29"/>
      <c r="M12" s="29"/>
      <c r="N12" s="29"/>
      <c r="O12" s="29"/>
      <c r="P12" s="5"/>
    </row>
    <row r="13" s="1" customFormat="1" ht="23.25" customHeight="1">
      <c r="A13" s="30"/>
      <c r="B13" s="30"/>
      <c r="C13" s="30"/>
      <c r="D13" s="30"/>
      <c r="E13" s="4" t="s">
        <v>157</v>
      </c>
      <c r="F13" s="4" t="s">
        <v>158</v>
      </c>
      <c r="G13" s="29"/>
      <c r="H13" s="29"/>
      <c r="I13" s="29"/>
      <c r="J13" s="5"/>
      <c r="K13" s="4" t="s">
        <v>157</v>
      </c>
      <c r="L13" s="4" t="s">
        <v>158</v>
      </c>
      <c r="M13" s="29"/>
      <c r="N13" s="29"/>
      <c r="O13" s="29"/>
      <c r="P13" s="5"/>
    </row>
    <row r="14" s="1" customFormat="1" ht="22.5" customHeight="1">
      <c r="A14" s="30"/>
      <c r="B14" s="30"/>
      <c r="C14" s="30"/>
      <c r="D14" s="30"/>
      <c r="E14" s="6"/>
      <c r="F14" s="4" t="s">
        <v>101</v>
      </c>
      <c r="G14" s="4" t="s">
        <v>102</v>
      </c>
      <c r="H14" s="4" t="s">
        <v>103</v>
      </c>
      <c r="I14" s="4" t="s">
        <v>104</v>
      </c>
      <c r="J14" s="4" t="s">
        <v>105</v>
      </c>
      <c r="K14" s="6"/>
      <c r="L14" s="4" t="s">
        <v>101</v>
      </c>
      <c r="M14" s="4" t="s">
        <v>102</v>
      </c>
      <c r="N14" s="4" t="s">
        <v>103</v>
      </c>
      <c r="O14" s="4" t="s">
        <v>104</v>
      </c>
      <c r="P14" s="4" t="s">
        <v>105</v>
      </c>
    </row>
    <row r="15" s="1" customFormat="1" ht="17.449999999999999" customHeight="1">
      <c r="A15" s="6"/>
      <c r="B15" s="6"/>
      <c r="C15" s="6"/>
      <c r="D15" s="6"/>
      <c r="E15" s="4" t="s">
        <v>38</v>
      </c>
      <c r="F15" s="4" t="s">
        <v>38</v>
      </c>
      <c r="G15" s="4" t="s">
        <v>38</v>
      </c>
      <c r="H15" s="4" t="s">
        <v>38</v>
      </c>
      <c r="I15" s="4" t="s">
        <v>38</v>
      </c>
      <c r="J15" s="4" t="s">
        <v>38</v>
      </c>
      <c r="K15" s="4" t="s">
        <v>146</v>
      </c>
      <c r="L15" s="4" t="s">
        <v>146</v>
      </c>
      <c r="M15" s="4" t="s">
        <v>146</v>
      </c>
      <c r="N15" s="4" t="s">
        <v>146</v>
      </c>
      <c r="O15" s="4" t="s">
        <v>146</v>
      </c>
      <c r="P15" s="4" t="s">
        <v>146</v>
      </c>
    </row>
    <row r="16" s="1" customFormat="1" ht="17.449999999999999" customHeight="1">
      <c r="A16" s="7" t="s">
        <v>16</v>
      </c>
      <c r="B16" s="7" t="s">
        <v>17</v>
      </c>
      <c r="C16" s="7" t="s">
        <v>18</v>
      </c>
      <c r="D16" s="7" t="s">
        <v>19</v>
      </c>
      <c r="E16" s="7" t="s">
        <v>20</v>
      </c>
      <c r="F16" s="7" t="s">
        <v>21</v>
      </c>
      <c r="G16" s="7" t="s">
        <v>22</v>
      </c>
      <c r="H16" s="7" t="s">
        <v>23</v>
      </c>
      <c r="I16" s="7" t="s">
        <v>24</v>
      </c>
      <c r="J16" s="7" t="s">
        <v>25</v>
      </c>
      <c r="K16" s="7" t="s">
        <v>26</v>
      </c>
      <c r="L16" s="7" t="s">
        <v>27</v>
      </c>
      <c r="M16" s="7" t="s">
        <v>110</v>
      </c>
      <c r="N16" s="7" t="s">
        <v>111</v>
      </c>
      <c r="O16" s="7" t="s">
        <v>112</v>
      </c>
      <c r="P16" s="7" t="s">
        <v>21</v>
      </c>
    </row>
    <row r="17" s="1" customFormat="1" ht="22.5" customHeight="1">
      <c r="A17" s="8" t="s">
        <v>159</v>
      </c>
      <c r="B17" s="9"/>
      <c r="C17" s="9"/>
      <c r="D17" s="10"/>
      <c r="E17" s="84">
        <f>E18+E37+E30</f>
        <v>14.14692</v>
      </c>
      <c r="F17" s="84">
        <f t="shared" ref="F17:J17" si="71">F18+F37+F30</f>
        <v>0</v>
      </c>
      <c r="G17" s="84">
        <f t="shared" si="71"/>
        <v>3.883</v>
      </c>
      <c r="H17" s="84">
        <f t="shared" si="71"/>
        <v>10.263899999999998</v>
      </c>
      <c r="I17" s="84">
        <f t="shared" si="71"/>
        <v>0</v>
      </c>
      <c r="J17" s="84">
        <f t="shared" si="71"/>
        <v>0</v>
      </c>
      <c r="K17" s="85">
        <f>K18+K37+K30</f>
        <v>32882</v>
      </c>
      <c r="L17" s="85">
        <f>L18+L37+L30</f>
        <v>0</v>
      </c>
      <c r="M17" s="85">
        <f>M18+M37+M30</f>
        <v>1795</v>
      </c>
      <c r="N17" s="85">
        <f>N18+N37+N30</f>
        <v>31087</v>
      </c>
      <c r="O17" s="85">
        <f>O18+O37+O30</f>
        <v>0</v>
      </c>
      <c r="P17" s="85">
        <f>P18+P37+P30</f>
        <v>0</v>
      </c>
    </row>
    <row r="18" s="1" customFormat="1" ht="23.25" customHeight="1">
      <c r="A18" s="12" t="s">
        <v>30</v>
      </c>
      <c r="B18" s="13"/>
      <c r="C18" s="13"/>
      <c r="D18" s="14"/>
      <c r="E18" s="16">
        <f>E19+E22+E28</f>
        <v>10.018220000000001</v>
      </c>
      <c r="F18" s="16">
        <f t="shared" ref="F18:J18" si="72">F19+F22+F28</f>
        <v>0</v>
      </c>
      <c r="G18" s="16">
        <f t="shared" si="72"/>
        <v>0.94999999999999996</v>
      </c>
      <c r="H18" s="16">
        <f t="shared" si="72"/>
        <v>9.0681999999999992</v>
      </c>
      <c r="I18" s="16">
        <f t="shared" si="72"/>
        <v>0</v>
      </c>
      <c r="J18" s="16">
        <f t="shared" si="72"/>
        <v>0</v>
      </c>
      <c r="K18" s="83">
        <f>K19+K22+K28</f>
        <v>16870</v>
      </c>
      <c r="L18" s="83">
        <f>L19+L22+L28</f>
        <v>0</v>
      </c>
      <c r="M18" s="83">
        <f>M19+M22+M28</f>
        <v>794</v>
      </c>
      <c r="N18" s="83">
        <f>N19+N22+N28</f>
        <v>16076</v>
      </c>
      <c r="O18" s="83">
        <f>O19+O22+O28</f>
        <v>0</v>
      </c>
      <c r="P18" s="83">
        <f>P19+P22+P28</f>
        <v>0</v>
      </c>
    </row>
    <row r="19" s="1" customFormat="1" ht="22.5" customHeight="1">
      <c r="A19" s="12" t="s">
        <v>160</v>
      </c>
      <c r="B19" s="13"/>
      <c r="C19" s="13"/>
      <c r="D19" s="14"/>
      <c r="E19" s="16">
        <f>E20+E21</f>
        <v>5.20662</v>
      </c>
      <c r="F19" s="16">
        <f t="shared" ref="F19:J19" si="73">F20+F21</f>
        <v>0</v>
      </c>
      <c r="G19" s="16">
        <f t="shared" si="73"/>
        <v>0</v>
      </c>
      <c r="H19" s="16">
        <f>H20+H21</f>
        <v>5.2065999999999999</v>
      </c>
      <c r="I19" s="16">
        <f t="shared" si="73"/>
        <v>0</v>
      </c>
      <c r="J19" s="16">
        <f t="shared" si="73"/>
        <v>0</v>
      </c>
      <c r="K19" s="83">
        <f>K20+K21</f>
        <v>10400</v>
      </c>
      <c r="L19" s="83">
        <f>L20+L21</f>
        <v>0</v>
      </c>
      <c r="M19" s="83">
        <f>M20+M21</f>
        <v>0</v>
      </c>
      <c r="N19" s="83">
        <f>N20+N21</f>
        <v>10400</v>
      </c>
      <c r="O19" s="83">
        <f>O20+O21</f>
        <v>0</v>
      </c>
      <c r="P19" s="83">
        <f>P20+P21</f>
        <v>0</v>
      </c>
    </row>
    <row r="20" s="1" customFormat="1" ht="106.90000000000001" customHeight="1">
      <c r="A20" s="7" t="s">
        <v>16</v>
      </c>
      <c r="B20" s="7" t="s">
        <v>32</v>
      </c>
      <c r="C20" s="7" t="s">
        <v>33</v>
      </c>
      <c r="D20" s="7" t="s">
        <v>161</v>
      </c>
      <c r="E20" s="16">
        <v>3.7789000000000001</v>
      </c>
      <c r="F20" s="16">
        <v>0</v>
      </c>
      <c r="G20" s="16">
        <v>0</v>
      </c>
      <c r="H20" s="16">
        <v>3.7789000000000001</v>
      </c>
      <c r="I20" s="16">
        <v>0</v>
      </c>
      <c r="J20" s="16">
        <v>0</v>
      </c>
      <c r="K20" s="83">
        <v>5200</v>
      </c>
      <c r="L20" s="83">
        <v>0</v>
      </c>
      <c r="M20" s="83">
        <v>0</v>
      </c>
      <c r="N20" s="83">
        <v>5200</v>
      </c>
      <c r="O20" s="83">
        <v>0</v>
      </c>
      <c r="P20" s="83">
        <v>0</v>
      </c>
    </row>
    <row r="21" s="1" customFormat="1" ht="66.200000000000003" customHeight="1">
      <c r="A21" s="7" t="s">
        <v>17</v>
      </c>
      <c r="B21" s="7" t="s">
        <v>32</v>
      </c>
      <c r="C21" s="7" t="s">
        <v>40</v>
      </c>
      <c r="D21" s="7" t="s">
        <v>161</v>
      </c>
      <c r="E21" s="16">
        <v>1.4277200000000001</v>
      </c>
      <c r="F21" s="16">
        <v>0</v>
      </c>
      <c r="G21" s="16">
        <v>0</v>
      </c>
      <c r="H21" s="16">
        <v>1.4277</v>
      </c>
      <c r="I21" s="16">
        <v>0</v>
      </c>
      <c r="J21" s="16">
        <v>0</v>
      </c>
      <c r="K21" s="83">
        <v>5200</v>
      </c>
      <c r="L21" s="83">
        <v>0</v>
      </c>
      <c r="M21" s="83">
        <v>0</v>
      </c>
      <c r="N21" s="83">
        <v>5200</v>
      </c>
      <c r="O21" s="83">
        <v>0</v>
      </c>
      <c r="P21" s="83">
        <v>0</v>
      </c>
    </row>
    <row r="22" s="1" customFormat="1" ht="23.25" customHeight="1">
      <c r="A22" s="12" t="s">
        <v>41</v>
      </c>
      <c r="B22" s="13"/>
      <c r="C22" s="13"/>
      <c r="D22" s="14"/>
      <c r="E22" s="16">
        <f>E23+E24+E25+E26+E27</f>
        <v>4.5136000000000003</v>
      </c>
      <c r="F22" s="16">
        <f t="shared" ref="F22:P22" si="74">F23+F24+F25+F26+F27</f>
        <v>0</v>
      </c>
      <c r="G22" s="16">
        <f t="shared" si="74"/>
        <v>0.94999999999999996</v>
      </c>
      <c r="H22" s="16">
        <f>H23+H24+H25+H26+H27</f>
        <v>3.5636000000000001</v>
      </c>
      <c r="I22" s="16">
        <f t="shared" si="74"/>
        <v>0</v>
      </c>
      <c r="J22" s="16">
        <f t="shared" si="74"/>
        <v>0</v>
      </c>
      <c r="K22" s="83">
        <f t="shared" si="74"/>
        <v>6413</v>
      </c>
      <c r="L22" s="83">
        <f t="shared" si="74"/>
        <v>0</v>
      </c>
      <c r="M22" s="83">
        <f t="shared" si="74"/>
        <v>794</v>
      </c>
      <c r="N22" s="83">
        <f t="shared" si="74"/>
        <v>5619</v>
      </c>
      <c r="O22" s="83">
        <f t="shared" si="74"/>
        <v>0</v>
      </c>
      <c r="P22" s="83">
        <f t="shared" si="74"/>
        <v>0</v>
      </c>
    </row>
    <row r="23" s="1" customFormat="1" ht="63" customHeight="1">
      <c r="A23" s="7">
        <v>3</v>
      </c>
      <c r="B23" s="7" t="s">
        <v>42</v>
      </c>
      <c r="C23" s="7" t="s">
        <v>43</v>
      </c>
      <c r="D23" s="7" t="s">
        <v>161</v>
      </c>
      <c r="E23" s="16">
        <v>1</v>
      </c>
      <c r="F23" s="16">
        <v>0</v>
      </c>
      <c r="G23" s="16">
        <v>0</v>
      </c>
      <c r="H23" s="16">
        <v>1</v>
      </c>
      <c r="I23" s="16">
        <v>0</v>
      </c>
      <c r="J23" s="16">
        <v>0</v>
      </c>
      <c r="K23" s="83">
        <v>3424</v>
      </c>
      <c r="L23" s="83">
        <v>0</v>
      </c>
      <c r="M23" s="83">
        <v>0</v>
      </c>
      <c r="N23" s="83">
        <v>3424</v>
      </c>
      <c r="O23" s="83">
        <v>0</v>
      </c>
      <c r="P23" s="83">
        <v>0</v>
      </c>
    </row>
    <row r="24" s="1" customFormat="1" ht="79.349999999999994" customHeight="1">
      <c r="A24" s="7">
        <v>4</v>
      </c>
      <c r="B24" s="7" t="s">
        <v>42</v>
      </c>
      <c r="C24" s="7" t="s">
        <v>46</v>
      </c>
      <c r="D24" s="7" t="s">
        <v>161</v>
      </c>
      <c r="E24" s="16">
        <v>1.1000000000000001</v>
      </c>
      <c r="F24" s="16">
        <v>0</v>
      </c>
      <c r="G24" s="16">
        <v>0</v>
      </c>
      <c r="H24" s="16">
        <v>1.1000000000000001</v>
      </c>
      <c r="I24" s="16">
        <v>0</v>
      </c>
      <c r="J24" s="16">
        <v>0</v>
      </c>
      <c r="K24" s="83">
        <v>1492</v>
      </c>
      <c r="L24" s="83">
        <v>0</v>
      </c>
      <c r="M24" s="83">
        <v>0</v>
      </c>
      <c r="N24" s="83">
        <v>1492</v>
      </c>
      <c r="O24" s="83">
        <v>0</v>
      </c>
      <c r="P24" s="83">
        <v>0</v>
      </c>
    </row>
    <row r="25" s="1" customFormat="1" ht="53.100000000000001" customHeight="1">
      <c r="A25" s="7">
        <v>5</v>
      </c>
      <c r="B25" s="7" t="s">
        <v>42</v>
      </c>
      <c r="C25" s="7" t="s">
        <v>47</v>
      </c>
      <c r="D25" s="7" t="s">
        <v>161</v>
      </c>
      <c r="E25" s="16">
        <v>0.36359999999999998</v>
      </c>
      <c r="F25" s="16">
        <v>0</v>
      </c>
      <c r="G25" s="16">
        <v>0</v>
      </c>
      <c r="H25" s="16">
        <v>0.36359999999999998</v>
      </c>
      <c r="I25" s="16">
        <v>0</v>
      </c>
      <c r="J25" s="16">
        <v>0</v>
      </c>
      <c r="K25" s="83">
        <v>363</v>
      </c>
      <c r="L25" s="83">
        <v>0</v>
      </c>
      <c r="M25" s="83">
        <v>0</v>
      </c>
      <c r="N25" s="83">
        <v>363</v>
      </c>
      <c r="O25" s="83">
        <v>0</v>
      </c>
      <c r="P25" s="83">
        <v>0</v>
      </c>
    </row>
    <row r="26" s="1" customFormat="1" ht="53.100000000000001" customHeight="1">
      <c r="A26" s="7">
        <v>6</v>
      </c>
      <c r="B26" s="7" t="s">
        <v>42</v>
      </c>
      <c r="C26" s="7" t="s">
        <v>48</v>
      </c>
      <c r="D26" s="7" t="s">
        <v>161</v>
      </c>
      <c r="E26" s="16">
        <v>1.1000000000000001</v>
      </c>
      <c r="F26" s="16">
        <v>0</v>
      </c>
      <c r="G26" s="16">
        <v>0</v>
      </c>
      <c r="H26" s="16">
        <v>1.1000000000000001</v>
      </c>
      <c r="I26" s="16">
        <v>0</v>
      </c>
      <c r="J26" s="16">
        <v>0</v>
      </c>
      <c r="K26" s="83">
        <v>340</v>
      </c>
      <c r="L26" s="83">
        <v>0</v>
      </c>
      <c r="M26" s="83">
        <v>0</v>
      </c>
      <c r="N26" s="83">
        <v>340</v>
      </c>
      <c r="O26" s="83">
        <v>0</v>
      </c>
      <c r="P26" s="83">
        <v>0</v>
      </c>
    </row>
    <row r="27" s="1" customFormat="1" ht="53.100000000000001" customHeight="1">
      <c r="A27" s="7">
        <v>7</v>
      </c>
      <c r="B27" s="7" t="s">
        <v>42</v>
      </c>
      <c r="C27" s="7" t="s">
        <v>49</v>
      </c>
      <c r="D27" s="7" t="s">
        <v>161</v>
      </c>
      <c r="E27" s="16">
        <v>0.94999999999999996</v>
      </c>
      <c r="F27" s="16">
        <v>0</v>
      </c>
      <c r="G27" s="16">
        <v>0.94999999999999996</v>
      </c>
      <c r="H27" s="16">
        <v>0</v>
      </c>
      <c r="I27" s="16">
        <v>0</v>
      </c>
      <c r="J27" s="16">
        <v>0</v>
      </c>
      <c r="K27" s="83">
        <v>794</v>
      </c>
      <c r="L27" s="83">
        <v>0</v>
      </c>
      <c r="M27" s="83">
        <v>794</v>
      </c>
      <c r="N27" s="83">
        <v>0</v>
      </c>
      <c r="O27" s="83">
        <v>0</v>
      </c>
      <c r="P27" s="83">
        <v>0</v>
      </c>
    </row>
    <row r="28" s="1" customFormat="1" ht="22.5" customHeight="1">
      <c r="A28" s="12" t="s">
        <v>50</v>
      </c>
      <c r="B28" s="13"/>
      <c r="C28" s="13"/>
      <c r="D28" s="14"/>
      <c r="E28" s="16">
        <f>E29</f>
        <v>0.29799999999999999</v>
      </c>
      <c r="F28" s="16">
        <f t="shared" ref="F28:P28" si="75">F29</f>
        <v>0</v>
      </c>
      <c r="G28" s="16">
        <f t="shared" si="75"/>
        <v>0</v>
      </c>
      <c r="H28" s="16">
        <f t="shared" si="75"/>
        <v>0.29799999999999999</v>
      </c>
      <c r="I28" s="16">
        <f t="shared" si="75"/>
        <v>0</v>
      </c>
      <c r="J28" s="16">
        <f t="shared" si="75"/>
        <v>0</v>
      </c>
      <c r="K28" s="83">
        <f t="shared" si="75"/>
        <v>57</v>
      </c>
      <c r="L28" s="83">
        <f t="shared" si="75"/>
        <v>0</v>
      </c>
      <c r="M28" s="83">
        <f t="shared" si="75"/>
        <v>0</v>
      </c>
      <c r="N28" s="83">
        <f t="shared" si="75"/>
        <v>57</v>
      </c>
      <c r="O28" s="83">
        <f t="shared" si="75"/>
        <v>0</v>
      </c>
      <c r="P28" s="83">
        <f t="shared" si="75"/>
        <v>0</v>
      </c>
    </row>
    <row r="29" s="1" customFormat="1" ht="93.75" customHeight="1">
      <c r="A29" s="7">
        <v>8</v>
      </c>
      <c r="B29" s="7" t="s">
        <v>51</v>
      </c>
      <c r="C29" s="7" t="s">
        <v>52</v>
      </c>
      <c r="D29" s="7" t="s">
        <v>161</v>
      </c>
      <c r="E29" s="16">
        <v>0.29799999999999999</v>
      </c>
      <c r="F29" s="16">
        <v>0</v>
      </c>
      <c r="G29" s="16">
        <v>0</v>
      </c>
      <c r="H29" s="16">
        <v>0.29799999999999999</v>
      </c>
      <c r="I29" s="16">
        <v>0</v>
      </c>
      <c r="J29" s="16">
        <v>0</v>
      </c>
      <c r="K29" s="83">
        <v>57</v>
      </c>
      <c r="L29" s="83">
        <v>0</v>
      </c>
      <c r="M29" s="83">
        <v>0</v>
      </c>
      <c r="N29" s="83">
        <v>57</v>
      </c>
      <c r="O29" s="83">
        <v>0</v>
      </c>
      <c r="P29" s="83">
        <v>0</v>
      </c>
    </row>
    <row r="30" s="1" customFormat="1" ht="22.5" customHeight="1">
      <c r="A30" s="12" t="s">
        <v>56</v>
      </c>
      <c r="B30" s="13"/>
      <c r="C30" s="13"/>
      <c r="D30" s="14"/>
      <c r="E30" s="16">
        <f>E31+E33+E35</f>
        <v>0.69999999999999996</v>
      </c>
      <c r="F30" s="16">
        <f t="shared" ref="F30:J30" si="76">F31+F33+F35</f>
        <v>0</v>
      </c>
      <c r="G30" s="16">
        <f t="shared" si="76"/>
        <v>0</v>
      </c>
      <c r="H30" s="16">
        <f t="shared" si="76"/>
        <v>0.69999999999999996</v>
      </c>
      <c r="I30" s="16">
        <f t="shared" si="76"/>
        <v>0</v>
      </c>
      <c r="J30" s="16">
        <f t="shared" si="76"/>
        <v>0</v>
      </c>
      <c r="K30" s="83">
        <f>K31+K33+K35</f>
        <v>14954</v>
      </c>
      <c r="L30" s="83">
        <f t="shared" ref="L30:P30" si="77">L31+L33+L35</f>
        <v>0</v>
      </c>
      <c r="M30" s="83">
        <f t="shared" si="77"/>
        <v>0</v>
      </c>
      <c r="N30" s="83">
        <f t="shared" si="77"/>
        <v>14954</v>
      </c>
      <c r="O30" s="83">
        <f t="shared" si="77"/>
        <v>0</v>
      </c>
      <c r="P30" s="83">
        <f t="shared" si="77"/>
        <v>0</v>
      </c>
    </row>
    <row r="31" s="1" customFormat="1" ht="23.25" customHeight="1">
      <c r="A31" s="12" t="s">
        <v>127</v>
      </c>
      <c r="B31" s="13"/>
      <c r="C31" s="13"/>
      <c r="D31" s="14"/>
      <c r="E31" s="16">
        <f>E32</f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83">
        <f>K32</f>
        <v>10630</v>
      </c>
      <c r="L31" s="83">
        <f t="shared" ref="L31:L35" si="78">L32</f>
        <v>0</v>
      </c>
      <c r="M31" s="83">
        <f t="shared" ref="M31:M35" si="79">M32</f>
        <v>0</v>
      </c>
      <c r="N31" s="83">
        <f t="shared" ref="N31:N35" si="80">N32</f>
        <v>10630</v>
      </c>
      <c r="O31" s="83">
        <f t="shared" ref="O31:O35" si="81">O32</f>
        <v>0</v>
      </c>
      <c r="P31" s="83">
        <f t="shared" ref="P31:P35" si="82">P32</f>
        <v>0</v>
      </c>
    </row>
    <row r="32" s="1" customFormat="1" ht="52.350000000000001" customHeight="1">
      <c r="A32" s="7">
        <v>9</v>
      </c>
      <c r="B32" s="7" t="s">
        <v>58</v>
      </c>
      <c r="C32" s="7" t="s">
        <v>59</v>
      </c>
      <c r="D32" s="7" t="s">
        <v>162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83">
        <v>10630</v>
      </c>
      <c r="L32" s="83">
        <v>0</v>
      </c>
      <c r="M32" s="83">
        <v>0</v>
      </c>
      <c r="N32" s="83">
        <v>10630</v>
      </c>
      <c r="O32" s="83">
        <v>0</v>
      </c>
      <c r="P32" s="83">
        <v>0</v>
      </c>
    </row>
    <row r="33" s="1" customFormat="1" ht="23.25" customHeight="1">
      <c r="A33" s="12" t="s">
        <v>163</v>
      </c>
      <c r="B33" s="13"/>
      <c r="C33" s="13"/>
      <c r="D33" s="14"/>
      <c r="E33" s="16">
        <f>E34</f>
        <v>0.69999999999999996</v>
      </c>
      <c r="F33" s="16">
        <f t="shared" ref="F33:J33" si="83">F34</f>
        <v>0</v>
      </c>
      <c r="G33" s="16">
        <f t="shared" si="83"/>
        <v>0</v>
      </c>
      <c r="H33" s="16">
        <f t="shared" si="83"/>
        <v>0.69999999999999996</v>
      </c>
      <c r="I33" s="16">
        <f t="shared" si="83"/>
        <v>0</v>
      </c>
      <c r="J33" s="16">
        <f t="shared" si="83"/>
        <v>0</v>
      </c>
      <c r="K33" s="83">
        <f t="shared" ref="K33:K35" si="84">K34</f>
        <v>3424</v>
      </c>
      <c r="L33" s="83">
        <f t="shared" si="78"/>
        <v>0</v>
      </c>
      <c r="M33" s="83">
        <f t="shared" si="79"/>
        <v>0</v>
      </c>
      <c r="N33" s="83">
        <f t="shared" si="80"/>
        <v>3424</v>
      </c>
      <c r="O33" s="83">
        <f t="shared" si="81"/>
        <v>0</v>
      </c>
      <c r="P33" s="83">
        <f t="shared" si="82"/>
        <v>0</v>
      </c>
    </row>
    <row r="34" s="1" customFormat="1" ht="66.200000000000003" customHeight="1">
      <c r="A34" s="7">
        <v>10</v>
      </c>
      <c r="B34" s="7" t="s">
        <v>42</v>
      </c>
      <c r="C34" s="7" t="s">
        <v>65</v>
      </c>
      <c r="D34" s="7" t="s">
        <v>162</v>
      </c>
      <c r="E34" s="16">
        <v>0.69999999999999996</v>
      </c>
      <c r="F34" s="16">
        <v>0</v>
      </c>
      <c r="G34" s="16">
        <v>0</v>
      </c>
      <c r="H34" s="16">
        <v>0.69999999999999996</v>
      </c>
      <c r="I34" s="16">
        <v>0</v>
      </c>
      <c r="J34" s="16">
        <v>0</v>
      </c>
      <c r="K34" s="83">
        <v>3424</v>
      </c>
      <c r="L34" s="83">
        <v>0</v>
      </c>
      <c r="M34" s="83">
        <v>0</v>
      </c>
      <c r="N34" s="83">
        <v>3424</v>
      </c>
      <c r="O34" s="83">
        <v>0</v>
      </c>
      <c r="P34" s="83">
        <v>0</v>
      </c>
    </row>
    <row r="35" s="1" customFormat="1" ht="22.5" customHeight="1">
      <c r="A35" s="12" t="s">
        <v>164</v>
      </c>
      <c r="B35" s="13"/>
      <c r="C35" s="13"/>
      <c r="D35" s="14"/>
      <c r="E35" s="16">
        <f>E36</f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83">
        <f t="shared" si="84"/>
        <v>900</v>
      </c>
      <c r="L35" s="83">
        <f t="shared" si="78"/>
        <v>0</v>
      </c>
      <c r="M35" s="83">
        <f t="shared" si="79"/>
        <v>0</v>
      </c>
      <c r="N35" s="83">
        <f t="shared" si="80"/>
        <v>900</v>
      </c>
      <c r="O35" s="83">
        <f t="shared" si="81"/>
        <v>0</v>
      </c>
      <c r="P35" s="83">
        <f t="shared" si="82"/>
        <v>0</v>
      </c>
    </row>
    <row r="36" s="1" customFormat="1" ht="93.75" customHeight="1">
      <c r="A36" s="7">
        <v>11</v>
      </c>
      <c r="B36" s="7" t="s">
        <v>165</v>
      </c>
      <c r="C36" s="7" t="s">
        <v>69</v>
      </c>
      <c r="D36" s="7" t="s">
        <v>162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83">
        <v>900</v>
      </c>
      <c r="L36" s="83">
        <v>0</v>
      </c>
      <c r="M36" s="83"/>
      <c r="N36" s="83">
        <v>900</v>
      </c>
      <c r="O36" s="83">
        <v>0</v>
      </c>
      <c r="P36" s="83">
        <v>0</v>
      </c>
    </row>
    <row r="37" s="1" customFormat="1" ht="23.25" customHeight="1">
      <c r="A37" s="12" t="s">
        <v>72</v>
      </c>
      <c r="B37" s="13"/>
      <c r="C37" s="13"/>
      <c r="D37" s="14"/>
      <c r="E37" s="16">
        <f>E38+E40+E42+E44+E46</f>
        <v>3.4286999999999996</v>
      </c>
      <c r="F37" s="16">
        <f t="shared" ref="F37:J37" si="85">F38+F40+F42+F44+F46</f>
        <v>0</v>
      </c>
      <c r="G37" s="16">
        <f>G38+G40+G42+G44+G46</f>
        <v>2.9329999999999998</v>
      </c>
      <c r="H37" s="16">
        <f t="shared" si="85"/>
        <v>0.49569999999999997</v>
      </c>
      <c r="I37" s="16">
        <f t="shared" si="85"/>
        <v>0</v>
      </c>
      <c r="J37" s="16">
        <f t="shared" si="85"/>
        <v>0</v>
      </c>
      <c r="K37" s="83">
        <f>K38+K40+K42+K44+K46</f>
        <v>1058</v>
      </c>
      <c r="L37" s="83">
        <f t="shared" ref="L37:P37" si="86">L38+L40+L42+L44+L46</f>
        <v>0</v>
      </c>
      <c r="M37" s="83">
        <f>M38+M40+M42+M44+M46</f>
        <v>1001</v>
      </c>
      <c r="N37" s="83">
        <f t="shared" si="86"/>
        <v>57</v>
      </c>
      <c r="O37" s="83">
        <f t="shared" si="86"/>
        <v>0</v>
      </c>
      <c r="P37" s="83">
        <f t="shared" si="86"/>
        <v>0</v>
      </c>
    </row>
    <row r="38" s="1" customFormat="1" ht="22.5" customHeight="1">
      <c r="A38" s="12" t="s">
        <v>166</v>
      </c>
      <c r="B38" s="13"/>
      <c r="C38" s="13"/>
      <c r="D38" s="14"/>
      <c r="E38" s="16">
        <f>E39</f>
        <v>0.69599999999999995</v>
      </c>
      <c r="F38" s="16">
        <f t="shared" ref="F38:P46" si="87">F39</f>
        <v>0</v>
      </c>
      <c r="G38" s="16">
        <f t="shared" si="87"/>
        <v>0.69599999999999995</v>
      </c>
      <c r="H38" s="16">
        <f t="shared" si="87"/>
        <v>0</v>
      </c>
      <c r="I38" s="16">
        <f t="shared" si="87"/>
        <v>0</v>
      </c>
      <c r="J38" s="16">
        <f t="shared" si="87"/>
        <v>0</v>
      </c>
      <c r="K38" s="83">
        <f t="shared" si="87"/>
        <v>589</v>
      </c>
      <c r="L38" s="83">
        <f t="shared" si="87"/>
        <v>0</v>
      </c>
      <c r="M38" s="83">
        <f t="shared" si="87"/>
        <v>589</v>
      </c>
      <c r="N38" s="83">
        <f t="shared" si="87"/>
        <v>0</v>
      </c>
      <c r="O38" s="83">
        <f t="shared" si="87"/>
        <v>0</v>
      </c>
      <c r="P38" s="83">
        <f t="shared" si="87"/>
        <v>0</v>
      </c>
    </row>
    <row r="39" s="1" customFormat="1" ht="66.950000000000003" customHeight="1">
      <c r="A39" s="7">
        <v>12</v>
      </c>
      <c r="B39" s="7" t="s">
        <v>74</v>
      </c>
      <c r="C39" s="7" t="s">
        <v>75</v>
      </c>
      <c r="D39" s="7" t="s">
        <v>167</v>
      </c>
      <c r="E39" s="16">
        <v>0.69599999999999995</v>
      </c>
      <c r="F39" s="16">
        <v>0</v>
      </c>
      <c r="G39" s="16">
        <v>0.69599999999999995</v>
      </c>
      <c r="H39" s="16">
        <v>0</v>
      </c>
      <c r="I39" s="16">
        <v>0</v>
      </c>
      <c r="J39" s="16">
        <v>0</v>
      </c>
      <c r="K39" s="83">
        <v>589</v>
      </c>
      <c r="L39" s="83">
        <v>0</v>
      </c>
      <c r="M39" s="83">
        <v>589</v>
      </c>
      <c r="N39" s="83">
        <v>0</v>
      </c>
      <c r="O39" s="83">
        <v>0</v>
      </c>
      <c r="P39" s="83">
        <v>0</v>
      </c>
    </row>
    <row r="40" s="1" customFormat="1" ht="22.5" customHeight="1">
      <c r="A40" s="12" t="s">
        <v>78</v>
      </c>
      <c r="B40" s="13"/>
      <c r="C40" s="13"/>
      <c r="D40" s="14"/>
      <c r="E40" s="16">
        <f>E41</f>
        <v>0.16200000000000001</v>
      </c>
      <c r="F40" s="16">
        <v>0</v>
      </c>
      <c r="G40" s="16">
        <v>0.16200000000000001</v>
      </c>
      <c r="H40" s="16">
        <v>0</v>
      </c>
      <c r="I40" s="16">
        <v>0</v>
      </c>
      <c r="J40" s="16">
        <v>0</v>
      </c>
      <c r="K40" s="83">
        <v>22</v>
      </c>
      <c r="L40" s="83">
        <v>0</v>
      </c>
      <c r="M40" s="83">
        <v>22</v>
      </c>
      <c r="N40" s="83">
        <v>0</v>
      </c>
      <c r="O40" s="83">
        <v>0</v>
      </c>
      <c r="P40" s="83">
        <v>0</v>
      </c>
    </row>
    <row r="41" s="1" customFormat="1" ht="79.900000000000006" customHeight="1">
      <c r="A41" s="7">
        <v>13</v>
      </c>
      <c r="B41" s="7" t="s">
        <v>79</v>
      </c>
      <c r="C41" s="7" t="s">
        <v>80</v>
      </c>
      <c r="D41" s="7" t="s">
        <v>167</v>
      </c>
      <c r="E41" s="16">
        <v>0.16200000000000001</v>
      </c>
      <c r="F41" s="16">
        <v>0</v>
      </c>
      <c r="G41" s="16">
        <v>0.16200000000000001</v>
      </c>
      <c r="H41" s="16">
        <v>0</v>
      </c>
      <c r="I41" s="16">
        <v>0</v>
      </c>
      <c r="J41" s="16">
        <v>0</v>
      </c>
      <c r="K41" s="83">
        <v>22</v>
      </c>
      <c r="L41" s="83">
        <v>0</v>
      </c>
      <c r="M41" s="83">
        <v>22</v>
      </c>
      <c r="N41" s="83">
        <v>0</v>
      </c>
      <c r="O41" s="83">
        <v>0</v>
      </c>
      <c r="P41" s="83">
        <v>0</v>
      </c>
    </row>
    <row r="42" s="1" customFormat="1" ht="22.5" customHeight="1">
      <c r="A42" s="12" t="s">
        <v>83</v>
      </c>
      <c r="B42" s="13"/>
      <c r="C42" s="13"/>
      <c r="D42" s="14"/>
      <c r="E42" s="16">
        <f>E43</f>
        <v>0.72699999999999998</v>
      </c>
      <c r="F42" s="16">
        <v>0</v>
      </c>
      <c r="G42" s="16">
        <v>0.72699999999999998</v>
      </c>
      <c r="H42" s="16">
        <v>0</v>
      </c>
      <c r="I42" s="16">
        <v>0</v>
      </c>
      <c r="J42" s="16">
        <v>0</v>
      </c>
      <c r="K42" s="83">
        <v>345</v>
      </c>
      <c r="L42" s="83">
        <v>0</v>
      </c>
      <c r="M42" s="83">
        <v>345</v>
      </c>
      <c r="N42" s="83">
        <v>0</v>
      </c>
      <c r="O42" s="83">
        <v>0</v>
      </c>
      <c r="P42" s="83">
        <v>0</v>
      </c>
    </row>
    <row r="43" s="1" customFormat="1" ht="66.950000000000003" customHeight="1">
      <c r="A43" s="7">
        <v>14</v>
      </c>
      <c r="B43" s="7" t="s">
        <v>84</v>
      </c>
      <c r="C43" s="7" t="s">
        <v>85</v>
      </c>
      <c r="D43" s="7" t="s">
        <v>167</v>
      </c>
      <c r="E43" s="16">
        <v>0.72699999999999998</v>
      </c>
      <c r="F43" s="16">
        <v>0</v>
      </c>
      <c r="G43" s="16">
        <v>0.72699999999999998</v>
      </c>
      <c r="H43" s="16">
        <v>0</v>
      </c>
      <c r="I43" s="16">
        <v>0</v>
      </c>
      <c r="J43" s="16">
        <v>0</v>
      </c>
      <c r="K43" s="83">
        <v>345</v>
      </c>
      <c r="L43" s="83">
        <v>0</v>
      </c>
      <c r="M43" s="83">
        <v>345</v>
      </c>
      <c r="N43" s="83">
        <v>0</v>
      </c>
      <c r="O43" s="83">
        <v>0</v>
      </c>
      <c r="P43" s="83">
        <v>0</v>
      </c>
    </row>
    <row r="44" s="1" customFormat="1" ht="22.5" customHeight="1">
      <c r="A44" s="12" t="s">
        <v>168</v>
      </c>
      <c r="B44" s="13"/>
      <c r="C44" s="13"/>
      <c r="D44" s="14"/>
      <c r="E44" s="16">
        <f>E45</f>
        <v>1.3480000000000001</v>
      </c>
      <c r="F44" s="16">
        <v>0</v>
      </c>
      <c r="G44" s="16">
        <v>1.3480000000000001</v>
      </c>
      <c r="H44" s="16">
        <v>0</v>
      </c>
      <c r="I44" s="16">
        <v>0</v>
      </c>
      <c r="J44" s="16">
        <v>0</v>
      </c>
      <c r="K44" s="83">
        <v>45</v>
      </c>
      <c r="L44" s="83">
        <v>0</v>
      </c>
      <c r="M44" s="83">
        <v>45</v>
      </c>
      <c r="N44" s="83">
        <v>0</v>
      </c>
      <c r="O44" s="83">
        <v>0</v>
      </c>
      <c r="P44" s="83">
        <v>0</v>
      </c>
    </row>
    <row r="45" s="1" customFormat="1" ht="133.90000000000001" customHeight="1">
      <c r="A45" s="7">
        <v>15</v>
      </c>
      <c r="B45" s="7" t="s">
        <v>89</v>
      </c>
      <c r="C45" s="7" t="s">
        <v>90</v>
      </c>
      <c r="D45" s="7" t="s">
        <v>167</v>
      </c>
      <c r="E45" s="16">
        <v>1.3480000000000001</v>
      </c>
      <c r="F45" s="16">
        <v>0</v>
      </c>
      <c r="G45" s="16">
        <v>1.3480000000000001</v>
      </c>
      <c r="H45" s="16">
        <v>0</v>
      </c>
      <c r="I45" s="16">
        <v>0</v>
      </c>
      <c r="J45" s="16">
        <v>0</v>
      </c>
      <c r="K45" s="83">
        <v>45</v>
      </c>
      <c r="L45" s="83">
        <v>0</v>
      </c>
      <c r="M45" s="83">
        <v>45</v>
      </c>
      <c r="N45" s="83">
        <v>0</v>
      </c>
      <c r="O45" s="83">
        <v>0</v>
      </c>
      <c r="P45" s="83">
        <v>0</v>
      </c>
    </row>
    <row r="46" s="1" customFormat="1" ht="22.5" customHeight="1">
      <c r="A46" s="12" t="s">
        <v>126</v>
      </c>
      <c r="B46" s="13"/>
      <c r="C46" s="13"/>
      <c r="D46" s="14"/>
      <c r="E46" s="16">
        <f>E47</f>
        <v>0.49569999999999997</v>
      </c>
      <c r="F46" s="16">
        <f t="shared" si="87"/>
        <v>0</v>
      </c>
      <c r="G46" s="16">
        <f t="shared" si="87"/>
        <v>0</v>
      </c>
      <c r="H46" s="16">
        <f t="shared" si="87"/>
        <v>0.49569999999999997</v>
      </c>
      <c r="I46" s="16">
        <f t="shared" si="87"/>
        <v>0</v>
      </c>
      <c r="J46" s="16">
        <f t="shared" si="87"/>
        <v>0</v>
      </c>
      <c r="K46" s="83">
        <f>K47</f>
        <v>57</v>
      </c>
      <c r="L46" s="83">
        <f t="shared" ref="L46:P46" si="88">L47</f>
        <v>0</v>
      </c>
      <c r="M46" s="83">
        <f t="shared" si="88"/>
        <v>0</v>
      </c>
      <c r="N46" s="83">
        <f t="shared" si="88"/>
        <v>57</v>
      </c>
      <c r="O46" s="83">
        <f t="shared" si="88"/>
        <v>0</v>
      </c>
      <c r="P46" s="83">
        <f t="shared" si="88"/>
        <v>0</v>
      </c>
    </row>
    <row r="47" s="1" customFormat="1" ht="93.75" customHeight="1">
      <c r="A47" s="7">
        <v>16</v>
      </c>
      <c r="B47" s="7" t="s">
        <v>51</v>
      </c>
      <c r="C47" s="7" t="s">
        <v>93</v>
      </c>
      <c r="D47" s="7" t="s">
        <v>167</v>
      </c>
      <c r="E47" s="16">
        <v>0.49569999999999997</v>
      </c>
      <c r="F47" s="16">
        <v>0</v>
      </c>
      <c r="G47" s="16">
        <v>0</v>
      </c>
      <c r="H47" s="16">
        <v>0.49569999999999997</v>
      </c>
      <c r="I47" s="16">
        <v>0</v>
      </c>
      <c r="J47" s="16">
        <v>0</v>
      </c>
      <c r="K47" s="83">
        <v>57</v>
      </c>
      <c r="L47" s="83">
        <v>0</v>
      </c>
      <c r="M47" s="83">
        <v>0</v>
      </c>
      <c r="N47" s="83">
        <v>57</v>
      </c>
      <c r="O47" s="83">
        <v>0</v>
      </c>
      <c r="P47" s="83">
        <v>0</v>
      </c>
    </row>
  </sheetData>
  <mergeCells count="27">
    <mergeCell ref="N1:P8"/>
    <mergeCell ref="A10:P10"/>
    <mergeCell ref="A12:A15"/>
    <mergeCell ref="B12:B15"/>
    <mergeCell ref="C12:C15"/>
    <mergeCell ref="D12:D15"/>
    <mergeCell ref="E12:J12"/>
    <mergeCell ref="K12:P12"/>
    <mergeCell ref="E13:E14"/>
    <mergeCell ref="F13:J13"/>
    <mergeCell ref="K13:K14"/>
    <mergeCell ref="L13:P13"/>
    <mergeCell ref="A17:D17"/>
    <mergeCell ref="A18:D18"/>
    <mergeCell ref="A19:D19"/>
    <mergeCell ref="A22:D22"/>
    <mergeCell ref="A28:D28"/>
    <mergeCell ref="A30:D30"/>
    <mergeCell ref="A31:D31"/>
    <mergeCell ref="A33:D33"/>
    <mergeCell ref="A35:D35"/>
    <mergeCell ref="A37:D37"/>
    <mergeCell ref="A38:D38"/>
    <mergeCell ref="A40:D40"/>
    <mergeCell ref="A42:D42"/>
    <mergeCell ref="A44:D44"/>
    <mergeCell ref="A46:D46"/>
  </mergeCells>
  <printOptions headings="0" gridLines="0"/>
  <pageMargins left="0.39370099999999991" right="0.39370099999999991" top="0.39370099999999991" bottom="0.39370099999999991" header="0" footer="0"/>
  <pageSetup paperSize="9" scale="29" firstPageNumber="9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12" zoomScale="60" workbookViewId="0">
      <selection activeCell="H25" activeCellId="0" sqref="H25"/>
    </sheetView>
  </sheetViews>
  <sheetFormatPr defaultRowHeight="12.75" customHeight="1"/>
  <cols>
    <col customWidth="1" min="1" max="1" width="7.140625"/>
    <col customWidth="1" min="2" max="2" width="36.85546875"/>
    <col customWidth="1" min="3" max="3" style="1" width="51.7109375"/>
    <col customWidth="1" min="4" max="4" style="1" width="26.5703125"/>
    <col customWidth="1" min="5" max="5" style="1" width="32.7109375"/>
    <col customWidth="1" min="6" max="6" style="1" width="38.85546875"/>
    <col customWidth="1" min="7" max="7" style="1" width="36.7109375"/>
    <col customWidth="1" min="8" max="8" style="1" width="30.7109375"/>
    <col customWidth="1" min="9" max="9" style="1" width="29.5703125"/>
  </cols>
  <sheetData>
    <row r="1" ht="15.75" customHeight="1">
      <c r="G1" s="2" t="s">
        <v>169</v>
      </c>
      <c r="H1" s="2"/>
      <c r="I1" s="2"/>
    </row>
    <row r="2" ht="15.75" customHeight="1">
      <c r="G2" s="2"/>
      <c r="H2" s="2"/>
      <c r="I2" s="2"/>
    </row>
    <row r="3" ht="15.75" customHeight="1">
      <c r="G3" s="2"/>
      <c r="H3" s="2"/>
      <c r="I3" s="2"/>
    </row>
    <row r="4" ht="15.75" customHeight="1">
      <c r="G4" s="2"/>
      <c r="H4" s="2"/>
      <c r="I4" s="2"/>
    </row>
    <row r="5" ht="15.75" customHeight="1">
      <c r="G5" s="2"/>
      <c r="H5" s="2"/>
      <c r="I5" s="2"/>
    </row>
    <row r="6" ht="64.5" customHeight="1">
      <c r="A6" s="2" t="s">
        <v>170</v>
      </c>
      <c r="B6" s="3"/>
      <c r="C6" s="3"/>
      <c r="D6" s="3"/>
      <c r="E6" s="3"/>
      <c r="F6" s="3"/>
      <c r="G6" s="3"/>
      <c r="H6" s="3"/>
      <c r="I6" s="3"/>
    </row>
    <row r="7" ht="17.449999999999999" customHeight="1">
      <c r="A7" s="81"/>
      <c r="B7" s="81"/>
      <c r="C7" s="81"/>
      <c r="D7" s="81"/>
      <c r="E7" s="81"/>
      <c r="F7" s="81"/>
      <c r="G7" s="81"/>
      <c r="H7" s="81"/>
      <c r="I7" s="81"/>
    </row>
    <row r="8" ht="108.40000000000001" customHeight="1">
      <c r="A8" s="4" t="s">
        <v>2</v>
      </c>
      <c r="B8" s="4" t="s">
        <v>3</v>
      </c>
      <c r="C8" s="4" t="s">
        <v>4</v>
      </c>
      <c r="D8" s="4" t="s">
        <v>171</v>
      </c>
      <c r="E8" s="4" t="s">
        <v>172</v>
      </c>
      <c r="F8" s="4" t="s">
        <v>173</v>
      </c>
      <c r="G8" s="4" t="s">
        <v>174</v>
      </c>
      <c r="H8" s="4" t="s">
        <v>175</v>
      </c>
      <c r="I8" s="4" t="s">
        <v>176</v>
      </c>
    </row>
    <row r="9" ht="17.449999999999999" customHeight="1">
      <c r="A9" s="7" t="s">
        <v>16</v>
      </c>
      <c r="B9" s="7" t="s">
        <v>17</v>
      </c>
      <c r="C9" s="7" t="s">
        <v>18</v>
      </c>
      <c r="D9" s="7" t="s">
        <v>19</v>
      </c>
      <c r="E9" s="7" t="s">
        <v>20</v>
      </c>
      <c r="F9" s="7" t="s">
        <v>21</v>
      </c>
      <c r="G9" s="7" t="s">
        <v>22</v>
      </c>
      <c r="H9" s="7" t="s">
        <v>23</v>
      </c>
      <c r="I9" s="7" t="s">
        <v>24</v>
      </c>
    </row>
    <row r="10" ht="60">
      <c r="A10" s="7">
        <v>1</v>
      </c>
      <c r="B10" s="7" t="s">
        <v>32</v>
      </c>
      <c r="C10" s="7" t="s">
        <v>33</v>
      </c>
      <c r="D10" s="86" t="s">
        <v>177</v>
      </c>
      <c r="E10" s="17" t="s">
        <v>177</v>
      </c>
      <c r="F10" s="87">
        <v>45194</v>
      </c>
      <c r="G10" s="87">
        <v>45748</v>
      </c>
      <c r="H10" s="87">
        <v>45962</v>
      </c>
      <c r="I10" s="86" t="s">
        <v>178</v>
      </c>
    </row>
    <row r="11" ht="45">
      <c r="A11" s="7">
        <v>2</v>
      </c>
      <c r="B11" s="7" t="s">
        <v>32</v>
      </c>
      <c r="C11" s="7" t="s">
        <v>40</v>
      </c>
      <c r="D11" s="86" t="s">
        <v>177</v>
      </c>
      <c r="E11" s="17" t="s">
        <v>177</v>
      </c>
      <c r="F11" s="87">
        <v>45147</v>
      </c>
      <c r="G11" s="87">
        <v>45748</v>
      </c>
      <c r="H11" s="87">
        <v>45962</v>
      </c>
      <c r="I11" s="86" t="s">
        <v>178</v>
      </c>
    </row>
    <row r="12" ht="30">
      <c r="A12" s="7">
        <v>3</v>
      </c>
      <c r="B12" s="7" t="s">
        <v>42</v>
      </c>
      <c r="C12" s="7" t="s">
        <v>43</v>
      </c>
      <c r="D12" s="86" t="s">
        <v>177</v>
      </c>
      <c r="E12" s="17" t="s">
        <v>177</v>
      </c>
      <c r="F12" s="87">
        <v>45194</v>
      </c>
      <c r="G12" s="87">
        <v>45748</v>
      </c>
      <c r="H12" s="87">
        <v>45962</v>
      </c>
      <c r="I12" s="86" t="s">
        <v>178</v>
      </c>
    </row>
    <row r="13" ht="30">
      <c r="A13" s="7">
        <v>4</v>
      </c>
      <c r="B13" s="7" t="s">
        <v>42</v>
      </c>
      <c r="C13" s="7" t="s">
        <v>46</v>
      </c>
      <c r="D13" s="86" t="s">
        <v>177</v>
      </c>
      <c r="E13" s="17" t="s">
        <v>177</v>
      </c>
      <c r="F13" s="87">
        <v>45194</v>
      </c>
      <c r="G13" s="87">
        <v>45748</v>
      </c>
      <c r="H13" s="87">
        <v>45962</v>
      </c>
      <c r="I13" s="86" t="s">
        <v>178</v>
      </c>
    </row>
    <row r="14" ht="30">
      <c r="A14" s="7">
        <v>5</v>
      </c>
      <c r="B14" s="7" t="s">
        <v>42</v>
      </c>
      <c r="C14" s="7" t="s">
        <v>47</v>
      </c>
      <c r="D14" s="86" t="s">
        <v>177</v>
      </c>
      <c r="E14" s="17" t="s">
        <v>177</v>
      </c>
      <c r="F14" s="87">
        <v>45209</v>
      </c>
      <c r="G14" s="87">
        <v>45748</v>
      </c>
      <c r="H14" s="87">
        <v>45962</v>
      </c>
      <c r="I14" s="86" t="s">
        <v>178</v>
      </c>
    </row>
    <row r="15" ht="45">
      <c r="A15" s="7">
        <v>6</v>
      </c>
      <c r="B15" s="7" t="s">
        <v>42</v>
      </c>
      <c r="C15" s="7" t="s">
        <v>48</v>
      </c>
      <c r="D15" s="86" t="s">
        <v>177</v>
      </c>
      <c r="E15" s="17" t="s">
        <v>177</v>
      </c>
      <c r="F15" s="87">
        <v>45194</v>
      </c>
      <c r="G15" s="87">
        <v>45748</v>
      </c>
      <c r="H15" s="87">
        <v>45962</v>
      </c>
      <c r="I15" s="86" t="s">
        <v>178</v>
      </c>
    </row>
    <row r="16" ht="30">
      <c r="A16" s="7">
        <v>7</v>
      </c>
      <c r="B16" s="7" t="s">
        <v>42</v>
      </c>
      <c r="C16" s="7" t="s">
        <v>49</v>
      </c>
      <c r="D16" s="86" t="s">
        <v>177</v>
      </c>
      <c r="E16" s="17" t="s">
        <v>177</v>
      </c>
      <c r="F16" s="87">
        <v>45194</v>
      </c>
      <c r="G16" s="87">
        <v>45520</v>
      </c>
      <c r="H16" s="87">
        <v>45601</v>
      </c>
      <c r="I16" s="86" t="s">
        <v>178</v>
      </c>
    </row>
    <row r="17" ht="75">
      <c r="A17" s="7">
        <v>8</v>
      </c>
      <c r="B17" s="7" t="s">
        <v>51</v>
      </c>
      <c r="C17" s="7" t="s">
        <v>52</v>
      </c>
      <c r="D17" s="86" t="s">
        <v>177</v>
      </c>
      <c r="E17" s="17" t="s">
        <v>177</v>
      </c>
      <c r="F17" s="87">
        <v>45323</v>
      </c>
      <c r="G17" s="87">
        <v>45748</v>
      </c>
      <c r="H17" s="87">
        <v>45962</v>
      </c>
      <c r="I17" s="86" t="s">
        <v>178</v>
      </c>
    </row>
    <row r="18" ht="30">
      <c r="A18" s="7">
        <v>9</v>
      </c>
      <c r="B18" s="7" t="s">
        <v>58</v>
      </c>
      <c r="C18" s="7" t="s">
        <v>59</v>
      </c>
      <c r="D18" s="86" t="s">
        <v>177</v>
      </c>
      <c r="E18" s="17" t="s">
        <v>177</v>
      </c>
      <c r="F18" s="87">
        <v>44624</v>
      </c>
      <c r="G18" s="87">
        <v>45748</v>
      </c>
      <c r="H18" s="87">
        <v>45962</v>
      </c>
      <c r="I18" s="86">
        <v>45992</v>
      </c>
    </row>
    <row r="19" ht="30">
      <c r="A19" s="7">
        <v>10</v>
      </c>
      <c r="B19" s="7" t="s">
        <v>42</v>
      </c>
      <c r="C19" s="7" t="s">
        <v>65</v>
      </c>
      <c r="D19" s="86" t="s">
        <v>177</v>
      </c>
      <c r="E19" s="17" t="s">
        <v>177</v>
      </c>
      <c r="F19" s="87">
        <v>45194</v>
      </c>
      <c r="G19" s="87">
        <v>45748</v>
      </c>
      <c r="H19" s="87">
        <v>45962</v>
      </c>
      <c r="I19" s="86" t="s">
        <v>178</v>
      </c>
    </row>
    <row r="20" ht="45">
      <c r="A20" s="7">
        <v>11</v>
      </c>
      <c r="B20" s="7" t="s">
        <v>179</v>
      </c>
      <c r="C20" s="7" t="s">
        <v>69</v>
      </c>
      <c r="D20" s="86" t="s">
        <v>177</v>
      </c>
      <c r="E20" s="17" t="s">
        <v>177</v>
      </c>
      <c r="F20" s="87" t="s">
        <v>180</v>
      </c>
      <c r="G20" s="87">
        <v>45748</v>
      </c>
      <c r="H20" s="87">
        <v>45962</v>
      </c>
      <c r="I20" s="86">
        <v>45992</v>
      </c>
    </row>
    <row r="21" ht="45">
      <c r="A21" s="7">
        <v>12</v>
      </c>
      <c r="B21" s="7" t="s">
        <v>74</v>
      </c>
      <c r="C21" s="7" t="s">
        <v>75</v>
      </c>
      <c r="D21" s="86" t="s">
        <v>177</v>
      </c>
      <c r="E21" s="17" t="s">
        <v>177</v>
      </c>
      <c r="F21" s="87">
        <v>45159</v>
      </c>
      <c r="G21" s="87">
        <v>45544</v>
      </c>
      <c r="H21" s="87">
        <v>45586</v>
      </c>
      <c r="I21" s="86" t="s">
        <v>178</v>
      </c>
    </row>
    <row r="22" ht="45">
      <c r="A22" s="7">
        <v>13</v>
      </c>
      <c r="B22" s="7" t="s">
        <v>79</v>
      </c>
      <c r="C22" s="7" t="s">
        <v>80</v>
      </c>
      <c r="D22" s="86" t="s">
        <v>177</v>
      </c>
      <c r="E22" s="17" t="s">
        <v>177</v>
      </c>
      <c r="F22" s="87">
        <v>45160</v>
      </c>
      <c r="G22" s="87">
        <v>45537</v>
      </c>
      <c r="H22" s="87">
        <v>45543</v>
      </c>
      <c r="I22" s="86" t="s">
        <v>178</v>
      </c>
    </row>
    <row r="23" ht="45">
      <c r="A23" s="7">
        <v>14</v>
      </c>
      <c r="B23" s="7" t="s">
        <v>84</v>
      </c>
      <c r="C23" s="7" t="s">
        <v>85</v>
      </c>
      <c r="D23" s="86" t="s">
        <v>177</v>
      </c>
      <c r="E23" s="17" t="s">
        <v>177</v>
      </c>
      <c r="F23" s="87">
        <v>45203</v>
      </c>
      <c r="G23" s="87">
        <v>45545</v>
      </c>
      <c r="H23" s="87">
        <v>45590</v>
      </c>
      <c r="I23" s="86" t="s">
        <v>178</v>
      </c>
    </row>
    <row r="24" ht="90">
      <c r="A24" s="7">
        <v>15</v>
      </c>
      <c r="B24" s="7" t="s">
        <v>89</v>
      </c>
      <c r="C24" s="7" t="s">
        <v>90</v>
      </c>
      <c r="D24" s="86" t="s">
        <v>177</v>
      </c>
      <c r="E24" s="17" t="s">
        <v>177</v>
      </c>
      <c r="F24" s="87">
        <v>45162</v>
      </c>
      <c r="G24" s="87">
        <v>45526</v>
      </c>
      <c r="H24" s="87">
        <v>45565</v>
      </c>
      <c r="I24" s="86" t="s">
        <v>178</v>
      </c>
    </row>
    <row r="25" ht="75">
      <c r="A25" s="7">
        <v>16</v>
      </c>
      <c r="B25" s="7" t="s">
        <v>51</v>
      </c>
      <c r="C25" s="7" t="s">
        <v>93</v>
      </c>
      <c r="D25" s="86" t="s">
        <v>177</v>
      </c>
      <c r="E25" s="17" t="s">
        <v>177</v>
      </c>
      <c r="F25" s="87">
        <v>45321</v>
      </c>
      <c r="G25" s="87">
        <v>45748</v>
      </c>
      <c r="H25" s="87">
        <v>45962</v>
      </c>
      <c r="I25" s="86" t="s">
        <v>178</v>
      </c>
    </row>
  </sheetData>
  <mergeCells count="2">
    <mergeCell ref="G1:I4"/>
    <mergeCell ref="A6:I6"/>
  </mergeCells>
  <printOptions headings="0" gridLines="0"/>
  <pageMargins left="0.39370099999999991" right="0.39370099999999991" top="0.39370099999999991" bottom="0.39370099999999991" header="0" footer="0"/>
  <pageSetup paperSize="9" scale="50" firstPageNumber="11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Stimulsoft Reports 2020.4.2 from 11 September 2020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МКИ Региональные программы</dc:title>
  <dc:subject>МКИ Региональные программы</dc:subject>
  <dc:creator>Гурулева М.А.</dc:creator>
  <cp:revision>11</cp:revision>
  <dcterms:created xsi:type="dcterms:W3CDTF">2023-11-25T08:30:00Z</dcterms:created>
  <dcterms:modified xsi:type="dcterms:W3CDTF">2024-12-13T00:45:59Z</dcterms:modified>
  <cp:version>786432</cp:version>
</cp:coreProperties>
</file>